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252" windowWidth="19020" windowHeight="8460" tabRatio="658" firstSheet="4" activeTab="13"/>
  </bookViews>
  <sheets>
    <sheet name="Applicability" sheetId="1" r:id="rId1"/>
    <sheet name="Instructions" sheetId="16" r:id="rId2"/>
    <sheet name="66.09(3)(a)" sheetId="15" r:id="rId3"/>
    <sheet name="66.09(3)(b)" sheetId="3" r:id="rId4"/>
    <sheet name="66.09(3)(c)" sheetId="4" r:id="rId5"/>
    <sheet name="66.09(3)(d)" sheetId="5" r:id="rId6"/>
    <sheet name="66.09(3)(e)" sheetId="6" r:id="rId7"/>
    <sheet name="66.09(3)(f)" sheetId="7" r:id="rId8"/>
    <sheet name="66.09(3)(g)" sheetId="8" r:id="rId9"/>
    <sheet name="66.09(3)(h)" sheetId="10" r:id="rId10"/>
    <sheet name="66.09(3)(i)" sheetId="11" r:id="rId11"/>
    <sheet name="66.09(3)(j)" sheetId="12" r:id="rId12"/>
    <sheet name="66.09(4)" sheetId="13" r:id="rId13"/>
    <sheet name="66.09(3)(n)" sheetId="17" r:id="rId14"/>
  </sheets>
  <definedNames>
    <definedName name="_xlnm.Print_Titles" localSheetId="2">'66.09(3)(a)'!$A:$A</definedName>
  </definedNames>
  <calcPr calcId="145621"/>
</workbook>
</file>

<file path=xl/calcChain.xml><?xml version="1.0" encoding="utf-8"?>
<calcChain xmlns="http://schemas.openxmlformats.org/spreadsheetml/2006/main">
  <c r="B43" i="17" l="1"/>
  <c r="B44" i="17"/>
  <c r="B45" i="17"/>
  <c r="B46" i="17"/>
  <c r="B47" i="17"/>
  <c r="B48" i="17"/>
  <c r="B49" i="17"/>
  <c r="B50" i="17"/>
  <c r="B51" i="17"/>
  <c r="B52" i="17"/>
  <c r="B53" i="17"/>
  <c r="B54" i="17"/>
  <c r="B55" i="17"/>
  <c r="B42" i="17"/>
  <c r="K164" i="15" l="1"/>
  <c r="J164" i="15"/>
  <c r="I164" i="15"/>
  <c r="K163" i="15"/>
  <c r="J163" i="15"/>
  <c r="I163" i="15"/>
  <c r="K162" i="15"/>
  <c r="J162" i="15"/>
  <c r="I162" i="15"/>
  <c r="K161" i="15"/>
  <c r="J161" i="15"/>
  <c r="I161" i="15"/>
  <c r="K160" i="15"/>
  <c r="J160" i="15"/>
  <c r="I160" i="15"/>
  <c r="K159" i="15"/>
  <c r="J159" i="15"/>
  <c r="I159" i="15"/>
  <c r="K158" i="15"/>
  <c r="J158" i="15"/>
  <c r="I158" i="15"/>
  <c r="K157" i="15"/>
  <c r="J157" i="15"/>
  <c r="I157" i="15"/>
  <c r="K156" i="15"/>
  <c r="J156" i="15"/>
  <c r="I156" i="15"/>
  <c r="K155" i="15"/>
  <c r="J155" i="15"/>
  <c r="I155" i="15"/>
  <c r="K154" i="15"/>
  <c r="J154" i="15"/>
  <c r="I154" i="15"/>
  <c r="K153" i="15"/>
  <c r="J153" i="15"/>
  <c r="I153" i="15"/>
  <c r="K152" i="15"/>
  <c r="J152" i="15"/>
  <c r="I152" i="15"/>
  <c r="K151" i="15"/>
  <c r="J151" i="15"/>
  <c r="I151" i="15"/>
  <c r="K150" i="15"/>
  <c r="J150" i="15"/>
  <c r="I150" i="15"/>
  <c r="K149" i="15"/>
  <c r="J149" i="15"/>
  <c r="I149" i="15"/>
  <c r="K148" i="15"/>
  <c r="J148" i="15"/>
  <c r="I148" i="15"/>
  <c r="K147" i="15"/>
  <c r="J147" i="15"/>
  <c r="I147" i="15"/>
  <c r="K146" i="15"/>
  <c r="J146" i="15"/>
  <c r="I146" i="15"/>
  <c r="K145" i="15"/>
  <c r="J145" i="15"/>
  <c r="I145" i="15"/>
  <c r="K144" i="15"/>
  <c r="J144" i="15"/>
  <c r="I144" i="15"/>
  <c r="K143" i="15"/>
  <c r="J143" i="15"/>
  <c r="I143" i="15"/>
  <c r="K142" i="15"/>
  <c r="J142" i="15"/>
  <c r="I142" i="15"/>
  <c r="K141" i="15"/>
  <c r="J141" i="15"/>
  <c r="I141" i="15"/>
  <c r="K140" i="15"/>
  <c r="J140" i="15"/>
  <c r="I140" i="15"/>
  <c r="K139" i="15"/>
  <c r="J139" i="15"/>
  <c r="I139" i="15"/>
  <c r="K138" i="15"/>
  <c r="J138" i="15"/>
  <c r="I138" i="15"/>
  <c r="K137" i="15"/>
  <c r="J137" i="15"/>
  <c r="I137" i="15"/>
  <c r="K136" i="15"/>
  <c r="J136" i="15"/>
  <c r="I136" i="15"/>
  <c r="K135" i="15"/>
  <c r="J135" i="15"/>
  <c r="I135" i="15"/>
  <c r="K134" i="15"/>
  <c r="J134" i="15"/>
  <c r="I134" i="15"/>
  <c r="K133" i="15"/>
  <c r="J133" i="15"/>
  <c r="I133" i="15"/>
  <c r="K132" i="15"/>
  <c r="J132" i="15"/>
  <c r="I132" i="15"/>
  <c r="K131" i="15"/>
  <c r="J131" i="15"/>
  <c r="I131" i="15"/>
  <c r="K130" i="15"/>
  <c r="J130" i="15"/>
  <c r="I130" i="15"/>
  <c r="K129" i="15"/>
  <c r="J129" i="15"/>
  <c r="I129" i="15"/>
  <c r="K128" i="15"/>
  <c r="J128" i="15"/>
  <c r="I128" i="15"/>
  <c r="K127" i="15"/>
  <c r="J127" i="15"/>
  <c r="I127" i="15"/>
  <c r="K126" i="15"/>
  <c r="J126" i="15"/>
  <c r="I126" i="15"/>
  <c r="K125" i="15"/>
  <c r="J125" i="15"/>
  <c r="I125" i="15"/>
  <c r="K124" i="15"/>
  <c r="J124" i="15"/>
  <c r="I124" i="15"/>
  <c r="K123" i="15"/>
  <c r="J123" i="15"/>
  <c r="I123" i="15"/>
  <c r="K122" i="15"/>
  <c r="J122" i="15"/>
  <c r="I122" i="15"/>
  <c r="K121" i="15"/>
  <c r="J121" i="15"/>
  <c r="I121" i="15"/>
  <c r="K120" i="15"/>
  <c r="J120" i="15"/>
  <c r="I120" i="15"/>
  <c r="K119" i="15"/>
  <c r="J119" i="15"/>
  <c r="I119" i="15"/>
  <c r="K118" i="15"/>
  <c r="J118" i="15"/>
  <c r="I118" i="15"/>
  <c r="K117" i="15"/>
  <c r="J117" i="15"/>
  <c r="I117" i="15"/>
  <c r="K116" i="15"/>
  <c r="J116" i="15"/>
  <c r="I116" i="15"/>
  <c r="K115" i="15"/>
  <c r="J115" i="15"/>
  <c r="I115" i="15"/>
  <c r="K114" i="15"/>
  <c r="J114" i="15"/>
  <c r="I114" i="15"/>
  <c r="K113" i="15"/>
  <c r="J113" i="15"/>
  <c r="I113" i="15"/>
  <c r="K112" i="15"/>
  <c r="J112" i="15"/>
  <c r="I112" i="15"/>
  <c r="K111" i="15"/>
  <c r="J111" i="15"/>
  <c r="I111" i="15"/>
  <c r="K110" i="15"/>
  <c r="J110" i="15"/>
  <c r="I110" i="15"/>
  <c r="K109" i="15"/>
  <c r="J109" i="15"/>
  <c r="I109" i="15"/>
  <c r="K108" i="15"/>
  <c r="J108" i="15"/>
  <c r="I108" i="15"/>
  <c r="K107" i="15"/>
  <c r="J107" i="15"/>
  <c r="I107" i="15"/>
  <c r="K106" i="15"/>
  <c r="J106" i="15"/>
  <c r="I106" i="15"/>
  <c r="K105" i="15"/>
  <c r="J105" i="15"/>
  <c r="I105" i="15"/>
  <c r="K104" i="15"/>
  <c r="J104" i="15"/>
  <c r="I104" i="15"/>
  <c r="K103" i="15"/>
  <c r="J103" i="15"/>
  <c r="I103" i="15"/>
  <c r="K102" i="15"/>
  <c r="J102" i="15"/>
  <c r="I102" i="15"/>
  <c r="K101" i="15"/>
  <c r="J101" i="15"/>
  <c r="I101" i="15"/>
  <c r="K100" i="15"/>
  <c r="J100" i="15"/>
  <c r="I100" i="15"/>
  <c r="K99" i="15"/>
  <c r="J99" i="15"/>
  <c r="I99" i="15"/>
  <c r="K98" i="15"/>
  <c r="J98" i="15"/>
  <c r="I98" i="15"/>
  <c r="K97" i="15"/>
  <c r="J97" i="15"/>
  <c r="I97" i="15"/>
  <c r="K96" i="15"/>
  <c r="J96" i="15"/>
  <c r="I96" i="15"/>
  <c r="K95" i="15"/>
  <c r="J95" i="15"/>
  <c r="I95" i="15"/>
  <c r="K94" i="15"/>
  <c r="J94" i="15"/>
  <c r="I94" i="15"/>
  <c r="K93" i="15"/>
  <c r="J93" i="15"/>
  <c r="I93" i="15"/>
  <c r="K92" i="15"/>
  <c r="J92" i="15"/>
  <c r="I92" i="15"/>
  <c r="K91" i="15"/>
  <c r="J91" i="15"/>
  <c r="I91" i="15"/>
  <c r="K90" i="15"/>
  <c r="J90" i="15"/>
  <c r="I90" i="15"/>
  <c r="K89" i="15"/>
  <c r="J89" i="15"/>
  <c r="I89" i="15"/>
  <c r="K88" i="15"/>
  <c r="J88" i="15"/>
  <c r="I88" i="15"/>
  <c r="K87" i="15"/>
  <c r="J87" i="15"/>
  <c r="I87" i="15"/>
  <c r="K86" i="15"/>
  <c r="J86" i="15"/>
  <c r="I86" i="15"/>
  <c r="K85" i="15"/>
  <c r="J85" i="15"/>
  <c r="I85" i="15"/>
  <c r="K84" i="15"/>
  <c r="J84" i="15"/>
  <c r="I84" i="15"/>
  <c r="K83" i="15"/>
  <c r="J83" i="15"/>
  <c r="I83" i="15"/>
  <c r="K82" i="15"/>
  <c r="J82" i="15"/>
  <c r="I82" i="15"/>
  <c r="K81" i="15"/>
  <c r="J81" i="15"/>
  <c r="I81" i="15"/>
  <c r="K80" i="15"/>
  <c r="J80" i="15"/>
  <c r="I80" i="15"/>
  <c r="K79" i="15"/>
  <c r="J79" i="15"/>
  <c r="I79" i="15"/>
  <c r="K78" i="15"/>
  <c r="J78" i="15"/>
  <c r="I78" i="15"/>
  <c r="K77" i="15"/>
  <c r="J77" i="15"/>
  <c r="I77" i="15"/>
  <c r="K76" i="15"/>
  <c r="J76" i="15"/>
  <c r="I76" i="15"/>
  <c r="K75" i="15"/>
  <c r="J75" i="15"/>
  <c r="I75" i="15"/>
  <c r="K74" i="15"/>
  <c r="J74" i="15"/>
  <c r="I74" i="15"/>
  <c r="K73" i="15"/>
  <c r="J73" i="15"/>
  <c r="I73" i="15"/>
  <c r="K72" i="15"/>
  <c r="J72" i="15"/>
  <c r="I72" i="15"/>
  <c r="K71" i="15"/>
  <c r="J71" i="15"/>
  <c r="I71" i="15"/>
  <c r="K70" i="15"/>
  <c r="J70" i="15"/>
  <c r="I70" i="15"/>
  <c r="K69" i="15"/>
  <c r="J69" i="15"/>
  <c r="I69" i="15"/>
  <c r="K68" i="15"/>
  <c r="J68" i="15"/>
  <c r="I68" i="15"/>
  <c r="K67" i="15"/>
  <c r="J67" i="15"/>
  <c r="I67" i="15"/>
  <c r="K66" i="15"/>
  <c r="J66" i="15"/>
  <c r="I66" i="15"/>
  <c r="K65" i="15"/>
  <c r="J65" i="15"/>
  <c r="I65" i="15"/>
  <c r="K64" i="15"/>
  <c r="J64" i="15"/>
  <c r="I64" i="15"/>
  <c r="K63" i="15"/>
  <c r="J63" i="15"/>
  <c r="I63" i="15"/>
  <c r="K62" i="15"/>
  <c r="J62" i="15"/>
  <c r="I62" i="15"/>
  <c r="K61" i="15"/>
  <c r="J61" i="15"/>
  <c r="I61" i="15"/>
  <c r="K60" i="15"/>
  <c r="J60" i="15"/>
  <c r="I60" i="15"/>
  <c r="K59" i="15"/>
  <c r="J59" i="15"/>
  <c r="I59" i="15"/>
  <c r="K58" i="15"/>
  <c r="J58" i="15"/>
  <c r="I58" i="15"/>
  <c r="K57" i="15"/>
  <c r="J57" i="15"/>
  <c r="I57" i="15"/>
  <c r="K56" i="15"/>
  <c r="J56" i="15"/>
  <c r="I56" i="15"/>
  <c r="K55" i="15"/>
  <c r="J55" i="15"/>
  <c r="I55" i="15"/>
  <c r="K54" i="15"/>
  <c r="J54" i="15"/>
  <c r="I54" i="15"/>
  <c r="K53" i="15"/>
  <c r="J53" i="15"/>
  <c r="I53" i="15"/>
  <c r="K52" i="15"/>
  <c r="J52" i="15"/>
  <c r="I52" i="15"/>
  <c r="K51" i="15"/>
  <c r="J51" i="15"/>
  <c r="I51" i="15"/>
  <c r="K50" i="15"/>
  <c r="J50" i="15"/>
  <c r="I50" i="15"/>
  <c r="K49" i="15"/>
  <c r="J49" i="15"/>
  <c r="I49" i="15"/>
  <c r="K48" i="15"/>
  <c r="J48" i="15"/>
  <c r="I48" i="15"/>
  <c r="K47" i="15"/>
  <c r="J47" i="15"/>
  <c r="I47" i="15"/>
  <c r="K46" i="15"/>
  <c r="J46" i="15"/>
  <c r="I46" i="15"/>
  <c r="K45" i="15"/>
  <c r="J45" i="15"/>
  <c r="I45" i="15"/>
  <c r="K44" i="15"/>
  <c r="J44" i="15"/>
  <c r="I44" i="15"/>
  <c r="K43" i="15"/>
  <c r="J43" i="15"/>
  <c r="I43" i="15"/>
  <c r="K42" i="15"/>
  <c r="J42" i="15"/>
  <c r="I42" i="15"/>
  <c r="K41" i="15"/>
  <c r="J41" i="15"/>
  <c r="I41" i="15"/>
  <c r="K40" i="15"/>
  <c r="J40" i="15"/>
  <c r="I40" i="15"/>
  <c r="K39" i="15"/>
  <c r="J39" i="15"/>
  <c r="I39" i="15"/>
  <c r="K38" i="15"/>
  <c r="J38" i="15"/>
  <c r="I38" i="15"/>
  <c r="K37" i="15"/>
  <c r="J37" i="15"/>
  <c r="I37" i="15"/>
  <c r="K36" i="15"/>
  <c r="J36" i="15"/>
  <c r="I36" i="15"/>
  <c r="K35" i="15"/>
  <c r="J35" i="15"/>
  <c r="I35" i="15"/>
  <c r="K34" i="15"/>
  <c r="J34" i="15"/>
  <c r="I34" i="15"/>
  <c r="K33" i="15"/>
  <c r="J33" i="15"/>
  <c r="I33" i="15"/>
  <c r="K32" i="15"/>
  <c r="J32" i="15"/>
  <c r="I32" i="15"/>
  <c r="K31" i="15"/>
  <c r="J31" i="15"/>
  <c r="I31" i="15"/>
  <c r="K30" i="15"/>
  <c r="J30" i="15"/>
  <c r="I30" i="15"/>
  <c r="K29" i="15"/>
  <c r="J29" i="15"/>
  <c r="I29" i="15"/>
  <c r="K28" i="15"/>
  <c r="J28" i="15"/>
  <c r="I28" i="15"/>
  <c r="K27" i="15"/>
  <c r="J27" i="15"/>
  <c r="I27" i="15"/>
  <c r="K26" i="15"/>
  <c r="J26" i="15"/>
  <c r="I26" i="15"/>
  <c r="K25" i="15"/>
  <c r="J25" i="15"/>
  <c r="I25" i="15"/>
  <c r="K24" i="15"/>
  <c r="J24" i="15"/>
  <c r="I24" i="15"/>
  <c r="K23" i="15"/>
  <c r="J23" i="15"/>
  <c r="I23" i="15"/>
  <c r="K22" i="15"/>
  <c r="J22" i="15"/>
  <c r="I22" i="15"/>
  <c r="K21" i="15"/>
  <c r="J21" i="15"/>
  <c r="I21" i="15"/>
  <c r="K20" i="15"/>
  <c r="J20" i="15"/>
  <c r="I20" i="15"/>
  <c r="K19" i="15"/>
  <c r="J19" i="15"/>
  <c r="I19" i="15"/>
  <c r="K18" i="15"/>
  <c r="J18" i="15"/>
  <c r="I18" i="15"/>
  <c r="K17" i="15"/>
  <c r="J17" i="15"/>
  <c r="I17" i="15"/>
  <c r="K16" i="15"/>
  <c r="J16" i="15"/>
  <c r="I16" i="15"/>
  <c r="K15" i="15"/>
  <c r="J15" i="15"/>
  <c r="I15" i="15"/>
  <c r="G28" i="17" l="1"/>
  <c r="H28" i="17"/>
  <c r="F28" i="17"/>
  <c r="E28" i="17"/>
  <c r="D28" i="17"/>
  <c r="N19" i="15"/>
  <c r="AT16" i="15" l="1"/>
  <c r="AV15" i="15"/>
  <c r="N28" i="15"/>
  <c r="N27" i="15"/>
  <c r="N26" i="15"/>
  <c r="N25" i="15"/>
  <c r="N24" i="15"/>
  <c r="N23" i="15"/>
  <c r="N22" i="15"/>
  <c r="N21" i="15"/>
  <c r="N20" i="15"/>
  <c r="N18" i="15"/>
  <c r="N17" i="15"/>
  <c r="N16" i="15"/>
  <c r="N15" i="15"/>
  <c r="AT17" i="15" l="1"/>
  <c r="AU17" i="15"/>
  <c r="AV164" i="15"/>
  <c r="AU163" i="15"/>
  <c r="AT162" i="15"/>
  <c r="AV160" i="15"/>
  <c r="AU159" i="15"/>
  <c r="AT158" i="15"/>
  <c r="AV156" i="15"/>
  <c r="AU155" i="15"/>
  <c r="AT154" i="15"/>
  <c r="AV152" i="15"/>
  <c r="AU151" i="15"/>
  <c r="AT150" i="15"/>
  <c r="AV148" i="15"/>
  <c r="AU147" i="15"/>
  <c r="AT146" i="15"/>
  <c r="AV144" i="15"/>
  <c r="AU143" i="15"/>
  <c r="AT142" i="15"/>
  <c r="AV140" i="15"/>
  <c r="AU139" i="15"/>
  <c r="AT138" i="15"/>
  <c r="AV136" i="15"/>
  <c r="AU135" i="15"/>
  <c r="AT134" i="15"/>
  <c r="AV132" i="15"/>
  <c r="AU131" i="15"/>
  <c r="AT130" i="15"/>
  <c r="AV128" i="15"/>
  <c r="AU127" i="15"/>
  <c r="AT126" i="15"/>
  <c r="AV124" i="15"/>
  <c r="AU123" i="15"/>
  <c r="AT122" i="15"/>
  <c r="AV120" i="15"/>
  <c r="AU119" i="15"/>
  <c r="AT118" i="15"/>
  <c r="AV116" i="15"/>
  <c r="AU115" i="15"/>
  <c r="AT114" i="15"/>
  <c r="AV112" i="15"/>
  <c r="AU111" i="15"/>
  <c r="AT110" i="15"/>
  <c r="AV108" i="15"/>
  <c r="AU107" i="15"/>
  <c r="AT106" i="15"/>
  <c r="AV104" i="15"/>
  <c r="AU103" i="15"/>
  <c r="AT102" i="15"/>
  <c r="AV100" i="15"/>
  <c r="AU99" i="15"/>
  <c r="AT98" i="15"/>
  <c r="AV96" i="15"/>
  <c r="AU95" i="15"/>
  <c r="AT94" i="15"/>
  <c r="AV92" i="15"/>
  <c r="AU91" i="15"/>
  <c r="AT90" i="15"/>
  <c r="AV88" i="15"/>
  <c r="AU87" i="15"/>
  <c r="AU164" i="15"/>
  <c r="AT163" i="15"/>
  <c r="AV161" i="15"/>
  <c r="AU160" i="15"/>
  <c r="AT159" i="15"/>
  <c r="AV157" i="15"/>
  <c r="AU156" i="15"/>
  <c r="AT155" i="15"/>
  <c r="AV153" i="15"/>
  <c r="AU152" i="15"/>
  <c r="AT151" i="15"/>
  <c r="AV149" i="15"/>
  <c r="AU148" i="15"/>
  <c r="AT147" i="15"/>
  <c r="AV145" i="15"/>
  <c r="AU144" i="15"/>
  <c r="AT143" i="15"/>
  <c r="AV141" i="15"/>
  <c r="AU140" i="15"/>
  <c r="AT139" i="15"/>
  <c r="AV137" i="15"/>
  <c r="AU136" i="15"/>
  <c r="AT135" i="15"/>
  <c r="AV133" i="15"/>
  <c r="AU132" i="15"/>
  <c r="AT131" i="15"/>
  <c r="AV129" i="15"/>
  <c r="AU128" i="15"/>
  <c r="AT127" i="15"/>
  <c r="AV125" i="15"/>
  <c r="AU124" i="15"/>
  <c r="AT123" i="15"/>
  <c r="AV121" i="15"/>
  <c r="AU120" i="15"/>
  <c r="AT119" i="15"/>
  <c r="AV117" i="15"/>
  <c r="AU116" i="15"/>
  <c r="AT115" i="15"/>
  <c r="AV113" i="15"/>
  <c r="AU112" i="15"/>
  <c r="AT111" i="15"/>
  <c r="AV109" i="15"/>
  <c r="AU108" i="15"/>
  <c r="AT107" i="15"/>
  <c r="AV105" i="15"/>
  <c r="AU104" i="15"/>
  <c r="AT103" i="15"/>
  <c r="AV101" i="15"/>
  <c r="AU100" i="15"/>
  <c r="AT99" i="15"/>
  <c r="AV97" i="15"/>
  <c r="AU96" i="15"/>
  <c r="AT95" i="15"/>
  <c r="AV93" i="15"/>
  <c r="AU92" i="15"/>
  <c r="AT91" i="15"/>
  <c r="AV89" i="15"/>
  <c r="AU88" i="15"/>
  <c r="AT87" i="15"/>
  <c r="AV85" i="15"/>
  <c r="AU84" i="15"/>
  <c r="AT83" i="15"/>
  <c r="AV81" i="15"/>
  <c r="AU80" i="15"/>
  <c r="AT79" i="15"/>
  <c r="AV77" i="15"/>
  <c r="AU76" i="15"/>
  <c r="AT75" i="15"/>
  <c r="AV73" i="15"/>
  <c r="AU72" i="15"/>
  <c r="AT71" i="15"/>
  <c r="AV69" i="15"/>
  <c r="AU68" i="15"/>
  <c r="AT67" i="15"/>
  <c r="AV65" i="15"/>
  <c r="AU64" i="15"/>
  <c r="AT63" i="15"/>
  <c r="AV61" i="15"/>
  <c r="AU60" i="15"/>
  <c r="AT59" i="15"/>
  <c r="AV57" i="15"/>
  <c r="AU56" i="15"/>
  <c r="AT55" i="15"/>
  <c r="AV53" i="15"/>
  <c r="AU52" i="15"/>
  <c r="AT164" i="15"/>
  <c r="AV162" i="15"/>
  <c r="AU161" i="15"/>
  <c r="AT160" i="15"/>
  <c r="AV158" i="15"/>
  <c r="AU157" i="15"/>
  <c r="AT156" i="15"/>
  <c r="AV154" i="15"/>
  <c r="AU153" i="15"/>
  <c r="AT152" i="15"/>
  <c r="AV150" i="15"/>
  <c r="AU149" i="15"/>
  <c r="AT148" i="15"/>
  <c r="AV146" i="15"/>
  <c r="AU145" i="15"/>
  <c r="AT144" i="15"/>
  <c r="AV142" i="15"/>
  <c r="AU141" i="15"/>
  <c r="AT140" i="15"/>
  <c r="AV138" i="15"/>
  <c r="AU137" i="15"/>
  <c r="AT136" i="15"/>
  <c r="AV134" i="15"/>
  <c r="AU133" i="15"/>
  <c r="AT132" i="15"/>
  <c r="AV130" i="15"/>
  <c r="AU129" i="15"/>
  <c r="AT128" i="15"/>
  <c r="AV126" i="15"/>
  <c r="AU125" i="15"/>
  <c r="AT124" i="15"/>
  <c r="AV122" i="15"/>
  <c r="AU121" i="15"/>
  <c r="AT120" i="15"/>
  <c r="AV118" i="15"/>
  <c r="AU117" i="15"/>
  <c r="AT116" i="15"/>
  <c r="AV114" i="15"/>
  <c r="AU113" i="15"/>
  <c r="AT112" i="15"/>
  <c r="AV110" i="15"/>
  <c r="AU109" i="15"/>
  <c r="AT108" i="15"/>
  <c r="AV106" i="15"/>
  <c r="AU105" i="15"/>
  <c r="AT104" i="15"/>
  <c r="AV102" i="15"/>
  <c r="AU101" i="15"/>
  <c r="AT100" i="15"/>
  <c r="AV98" i="15"/>
  <c r="AU97" i="15"/>
  <c r="AT96" i="15"/>
  <c r="AV94" i="15"/>
  <c r="AU93" i="15"/>
  <c r="AT92" i="15"/>
  <c r="AV90" i="15"/>
  <c r="AU89" i="15"/>
  <c r="AT88" i="15"/>
  <c r="AV86" i="15"/>
  <c r="AU85" i="15"/>
  <c r="AT84" i="15"/>
  <c r="AV82" i="15"/>
  <c r="AU81" i="15"/>
  <c r="AT80" i="15"/>
  <c r="AV78" i="15"/>
  <c r="AU77" i="15"/>
  <c r="AT76" i="15"/>
  <c r="AV74" i="15"/>
  <c r="AU73" i="15"/>
  <c r="AT72" i="15"/>
  <c r="AV70" i="15"/>
  <c r="AU69" i="15"/>
  <c r="AT68" i="15"/>
  <c r="AV66" i="15"/>
  <c r="AU65" i="15"/>
  <c r="AT64" i="15"/>
  <c r="AV62" i="15"/>
  <c r="AU61" i="15"/>
  <c r="AT60" i="15"/>
  <c r="AV58" i="15"/>
  <c r="AU57" i="15"/>
  <c r="AT56" i="15"/>
  <c r="AV54" i="15"/>
  <c r="AU53" i="15"/>
  <c r="AV163" i="15"/>
  <c r="AU162" i="15"/>
  <c r="AT161" i="15"/>
  <c r="AV159" i="15"/>
  <c r="AU158" i="15"/>
  <c r="AT157" i="15"/>
  <c r="AV155" i="15"/>
  <c r="AU154" i="15"/>
  <c r="AT153" i="15"/>
  <c r="AV151" i="15"/>
  <c r="AU150" i="15"/>
  <c r="AT149" i="15"/>
  <c r="AV147" i="15"/>
  <c r="AU146" i="15"/>
  <c r="AT145" i="15"/>
  <c r="AV143" i="15"/>
  <c r="AU142" i="15"/>
  <c r="AT141" i="15"/>
  <c r="AV139" i="15"/>
  <c r="AU138" i="15"/>
  <c r="AT137" i="15"/>
  <c r="AV135" i="15"/>
  <c r="AU134" i="15"/>
  <c r="AT133" i="15"/>
  <c r="AV131" i="15"/>
  <c r="AU130" i="15"/>
  <c r="AT129" i="15"/>
  <c r="AV127" i="15"/>
  <c r="AU126" i="15"/>
  <c r="AT125" i="15"/>
  <c r="AV123" i="15"/>
  <c r="AU122" i="15"/>
  <c r="AT121" i="15"/>
  <c r="AV119" i="15"/>
  <c r="AU118" i="15"/>
  <c r="AT117" i="15"/>
  <c r="AV115" i="15"/>
  <c r="AU114" i="15"/>
  <c r="AT113" i="15"/>
  <c r="AV111" i="15"/>
  <c r="AU110" i="15"/>
  <c r="AT109" i="15"/>
  <c r="AV107" i="15"/>
  <c r="AU106" i="15"/>
  <c r="AT105" i="15"/>
  <c r="AV103" i="15"/>
  <c r="AU102" i="15"/>
  <c r="AT101" i="15"/>
  <c r="AV99" i="15"/>
  <c r="AU98" i="15"/>
  <c r="AT97" i="15"/>
  <c r="AV95" i="15"/>
  <c r="AU94" i="15"/>
  <c r="AT93" i="15"/>
  <c r="AV91" i="15"/>
  <c r="AU90" i="15"/>
  <c r="AT89" i="15"/>
  <c r="AV87" i="15"/>
  <c r="AU86" i="15"/>
  <c r="AT85" i="15"/>
  <c r="AV83" i="15"/>
  <c r="AU82" i="15"/>
  <c r="AT81" i="15"/>
  <c r="AV79" i="15"/>
  <c r="AU78" i="15"/>
  <c r="AT77" i="15"/>
  <c r="AV75" i="15"/>
  <c r="AU74" i="15"/>
  <c r="AT73" i="15"/>
  <c r="AV71" i="15"/>
  <c r="AU70" i="15"/>
  <c r="AT69" i="15"/>
  <c r="AV67" i="15"/>
  <c r="AU66" i="15"/>
  <c r="AT65" i="15"/>
  <c r="AV63" i="15"/>
  <c r="AU62" i="15"/>
  <c r="AT61" i="15"/>
  <c r="AV59" i="15"/>
  <c r="AU58" i="15"/>
  <c r="AT57" i="15"/>
  <c r="AV55" i="15"/>
  <c r="AU54" i="15"/>
  <c r="AT53" i="15"/>
  <c r="AV51" i="15"/>
  <c r="AU15" i="15"/>
  <c r="AV16" i="15"/>
  <c r="AT30" i="15"/>
  <c r="AU31" i="15"/>
  <c r="AV32" i="15"/>
  <c r="AT34" i="15"/>
  <c r="AU35" i="15"/>
  <c r="AV36" i="15"/>
  <c r="AT38" i="15"/>
  <c r="AU39" i="15"/>
  <c r="AV40" i="15"/>
  <c r="AT42" i="15"/>
  <c r="AU43" i="15"/>
  <c r="AV44" i="15"/>
  <c r="AT46" i="15"/>
  <c r="AU47" i="15"/>
  <c r="AV48" i="15"/>
  <c r="AT50" i="15"/>
  <c r="AU51" i="15"/>
  <c r="AU55" i="15"/>
  <c r="AV60" i="15"/>
  <c r="AT66" i="15"/>
  <c r="AU71" i="15"/>
  <c r="AV76" i="15"/>
  <c r="AT82" i="15"/>
  <c r="AT29" i="15"/>
  <c r="AU30" i="15"/>
  <c r="AV31" i="15"/>
  <c r="AT33" i="15"/>
  <c r="AU34" i="15"/>
  <c r="AV35" i="15"/>
  <c r="AT37" i="15"/>
  <c r="AU38" i="15"/>
  <c r="AV39" i="15"/>
  <c r="AT41" i="15"/>
  <c r="AU42" i="15"/>
  <c r="AV43" i="15"/>
  <c r="AT45" i="15"/>
  <c r="AU46" i="15"/>
  <c r="AV47" i="15"/>
  <c r="AT49" i="15"/>
  <c r="AU50" i="15"/>
  <c r="AT52" i="15"/>
  <c r="AV56" i="15"/>
  <c r="AT62" i="15"/>
  <c r="AU67" i="15"/>
  <c r="AV72" i="15"/>
  <c r="AT78" i="15"/>
  <c r="AU83" i="15"/>
  <c r="AU29" i="15"/>
  <c r="AV30" i="15"/>
  <c r="AT32" i="15"/>
  <c r="AU33" i="15"/>
  <c r="AV34" i="15"/>
  <c r="AT36" i="15"/>
  <c r="AU37" i="15"/>
  <c r="AV38" i="15"/>
  <c r="AT40" i="15"/>
  <c r="AU41" i="15"/>
  <c r="AV42" i="15"/>
  <c r="AT44" i="15"/>
  <c r="AU45" i="15"/>
  <c r="AV46" i="15"/>
  <c r="AT48" i="15"/>
  <c r="AU49" i="15"/>
  <c r="AV50" i="15"/>
  <c r="AV52" i="15"/>
  <c r="AT58" i="15"/>
  <c r="AU63" i="15"/>
  <c r="AV68" i="15"/>
  <c r="AT74" i="15"/>
  <c r="AU79" i="15"/>
  <c r="AV84" i="15"/>
  <c r="AT15" i="15"/>
  <c r="AU16" i="15"/>
  <c r="AV17" i="15"/>
  <c r="AV29" i="15"/>
  <c r="AT31" i="15"/>
  <c r="AU32" i="15"/>
  <c r="AV33" i="15"/>
  <c r="AT35" i="15"/>
  <c r="AU36" i="15"/>
  <c r="AV37" i="15"/>
  <c r="AT39" i="15"/>
  <c r="AU40" i="15"/>
  <c r="AV41" i="15"/>
  <c r="AT43" i="15"/>
  <c r="AU44" i="15"/>
  <c r="AV45" i="15"/>
  <c r="AT47" i="15"/>
  <c r="AU48" i="15"/>
  <c r="AV49" i="15"/>
  <c r="AT51" i="15"/>
  <c r="AT54" i="15"/>
  <c r="AU59" i="15"/>
  <c r="AV64" i="15"/>
  <c r="AT70" i="15"/>
  <c r="AU75" i="15"/>
  <c r="AV80" i="15"/>
  <c r="AT86" i="15"/>
  <c r="E7" i="17"/>
  <c r="E18" i="17" s="1"/>
  <c r="D7" i="17"/>
  <c r="D18" i="17" s="1"/>
  <c r="C7" i="17"/>
  <c r="C18" i="17" s="1"/>
  <c r="E6" i="17"/>
  <c r="E17" i="17" s="1"/>
  <c r="D6" i="17"/>
  <c r="D17" i="17" s="1"/>
  <c r="C6" i="17"/>
  <c r="C17" i="17" s="1"/>
  <c r="S70" i="10" l="1"/>
  <c r="Q17" i="12" l="1"/>
  <c r="N17" i="12"/>
  <c r="Q19" i="10"/>
  <c r="Q37" i="10"/>
  <c r="S64" i="10"/>
  <c r="U37" i="10"/>
  <c r="U19" i="10"/>
  <c r="A53" i="12" l="1"/>
  <c r="C53" i="12"/>
  <c r="D53" i="12"/>
  <c r="E53" i="12"/>
  <c r="I53" i="12"/>
  <c r="J53" i="12"/>
  <c r="K53" i="12"/>
  <c r="A54" i="12"/>
  <c r="C54" i="12"/>
  <c r="D54" i="12"/>
  <c r="E54" i="12"/>
  <c r="I54" i="12"/>
  <c r="J54" i="12"/>
  <c r="K54" i="12"/>
  <c r="A55" i="12"/>
  <c r="C55" i="12"/>
  <c r="D55" i="12"/>
  <c r="E55" i="12"/>
  <c r="I55" i="12"/>
  <c r="J55" i="12"/>
  <c r="K55" i="12"/>
  <c r="A56" i="12"/>
  <c r="C56" i="12"/>
  <c r="D56" i="12"/>
  <c r="E56" i="12"/>
  <c r="I56" i="12"/>
  <c r="J56" i="12"/>
  <c r="K56" i="12"/>
  <c r="A57" i="12"/>
  <c r="C57" i="12"/>
  <c r="D57" i="12"/>
  <c r="E57" i="12"/>
  <c r="I57" i="12"/>
  <c r="J57" i="12"/>
  <c r="K57" i="12"/>
  <c r="A58" i="12"/>
  <c r="C58" i="12"/>
  <c r="D58" i="12"/>
  <c r="E58" i="12"/>
  <c r="I58" i="12"/>
  <c r="J58" i="12"/>
  <c r="K58" i="12"/>
  <c r="A59" i="12"/>
  <c r="C59" i="12"/>
  <c r="D59" i="12"/>
  <c r="E59" i="12"/>
  <c r="I59" i="12"/>
  <c r="J59" i="12"/>
  <c r="K59" i="12"/>
  <c r="A60" i="12"/>
  <c r="C60" i="12"/>
  <c r="D60" i="12"/>
  <c r="E60" i="12"/>
  <c r="I60" i="12"/>
  <c r="J60" i="12"/>
  <c r="K60" i="12"/>
  <c r="A61" i="12"/>
  <c r="C61" i="12"/>
  <c r="D61" i="12"/>
  <c r="E61" i="12"/>
  <c r="I61" i="12"/>
  <c r="J61" i="12"/>
  <c r="K61" i="12"/>
  <c r="A62" i="12"/>
  <c r="C62" i="12"/>
  <c r="D62" i="12"/>
  <c r="E62" i="12"/>
  <c r="I62" i="12"/>
  <c r="J62" i="12"/>
  <c r="K62" i="12"/>
  <c r="A63" i="12"/>
  <c r="C63" i="12"/>
  <c r="D63" i="12"/>
  <c r="E63" i="12"/>
  <c r="I63" i="12"/>
  <c r="J63" i="12"/>
  <c r="K63" i="12"/>
  <c r="A64" i="12"/>
  <c r="C64" i="12"/>
  <c r="D64" i="12"/>
  <c r="E64" i="12"/>
  <c r="I64" i="12"/>
  <c r="J64" i="12"/>
  <c r="K64" i="12"/>
  <c r="A65" i="12"/>
  <c r="C65" i="12"/>
  <c r="D65" i="12"/>
  <c r="E65" i="12"/>
  <c r="I65" i="12"/>
  <c r="J65" i="12"/>
  <c r="K65" i="12"/>
  <c r="A66" i="12"/>
  <c r="C66" i="12"/>
  <c r="D66" i="12"/>
  <c r="E66" i="12"/>
  <c r="I66" i="12"/>
  <c r="J66" i="12"/>
  <c r="K66" i="12"/>
  <c r="A67" i="12"/>
  <c r="C67" i="12"/>
  <c r="D67" i="12"/>
  <c r="E67" i="12"/>
  <c r="I67" i="12"/>
  <c r="J67" i="12"/>
  <c r="K67" i="12"/>
  <c r="A68" i="12"/>
  <c r="C68" i="12"/>
  <c r="D68" i="12"/>
  <c r="E68" i="12"/>
  <c r="I68" i="12"/>
  <c r="J68" i="12"/>
  <c r="K68" i="12"/>
  <c r="A69" i="12"/>
  <c r="C69" i="12"/>
  <c r="D69" i="12"/>
  <c r="E69" i="12"/>
  <c r="I69" i="12"/>
  <c r="J69" i="12"/>
  <c r="K69" i="12"/>
  <c r="A70" i="12"/>
  <c r="C70" i="12"/>
  <c r="D70" i="12"/>
  <c r="E70" i="12"/>
  <c r="I70" i="12"/>
  <c r="J70" i="12"/>
  <c r="K70" i="12"/>
  <c r="A71" i="12"/>
  <c r="C71" i="12"/>
  <c r="D71" i="12"/>
  <c r="E71" i="12"/>
  <c r="I71" i="12"/>
  <c r="J71" i="12"/>
  <c r="K71" i="12"/>
  <c r="A72" i="12"/>
  <c r="C72" i="12"/>
  <c r="D72" i="12"/>
  <c r="E72" i="12"/>
  <c r="I72" i="12"/>
  <c r="J72" i="12"/>
  <c r="K72" i="12"/>
  <c r="A73" i="12"/>
  <c r="C73" i="12"/>
  <c r="D73" i="12"/>
  <c r="E73" i="12"/>
  <c r="I73" i="12"/>
  <c r="J73" i="12"/>
  <c r="K73" i="12"/>
  <c r="A74" i="12"/>
  <c r="C74" i="12"/>
  <c r="D74" i="12"/>
  <c r="E74" i="12"/>
  <c r="I74" i="12"/>
  <c r="J74" i="12"/>
  <c r="K74" i="12"/>
  <c r="A75" i="12"/>
  <c r="C75" i="12"/>
  <c r="D75" i="12"/>
  <c r="E75" i="12"/>
  <c r="I75" i="12"/>
  <c r="J75" i="12"/>
  <c r="K75" i="12"/>
  <c r="A76" i="12"/>
  <c r="C76" i="12"/>
  <c r="D76" i="12"/>
  <c r="E76" i="12"/>
  <c r="I76" i="12"/>
  <c r="J76" i="12"/>
  <c r="K76" i="12"/>
  <c r="A77" i="12"/>
  <c r="C77" i="12"/>
  <c r="D77" i="12"/>
  <c r="E77" i="12"/>
  <c r="I77" i="12"/>
  <c r="J77" i="12"/>
  <c r="K77" i="12"/>
  <c r="A78" i="12"/>
  <c r="C78" i="12"/>
  <c r="D78" i="12"/>
  <c r="E78" i="12"/>
  <c r="I78" i="12"/>
  <c r="J78" i="12"/>
  <c r="K78" i="12"/>
  <c r="A79" i="12"/>
  <c r="C79" i="12"/>
  <c r="D79" i="12"/>
  <c r="E79" i="12"/>
  <c r="I79" i="12"/>
  <c r="J79" i="12"/>
  <c r="K79" i="12"/>
  <c r="A80" i="12"/>
  <c r="C80" i="12"/>
  <c r="D80" i="12"/>
  <c r="E80" i="12"/>
  <c r="I80" i="12"/>
  <c r="J80" i="12"/>
  <c r="K80" i="12"/>
  <c r="A81" i="12"/>
  <c r="C81" i="12"/>
  <c r="D81" i="12"/>
  <c r="E81" i="12"/>
  <c r="I81" i="12"/>
  <c r="J81" i="12"/>
  <c r="K81" i="12"/>
  <c r="A82" i="12"/>
  <c r="C82" i="12"/>
  <c r="D82" i="12"/>
  <c r="E82" i="12"/>
  <c r="I82" i="12"/>
  <c r="J82" i="12"/>
  <c r="K82" i="12"/>
  <c r="A83" i="12"/>
  <c r="C83" i="12"/>
  <c r="D83" i="12"/>
  <c r="E83" i="12"/>
  <c r="I83" i="12"/>
  <c r="J83" i="12"/>
  <c r="K83" i="12"/>
  <c r="A84" i="12"/>
  <c r="C84" i="12"/>
  <c r="D84" i="12"/>
  <c r="E84" i="12"/>
  <c r="I84" i="12"/>
  <c r="J84" i="12"/>
  <c r="K84" i="12"/>
  <c r="A85" i="12"/>
  <c r="C85" i="12"/>
  <c r="D85" i="12"/>
  <c r="E85" i="12"/>
  <c r="I85" i="12"/>
  <c r="J85" i="12"/>
  <c r="K85" i="12"/>
  <c r="A86" i="12"/>
  <c r="C86" i="12"/>
  <c r="D86" i="12"/>
  <c r="E86" i="12"/>
  <c r="I86" i="12"/>
  <c r="J86" i="12"/>
  <c r="K86" i="12"/>
  <c r="A87" i="12"/>
  <c r="C87" i="12"/>
  <c r="D87" i="12"/>
  <c r="E87" i="12"/>
  <c r="I87" i="12"/>
  <c r="J87" i="12"/>
  <c r="K87" i="12"/>
  <c r="A88" i="12"/>
  <c r="C88" i="12"/>
  <c r="D88" i="12"/>
  <c r="E88" i="12"/>
  <c r="I88" i="12"/>
  <c r="J88" i="12"/>
  <c r="K88" i="12"/>
  <c r="A89" i="12"/>
  <c r="C89" i="12"/>
  <c r="D89" i="12"/>
  <c r="E89" i="12"/>
  <c r="I89" i="12"/>
  <c r="J89" i="12"/>
  <c r="K89" i="12"/>
  <c r="A90" i="12"/>
  <c r="C90" i="12"/>
  <c r="D90" i="12"/>
  <c r="E90" i="12"/>
  <c r="I90" i="12"/>
  <c r="J90" i="12"/>
  <c r="K90" i="12"/>
  <c r="A91" i="12"/>
  <c r="C91" i="12"/>
  <c r="D91" i="12"/>
  <c r="E91" i="12"/>
  <c r="I91" i="12"/>
  <c r="J91" i="12"/>
  <c r="K91" i="12"/>
  <c r="A92" i="12"/>
  <c r="C92" i="12"/>
  <c r="D92" i="12"/>
  <c r="E92" i="12"/>
  <c r="I92" i="12"/>
  <c r="J92" i="12"/>
  <c r="K92" i="12"/>
  <c r="A93" i="12"/>
  <c r="C93" i="12"/>
  <c r="D93" i="12"/>
  <c r="E93" i="12"/>
  <c r="I93" i="12"/>
  <c r="J93" i="12"/>
  <c r="K93" i="12"/>
  <c r="A94" i="12"/>
  <c r="C94" i="12"/>
  <c r="D94" i="12"/>
  <c r="E94" i="12"/>
  <c r="I94" i="12"/>
  <c r="J94" i="12"/>
  <c r="K94" i="12"/>
  <c r="A95" i="12"/>
  <c r="C95" i="12"/>
  <c r="D95" i="12"/>
  <c r="E95" i="12"/>
  <c r="I95" i="12"/>
  <c r="J95" i="12"/>
  <c r="K95" i="12"/>
  <c r="A96" i="12"/>
  <c r="C96" i="12"/>
  <c r="D96" i="12"/>
  <c r="E96" i="12"/>
  <c r="I96" i="12"/>
  <c r="J96" i="12"/>
  <c r="K96" i="12"/>
  <c r="A97" i="12"/>
  <c r="C97" i="12"/>
  <c r="D97" i="12"/>
  <c r="E97" i="12"/>
  <c r="I97" i="12"/>
  <c r="J97" i="12"/>
  <c r="K97" i="12"/>
  <c r="A98" i="12"/>
  <c r="C98" i="12"/>
  <c r="D98" i="12"/>
  <c r="E98" i="12"/>
  <c r="I98" i="12"/>
  <c r="J98" i="12"/>
  <c r="K98" i="12"/>
  <c r="A99" i="12"/>
  <c r="C99" i="12"/>
  <c r="D99" i="12"/>
  <c r="E99" i="12"/>
  <c r="I99" i="12"/>
  <c r="J99" i="12"/>
  <c r="K99" i="12"/>
  <c r="A100" i="12"/>
  <c r="C100" i="12"/>
  <c r="D100" i="12"/>
  <c r="E100" i="12"/>
  <c r="I100" i="12"/>
  <c r="J100" i="12"/>
  <c r="K100" i="12"/>
  <c r="A101" i="12"/>
  <c r="C101" i="12"/>
  <c r="D101" i="12"/>
  <c r="E101" i="12"/>
  <c r="I101" i="12"/>
  <c r="J101" i="12"/>
  <c r="K101" i="12"/>
  <c r="A102" i="12"/>
  <c r="C102" i="12"/>
  <c r="D102" i="12"/>
  <c r="E102" i="12"/>
  <c r="I102" i="12"/>
  <c r="J102" i="12"/>
  <c r="K102" i="12"/>
  <c r="A98" i="10"/>
  <c r="F98" i="10"/>
  <c r="G98" i="10"/>
  <c r="H98" i="10"/>
  <c r="A99" i="10"/>
  <c r="F99" i="10"/>
  <c r="G99" i="10"/>
  <c r="H99" i="10"/>
  <c r="A100" i="10"/>
  <c r="F100" i="10"/>
  <c r="G100" i="10"/>
  <c r="H100" i="10"/>
  <c r="A101" i="10"/>
  <c r="F101" i="10"/>
  <c r="G101" i="10"/>
  <c r="H101" i="10"/>
  <c r="A102" i="10"/>
  <c r="F102" i="10"/>
  <c r="G102" i="10"/>
  <c r="H102" i="10"/>
  <c r="A103" i="10"/>
  <c r="F103" i="10"/>
  <c r="G103" i="10"/>
  <c r="H103" i="10"/>
  <c r="A104" i="10"/>
  <c r="F104" i="10"/>
  <c r="G104" i="10"/>
  <c r="H104" i="10"/>
  <c r="A105" i="10"/>
  <c r="F105" i="10"/>
  <c r="G105" i="10"/>
  <c r="H105" i="10"/>
  <c r="A106" i="10"/>
  <c r="F106" i="10"/>
  <c r="G106" i="10"/>
  <c r="H106" i="10"/>
  <c r="A107" i="10"/>
  <c r="F107" i="10"/>
  <c r="G107" i="10"/>
  <c r="H107" i="10"/>
  <c r="A108" i="10"/>
  <c r="F108" i="10"/>
  <c r="G108" i="10"/>
  <c r="H108" i="10"/>
  <c r="A109" i="10"/>
  <c r="F109" i="10"/>
  <c r="G109" i="10"/>
  <c r="H109" i="10"/>
  <c r="A110" i="10"/>
  <c r="F110" i="10"/>
  <c r="G110" i="10"/>
  <c r="H110" i="10"/>
  <c r="A111" i="10"/>
  <c r="F111" i="10"/>
  <c r="G111" i="10"/>
  <c r="H111" i="10"/>
  <c r="A112" i="10"/>
  <c r="F112" i="10"/>
  <c r="G112" i="10"/>
  <c r="H112" i="10"/>
  <c r="A113" i="10"/>
  <c r="F113" i="10"/>
  <c r="G113" i="10"/>
  <c r="H113" i="10"/>
  <c r="A114" i="10"/>
  <c r="F114" i="10"/>
  <c r="G114" i="10"/>
  <c r="H114" i="10"/>
  <c r="A115" i="10"/>
  <c r="F115" i="10"/>
  <c r="G115" i="10"/>
  <c r="H115" i="10"/>
  <c r="A116" i="10"/>
  <c r="F116" i="10"/>
  <c r="G116" i="10"/>
  <c r="H116" i="10"/>
  <c r="A117" i="10"/>
  <c r="F117" i="10"/>
  <c r="G117" i="10"/>
  <c r="H117" i="10"/>
  <c r="A118" i="10"/>
  <c r="F118" i="10"/>
  <c r="G118" i="10"/>
  <c r="H118" i="10"/>
  <c r="A119" i="10"/>
  <c r="F119" i="10"/>
  <c r="G119" i="10"/>
  <c r="H119" i="10"/>
  <c r="A120" i="10"/>
  <c r="F120" i="10"/>
  <c r="G120" i="10"/>
  <c r="H120" i="10"/>
  <c r="A121" i="10"/>
  <c r="F121" i="10"/>
  <c r="G121" i="10"/>
  <c r="H121" i="10"/>
  <c r="A122" i="10"/>
  <c r="F122" i="10"/>
  <c r="G122" i="10"/>
  <c r="H122" i="10"/>
  <c r="A123" i="10"/>
  <c r="F123" i="10"/>
  <c r="G123" i="10"/>
  <c r="H123" i="10"/>
  <c r="A124" i="10"/>
  <c r="F124" i="10"/>
  <c r="G124" i="10"/>
  <c r="H124" i="10"/>
  <c r="A125" i="10"/>
  <c r="F125" i="10"/>
  <c r="G125" i="10"/>
  <c r="H125" i="10"/>
  <c r="A126" i="10"/>
  <c r="F126" i="10"/>
  <c r="G126" i="10"/>
  <c r="H126" i="10"/>
  <c r="A127" i="10"/>
  <c r="F127" i="10"/>
  <c r="G127" i="10"/>
  <c r="H127" i="10"/>
  <c r="A128" i="10"/>
  <c r="F128" i="10"/>
  <c r="G128" i="10"/>
  <c r="H128" i="10"/>
  <c r="A129" i="10"/>
  <c r="F129" i="10"/>
  <c r="G129" i="10"/>
  <c r="H129" i="10"/>
  <c r="A130" i="10"/>
  <c r="F130" i="10"/>
  <c r="G130" i="10"/>
  <c r="H130" i="10"/>
  <c r="A131" i="10"/>
  <c r="F131" i="10"/>
  <c r="G131" i="10"/>
  <c r="H131" i="10"/>
  <c r="A132" i="10"/>
  <c r="F132" i="10"/>
  <c r="G132" i="10"/>
  <c r="H132" i="10"/>
  <c r="A133" i="10"/>
  <c r="F133" i="10"/>
  <c r="G133" i="10"/>
  <c r="H133" i="10"/>
  <c r="A134" i="10"/>
  <c r="F134" i="10"/>
  <c r="G134" i="10"/>
  <c r="H134" i="10"/>
  <c r="A135" i="10"/>
  <c r="F135" i="10"/>
  <c r="G135" i="10"/>
  <c r="H135" i="10"/>
  <c r="A136" i="10"/>
  <c r="F136" i="10"/>
  <c r="G136" i="10"/>
  <c r="H136" i="10"/>
  <c r="A137" i="10"/>
  <c r="F137" i="10"/>
  <c r="G137" i="10"/>
  <c r="H137" i="10"/>
  <c r="A138" i="10"/>
  <c r="F138" i="10"/>
  <c r="G138" i="10"/>
  <c r="H138" i="10"/>
  <c r="A139" i="10"/>
  <c r="F139" i="10"/>
  <c r="G139" i="10"/>
  <c r="H139" i="10"/>
  <c r="A140" i="10"/>
  <c r="F140" i="10"/>
  <c r="G140" i="10"/>
  <c r="H140" i="10"/>
  <c r="A141" i="10"/>
  <c r="F141" i="10"/>
  <c r="G141" i="10"/>
  <c r="H141" i="10"/>
  <c r="A142" i="10"/>
  <c r="F142" i="10"/>
  <c r="G142" i="10"/>
  <c r="H142" i="10"/>
  <c r="A143" i="10"/>
  <c r="F143" i="10"/>
  <c r="G143" i="10"/>
  <c r="H143" i="10"/>
  <c r="A144" i="10"/>
  <c r="F144" i="10"/>
  <c r="G144" i="10"/>
  <c r="H144" i="10"/>
  <c r="A145" i="10"/>
  <c r="F145" i="10"/>
  <c r="G145" i="10"/>
  <c r="H145" i="10"/>
  <c r="A146" i="10"/>
  <c r="F146" i="10"/>
  <c r="G146" i="10"/>
  <c r="H146" i="10"/>
  <c r="A147" i="10"/>
  <c r="F147" i="10"/>
  <c r="G147" i="10"/>
  <c r="H147" i="10"/>
  <c r="AJ78" i="15"/>
  <c r="AI78" i="15"/>
  <c r="AH78" i="15"/>
  <c r="AJ77" i="15"/>
  <c r="AI77" i="15"/>
  <c r="AH77" i="15"/>
  <c r="AJ76" i="15"/>
  <c r="AI76" i="15"/>
  <c r="AH76" i="15"/>
  <c r="AJ75" i="15"/>
  <c r="AI75" i="15"/>
  <c r="AH75" i="15"/>
  <c r="AJ74" i="15"/>
  <c r="AI74" i="15"/>
  <c r="AH74" i="15"/>
  <c r="AJ73" i="15"/>
  <c r="AI73" i="15"/>
  <c r="AH73" i="15"/>
  <c r="AJ72" i="15"/>
  <c r="AI72" i="15"/>
  <c r="AH72" i="15"/>
  <c r="AJ71" i="15"/>
  <c r="AI71" i="15"/>
  <c r="AH71" i="15"/>
  <c r="AJ70" i="15"/>
  <c r="AI70" i="15"/>
  <c r="AH70" i="15"/>
  <c r="AJ69" i="15"/>
  <c r="AI69" i="15"/>
  <c r="AH69" i="15"/>
  <c r="AJ68" i="15"/>
  <c r="AI68" i="15"/>
  <c r="AH68" i="15"/>
  <c r="AJ67" i="15"/>
  <c r="AI67" i="15"/>
  <c r="AH67" i="15"/>
  <c r="AJ66" i="15"/>
  <c r="AI66" i="15"/>
  <c r="AH66" i="15"/>
  <c r="AJ65" i="15"/>
  <c r="AI65" i="15"/>
  <c r="AH65" i="15"/>
  <c r="AJ64" i="15"/>
  <c r="AI64" i="15"/>
  <c r="AH64" i="15"/>
  <c r="AJ63" i="15"/>
  <c r="AI63" i="15"/>
  <c r="AH63" i="15"/>
  <c r="AJ62" i="15"/>
  <c r="AI62" i="15"/>
  <c r="AH62" i="15"/>
  <c r="AJ61" i="15"/>
  <c r="AI61" i="15"/>
  <c r="AH61" i="15"/>
  <c r="AJ60" i="15"/>
  <c r="AI60" i="15"/>
  <c r="AH60" i="15"/>
  <c r="AJ59" i="15"/>
  <c r="AI59" i="15"/>
  <c r="AH59" i="15"/>
  <c r="AJ58" i="15"/>
  <c r="AI58" i="15"/>
  <c r="AH58" i="15"/>
  <c r="AJ57" i="15"/>
  <c r="AI57" i="15"/>
  <c r="AH57" i="15"/>
  <c r="AJ56" i="15"/>
  <c r="AI56" i="15"/>
  <c r="AH56" i="15"/>
  <c r="AJ55" i="15"/>
  <c r="AI55" i="15"/>
  <c r="AH55" i="15"/>
  <c r="AJ54" i="15"/>
  <c r="AI54" i="15"/>
  <c r="AH54" i="15"/>
  <c r="AJ53" i="15"/>
  <c r="AI53" i="15"/>
  <c r="AH53" i="15"/>
  <c r="AJ52" i="15"/>
  <c r="AI52" i="15"/>
  <c r="AH52" i="15"/>
  <c r="AJ51" i="15"/>
  <c r="AI51" i="15"/>
  <c r="AH51" i="15"/>
  <c r="AJ50" i="15"/>
  <c r="AI50" i="15"/>
  <c r="AH50" i="15"/>
  <c r="AJ49" i="15"/>
  <c r="AI49" i="15"/>
  <c r="AH49" i="15"/>
  <c r="AJ48" i="15"/>
  <c r="AI48" i="15"/>
  <c r="AH48" i="15"/>
  <c r="AJ47" i="15"/>
  <c r="AI47" i="15"/>
  <c r="AH47" i="15"/>
  <c r="AJ46" i="15"/>
  <c r="AI46" i="15"/>
  <c r="AH46" i="15"/>
  <c r="AJ45" i="15"/>
  <c r="AI45" i="15"/>
  <c r="AH45" i="15"/>
  <c r="AJ44" i="15"/>
  <c r="AI44" i="15"/>
  <c r="AH44" i="15"/>
  <c r="AJ43" i="15"/>
  <c r="AI43" i="15"/>
  <c r="AH43" i="15"/>
  <c r="AJ42" i="15"/>
  <c r="AI42" i="15"/>
  <c r="AH42" i="15"/>
  <c r="AJ41" i="15"/>
  <c r="AI41" i="15"/>
  <c r="AH41" i="15"/>
  <c r="AJ40" i="15"/>
  <c r="AI40" i="15"/>
  <c r="AH40" i="15"/>
  <c r="AJ39" i="15"/>
  <c r="AI39" i="15"/>
  <c r="AH39" i="15"/>
  <c r="AJ38" i="15"/>
  <c r="AI38" i="15"/>
  <c r="AH38" i="15"/>
  <c r="AJ37" i="15"/>
  <c r="AI37" i="15"/>
  <c r="AH37" i="15"/>
  <c r="AJ36" i="15"/>
  <c r="AI36" i="15"/>
  <c r="AH36" i="15"/>
  <c r="AJ35" i="15"/>
  <c r="AI35" i="15"/>
  <c r="AH35" i="15"/>
  <c r="AJ34" i="15"/>
  <c r="AI34" i="15"/>
  <c r="AH34" i="15"/>
  <c r="AJ33" i="15"/>
  <c r="AI33" i="15"/>
  <c r="AH33" i="15"/>
  <c r="AJ32" i="15"/>
  <c r="AI32" i="15"/>
  <c r="AH32" i="15"/>
  <c r="AJ31" i="15"/>
  <c r="AI31" i="15"/>
  <c r="AH31" i="15"/>
  <c r="AJ30" i="15"/>
  <c r="AI30" i="15"/>
  <c r="AH30" i="15"/>
  <c r="AJ29" i="15"/>
  <c r="AI29" i="15"/>
  <c r="AH29" i="15"/>
  <c r="K21" i="12"/>
  <c r="A2" i="16" l="1"/>
  <c r="P21" i="4"/>
  <c r="Q21" i="4"/>
  <c r="R21" i="4"/>
  <c r="S21" i="4"/>
  <c r="T8" i="12"/>
  <c r="D6" i="15"/>
  <c r="D7" i="15" s="1"/>
  <c r="Q8" i="11"/>
  <c r="N8" i="11" s="1"/>
  <c r="K8" i="11" s="1"/>
  <c r="K9" i="11" s="1"/>
  <c r="C7" i="15"/>
  <c r="O89" i="6"/>
  <c r="O85" i="6"/>
  <c r="K188" i="12"/>
  <c r="J188" i="12"/>
  <c r="I188" i="12"/>
  <c r="K187" i="12"/>
  <c r="J187" i="12"/>
  <c r="I187" i="12"/>
  <c r="K186" i="12"/>
  <c r="J186" i="12"/>
  <c r="I186" i="12"/>
  <c r="K185" i="12"/>
  <c r="J185" i="12"/>
  <c r="I185" i="12"/>
  <c r="K184" i="12"/>
  <c r="J184" i="12"/>
  <c r="I184" i="12"/>
  <c r="K183" i="12"/>
  <c r="J183" i="12"/>
  <c r="I183" i="12"/>
  <c r="K182" i="12"/>
  <c r="J182" i="12"/>
  <c r="I182" i="12"/>
  <c r="K181" i="12"/>
  <c r="J181" i="12"/>
  <c r="I181" i="12"/>
  <c r="K180" i="12"/>
  <c r="J180" i="12"/>
  <c r="I180" i="12"/>
  <c r="K179" i="12"/>
  <c r="J179" i="12"/>
  <c r="I179" i="12"/>
  <c r="K178" i="12"/>
  <c r="J178" i="12"/>
  <c r="I178" i="12"/>
  <c r="K177" i="12"/>
  <c r="J177" i="12"/>
  <c r="I177" i="12"/>
  <c r="K176" i="12"/>
  <c r="J176" i="12"/>
  <c r="I176" i="12"/>
  <c r="K175" i="12"/>
  <c r="J175" i="12"/>
  <c r="I175" i="12"/>
  <c r="K174" i="12"/>
  <c r="J174" i="12"/>
  <c r="I174" i="12"/>
  <c r="K173" i="12"/>
  <c r="J173" i="12"/>
  <c r="I173" i="12"/>
  <c r="K172" i="12"/>
  <c r="J172" i="12"/>
  <c r="I172" i="12"/>
  <c r="K171" i="12"/>
  <c r="J171" i="12"/>
  <c r="I171" i="12"/>
  <c r="K170" i="12"/>
  <c r="J170" i="12"/>
  <c r="I170" i="12"/>
  <c r="K169" i="12"/>
  <c r="J169" i="12"/>
  <c r="I169" i="12"/>
  <c r="K168" i="12"/>
  <c r="J168" i="12"/>
  <c r="I168" i="12"/>
  <c r="K167" i="12"/>
  <c r="J167" i="12"/>
  <c r="I167" i="12"/>
  <c r="K166" i="12"/>
  <c r="J166" i="12"/>
  <c r="I166" i="12"/>
  <c r="K165" i="12"/>
  <c r="J165" i="12"/>
  <c r="I165" i="12"/>
  <c r="K164" i="12"/>
  <c r="J164" i="12"/>
  <c r="I164" i="12"/>
  <c r="K163" i="12"/>
  <c r="J163" i="12"/>
  <c r="I163" i="12"/>
  <c r="K162" i="12"/>
  <c r="J162" i="12"/>
  <c r="I162" i="12"/>
  <c r="K161" i="12"/>
  <c r="J161" i="12"/>
  <c r="I161" i="12"/>
  <c r="K160" i="12"/>
  <c r="J160" i="12"/>
  <c r="I160" i="12"/>
  <c r="K159" i="12"/>
  <c r="J159" i="12"/>
  <c r="I159" i="12"/>
  <c r="K158" i="12"/>
  <c r="J158" i="12"/>
  <c r="I158" i="12"/>
  <c r="K157" i="12"/>
  <c r="J157" i="12"/>
  <c r="I157" i="12"/>
  <c r="K156" i="12"/>
  <c r="J156" i="12"/>
  <c r="I156" i="12"/>
  <c r="K155" i="12"/>
  <c r="J155" i="12"/>
  <c r="I155" i="12"/>
  <c r="K154" i="12"/>
  <c r="J154" i="12"/>
  <c r="I154" i="12"/>
  <c r="K153" i="12"/>
  <c r="J153" i="12"/>
  <c r="I153" i="12"/>
  <c r="K152" i="12"/>
  <c r="J152" i="12"/>
  <c r="I152" i="12"/>
  <c r="K151" i="12"/>
  <c r="J151" i="12"/>
  <c r="I151" i="12"/>
  <c r="K150" i="12"/>
  <c r="J150" i="12"/>
  <c r="I150" i="12"/>
  <c r="K149" i="12"/>
  <c r="J149" i="12"/>
  <c r="I149" i="12"/>
  <c r="K148" i="12"/>
  <c r="J148" i="12"/>
  <c r="I148" i="12"/>
  <c r="K147" i="12"/>
  <c r="J147" i="12"/>
  <c r="I147" i="12"/>
  <c r="K146" i="12"/>
  <c r="J146" i="12"/>
  <c r="I146" i="12"/>
  <c r="K145" i="12"/>
  <c r="J145" i="12"/>
  <c r="I145" i="12"/>
  <c r="K144" i="12"/>
  <c r="J144" i="12"/>
  <c r="I144" i="12"/>
  <c r="K143" i="12"/>
  <c r="J143" i="12"/>
  <c r="I143" i="12"/>
  <c r="K142" i="12"/>
  <c r="J142" i="12"/>
  <c r="I142" i="12"/>
  <c r="K141" i="12"/>
  <c r="J141" i="12"/>
  <c r="I141" i="12"/>
  <c r="K140" i="12"/>
  <c r="J140" i="12"/>
  <c r="I140" i="12"/>
  <c r="K139" i="12"/>
  <c r="J139" i="12"/>
  <c r="I139" i="12"/>
  <c r="K138" i="12"/>
  <c r="J138" i="12"/>
  <c r="I138" i="12"/>
  <c r="K137" i="12"/>
  <c r="J137" i="12"/>
  <c r="I137" i="12"/>
  <c r="K136" i="12"/>
  <c r="J136" i="12"/>
  <c r="I136" i="12"/>
  <c r="K135" i="12"/>
  <c r="J135" i="12"/>
  <c r="I135" i="12"/>
  <c r="K134" i="12"/>
  <c r="J134" i="12"/>
  <c r="I134" i="12"/>
  <c r="K133" i="12"/>
  <c r="J133" i="12"/>
  <c r="I133" i="12"/>
  <c r="K132" i="12"/>
  <c r="J132" i="12"/>
  <c r="I132" i="12"/>
  <c r="K131" i="12"/>
  <c r="J131" i="12"/>
  <c r="I131" i="12"/>
  <c r="K130" i="12"/>
  <c r="J130" i="12"/>
  <c r="I130" i="12"/>
  <c r="K129" i="12"/>
  <c r="J129" i="12"/>
  <c r="I129" i="12"/>
  <c r="K128" i="12"/>
  <c r="J128" i="12"/>
  <c r="I128" i="12"/>
  <c r="K127" i="12"/>
  <c r="J127" i="12"/>
  <c r="I127" i="12"/>
  <c r="K126" i="12"/>
  <c r="J126" i="12"/>
  <c r="I126" i="12"/>
  <c r="K125" i="12"/>
  <c r="J125" i="12"/>
  <c r="I125" i="12"/>
  <c r="K124" i="12"/>
  <c r="J124" i="12"/>
  <c r="I124" i="12"/>
  <c r="K123" i="12"/>
  <c r="J123" i="12"/>
  <c r="I123" i="12"/>
  <c r="K122" i="12"/>
  <c r="J122" i="12"/>
  <c r="I122" i="12"/>
  <c r="K121" i="12"/>
  <c r="J121" i="12"/>
  <c r="I121" i="12"/>
  <c r="K120" i="12"/>
  <c r="J120" i="12"/>
  <c r="I120" i="12"/>
  <c r="K119" i="12"/>
  <c r="J119" i="12"/>
  <c r="I119" i="12"/>
  <c r="K118" i="12"/>
  <c r="J118" i="12"/>
  <c r="I118" i="12"/>
  <c r="K117" i="12"/>
  <c r="J117" i="12"/>
  <c r="I117" i="12"/>
  <c r="K116" i="12"/>
  <c r="J116" i="12"/>
  <c r="I116" i="12"/>
  <c r="K115" i="12"/>
  <c r="J115" i="12"/>
  <c r="I115" i="12"/>
  <c r="K114" i="12"/>
  <c r="J114" i="12"/>
  <c r="I114" i="12"/>
  <c r="K113" i="12"/>
  <c r="J113" i="12"/>
  <c r="I113" i="12"/>
  <c r="K112" i="12"/>
  <c r="J112" i="12"/>
  <c r="I112" i="12"/>
  <c r="K111" i="12"/>
  <c r="J111" i="12"/>
  <c r="I111" i="12"/>
  <c r="K110" i="12"/>
  <c r="J110" i="12"/>
  <c r="I110" i="12"/>
  <c r="K109" i="12"/>
  <c r="J109" i="12"/>
  <c r="I109" i="12"/>
  <c r="K108" i="12"/>
  <c r="J108" i="12"/>
  <c r="I108" i="12"/>
  <c r="K107" i="12"/>
  <c r="J107" i="12"/>
  <c r="I107" i="12"/>
  <c r="K106" i="12"/>
  <c r="J106" i="12"/>
  <c r="I106" i="12"/>
  <c r="K105" i="12"/>
  <c r="J105" i="12"/>
  <c r="I105" i="12"/>
  <c r="K104" i="12"/>
  <c r="J104" i="12"/>
  <c r="I104" i="12"/>
  <c r="K103" i="12"/>
  <c r="J103" i="12"/>
  <c r="I103" i="12"/>
  <c r="K52" i="12"/>
  <c r="J52" i="12"/>
  <c r="I52" i="12"/>
  <c r="K51" i="12"/>
  <c r="J51" i="12"/>
  <c r="I51" i="12"/>
  <c r="K50" i="12"/>
  <c r="J50" i="12"/>
  <c r="I50" i="12"/>
  <c r="K49" i="12"/>
  <c r="J49" i="12"/>
  <c r="I49" i="12"/>
  <c r="K48" i="12"/>
  <c r="J48" i="12"/>
  <c r="I48" i="12"/>
  <c r="K47" i="12"/>
  <c r="J47" i="12"/>
  <c r="I47" i="12"/>
  <c r="K46" i="12"/>
  <c r="J46" i="12"/>
  <c r="I46" i="12"/>
  <c r="K45" i="12"/>
  <c r="J45" i="12"/>
  <c r="I45" i="12"/>
  <c r="K44" i="12"/>
  <c r="J44" i="12"/>
  <c r="I44" i="12"/>
  <c r="K43" i="12"/>
  <c r="J43" i="12"/>
  <c r="I43" i="12"/>
  <c r="K42" i="12"/>
  <c r="J42" i="12"/>
  <c r="I42" i="12"/>
  <c r="K41" i="12"/>
  <c r="J41" i="12"/>
  <c r="I41" i="12"/>
  <c r="K40" i="12"/>
  <c r="J40" i="12"/>
  <c r="I40" i="12"/>
  <c r="K39" i="12"/>
  <c r="J39" i="12"/>
  <c r="I39" i="12"/>
  <c r="A188" i="12"/>
  <c r="A187" i="12"/>
  <c r="A186" i="12"/>
  <c r="A185" i="12"/>
  <c r="A184" i="12"/>
  <c r="A183" i="12"/>
  <c r="A182" i="12"/>
  <c r="A181" i="12"/>
  <c r="A180" i="12"/>
  <c r="A179" i="12"/>
  <c r="A178" i="12"/>
  <c r="A177" i="12"/>
  <c r="A176" i="12"/>
  <c r="A175" i="12"/>
  <c r="A174" i="12"/>
  <c r="A173" i="12"/>
  <c r="A172" i="12"/>
  <c r="A171" i="12"/>
  <c r="A170" i="12"/>
  <c r="A169" i="12"/>
  <c r="A168" i="12"/>
  <c r="A167" i="12"/>
  <c r="A166" i="12"/>
  <c r="A165" i="12"/>
  <c r="A164" i="12"/>
  <c r="A163" i="12"/>
  <c r="A162" i="12"/>
  <c r="A161" i="12"/>
  <c r="A160" i="12"/>
  <c r="A159" i="12"/>
  <c r="A158" i="12"/>
  <c r="A157" i="12"/>
  <c r="A156" i="12"/>
  <c r="A155" i="12"/>
  <c r="A154" i="12"/>
  <c r="A153" i="12"/>
  <c r="A152" i="12"/>
  <c r="A151" i="12"/>
  <c r="A150" i="12"/>
  <c r="A149" i="12"/>
  <c r="A148" i="12"/>
  <c r="A147" i="12"/>
  <c r="A146" i="12"/>
  <c r="A145" i="12"/>
  <c r="A144" i="12"/>
  <c r="A143" i="12"/>
  <c r="A142" i="12"/>
  <c r="A141" i="12"/>
  <c r="A140" i="12"/>
  <c r="A139" i="12"/>
  <c r="A138" i="12"/>
  <c r="A137" i="12"/>
  <c r="A136" i="12"/>
  <c r="A135" i="12"/>
  <c r="A134" i="12"/>
  <c r="A133" i="12"/>
  <c r="A132" i="12"/>
  <c r="A131" i="12"/>
  <c r="A130" i="12"/>
  <c r="A129" i="12"/>
  <c r="A128" i="12"/>
  <c r="A127" i="12"/>
  <c r="A126" i="12"/>
  <c r="A125" i="12"/>
  <c r="A124" i="12"/>
  <c r="A123" i="12"/>
  <c r="A122" i="12"/>
  <c r="A121" i="12"/>
  <c r="A120" i="12"/>
  <c r="A119" i="12"/>
  <c r="A118" i="12"/>
  <c r="A117" i="12"/>
  <c r="A116" i="12"/>
  <c r="A115" i="12"/>
  <c r="A114" i="12"/>
  <c r="A113" i="12"/>
  <c r="A112" i="12"/>
  <c r="A111" i="12"/>
  <c r="A110" i="12"/>
  <c r="A109" i="12"/>
  <c r="A108" i="12"/>
  <c r="A107" i="12"/>
  <c r="A106" i="12"/>
  <c r="A105" i="12"/>
  <c r="A104" i="12"/>
  <c r="A103" i="12"/>
  <c r="A52" i="12"/>
  <c r="A51" i="12"/>
  <c r="A50" i="12"/>
  <c r="A49" i="12"/>
  <c r="A48" i="12"/>
  <c r="A47" i="12"/>
  <c r="A46" i="12"/>
  <c r="A45" i="12"/>
  <c r="A44" i="12"/>
  <c r="A43" i="12"/>
  <c r="A42" i="12"/>
  <c r="A41" i="12"/>
  <c r="A40" i="12"/>
  <c r="A39" i="12"/>
  <c r="H233" i="10"/>
  <c r="G233" i="10"/>
  <c r="F233" i="10"/>
  <c r="H232" i="10"/>
  <c r="G232" i="10"/>
  <c r="F232" i="10"/>
  <c r="H231" i="10"/>
  <c r="G231" i="10"/>
  <c r="F231" i="10"/>
  <c r="H230" i="10"/>
  <c r="G230" i="10"/>
  <c r="F230" i="10"/>
  <c r="H229" i="10"/>
  <c r="G229" i="10"/>
  <c r="F229" i="10"/>
  <c r="H228" i="10"/>
  <c r="G228" i="10"/>
  <c r="F228" i="10"/>
  <c r="H227" i="10"/>
  <c r="G227" i="10"/>
  <c r="F227" i="10"/>
  <c r="H226" i="10"/>
  <c r="G226" i="10"/>
  <c r="F226" i="10"/>
  <c r="H225" i="10"/>
  <c r="G225" i="10"/>
  <c r="F225" i="10"/>
  <c r="H224" i="10"/>
  <c r="G224" i="10"/>
  <c r="F224" i="10"/>
  <c r="H223" i="10"/>
  <c r="G223" i="10"/>
  <c r="F223" i="10"/>
  <c r="H222" i="10"/>
  <c r="G222" i="10"/>
  <c r="F222" i="10"/>
  <c r="H221" i="10"/>
  <c r="G221" i="10"/>
  <c r="F221" i="10"/>
  <c r="H220" i="10"/>
  <c r="G220" i="10"/>
  <c r="F220" i="10"/>
  <c r="H219" i="10"/>
  <c r="G219" i="10"/>
  <c r="F219" i="10"/>
  <c r="H218" i="10"/>
  <c r="G218" i="10"/>
  <c r="F218" i="10"/>
  <c r="H217" i="10"/>
  <c r="G217" i="10"/>
  <c r="F217" i="10"/>
  <c r="H216" i="10"/>
  <c r="G216" i="10"/>
  <c r="F216" i="10"/>
  <c r="H215" i="10"/>
  <c r="G215" i="10"/>
  <c r="F215" i="10"/>
  <c r="H214" i="10"/>
  <c r="G214" i="10"/>
  <c r="F214" i="10"/>
  <c r="H213" i="10"/>
  <c r="G213" i="10"/>
  <c r="F213" i="10"/>
  <c r="H212" i="10"/>
  <c r="G212" i="10"/>
  <c r="F212" i="10"/>
  <c r="H211" i="10"/>
  <c r="G211" i="10"/>
  <c r="F211" i="10"/>
  <c r="H210" i="10"/>
  <c r="G210" i="10"/>
  <c r="F210" i="10"/>
  <c r="H209" i="10"/>
  <c r="G209" i="10"/>
  <c r="F209" i="10"/>
  <c r="H208" i="10"/>
  <c r="G208" i="10"/>
  <c r="F208" i="10"/>
  <c r="H207" i="10"/>
  <c r="G207" i="10"/>
  <c r="F207" i="10"/>
  <c r="H206" i="10"/>
  <c r="G206" i="10"/>
  <c r="F206" i="10"/>
  <c r="H205" i="10"/>
  <c r="G205" i="10"/>
  <c r="F205" i="10"/>
  <c r="H204" i="10"/>
  <c r="G204" i="10"/>
  <c r="F204" i="10"/>
  <c r="H203" i="10"/>
  <c r="G203" i="10"/>
  <c r="F203" i="10"/>
  <c r="H202" i="10"/>
  <c r="G202" i="10"/>
  <c r="F202" i="10"/>
  <c r="H201" i="10"/>
  <c r="G201" i="10"/>
  <c r="F201" i="10"/>
  <c r="H200" i="10"/>
  <c r="G200" i="10"/>
  <c r="F200" i="10"/>
  <c r="H199" i="10"/>
  <c r="G199" i="10"/>
  <c r="F199" i="10"/>
  <c r="H198" i="10"/>
  <c r="G198" i="10"/>
  <c r="F198" i="10"/>
  <c r="H197" i="10"/>
  <c r="G197" i="10"/>
  <c r="F197" i="10"/>
  <c r="H196" i="10"/>
  <c r="G196" i="10"/>
  <c r="F196" i="10"/>
  <c r="H195" i="10"/>
  <c r="G195" i="10"/>
  <c r="F195" i="10"/>
  <c r="H194" i="10"/>
  <c r="G194" i="10"/>
  <c r="F194" i="10"/>
  <c r="H193" i="10"/>
  <c r="G193" i="10"/>
  <c r="F193" i="10"/>
  <c r="H192" i="10"/>
  <c r="G192" i="10"/>
  <c r="F192" i="10"/>
  <c r="H191" i="10"/>
  <c r="G191" i="10"/>
  <c r="F191" i="10"/>
  <c r="H190" i="10"/>
  <c r="G190" i="10"/>
  <c r="F190" i="10"/>
  <c r="H189" i="10"/>
  <c r="G189" i="10"/>
  <c r="F189" i="10"/>
  <c r="H188" i="10"/>
  <c r="G188" i="10"/>
  <c r="F188" i="10"/>
  <c r="H187" i="10"/>
  <c r="G187" i="10"/>
  <c r="F187" i="10"/>
  <c r="H186" i="10"/>
  <c r="G186" i="10"/>
  <c r="F186" i="10"/>
  <c r="H185" i="10"/>
  <c r="G185" i="10"/>
  <c r="F185" i="10"/>
  <c r="H184" i="10"/>
  <c r="G184" i="10"/>
  <c r="F184" i="10"/>
  <c r="H183" i="10"/>
  <c r="G183" i="10"/>
  <c r="F183" i="10"/>
  <c r="H182" i="10"/>
  <c r="G182" i="10"/>
  <c r="F182" i="10"/>
  <c r="H181" i="10"/>
  <c r="G181" i="10"/>
  <c r="F181" i="10"/>
  <c r="H180" i="10"/>
  <c r="G180" i="10"/>
  <c r="F180" i="10"/>
  <c r="H179" i="10"/>
  <c r="G179" i="10"/>
  <c r="F179" i="10"/>
  <c r="H178" i="10"/>
  <c r="G178" i="10"/>
  <c r="F178" i="10"/>
  <c r="H177" i="10"/>
  <c r="G177" i="10"/>
  <c r="F177" i="10"/>
  <c r="H176" i="10"/>
  <c r="G176" i="10"/>
  <c r="F176" i="10"/>
  <c r="H175" i="10"/>
  <c r="G175" i="10"/>
  <c r="F175" i="10"/>
  <c r="H174" i="10"/>
  <c r="G174" i="10"/>
  <c r="F174" i="10"/>
  <c r="H173" i="10"/>
  <c r="G173" i="10"/>
  <c r="F173" i="10"/>
  <c r="H172" i="10"/>
  <c r="G172" i="10"/>
  <c r="F172" i="10"/>
  <c r="H171" i="10"/>
  <c r="G171" i="10"/>
  <c r="F171" i="10"/>
  <c r="H170" i="10"/>
  <c r="G170" i="10"/>
  <c r="F170" i="10"/>
  <c r="H169" i="10"/>
  <c r="G169" i="10"/>
  <c r="F169" i="10"/>
  <c r="H168" i="10"/>
  <c r="G168" i="10"/>
  <c r="F168" i="10"/>
  <c r="H167" i="10"/>
  <c r="G167" i="10"/>
  <c r="F167" i="10"/>
  <c r="H166" i="10"/>
  <c r="G166" i="10"/>
  <c r="F166" i="10"/>
  <c r="H165" i="10"/>
  <c r="G165" i="10"/>
  <c r="F165" i="10"/>
  <c r="H164" i="10"/>
  <c r="G164" i="10"/>
  <c r="F164" i="10"/>
  <c r="H163" i="10"/>
  <c r="G163" i="10"/>
  <c r="F163" i="10"/>
  <c r="H162" i="10"/>
  <c r="G162" i="10"/>
  <c r="F162" i="10"/>
  <c r="H161" i="10"/>
  <c r="G161" i="10"/>
  <c r="F161" i="10"/>
  <c r="H160" i="10"/>
  <c r="G160" i="10"/>
  <c r="F160" i="10"/>
  <c r="H159" i="10"/>
  <c r="G159" i="10"/>
  <c r="F159" i="10"/>
  <c r="H158" i="10"/>
  <c r="G158" i="10"/>
  <c r="F158" i="10"/>
  <c r="H157" i="10"/>
  <c r="G157" i="10"/>
  <c r="F157" i="10"/>
  <c r="H156" i="10"/>
  <c r="G156" i="10"/>
  <c r="F156" i="10"/>
  <c r="H155" i="10"/>
  <c r="G155" i="10"/>
  <c r="F155" i="10"/>
  <c r="H154" i="10"/>
  <c r="G154" i="10"/>
  <c r="F154" i="10"/>
  <c r="H153" i="10"/>
  <c r="G153" i="10"/>
  <c r="F153" i="10"/>
  <c r="H152" i="10"/>
  <c r="G152" i="10"/>
  <c r="F152" i="10"/>
  <c r="H151" i="10"/>
  <c r="G151" i="10"/>
  <c r="F151" i="10"/>
  <c r="H150" i="10"/>
  <c r="G150" i="10"/>
  <c r="F150" i="10"/>
  <c r="H149" i="10"/>
  <c r="G149" i="10"/>
  <c r="F149" i="10"/>
  <c r="H148" i="10"/>
  <c r="G148" i="10"/>
  <c r="F148" i="10"/>
  <c r="H97" i="10"/>
  <c r="G97" i="10"/>
  <c r="F97" i="10"/>
  <c r="H96" i="10"/>
  <c r="G96" i="10"/>
  <c r="F96" i="10"/>
  <c r="H95" i="10"/>
  <c r="G95" i="10"/>
  <c r="F95" i="10"/>
  <c r="H94" i="10"/>
  <c r="G94" i="10"/>
  <c r="F94" i="10"/>
  <c r="H93" i="10"/>
  <c r="G93" i="10"/>
  <c r="F93" i="10"/>
  <c r="H92" i="10"/>
  <c r="G92" i="10"/>
  <c r="F92" i="10"/>
  <c r="H91" i="10"/>
  <c r="G91" i="10"/>
  <c r="F91" i="10"/>
  <c r="H90" i="10"/>
  <c r="G90" i="10"/>
  <c r="F90" i="10"/>
  <c r="H89" i="10"/>
  <c r="G89" i="10"/>
  <c r="F89" i="10"/>
  <c r="H88" i="10"/>
  <c r="G88" i="10"/>
  <c r="F88" i="10"/>
  <c r="H87" i="10"/>
  <c r="G87" i="10"/>
  <c r="F87" i="10"/>
  <c r="H86" i="10"/>
  <c r="G86" i="10"/>
  <c r="F86" i="10"/>
  <c r="H85" i="10"/>
  <c r="G85" i="10"/>
  <c r="F85" i="10"/>
  <c r="H84" i="10"/>
  <c r="G84" i="10"/>
  <c r="F84" i="10"/>
  <c r="S9" i="10"/>
  <c r="AR166" i="15"/>
  <c r="AQ166" i="15"/>
  <c r="AP166" i="15"/>
  <c r="O28" i="4" s="1"/>
  <c r="A233" i="10"/>
  <c r="A232" i="10"/>
  <c r="A231" i="10"/>
  <c r="A230" i="10"/>
  <c r="A229" i="10"/>
  <c r="A228" i="10"/>
  <c r="A227" i="10"/>
  <c r="A226" i="10"/>
  <c r="A225" i="10"/>
  <c r="A224" i="10"/>
  <c r="A223" i="10"/>
  <c r="A222" i="10"/>
  <c r="A221" i="10"/>
  <c r="A220" i="10"/>
  <c r="A219" i="10"/>
  <c r="A218" i="10"/>
  <c r="A217" i="10"/>
  <c r="A216" i="10"/>
  <c r="A215" i="10"/>
  <c r="A214" i="10"/>
  <c r="A213" i="10"/>
  <c r="A212" i="10"/>
  <c r="A211" i="10"/>
  <c r="A210" i="10"/>
  <c r="A209" i="10"/>
  <c r="A208" i="10"/>
  <c r="A207" i="10"/>
  <c r="A206" i="10"/>
  <c r="A205" i="10"/>
  <c r="A204" i="10"/>
  <c r="A203" i="10"/>
  <c r="A202" i="10"/>
  <c r="A201" i="10"/>
  <c r="A200" i="10"/>
  <c r="A199" i="10"/>
  <c r="A198" i="10"/>
  <c r="A197" i="10"/>
  <c r="A196" i="10"/>
  <c r="A195" i="10"/>
  <c r="A194" i="10"/>
  <c r="A193" i="10"/>
  <c r="A192" i="10"/>
  <c r="A191" i="10"/>
  <c r="A190" i="10"/>
  <c r="A189" i="10"/>
  <c r="A188" i="10"/>
  <c r="A187" i="10"/>
  <c r="A186" i="10"/>
  <c r="A185" i="10"/>
  <c r="A184" i="10"/>
  <c r="A183" i="10"/>
  <c r="A182" i="10"/>
  <c r="A181" i="10"/>
  <c r="A180" i="10"/>
  <c r="A179" i="10"/>
  <c r="A178" i="10"/>
  <c r="A177" i="10"/>
  <c r="A176" i="10"/>
  <c r="A175" i="10"/>
  <c r="A174" i="10"/>
  <c r="A173" i="10"/>
  <c r="A172" i="10"/>
  <c r="A171" i="10"/>
  <c r="A170" i="10"/>
  <c r="A169" i="10"/>
  <c r="A168" i="10"/>
  <c r="A167" i="10"/>
  <c r="A166" i="10"/>
  <c r="A165" i="10"/>
  <c r="A164" i="10"/>
  <c r="A163" i="10"/>
  <c r="A162" i="10"/>
  <c r="A161" i="10"/>
  <c r="A160" i="10"/>
  <c r="A159" i="10"/>
  <c r="A158" i="10"/>
  <c r="A157" i="10"/>
  <c r="A156" i="10"/>
  <c r="A155" i="10"/>
  <c r="A154" i="10"/>
  <c r="A153" i="10"/>
  <c r="A152" i="10"/>
  <c r="A151" i="10"/>
  <c r="A150" i="10"/>
  <c r="A149" i="10"/>
  <c r="A148" i="10"/>
  <c r="A97" i="10"/>
  <c r="A96" i="10"/>
  <c r="A95" i="10"/>
  <c r="A94" i="10"/>
  <c r="A93" i="10"/>
  <c r="A92" i="10"/>
  <c r="A91" i="10"/>
  <c r="A90" i="10"/>
  <c r="A89" i="10"/>
  <c r="A88" i="10"/>
  <c r="A87" i="10"/>
  <c r="A86" i="10"/>
  <c r="A85" i="10"/>
  <c r="A84" i="10"/>
  <c r="C103" i="12"/>
  <c r="D103" i="12"/>
  <c r="E103" i="12"/>
  <c r="C104" i="12"/>
  <c r="D104" i="12"/>
  <c r="E104" i="12"/>
  <c r="C105" i="12"/>
  <c r="D105" i="12"/>
  <c r="E105" i="12"/>
  <c r="C106" i="12"/>
  <c r="D106" i="12"/>
  <c r="E106" i="12"/>
  <c r="C107" i="12"/>
  <c r="D107" i="12"/>
  <c r="E107" i="12"/>
  <c r="C108" i="12"/>
  <c r="D108" i="12"/>
  <c r="E108" i="12"/>
  <c r="C109" i="12"/>
  <c r="D109" i="12"/>
  <c r="E109" i="12"/>
  <c r="C110" i="12"/>
  <c r="D110" i="12"/>
  <c r="E110" i="12"/>
  <c r="C111" i="12"/>
  <c r="D111" i="12"/>
  <c r="E111" i="12"/>
  <c r="C112" i="12"/>
  <c r="D112" i="12"/>
  <c r="E112" i="12"/>
  <c r="C113" i="12"/>
  <c r="D113" i="12"/>
  <c r="E113" i="12"/>
  <c r="C114" i="12"/>
  <c r="D114" i="12"/>
  <c r="E114" i="12"/>
  <c r="C115" i="12"/>
  <c r="D115" i="12"/>
  <c r="E115" i="12"/>
  <c r="C116" i="12"/>
  <c r="D116" i="12"/>
  <c r="E116" i="12"/>
  <c r="C117" i="12"/>
  <c r="D117" i="12"/>
  <c r="E117" i="12"/>
  <c r="C118" i="12"/>
  <c r="D118" i="12"/>
  <c r="E118" i="12"/>
  <c r="C119" i="12"/>
  <c r="D119" i="12"/>
  <c r="E119" i="12"/>
  <c r="C120" i="12"/>
  <c r="D120" i="12"/>
  <c r="E120" i="12"/>
  <c r="C121" i="12"/>
  <c r="D121" i="12"/>
  <c r="E121" i="12"/>
  <c r="C122" i="12"/>
  <c r="D122" i="12"/>
  <c r="E122" i="12"/>
  <c r="C123" i="12"/>
  <c r="D123" i="12"/>
  <c r="E123" i="12"/>
  <c r="C124" i="12"/>
  <c r="D124" i="12"/>
  <c r="E124" i="12"/>
  <c r="C125" i="12"/>
  <c r="D125" i="12"/>
  <c r="E125" i="12"/>
  <c r="C126" i="12"/>
  <c r="D126" i="12"/>
  <c r="E126" i="12"/>
  <c r="C127" i="12"/>
  <c r="D127" i="12"/>
  <c r="E127" i="12"/>
  <c r="C128" i="12"/>
  <c r="D128" i="12"/>
  <c r="E128" i="12"/>
  <c r="C129" i="12"/>
  <c r="D129" i="12"/>
  <c r="E129" i="12"/>
  <c r="C130" i="12"/>
  <c r="D130" i="12"/>
  <c r="E130" i="12"/>
  <c r="C131" i="12"/>
  <c r="D131" i="12"/>
  <c r="E131" i="12"/>
  <c r="C132" i="12"/>
  <c r="D132" i="12"/>
  <c r="E132" i="12"/>
  <c r="C133" i="12"/>
  <c r="D133" i="12"/>
  <c r="E133" i="12"/>
  <c r="C134" i="12"/>
  <c r="D134" i="12"/>
  <c r="E134" i="12"/>
  <c r="C135" i="12"/>
  <c r="D135" i="12"/>
  <c r="E135" i="12"/>
  <c r="C136" i="12"/>
  <c r="D136" i="12"/>
  <c r="E136" i="12"/>
  <c r="C137" i="12"/>
  <c r="D137" i="12"/>
  <c r="E137" i="12"/>
  <c r="C138" i="12"/>
  <c r="D138" i="12"/>
  <c r="E138" i="12"/>
  <c r="C139" i="12"/>
  <c r="D139" i="12"/>
  <c r="E139" i="12"/>
  <c r="C140" i="12"/>
  <c r="D140" i="12"/>
  <c r="E140" i="12"/>
  <c r="C141" i="12"/>
  <c r="D141" i="12"/>
  <c r="E141" i="12"/>
  <c r="C142" i="12"/>
  <c r="D142" i="12"/>
  <c r="E142" i="12"/>
  <c r="C143" i="12"/>
  <c r="D143" i="12"/>
  <c r="E143" i="12"/>
  <c r="C144" i="12"/>
  <c r="D144" i="12"/>
  <c r="E144" i="12"/>
  <c r="C145" i="12"/>
  <c r="D145" i="12"/>
  <c r="E145" i="12"/>
  <c r="C146" i="12"/>
  <c r="D146" i="12"/>
  <c r="E146" i="12"/>
  <c r="C147" i="12"/>
  <c r="D147" i="12"/>
  <c r="E147" i="12"/>
  <c r="C148" i="12"/>
  <c r="D148" i="12"/>
  <c r="E148" i="12"/>
  <c r="C149" i="12"/>
  <c r="D149" i="12"/>
  <c r="E149" i="12"/>
  <c r="C150" i="12"/>
  <c r="D150" i="12"/>
  <c r="E150" i="12"/>
  <c r="C151" i="12"/>
  <c r="D151" i="12"/>
  <c r="E151" i="12"/>
  <c r="C152" i="12"/>
  <c r="D152" i="12"/>
  <c r="E152" i="12"/>
  <c r="C153" i="12"/>
  <c r="D153" i="12"/>
  <c r="E153" i="12"/>
  <c r="C154" i="12"/>
  <c r="D154" i="12"/>
  <c r="E154" i="12"/>
  <c r="C155" i="12"/>
  <c r="D155" i="12"/>
  <c r="E155" i="12"/>
  <c r="C156" i="12"/>
  <c r="D156" i="12"/>
  <c r="E156" i="12"/>
  <c r="C157" i="12"/>
  <c r="D157" i="12"/>
  <c r="E157" i="12"/>
  <c r="C158" i="12"/>
  <c r="D158" i="12"/>
  <c r="E158" i="12"/>
  <c r="C159" i="12"/>
  <c r="D159" i="12"/>
  <c r="E159" i="12"/>
  <c r="C160" i="12"/>
  <c r="D160" i="12"/>
  <c r="E160" i="12"/>
  <c r="C161" i="12"/>
  <c r="D161" i="12"/>
  <c r="E161" i="12"/>
  <c r="C162" i="12"/>
  <c r="D162" i="12"/>
  <c r="E162" i="12"/>
  <c r="C163" i="12"/>
  <c r="D163" i="12"/>
  <c r="E163" i="12"/>
  <c r="C164" i="12"/>
  <c r="D164" i="12"/>
  <c r="E164" i="12"/>
  <c r="C165" i="12"/>
  <c r="D165" i="12"/>
  <c r="E165" i="12"/>
  <c r="C166" i="12"/>
  <c r="D166" i="12"/>
  <c r="E166" i="12"/>
  <c r="C167" i="12"/>
  <c r="D167" i="12"/>
  <c r="E167" i="12"/>
  <c r="C168" i="12"/>
  <c r="D168" i="12"/>
  <c r="E168" i="12"/>
  <c r="C169" i="12"/>
  <c r="D169" i="12"/>
  <c r="E169" i="12"/>
  <c r="C170" i="12"/>
  <c r="D170" i="12"/>
  <c r="E170" i="12"/>
  <c r="C171" i="12"/>
  <c r="D171" i="12"/>
  <c r="E171" i="12"/>
  <c r="C172" i="12"/>
  <c r="D172" i="12"/>
  <c r="E172" i="12"/>
  <c r="C173" i="12"/>
  <c r="D173" i="12"/>
  <c r="E173" i="12"/>
  <c r="C174" i="12"/>
  <c r="D174" i="12"/>
  <c r="E174" i="12"/>
  <c r="C175" i="12"/>
  <c r="D175" i="12"/>
  <c r="E175" i="12"/>
  <c r="C176" i="12"/>
  <c r="D176" i="12"/>
  <c r="E176" i="12"/>
  <c r="C177" i="12"/>
  <c r="D177" i="12"/>
  <c r="E177" i="12"/>
  <c r="C178" i="12"/>
  <c r="D178" i="12"/>
  <c r="E178" i="12"/>
  <c r="C179" i="12"/>
  <c r="D179" i="12"/>
  <c r="E179" i="12"/>
  <c r="C180" i="12"/>
  <c r="D180" i="12"/>
  <c r="E180" i="12"/>
  <c r="C181" i="12"/>
  <c r="D181" i="12"/>
  <c r="E181" i="12"/>
  <c r="C182" i="12"/>
  <c r="D182" i="12"/>
  <c r="E182" i="12"/>
  <c r="C183" i="12"/>
  <c r="D183" i="12"/>
  <c r="E183" i="12"/>
  <c r="C184" i="12"/>
  <c r="D184" i="12"/>
  <c r="E184" i="12"/>
  <c r="C185" i="12"/>
  <c r="D185" i="12"/>
  <c r="E185" i="12"/>
  <c r="C186" i="12"/>
  <c r="D186" i="12"/>
  <c r="E186" i="12"/>
  <c r="C187" i="12"/>
  <c r="D187" i="12"/>
  <c r="E187" i="12"/>
  <c r="C188" i="12"/>
  <c r="D188" i="12"/>
  <c r="E188" i="12"/>
  <c r="C40" i="12"/>
  <c r="D40" i="12"/>
  <c r="E40" i="12"/>
  <c r="C41" i="12"/>
  <c r="D41" i="12"/>
  <c r="E41" i="12"/>
  <c r="C42" i="12"/>
  <c r="D42" i="12"/>
  <c r="E42" i="12"/>
  <c r="C43" i="12"/>
  <c r="D43" i="12"/>
  <c r="E43" i="12"/>
  <c r="C44" i="12"/>
  <c r="D44" i="12"/>
  <c r="E44" i="12"/>
  <c r="C45" i="12"/>
  <c r="D45" i="12"/>
  <c r="E45" i="12"/>
  <c r="C46" i="12"/>
  <c r="D46" i="12"/>
  <c r="E46" i="12"/>
  <c r="C47" i="12"/>
  <c r="D47" i="12"/>
  <c r="E47" i="12"/>
  <c r="C48" i="12"/>
  <c r="D48" i="12"/>
  <c r="E48" i="12"/>
  <c r="C49" i="12"/>
  <c r="D49" i="12"/>
  <c r="E49" i="12"/>
  <c r="C50" i="12"/>
  <c r="D50" i="12"/>
  <c r="E50" i="12"/>
  <c r="C51" i="12"/>
  <c r="D51" i="12"/>
  <c r="E51" i="12"/>
  <c r="C52" i="12"/>
  <c r="D52" i="12"/>
  <c r="E52" i="12"/>
  <c r="D39" i="12"/>
  <c r="E39" i="12"/>
  <c r="C39" i="12"/>
  <c r="N9" i="12"/>
  <c r="K9" i="12" s="1"/>
  <c r="N8" i="12"/>
  <c r="K8" i="12" s="1"/>
  <c r="Q9" i="12"/>
  <c r="Q8" i="12"/>
  <c r="AJ28" i="15"/>
  <c r="AV28" i="15" s="1"/>
  <c r="AJ79" i="15"/>
  <c r="AJ80" i="15"/>
  <c r="AJ81" i="15"/>
  <c r="AJ82" i="15"/>
  <c r="AJ83" i="15"/>
  <c r="AJ84" i="15"/>
  <c r="AJ85" i="15"/>
  <c r="AJ86" i="15"/>
  <c r="AJ87" i="15"/>
  <c r="AJ88" i="15"/>
  <c r="AJ89" i="15"/>
  <c r="AJ90" i="15"/>
  <c r="AJ91" i="15"/>
  <c r="AJ92" i="15"/>
  <c r="AJ93" i="15"/>
  <c r="AJ94" i="15"/>
  <c r="AJ95" i="15"/>
  <c r="AJ96" i="15"/>
  <c r="AJ97" i="15"/>
  <c r="AJ98" i="15"/>
  <c r="AJ99" i="15"/>
  <c r="AJ100" i="15"/>
  <c r="AJ101" i="15"/>
  <c r="AJ102" i="15"/>
  <c r="AJ103" i="15"/>
  <c r="AJ104" i="15"/>
  <c r="AJ105" i="15"/>
  <c r="AJ106" i="15"/>
  <c r="AJ107" i="15"/>
  <c r="AJ108" i="15"/>
  <c r="AJ109" i="15"/>
  <c r="AJ110" i="15"/>
  <c r="AJ111" i="15"/>
  <c r="AJ112" i="15"/>
  <c r="AJ113" i="15"/>
  <c r="AJ114" i="15"/>
  <c r="AJ115" i="15"/>
  <c r="AJ116" i="15"/>
  <c r="AJ117" i="15"/>
  <c r="AJ118" i="15"/>
  <c r="AJ119" i="15"/>
  <c r="AJ120" i="15"/>
  <c r="AJ121" i="15"/>
  <c r="AJ122" i="15"/>
  <c r="AJ123" i="15"/>
  <c r="AJ124" i="15"/>
  <c r="AJ125" i="15"/>
  <c r="AJ126" i="15"/>
  <c r="AJ127" i="15"/>
  <c r="AJ128" i="15"/>
  <c r="AJ129" i="15"/>
  <c r="AJ130" i="15"/>
  <c r="AJ131" i="15"/>
  <c r="AJ132" i="15"/>
  <c r="AJ133" i="15"/>
  <c r="AJ134" i="15"/>
  <c r="AJ135" i="15"/>
  <c r="AJ136" i="15"/>
  <c r="AJ137" i="15"/>
  <c r="AJ138" i="15"/>
  <c r="AJ139" i="15"/>
  <c r="AJ140" i="15"/>
  <c r="AJ141" i="15"/>
  <c r="AJ142" i="15"/>
  <c r="AJ143" i="15"/>
  <c r="AJ144" i="15"/>
  <c r="AJ145" i="15"/>
  <c r="AJ146" i="15"/>
  <c r="AJ147" i="15"/>
  <c r="AJ148" i="15"/>
  <c r="AJ149" i="15"/>
  <c r="AJ150" i="15"/>
  <c r="AJ151" i="15"/>
  <c r="AJ152" i="15"/>
  <c r="AJ153" i="15"/>
  <c r="AJ154" i="15"/>
  <c r="AJ155" i="15"/>
  <c r="AJ156" i="15"/>
  <c r="AJ157" i="15"/>
  <c r="AJ158" i="15"/>
  <c r="AJ159" i="15"/>
  <c r="AJ160" i="15"/>
  <c r="AJ161" i="15"/>
  <c r="AJ162" i="15"/>
  <c r="AJ163" i="15"/>
  <c r="AJ164" i="15"/>
  <c r="AI28" i="15"/>
  <c r="AU28" i="15" s="1"/>
  <c r="AI79" i="15"/>
  <c r="AI80" i="15"/>
  <c r="AI81" i="15"/>
  <c r="AI82" i="15"/>
  <c r="AI83" i="15"/>
  <c r="AI84" i="15"/>
  <c r="AI85" i="15"/>
  <c r="AI86" i="15"/>
  <c r="AI87" i="15"/>
  <c r="AI88" i="15"/>
  <c r="AI89" i="15"/>
  <c r="AI90" i="15"/>
  <c r="AI91" i="15"/>
  <c r="AI92" i="15"/>
  <c r="AI93" i="15"/>
  <c r="AI94" i="15"/>
  <c r="AI95" i="15"/>
  <c r="AI96" i="15"/>
  <c r="AI97" i="15"/>
  <c r="AI98" i="15"/>
  <c r="AI99" i="15"/>
  <c r="AI100" i="15"/>
  <c r="AI101" i="15"/>
  <c r="AI102" i="15"/>
  <c r="AI103" i="15"/>
  <c r="AI104" i="15"/>
  <c r="AI105" i="15"/>
  <c r="AI106" i="15"/>
  <c r="AI107" i="15"/>
  <c r="AI108" i="15"/>
  <c r="AI109" i="15"/>
  <c r="AI110" i="15"/>
  <c r="AI111" i="15"/>
  <c r="AI112" i="15"/>
  <c r="AI113" i="15"/>
  <c r="AI114" i="15"/>
  <c r="AI115" i="15"/>
  <c r="AI116" i="15"/>
  <c r="AI117" i="15"/>
  <c r="AI118" i="15"/>
  <c r="AI119" i="15"/>
  <c r="AI120" i="15"/>
  <c r="AI121" i="15"/>
  <c r="AI122" i="15"/>
  <c r="AI123" i="15"/>
  <c r="AI124" i="15"/>
  <c r="AI125" i="15"/>
  <c r="AI126" i="15"/>
  <c r="AI127" i="15"/>
  <c r="AI128" i="15"/>
  <c r="AI129" i="15"/>
  <c r="AI130" i="15"/>
  <c r="AI131" i="15"/>
  <c r="AI132" i="15"/>
  <c r="AI133" i="15"/>
  <c r="AI134" i="15"/>
  <c r="AI135" i="15"/>
  <c r="AI136" i="15"/>
  <c r="AI137" i="15"/>
  <c r="AI138" i="15"/>
  <c r="AI139" i="15"/>
  <c r="AI140" i="15"/>
  <c r="AI141" i="15"/>
  <c r="AI142" i="15"/>
  <c r="AI143" i="15"/>
  <c r="AI144" i="15"/>
  <c r="AI145" i="15"/>
  <c r="AI146" i="15"/>
  <c r="AI147" i="15"/>
  <c r="AI148" i="15"/>
  <c r="AI149" i="15"/>
  <c r="AI150" i="15"/>
  <c r="AI151" i="15"/>
  <c r="AI152" i="15"/>
  <c r="AI153" i="15"/>
  <c r="AI154" i="15"/>
  <c r="AI155" i="15"/>
  <c r="AI156" i="15"/>
  <c r="AI157" i="15"/>
  <c r="AI158" i="15"/>
  <c r="AI159" i="15"/>
  <c r="AI160" i="15"/>
  <c r="AI161" i="15"/>
  <c r="AI162" i="15"/>
  <c r="AI163" i="15"/>
  <c r="AI164" i="15"/>
  <c r="AH28" i="15"/>
  <c r="AT28" i="15" s="1"/>
  <c r="AH79" i="15"/>
  <c r="AH80" i="15"/>
  <c r="AH81" i="15"/>
  <c r="AH82" i="15"/>
  <c r="AH83" i="15"/>
  <c r="AH84" i="15"/>
  <c r="AH85" i="15"/>
  <c r="AH86" i="15"/>
  <c r="AH87" i="15"/>
  <c r="AH88" i="15"/>
  <c r="AH89" i="15"/>
  <c r="AH90" i="15"/>
  <c r="AH91" i="15"/>
  <c r="AH92" i="15"/>
  <c r="AH93" i="15"/>
  <c r="AH94" i="15"/>
  <c r="AH95" i="15"/>
  <c r="AH96" i="15"/>
  <c r="AH97" i="15"/>
  <c r="AH98" i="15"/>
  <c r="AH99" i="15"/>
  <c r="AH100" i="15"/>
  <c r="AH101" i="15"/>
  <c r="AH102" i="15"/>
  <c r="AH103" i="15"/>
  <c r="AH104" i="15"/>
  <c r="AH105" i="15"/>
  <c r="AH106" i="15"/>
  <c r="AH107" i="15"/>
  <c r="AH108" i="15"/>
  <c r="AH109" i="15"/>
  <c r="AH110" i="15"/>
  <c r="AH111" i="15"/>
  <c r="AH112" i="15"/>
  <c r="AH113" i="15"/>
  <c r="AH114" i="15"/>
  <c r="AH115" i="15"/>
  <c r="AH116" i="15"/>
  <c r="AH117" i="15"/>
  <c r="AH118" i="15"/>
  <c r="AH119" i="15"/>
  <c r="AH120" i="15"/>
  <c r="AH121" i="15"/>
  <c r="AH122" i="15"/>
  <c r="AH123" i="15"/>
  <c r="AH124" i="15"/>
  <c r="AH125" i="15"/>
  <c r="AH126" i="15"/>
  <c r="AH127" i="15"/>
  <c r="AH128" i="15"/>
  <c r="AH129" i="15"/>
  <c r="AH130" i="15"/>
  <c r="AH131" i="15"/>
  <c r="AH132" i="15"/>
  <c r="AH133" i="15"/>
  <c r="AH134" i="15"/>
  <c r="AH135" i="15"/>
  <c r="AH136" i="15"/>
  <c r="AH137" i="15"/>
  <c r="AH138" i="15"/>
  <c r="AH139" i="15"/>
  <c r="AH140" i="15"/>
  <c r="AH141" i="15"/>
  <c r="AH142" i="15"/>
  <c r="AH143" i="15"/>
  <c r="AH144" i="15"/>
  <c r="AH145" i="15"/>
  <c r="AH146" i="15"/>
  <c r="AH147" i="15"/>
  <c r="AH148" i="15"/>
  <c r="AH149" i="15"/>
  <c r="AH150" i="15"/>
  <c r="AH151" i="15"/>
  <c r="AH152" i="15"/>
  <c r="AH153" i="15"/>
  <c r="AH154" i="15"/>
  <c r="AH155" i="15"/>
  <c r="AH156" i="15"/>
  <c r="AH157" i="15"/>
  <c r="AH158" i="15"/>
  <c r="AH159" i="15"/>
  <c r="AH160" i="15"/>
  <c r="AH161" i="15"/>
  <c r="AH162" i="15"/>
  <c r="AH163" i="15"/>
  <c r="AH164" i="15"/>
  <c r="S48" i="10"/>
  <c r="S61" i="10" s="1"/>
  <c r="S65" i="10" s="1"/>
  <c r="S62" i="10"/>
  <c r="S63" i="10"/>
  <c r="P48" i="10"/>
  <c r="S67" i="10" s="1"/>
  <c r="S68" i="10"/>
  <c r="S69" i="10"/>
  <c r="U39" i="10"/>
  <c r="Q39" i="10"/>
  <c r="U21" i="10"/>
  <c r="Q21" i="10"/>
  <c r="Q16" i="12"/>
  <c r="Q20" i="12"/>
  <c r="N16" i="12"/>
  <c r="N21" i="12" s="1"/>
  <c r="N20" i="12"/>
  <c r="K23" i="12"/>
  <c r="U45" i="10"/>
  <c r="Q45" i="10"/>
  <c r="U27" i="10"/>
  <c r="Q27" i="10"/>
  <c r="F13" i="15"/>
  <c r="F7" i="17" s="1"/>
  <c r="F18" i="17" s="1"/>
  <c r="F41" i="17" s="1"/>
  <c r="G13" i="15"/>
  <c r="G7" i="17" s="1"/>
  <c r="G18" i="17" s="1"/>
  <c r="G41" i="17" s="1"/>
  <c r="H13" i="15"/>
  <c r="H7" i="17" s="1"/>
  <c r="H18" i="17" s="1"/>
  <c r="H41" i="17" s="1"/>
  <c r="P30" i="10"/>
  <c r="S30" i="10"/>
  <c r="W46" i="7"/>
  <c r="W46" i="8"/>
  <c r="S76" i="10"/>
  <c r="Q60" i="11"/>
  <c r="AM166" i="15"/>
  <c r="AN166" i="15"/>
  <c r="AL166" i="15"/>
  <c r="U47" i="10"/>
  <c r="U46" i="10"/>
  <c r="U44" i="10"/>
  <c r="U43" i="10"/>
  <c r="U42" i="10"/>
  <c r="U41" i="10"/>
  <c r="U40" i="10"/>
  <c r="U38" i="10"/>
  <c r="U36" i="10"/>
  <c r="U35" i="10"/>
  <c r="U34" i="10"/>
  <c r="U33" i="10"/>
  <c r="U29" i="10"/>
  <c r="U28" i="10"/>
  <c r="U26" i="10"/>
  <c r="U25" i="10"/>
  <c r="U24" i="10"/>
  <c r="U23" i="10"/>
  <c r="U22" i="10"/>
  <c r="U20" i="10"/>
  <c r="U18" i="10"/>
  <c r="U17" i="10"/>
  <c r="U16" i="10"/>
  <c r="U15" i="10"/>
  <c r="M48" i="10"/>
  <c r="Q47" i="10"/>
  <c r="Q46" i="10"/>
  <c r="Q44" i="10"/>
  <c r="Q43" i="10"/>
  <c r="Q42" i="10"/>
  <c r="Q41" i="10"/>
  <c r="Q40" i="10"/>
  <c r="Q38" i="10"/>
  <c r="Q36" i="10"/>
  <c r="Q35" i="10"/>
  <c r="Q34" i="10"/>
  <c r="Q33" i="10"/>
  <c r="M30" i="10"/>
  <c r="Q29" i="10"/>
  <c r="Q28" i="10"/>
  <c r="Q26" i="10"/>
  <c r="Q25" i="10"/>
  <c r="Q24" i="10"/>
  <c r="Q23" i="10"/>
  <c r="Q22" i="10"/>
  <c r="Q20" i="10"/>
  <c r="Q18" i="10"/>
  <c r="Q17" i="10"/>
  <c r="Q16" i="10"/>
  <c r="Q15" i="10"/>
  <c r="AJ15" i="15"/>
  <c r="AJ16" i="15"/>
  <c r="AJ17" i="15"/>
  <c r="AJ18" i="15"/>
  <c r="AJ19" i="15"/>
  <c r="AV19" i="15" s="1"/>
  <c r="AJ20" i="15"/>
  <c r="AV20" i="15" s="1"/>
  <c r="AJ21" i="15"/>
  <c r="AV21" i="15" s="1"/>
  <c r="AJ22" i="15"/>
  <c r="AV22" i="15" s="1"/>
  <c r="AJ23" i="15"/>
  <c r="AV23" i="15" s="1"/>
  <c r="AJ24" i="15"/>
  <c r="AV24" i="15" s="1"/>
  <c r="AJ25" i="15"/>
  <c r="AV25" i="15" s="1"/>
  <c r="AJ26" i="15"/>
  <c r="AV26" i="15" s="1"/>
  <c r="AJ27" i="15"/>
  <c r="AV27" i="15" s="1"/>
  <c r="AI15" i="15"/>
  <c r="AI16" i="15"/>
  <c r="AI17" i="15"/>
  <c r="AI18" i="15"/>
  <c r="AI19" i="15"/>
  <c r="AU19" i="15" s="1"/>
  <c r="AI20" i="15"/>
  <c r="AU20" i="15" s="1"/>
  <c r="AI21" i="15"/>
  <c r="AU21" i="15" s="1"/>
  <c r="AI22" i="15"/>
  <c r="AU22" i="15" s="1"/>
  <c r="AI23" i="15"/>
  <c r="AU23" i="15" s="1"/>
  <c r="AI24" i="15"/>
  <c r="AU24" i="15" s="1"/>
  <c r="AI25" i="15"/>
  <c r="AU25" i="15" s="1"/>
  <c r="AI26" i="15"/>
  <c r="AU26" i="15" s="1"/>
  <c r="AI27" i="15"/>
  <c r="AU27" i="15" s="1"/>
  <c r="AH16" i="15"/>
  <c r="AH17" i="15"/>
  <c r="AH18" i="15"/>
  <c r="AH19" i="15"/>
  <c r="AT19" i="15" s="1"/>
  <c r="AH20" i="15"/>
  <c r="AT20" i="15" s="1"/>
  <c r="AH21" i="15"/>
  <c r="AT21" i="15" s="1"/>
  <c r="AH22" i="15"/>
  <c r="AT22" i="15" s="1"/>
  <c r="AH23" i="15"/>
  <c r="AT23" i="15" s="1"/>
  <c r="AH24" i="15"/>
  <c r="AT24" i="15" s="1"/>
  <c r="AH25" i="15"/>
  <c r="AT25" i="15" s="1"/>
  <c r="AH26" i="15"/>
  <c r="AT26" i="15" s="1"/>
  <c r="AH27" i="15"/>
  <c r="AT27" i="15" s="1"/>
  <c r="AH15" i="15"/>
  <c r="W51" i="8"/>
  <c r="W42" i="8"/>
  <c r="O21" i="4"/>
  <c r="O40" i="8" s="1"/>
  <c r="P40" i="8"/>
  <c r="R40" i="8"/>
  <c r="W39" i="8"/>
  <c r="W38" i="8"/>
  <c r="W37" i="8"/>
  <c r="W36" i="8"/>
  <c r="W35" i="8"/>
  <c r="W34" i="8"/>
  <c r="W33" i="8"/>
  <c r="W32" i="8"/>
  <c r="W31" i="8"/>
  <c r="W30" i="8"/>
  <c r="W29" i="8"/>
  <c r="W28" i="8"/>
  <c r="W23" i="8"/>
  <c r="P21" i="8"/>
  <c r="R21" i="8"/>
  <c r="W20" i="8"/>
  <c r="W19" i="8"/>
  <c r="W18" i="8"/>
  <c r="W17" i="8"/>
  <c r="W16" i="8"/>
  <c r="W15" i="8"/>
  <c r="W14" i="8"/>
  <c r="W13" i="8"/>
  <c r="W12" i="8"/>
  <c r="W11" i="8"/>
  <c r="W10" i="8"/>
  <c r="W9" i="8"/>
  <c r="W96" i="6"/>
  <c r="W92" i="6"/>
  <c r="W81" i="6"/>
  <c r="W78" i="6"/>
  <c r="W77" i="6"/>
  <c r="W76" i="6"/>
  <c r="W75" i="6"/>
  <c r="W74" i="6"/>
  <c r="W73" i="6"/>
  <c r="W72" i="6"/>
  <c r="W71" i="6"/>
  <c r="W70" i="6"/>
  <c r="W69" i="6"/>
  <c r="W68" i="6"/>
  <c r="W67" i="6"/>
  <c r="W63" i="6"/>
  <c r="W57" i="6"/>
  <c r="W56" i="6"/>
  <c r="W55" i="6"/>
  <c r="W54" i="6"/>
  <c r="W53" i="6"/>
  <c r="W52" i="6"/>
  <c r="W51" i="6"/>
  <c r="W50" i="6"/>
  <c r="W49" i="6"/>
  <c r="W48" i="6"/>
  <c r="W47" i="6"/>
  <c r="W46" i="6"/>
  <c r="W51" i="7"/>
  <c r="W42" i="7"/>
  <c r="U40" i="7"/>
  <c r="W39" i="7"/>
  <c r="W38" i="7"/>
  <c r="W37" i="7"/>
  <c r="W36" i="7"/>
  <c r="W35" i="7"/>
  <c r="W34" i="7"/>
  <c r="W33" i="7"/>
  <c r="W32" i="7"/>
  <c r="W31" i="7"/>
  <c r="W30" i="7"/>
  <c r="W29" i="7"/>
  <c r="W28" i="7"/>
  <c r="W23" i="7"/>
  <c r="S21" i="7"/>
  <c r="W20" i="7"/>
  <c r="W19" i="7"/>
  <c r="W18" i="7"/>
  <c r="W17" i="7"/>
  <c r="W16" i="7"/>
  <c r="W15" i="7"/>
  <c r="W14" i="7"/>
  <c r="W13" i="7"/>
  <c r="W12" i="7"/>
  <c r="W11" i="7"/>
  <c r="W10" i="7"/>
  <c r="W9" i="7"/>
  <c r="W89" i="6"/>
  <c r="W85" i="6"/>
  <c r="W42" i="6"/>
  <c r="Q40" i="6"/>
  <c r="U40" i="6"/>
  <c r="W39" i="6"/>
  <c r="W38" i="6"/>
  <c r="W37" i="6"/>
  <c r="W36" i="6"/>
  <c r="W35" i="6"/>
  <c r="W34" i="6"/>
  <c r="W33" i="6"/>
  <c r="W32" i="6"/>
  <c r="W31" i="6"/>
  <c r="W30" i="6"/>
  <c r="W29" i="6"/>
  <c r="W28" i="6"/>
  <c r="W23" i="6"/>
  <c r="O21" i="6"/>
  <c r="S21" i="6"/>
  <c r="W20" i="6"/>
  <c r="W19" i="6"/>
  <c r="W18" i="6"/>
  <c r="W17" i="6"/>
  <c r="W16" i="6"/>
  <c r="W15" i="6"/>
  <c r="W14" i="6"/>
  <c r="W13" i="6"/>
  <c r="W12" i="6"/>
  <c r="W11" i="6"/>
  <c r="W10" i="6"/>
  <c r="W9" i="6"/>
  <c r="K13" i="15"/>
  <c r="H12" i="15"/>
  <c r="K12" i="15" s="1"/>
  <c r="G12" i="15"/>
  <c r="G6" i="17" s="1"/>
  <c r="G17" i="17" s="1"/>
  <c r="G40" i="17" s="1"/>
  <c r="I13" i="15"/>
  <c r="F12" i="15"/>
  <c r="AF166" i="15"/>
  <c r="AE166" i="15"/>
  <c r="AD166" i="15"/>
  <c r="AB166" i="15"/>
  <c r="AA166" i="15"/>
  <c r="Z166" i="15"/>
  <c r="X166" i="15"/>
  <c r="W166" i="15"/>
  <c r="V166" i="15"/>
  <c r="T166" i="15"/>
  <c r="S166" i="15"/>
  <c r="R166" i="15"/>
  <c r="M20" i="8"/>
  <c r="M39" i="8" s="1"/>
  <c r="L20" i="8"/>
  <c r="L39" i="8" s="1"/>
  <c r="M19" i="8"/>
  <c r="M38" i="8" s="1"/>
  <c r="L19" i="8"/>
  <c r="L38" i="8" s="1"/>
  <c r="M18" i="8"/>
  <c r="M37" i="8" s="1"/>
  <c r="L18" i="8"/>
  <c r="L37" i="8" s="1"/>
  <c r="M17" i="8"/>
  <c r="M36" i="8" s="1"/>
  <c r="L17" i="8"/>
  <c r="M16" i="8"/>
  <c r="M35" i="8" s="1"/>
  <c r="L16" i="8"/>
  <c r="L35" i="8" s="1"/>
  <c r="M15" i="8"/>
  <c r="M34" i="8" s="1"/>
  <c r="L15" i="8"/>
  <c r="L34" i="8" s="1"/>
  <c r="M14" i="8"/>
  <c r="M33" i="8" s="1"/>
  <c r="L14" i="8"/>
  <c r="L33" i="8" s="1"/>
  <c r="M13" i="8"/>
  <c r="L13" i="8"/>
  <c r="L32" i="8" s="1"/>
  <c r="M12" i="8"/>
  <c r="M31" i="8" s="1"/>
  <c r="L12" i="8"/>
  <c r="L31" i="8" s="1"/>
  <c r="M11" i="8"/>
  <c r="M30" i="8" s="1"/>
  <c r="L11" i="8"/>
  <c r="L30" i="8" s="1"/>
  <c r="M10" i="8"/>
  <c r="M29" i="8" s="1"/>
  <c r="L10" i="8"/>
  <c r="L29" i="8" s="1"/>
  <c r="M9" i="8"/>
  <c r="M28" i="8" s="1"/>
  <c r="L9" i="8"/>
  <c r="L28" i="8" s="1"/>
  <c r="M20" i="7"/>
  <c r="M39" i="7" s="1"/>
  <c r="L20" i="7"/>
  <c r="L39" i="7" s="1"/>
  <c r="M19" i="7"/>
  <c r="M38" i="7" s="1"/>
  <c r="L19" i="7"/>
  <c r="L38" i="7" s="1"/>
  <c r="M18" i="7"/>
  <c r="M37" i="7" s="1"/>
  <c r="L18" i="7"/>
  <c r="M17" i="7"/>
  <c r="M36" i="7" s="1"/>
  <c r="L17" i="7"/>
  <c r="L36" i="7" s="1"/>
  <c r="M16" i="7"/>
  <c r="M35" i="7" s="1"/>
  <c r="L16" i="7"/>
  <c r="L35" i="7" s="1"/>
  <c r="M15" i="7"/>
  <c r="M34" i="7" s="1"/>
  <c r="L15" i="7"/>
  <c r="L34" i="7" s="1"/>
  <c r="M14" i="7"/>
  <c r="M33" i="7" s="1"/>
  <c r="L14" i="7"/>
  <c r="M13" i="7"/>
  <c r="M32" i="7" s="1"/>
  <c r="L13" i="7"/>
  <c r="L32" i="7" s="1"/>
  <c r="M12" i="7"/>
  <c r="M31" i="7" s="1"/>
  <c r="L12" i="7"/>
  <c r="L31" i="7" s="1"/>
  <c r="M11" i="7"/>
  <c r="M30" i="7" s="1"/>
  <c r="L11" i="7"/>
  <c r="L30" i="7" s="1"/>
  <c r="M10" i="7"/>
  <c r="M29" i="7" s="1"/>
  <c r="L10" i="7"/>
  <c r="L29" i="7" s="1"/>
  <c r="M9" i="7"/>
  <c r="M28" i="7" s="1"/>
  <c r="L9" i="7"/>
  <c r="L28" i="7" s="1"/>
  <c r="M20" i="6"/>
  <c r="M39" i="6" s="1"/>
  <c r="M57" i="6" s="1"/>
  <c r="M78" i="6" s="1"/>
  <c r="L20" i="6"/>
  <c r="L39" i="6" s="1"/>
  <c r="L57" i="6" s="1"/>
  <c r="L78" i="6" s="1"/>
  <c r="M19" i="6"/>
  <c r="M38" i="6" s="1"/>
  <c r="M56" i="6" s="1"/>
  <c r="M77" i="6" s="1"/>
  <c r="L19" i="6"/>
  <c r="L38" i="6" s="1"/>
  <c r="L56" i="6" s="1"/>
  <c r="L77" i="6" s="1"/>
  <c r="M18" i="6"/>
  <c r="M37" i="6" s="1"/>
  <c r="M55" i="6" s="1"/>
  <c r="M76" i="6" s="1"/>
  <c r="L18" i="6"/>
  <c r="L37" i="6" s="1"/>
  <c r="L55" i="6" s="1"/>
  <c r="L76" i="6" s="1"/>
  <c r="M17" i="6"/>
  <c r="M36" i="6" s="1"/>
  <c r="M54" i="6" s="1"/>
  <c r="M75" i="6" s="1"/>
  <c r="L17" i="6"/>
  <c r="L36" i="6" s="1"/>
  <c r="L54" i="6" s="1"/>
  <c r="L75" i="6" s="1"/>
  <c r="M16" i="6"/>
  <c r="M35" i="6" s="1"/>
  <c r="M53" i="6" s="1"/>
  <c r="M74" i="6" s="1"/>
  <c r="L16" i="6"/>
  <c r="L35" i="6" s="1"/>
  <c r="L53" i="6" s="1"/>
  <c r="L74" i="6" s="1"/>
  <c r="M15" i="6"/>
  <c r="M34" i="6" s="1"/>
  <c r="M52" i="6" s="1"/>
  <c r="M73" i="6" s="1"/>
  <c r="L15" i="6"/>
  <c r="L34" i="6" s="1"/>
  <c r="L52" i="6" s="1"/>
  <c r="L73" i="6" s="1"/>
  <c r="M14" i="6"/>
  <c r="M33" i="6" s="1"/>
  <c r="M51" i="6" s="1"/>
  <c r="M72" i="6" s="1"/>
  <c r="L14" i="6"/>
  <c r="L33" i="6" s="1"/>
  <c r="L51" i="6" s="1"/>
  <c r="L72" i="6" s="1"/>
  <c r="M13" i="6"/>
  <c r="M32" i="6" s="1"/>
  <c r="M50" i="6" s="1"/>
  <c r="M71" i="6" s="1"/>
  <c r="L13" i="6"/>
  <c r="L32" i="6" s="1"/>
  <c r="L50" i="6" s="1"/>
  <c r="L71" i="6" s="1"/>
  <c r="M12" i="6"/>
  <c r="M31" i="6" s="1"/>
  <c r="M49" i="6" s="1"/>
  <c r="M70" i="6" s="1"/>
  <c r="L12" i="6"/>
  <c r="L31" i="6" s="1"/>
  <c r="L49" i="6" s="1"/>
  <c r="L70" i="6" s="1"/>
  <c r="M11" i="6"/>
  <c r="M30" i="6" s="1"/>
  <c r="M48" i="6" s="1"/>
  <c r="M69" i="6" s="1"/>
  <c r="L11" i="6"/>
  <c r="L30" i="6" s="1"/>
  <c r="L48" i="6" s="1"/>
  <c r="L69" i="6" s="1"/>
  <c r="M10" i="6"/>
  <c r="M29" i="6" s="1"/>
  <c r="M47" i="6" s="1"/>
  <c r="M68" i="6" s="1"/>
  <c r="L10" i="6"/>
  <c r="L29" i="6" s="1"/>
  <c r="L47" i="6" s="1"/>
  <c r="L68" i="6" s="1"/>
  <c r="M9" i="6"/>
  <c r="M28" i="6" s="1"/>
  <c r="M46" i="6" s="1"/>
  <c r="M67" i="6" s="1"/>
  <c r="L9" i="6"/>
  <c r="L28" i="6" s="1"/>
  <c r="L46" i="6" s="1"/>
  <c r="L67" i="6" s="1"/>
  <c r="M20" i="5"/>
  <c r="M34" i="5" s="1"/>
  <c r="L20" i="5"/>
  <c r="L34" i="5" s="1"/>
  <c r="M19" i="5"/>
  <c r="M33" i="5"/>
  <c r="L19" i="5"/>
  <c r="L33" i="5" s="1"/>
  <c r="M18" i="5"/>
  <c r="M32" i="5" s="1"/>
  <c r="L18" i="5"/>
  <c r="L32" i="5" s="1"/>
  <c r="M17" i="5"/>
  <c r="M31" i="5" s="1"/>
  <c r="L17" i="5"/>
  <c r="L31" i="5" s="1"/>
  <c r="M16" i="5"/>
  <c r="M30" i="5" s="1"/>
  <c r="L16" i="5"/>
  <c r="L30" i="5" s="1"/>
  <c r="M15" i="5"/>
  <c r="M29" i="5" s="1"/>
  <c r="L15" i="5"/>
  <c r="L29" i="5" s="1"/>
  <c r="M14" i="5"/>
  <c r="M28" i="5" s="1"/>
  <c r="L14" i="5"/>
  <c r="L28" i="5" s="1"/>
  <c r="M13" i="5"/>
  <c r="M27" i="5" s="1"/>
  <c r="L13" i="5"/>
  <c r="L27" i="5" s="1"/>
  <c r="M12" i="5"/>
  <c r="M26" i="5" s="1"/>
  <c r="L12" i="5"/>
  <c r="L26" i="5" s="1"/>
  <c r="M11" i="5"/>
  <c r="M25" i="5" s="1"/>
  <c r="L11" i="5"/>
  <c r="L25" i="5" s="1"/>
  <c r="M10" i="5"/>
  <c r="M24" i="5" s="1"/>
  <c r="L10" i="5"/>
  <c r="L24" i="5" s="1"/>
  <c r="M9" i="5"/>
  <c r="M23" i="5" s="1"/>
  <c r="L9" i="5"/>
  <c r="L23" i="5" s="1"/>
  <c r="M43" i="6"/>
  <c r="L43" i="6"/>
  <c r="M42" i="6"/>
  <c r="L42" i="6"/>
  <c r="M43" i="8"/>
  <c r="L43" i="8"/>
  <c r="M42" i="8"/>
  <c r="L42" i="8"/>
  <c r="L36" i="8"/>
  <c r="M32" i="8"/>
  <c r="M82" i="6"/>
  <c r="L82" i="6"/>
  <c r="M81" i="6"/>
  <c r="L81" i="6"/>
  <c r="L43" i="7"/>
  <c r="M43" i="7"/>
  <c r="M42" i="7"/>
  <c r="L37" i="7"/>
  <c r="L33" i="7"/>
  <c r="L42" i="7"/>
  <c r="O11" i="13"/>
  <c r="J12" i="15"/>
  <c r="V21" i="6"/>
  <c r="P21" i="7"/>
  <c r="U58" i="6"/>
  <c r="Q58" i="6"/>
  <c r="O79" i="6"/>
  <c r="P21" i="6"/>
  <c r="R40" i="6"/>
  <c r="V21" i="7"/>
  <c r="O58" i="6"/>
  <c r="U21" i="8"/>
  <c r="S40" i="8"/>
  <c r="U48" i="10"/>
  <c r="Q79" i="6" l="1"/>
  <c r="T21" i="6"/>
  <c r="R40" i="7"/>
  <c r="O21" i="5"/>
  <c r="Q21" i="6"/>
  <c r="S40" i="6"/>
  <c r="AV18" i="15"/>
  <c r="Q40" i="8"/>
  <c r="Q21" i="7"/>
  <c r="V58" i="6"/>
  <c r="T79" i="6"/>
  <c r="AT18" i="15"/>
  <c r="AT166" i="15" s="1"/>
  <c r="J13" i="15"/>
  <c r="S58" i="6"/>
  <c r="T21" i="7"/>
  <c r="S40" i="7"/>
  <c r="Q48" i="10"/>
  <c r="P40" i="7"/>
  <c r="O21" i="8"/>
  <c r="P40" i="6"/>
  <c r="O21" i="7"/>
  <c r="Q40" i="7"/>
  <c r="R58" i="6"/>
  <c r="R79" i="6"/>
  <c r="AU18" i="15"/>
  <c r="R21" i="7"/>
  <c r="S21" i="8"/>
  <c r="R21" i="6"/>
  <c r="P58" i="6"/>
  <c r="P79" i="6"/>
  <c r="V21" i="8"/>
  <c r="T40" i="8"/>
  <c r="AV166" i="15"/>
  <c r="AU166" i="15"/>
  <c r="E81" i="10"/>
  <c r="H81" i="10" s="1"/>
  <c r="F235" i="10"/>
  <c r="C235" i="10" s="1"/>
  <c r="G235" i="10"/>
  <c r="D235" i="10" s="1"/>
  <c r="L25" i="4"/>
  <c r="L39" i="5" s="1"/>
  <c r="L44" i="5" s="1"/>
  <c r="K36" i="12"/>
  <c r="H6" i="17"/>
  <c r="H17" i="17" s="1"/>
  <c r="H40" i="17" s="1"/>
  <c r="I12" i="15"/>
  <c r="F6" i="17"/>
  <c r="F17" i="17" s="1"/>
  <c r="F40" i="17" s="1"/>
  <c r="C81" i="10"/>
  <c r="F81" i="10" s="1"/>
  <c r="Q21" i="12"/>
  <c r="Q23" i="12" s="1"/>
  <c r="N23" i="12"/>
  <c r="S72" i="10"/>
  <c r="H36" i="12"/>
  <c r="AI166" i="15"/>
  <c r="D166" i="15" s="1"/>
  <c r="AJ166" i="15"/>
  <c r="E166" i="15" s="1"/>
  <c r="H235" i="10"/>
  <c r="E235" i="10" s="1"/>
  <c r="E36" i="12"/>
  <c r="C36" i="12"/>
  <c r="I36" i="12"/>
  <c r="I190" i="12"/>
  <c r="N9" i="11"/>
  <c r="D82" i="10"/>
  <c r="G82" i="10" s="1"/>
  <c r="G37" i="12"/>
  <c r="D37" i="12"/>
  <c r="M24" i="4"/>
  <c r="M38" i="5" s="1"/>
  <c r="M43" i="5" s="1"/>
  <c r="S13" i="15"/>
  <c r="W13" i="15" s="1"/>
  <c r="AA13" i="15" s="1"/>
  <c r="AE13" i="15" s="1"/>
  <c r="AI13" i="15" s="1"/>
  <c r="AM13" i="15" s="1"/>
  <c r="AQ13" i="15" s="1"/>
  <c r="AU13" i="15" s="1"/>
  <c r="J37" i="12"/>
  <c r="K37" i="12"/>
  <c r="E37" i="12"/>
  <c r="E82" i="10"/>
  <c r="H82" i="10" s="1"/>
  <c r="T13" i="15"/>
  <c r="X13" i="15" s="1"/>
  <c r="AB13" i="15" s="1"/>
  <c r="AF13" i="15" s="1"/>
  <c r="AJ13" i="15" s="1"/>
  <c r="AN13" i="15" s="1"/>
  <c r="AR13" i="15" s="1"/>
  <c r="AV13" i="15" s="1"/>
  <c r="H37" i="12"/>
  <c r="M25" i="4"/>
  <c r="M39" i="5" s="1"/>
  <c r="M44" i="5" s="1"/>
  <c r="U30" i="10"/>
  <c r="Q30" i="10"/>
  <c r="F37" i="12"/>
  <c r="C37" i="12"/>
  <c r="M23" i="4"/>
  <c r="M37" i="5" s="1"/>
  <c r="M42" i="5" s="1"/>
  <c r="I37" i="12"/>
  <c r="R13" i="15"/>
  <c r="V13" i="15" s="1"/>
  <c r="Z13" i="15" s="1"/>
  <c r="AD13" i="15" s="1"/>
  <c r="AH13" i="15" s="1"/>
  <c r="AL13" i="15" s="1"/>
  <c r="AP13" i="15" s="1"/>
  <c r="AT13" i="15" s="1"/>
  <c r="C82" i="10"/>
  <c r="F82" i="10" s="1"/>
  <c r="AH166" i="15"/>
  <c r="C166" i="15" s="1"/>
  <c r="K190" i="12"/>
  <c r="J36" i="12"/>
  <c r="D36" i="12"/>
  <c r="G36" i="12"/>
  <c r="L24" i="4"/>
  <c r="L38" i="5" s="1"/>
  <c r="L43" i="5" s="1"/>
  <c r="D81" i="10"/>
  <c r="G81" i="10" s="1"/>
  <c r="S12" i="15"/>
  <c r="W12" i="15" s="1"/>
  <c r="AA12" i="15" s="1"/>
  <c r="AE12" i="15" s="1"/>
  <c r="AI12" i="15" s="1"/>
  <c r="AM12" i="15" s="1"/>
  <c r="AQ12" i="15" s="1"/>
  <c r="AU12" i="15" s="1"/>
  <c r="J190" i="12"/>
  <c r="L23" i="4"/>
  <c r="L37" i="5" s="1"/>
  <c r="L42" i="5" s="1"/>
  <c r="R12" i="15"/>
  <c r="V12" i="15" s="1"/>
  <c r="Z12" i="15" s="1"/>
  <c r="AD12" i="15" s="1"/>
  <c r="AH12" i="15" s="1"/>
  <c r="AL12" i="15" s="1"/>
  <c r="AP12" i="15" s="1"/>
  <c r="AT12" i="15" s="1"/>
  <c r="T12" i="15"/>
  <c r="X12" i="15" s="1"/>
  <c r="AB12" i="15" s="1"/>
  <c r="AF12" i="15" s="1"/>
  <c r="AJ12" i="15" s="1"/>
  <c r="AN12" i="15" s="1"/>
  <c r="AR12" i="15" s="1"/>
  <c r="AV12" i="15" s="1"/>
  <c r="F36" i="12"/>
  <c r="E6" i="15"/>
  <c r="E7" i="15" s="1"/>
  <c r="Q21" i="8"/>
  <c r="U79" i="6"/>
  <c r="T40" i="7"/>
  <c r="V40" i="6"/>
  <c r="U40" i="8"/>
  <c r="S79" i="6"/>
  <c r="V40" i="7"/>
  <c r="T40" i="6"/>
  <c r="O35" i="5"/>
  <c r="U21" i="6"/>
  <c r="O40" i="6"/>
  <c r="U21" i="7"/>
  <c r="W21" i="7" s="1"/>
  <c r="O40" i="7"/>
  <c r="T58" i="6"/>
  <c r="V79" i="6"/>
  <c r="T21" i="8"/>
  <c r="V40" i="8"/>
  <c r="W58" i="6" l="1"/>
  <c r="W21" i="6"/>
  <c r="E8" i="17"/>
  <c r="H166" i="15"/>
  <c r="H8" i="17" s="1"/>
  <c r="H24" i="17" s="1"/>
  <c r="C8" i="17"/>
  <c r="F166" i="15"/>
  <c r="F8" i="17" s="1"/>
  <c r="F24" i="17" s="1"/>
  <c r="G166" i="15"/>
  <c r="G8" i="17" s="1"/>
  <c r="G24" i="17" s="1"/>
  <c r="D8" i="17"/>
  <c r="S66" i="10"/>
  <c r="W40" i="6"/>
  <c r="W40" i="8"/>
  <c r="W21" i="8"/>
  <c r="F190" i="12"/>
  <c r="C190" i="12"/>
  <c r="W79" i="6"/>
  <c r="O23" i="4" a="1"/>
  <c r="E190" i="12"/>
  <c r="H190" i="12"/>
  <c r="D190" i="12"/>
  <c r="G190" i="12"/>
  <c r="S10" i="10"/>
  <c r="T9" i="12"/>
  <c r="Q9" i="11"/>
  <c r="W40" i="7"/>
  <c r="H9" i="17" l="1"/>
  <c r="C11" i="17"/>
  <c r="D11" i="17"/>
  <c r="D29" i="17" s="1"/>
  <c r="E11" i="17"/>
  <c r="F9" i="17"/>
  <c r="G9" i="17"/>
  <c r="F11" i="17"/>
  <c r="F29" i="17" s="1"/>
  <c r="H11" i="17"/>
  <c r="H29" i="17" s="1"/>
  <c r="G11" i="17"/>
  <c r="G29" i="17" s="1"/>
  <c r="E29" i="17"/>
  <c r="J166" i="15"/>
  <c r="T37" i="10"/>
  <c r="T19" i="10"/>
  <c r="T18" i="12"/>
  <c r="T12" i="12"/>
  <c r="K166" i="15"/>
  <c r="I166" i="15"/>
  <c r="O24" i="4"/>
  <c r="O23" i="4"/>
  <c r="O25" i="4"/>
  <c r="T29" i="10"/>
  <c r="T48" i="10"/>
  <c r="T24" i="10"/>
  <c r="T43" i="10"/>
  <c r="T27" i="10"/>
  <c r="T46" i="10"/>
  <c r="T25" i="10"/>
  <c r="T44" i="10"/>
  <c r="T20" i="10"/>
  <c r="T39" i="10"/>
  <c r="T15" i="10"/>
  <c r="T38" i="10"/>
  <c r="T41" i="10"/>
  <c r="T40" i="10"/>
  <c r="T23" i="10"/>
  <c r="T26" i="10"/>
  <c r="T21" i="10"/>
  <c r="T18" i="10"/>
  <c r="T22" i="10"/>
  <c r="T34" i="10"/>
  <c r="T42" i="10"/>
  <c r="T45" i="10"/>
  <c r="T47" i="10"/>
  <c r="S73" i="10"/>
  <c r="S77" i="10" s="1"/>
  <c r="T33" i="10"/>
  <c r="T16" i="10"/>
  <c r="T30" i="10"/>
  <c r="T17" i="10"/>
  <c r="T35" i="10"/>
  <c r="T36" i="10"/>
  <c r="T28" i="10"/>
  <c r="G52" i="17" l="1"/>
  <c r="F54" i="17"/>
  <c r="F45" i="17"/>
  <c r="F49" i="17"/>
  <c r="F43" i="17"/>
  <c r="F55" i="17"/>
  <c r="F46" i="17"/>
  <c r="F50" i="17"/>
  <c r="F53" i="17"/>
  <c r="F44" i="17"/>
  <c r="F48" i="17"/>
  <c r="F42" i="17"/>
  <c r="F51" i="17"/>
  <c r="G42" i="17"/>
  <c r="G54" i="17"/>
  <c r="G45" i="17"/>
  <c r="G49" i="17"/>
  <c r="G43" i="17"/>
  <c r="G55" i="17"/>
  <c r="G46" i="17"/>
  <c r="G50" i="17"/>
  <c r="G53" i="17"/>
  <c r="G44" i="17"/>
  <c r="G48" i="17"/>
  <c r="G51" i="17"/>
  <c r="H48" i="17"/>
  <c r="H42" i="17"/>
  <c r="H54" i="17"/>
  <c r="H45" i="17"/>
  <c r="H49" i="17"/>
  <c r="H43" i="17"/>
  <c r="H55" i="17"/>
  <c r="H46" i="17"/>
  <c r="H50" i="17"/>
  <c r="H53" i="17"/>
  <c r="H44" i="17"/>
  <c r="H51" i="17"/>
  <c r="F52" i="17"/>
  <c r="H52" i="17"/>
  <c r="F34" i="17"/>
  <c r="F35" i="17" s="1"/>
  <c r="G12" i="17"/>
  <c r="F12" i="17"/>
  <c r="H12" i="17"/>
  <c r="D34" i="17"/>
  <c r="D35" i="17" s="1"/>
  <c r="G34" i="17"/>
  <c r="G35" i="17" s="1"/>
  <c r="T21" i="12"/>
  <c r="T23" i="12" s="1"/>
  <c r="T27" i="12" s="1"/>
  <c r="O26" i="4"/>
  <c r="O9" i="13"/>
  <c r="T28" i="12"/>
  <c r="G57" i="17" l="1"/>
  <c r="H57" i="17"/>
  <c r="F57" i="17"/>
  <c r="G59" i="17"/>
  <c r="H34" i="17"/>
  <c r="H35" i="17" s="1"/>
  <c r="E34" i="17"/>
  <c r="E35" i="17" s="1"/>
  <c r="T30" i="12"/>
  <c r="T31" i="12" s="1"/>
  <c r="H59" i="17" l="1"/>
  <c r="O13" i="13"/>
  <c r="T32" i="12"/>
  <c r="C34" i="17" l="1"/>
  <c r="C35" i="17" s="1"/>
  <c r="F59" i="17" s="1"/>
</calcChain>
</file>

<file path=xl/sharedStrings.xml><?xml version="1.0" encoding="utf-8"?>
<sst xmlns="http://schemas.openxmlformats.org/spreadsheetml/2006/main" count="898" uniqueCount="446">
  <si>
    <t>Data Collection Tool for 211 CMR 66.09(3)</t>
  </si>
  <si>
    <t>Summary Rate Information for Each Product</t>
  </si>
  <si>
    <t>Item #</t>
  </si>
  <si>
    <t>Proposed rate increase over rates in effect 12 months before proposed effective date</t>
  </si>
  <si>
    <t>2a</t>
  </si>
  <si>
    <t>Product # 1</t>
  </si>
  <si>
    <t>Product # 2</t>
  </si>
  <si>
    <t>Product # 3</t>
  </si>
  <si>
    <t>Product # 4</t>
  </si>
  <si>
    <t>Product # 5</t>
  </si>
  <si>
    <t>Product # 6</t>
  </si>
  <si>
    <t>Product # 7</t>
  </si>
  <si>
    <t>Product # 8</t>
  </si>
  <si>
    <t>Product # 9</t>
  </si>
  <si>
    <t>Month 1</t>
  </si>
  <si>
    <t>Month 2</t>
  </si>
  <si>
    <t>Month 3</t>
  </si>
  <si>
    <t>Month 4</t>
  </si>
  <si>
    <t>Month 5</t>
  </si>
  <si>
    <t>Month 6</t>
  </si>
  <si>
    <t>Month 7</t>
  </si>
  <si>
    <t>Month 8</t>
  </si>
  <si>
    <t>Month 9</t>
  </si>
  <si>
    <t>Month 10</t>
  </si>
  <si>
    <t>Month 11</t>
  </si>
  <si>
    <t>Month 12</t>
  </si>
  <si>
    <t>2b</t>
  </si>
  <si>
    <t>3a</t>
  </si>
  <si>
    <t>3b</t>
  </si>
  <si>
    <t>3c</t>
  </si>
  <si>
    <t>Supplies</t>
  </si>
  <si>
    <t>Member Months</t>
  </si>
  <si>
    <t>Number of member months of coverage reported for each of the latest available 12 months</t>
  </si>
  <si>
    <t>Month</t>
  </si>
  <si>
    <t>Year</t>
  </si>
  <si>
    <t>July</t>
  </si>
  <si>
    <t>August</t>
  </si>
  <si>
    <t>September</t>
  </si>
  <si>
    <t>October</t>
  </si>
  <si>
    <t xml:space="preserve">November </t>
  </si>
  <si>
    <t>December</t>
  </si>
  <si>
    <t>January</t>
  </si>
  <si>
    <t>February</t>
  </si>
  <si>
    <t>March</t>
  </si>
  <si>
    <t>April</t>
  </si>
  <si>
    <t>May</t>
  </si>
  <si>
    <t>June</t>
  </si>
  <si>
    <t>Number of member months projected to be impacted by the proposed rate increase</t>
  </si>
  <si>
    <t>Premium Revenue Per Member Per Month</t>
  </si>
  <si>
    <t>Actual premium revenue per member per month (PMPM) reported for each of the latest</t>
  </si>
  <si>
    <t>Projected premium revenue per member per month (PMPM) based on the proposed</t>
  </si>
  <si>
    <t>For item # 1 above, explain any differences between what is included in this filing and</t>
  </si>
  <si>
    <t>Describe the normalization factors used in item #s 2 and 4 above and how they take</t>
  </si>
  <si>
    <t>Hospital</t>
  </si>
  <si>
    <t>Inpatient</t>
  </si>
  <si>
    <t>Outpatient</t>
  </si>
  <si>
    <t>Rad/Lab/Path</t>
  </si>
  <si>
    <t>Other</t>
  </si>
  <si>
    <t>Physicians</t>
  </si>
  <si>
    <t>Mental Health</t>
  </si>
  <si>
    <t>Providers</t>
  </si>
  <si>
    <t>Rx Drugs</t>
  </si>
  <si>
    <t>Outpatient Hospital</t>
  </si>
  <si>
    <t>Medical/Osteo</t>
  </si>
  <si>
    <t>Practitioners</t>
  </si>
  <si>
    <r>
      <t>Actual</t>
    </r>
    <r>
      <rPr>
        <sz val="10"/>
        <rFont val="Arial"/>
        <family val="2"/>
      </rPr>
      <t xml:space="preserve"> fee-for-service claims payment experience </t>
    </r>
    <r>
      <rPr>
        <sz val="10"/>
        <rFont val="Arial"/>
        <family val="2"/>
      </rPr>
      <t>per member per month (PMPM) reported</t>
    </r>
  </si>
  <si>
    <r>
      <t>Projected</t>
    </r>
    <r>
      <rPr>
        <sz val="10"/>
        <rFont val="Arial"/>
        <family val="2"/>
      </rPr>
      <t xml:space="preserve"> fee-for-service claims payment experience</t>
    </r>
    <r>
      <rPr>
        <sz val="10"/>
        <rFont val="Arial"/>
        <family val="2"/>
      </rPr>
      <t xml:space="preserve"> per member per month (PMPM) for the</t>
    </r>
  </si>
  <si>
    <t>9a</t>
  </si>
  <si>
    <t>9b</t>
  </si>
  <si>
    <t>9c</t>
  </si>
  <si>
    <t>Costs per service</t>
  </si>
  <si>
    <t>9d</t>
  </si>
  <si>
    <t>Actuarial basis for all changes in fee-for-service trends, including all relevant studies used to derive factors</t>
  </si>
  <si>
    <r>
      <t>Projected</t>
    </r>
    <r>
      <rPr>
        <sz val="10"/>
        <rFont val="Arial"/>
        <family val="2"/>
      </rPr>
      <t xml:space="preserve"> capitation claim payments</t>
    </r>
    <r>
      <rPr>
        <sz val="10"/>
        <rFont val="Arial"/>
        <family val="2"/>
      </rPr>
      <t xml:space="preserve"> per member per month (PMPM) for the</t>
    </r>
  </si>
  <si>
    <r>
      <t>Projected</t>
    </r>
    <r>
      <rPr>
        <sz val="10"/>
        <rFont val="Arial"/>
        <family val="2"/>
      </rPr>
      <t xml:space="preserve"> other claim payments</t>
    </r>
    <r>
      <rPr>
        <sz val="10"/>
        <rFont val="Arial"/>
        <family val="2"/>
      </rPr>
      <t xml:space="preserve"> per member per month (PMPM) for the</t>
    </r>
  </si>
  <si>
    <t>Administrative Expenses</t>
  </si>
  <si>
    <t>to the submission of the rate filing for the following categories of expenses:</t>
  </si>
  <si>
    <t>1a</t>
  </si>
  <si>
    <t>Financial administration</t>
  </si>
  <si>
    <t>Marketing and sales</t>
  </si>
  <si>
    <t>Distribution</t>
  </si>
  <si>
    <t>1b</t>
  </si>
  <si>
    <t>1c</t>
  </si>
  <si>
    <t>1f</t>
  </si>
  <si>
    <t>1e(1)</t>
  </si>
  <si>
    <t>1e(2)</t>
  </si>
  <si>
    <t>Network operations</t>
  </si>
  <si>
    <t>Charitable contributions</t>
  </si>
  <si>
    <t>General administration</t>
  </si>
  <si>
    <t>Capital costs and depreciation</t>
  </si>
  <si>
    <t>Miscellaneous expenditures</t>
  </si>
  <si>
    <t>1g</t>
  </si>
  <si>
    <t>1h</t>
  </si>
  <si>
    <t>1j</t>
  </si>
  <si>
    <t>1k</t>
  </si>
  <si>
    <t>1l</t>
  </si>
  <si>
    <t>Total administrative expenses</t>
  </si>
  <si>
    <t>Medical administration - Other</t>
  </si>
  <si>
    <t>Item # 1 above, but shown on a per member per month (PMPM) basis</t>
  </si>
  <si>
    <t>2c</t>
  </si>
  <si>
    <t>2d</t>
  </si>
  <si>
    <t>2e(1)</t>
  </si>
  <si>
    <t>2e(2)</t>
  </si>
  <si>
    <t>2f</t>
  </si>
  <si>
    <t>2g</t>
  </si>
  <si>
    <t>2h</t>
  </si>
  <si>
    <t>2j</t>
  </si>
  <si>
    <t>2k</t>
  </si>
  <si>
    <t>2l</t>
  </si>
  <si>
    <t>Start</t>
  </si>
  <si>
    <t>End</t>
  </si>
  <si>
    <t>3d</t>
  </si>
  <si>
    <t>3e</t>
  </si>
  <si>
    <t>3f</t>
  </si>
  <si>
    <t>4a</t>
  </si>
  <si>
    <t>4b</t>
  </si>
  <si>
    <t>4c</t>
  </si>
  <si>
    <t>4d</t>
  </si>
  <si>
    <t>Contribution-to-Surplus</t>
  </si>
  <si>
    <t xml:space="preserve">Contribution-to-surplus for the two years prior to the submission of the rate filing </t>
  </si>
  <si>
    <t>Normalized PMPM</t>
  </si>
  <si>
    <t>% of premium</t>
  </si>
  <si>
    <t>Contribution-to-surplus used in other lines of coverage</t>
  </si>
  <si>
    <t>Medical Loss Ratio</t>
  </si>
  <si>
    <t>Explain any differences between what is included in this filing and what normally is</t>
  </si>
  <si>
    <t>Increase in the New England medical CPI for the most recent calendar year</t>
  </si>
  <si>
    <t>Are proposed rates presumptively disapproved?</t>
  </si>
  <si>
    <t>5a</t>
  </si>
  <si>
    <t>6a</t>
  </si>
  <si>
    <t>New England medical CPI index value from the November period one year earlier</t>
  </si>
  <si>
    <t>New Englancd medical CPI index value for the November period preceding the date of the filing</t>
  </si>
  <si>
    <t>Risk Based Capital Ratio, calculated according to the provisions of 211 CMR 25.00, for the four most recent consecutive quarters</t>
  </si>
  <si>
    <t>Test for presumptive disapproval under 211 CMR 66.09(4)(c)1</t>
  </si>
  <si>
    <t>Test for presumptive disapproval under 211 CMR 66.09(4)(c)2</t>
  </si>
  <si>
    <t>Test for presumptive disapproval under 211 CMR 66.09(4)(c)3</t>
  </si>
  <si>
    <t>Test # 1:  Are proposed rates presumptively disapproved?</t>
  </si>
  <si>
    <t>Minimum Medical Loss Ratio for this rate filing per 211 CMR 66.09(1)(k)</t>
  </si>
  <si>
    <t>Adjusted Minimum Medical Loss Ratio per 211 CMR 66.09(1)(a), if applicable</t>
  </si>
  <si>
    <t>Summary of Tests for Presumptive Disapproval</t>
  </si>
  <si>
    <t>Are proposed premium rates presumptively disapproved due to excessive Administrative Expenses?</t>
  </si>
  <si>
    <t>Are proposed premium rates presumptively disapproved due to excessive Contribution-to-Surplus?</t>
  </si>
  <si>
    <t>PMPM rate in effect 12 months before proposed effective date</t>
  </si>
  <si>
    <t>Item # 1a above, but shown on a normalized per member per month basis</t>
  </si>
  <si>
    <r>
      <t>Actual</t>
    </r>
    <r>
      <rPr>
        <sz val="10"/>
        <rFont val="Arial"/>
        <family val="2"/>
      </rPr>
      <t xml:space="preserve"> fee-for-service claims payment experience </t>
    </r>
    <r>
      <rPr>
        <sz val="10"/>
        <rFont val="Arial"/>
        <family val="2"/>
      </rPr>
      <t>per member per month (PMPM) that was used</t>
    </r>
  </si>
  <si>
    <t>Historic capitation or global payments per member per month (PMPM) reported</t>
  </si>
  <si>
    <t>Historic capitation or global payments per member per month (PMPM) that was used</t>
  </si>
  <si>
    <t>7a</t>
  </si>
  <si>
    <t>Other non-fee-for-service and non-capitation payments per member per month (PMPM) reported</t>
  </si>
  <si>
    <t>Other non-fee-for-service and non-capitation payments per member per month (PMPM) that was</t>
  </si>
  <si>
    <t>used in the development of the rate filing. This includes all bonus and incentives tied to provider</t>
  </si>
  <si>
    <t>Aggregate PMPM (that was built into the premiums, not actual)</t>
  </si>
  <si>
    <t>Line of business # 2 (Small group, Large group, Medicare, etc.)</t>
  </si>
  <si>
    <t>Explain any difference between 1 and 1a.</t>
  </si>
  <si>
    <t>Explain any difference between 2 and 2a.</t>
  </si>
  <si>
    <t>Product</t>
  </si>
  <si>
    <t>.</t>
  </si>
  <si>
    <t>Product # n</t>
  </si>
  <si>
    <t>All</t>
  </si>
  <si>
    <t>Products</t>
  </si>
  <si>
    <t>Total</t>
  </si>
  <si>
    <t>for each of the latest available 12 months for all members, whether renewing or not in the</t>
  </si>
  <si>
    <t>All Products</t>
  </si>
  <si>
    <t>Explain any difference between 2 and 2a here</t>
  </si>
  <si>
    <t>Explain any difference between 1 and 1a here</t>
  </si>
  <si>
    <t>Explain any difference between 3 and 3a here</t>
  </si>
  <si>
    <t>Explain any difference between 4 and 4a here</t>
  </si>
  <si>
    <t>for each of the latest available 12 months for all members, whether renewing or not</t>
  </si>
  <si>
    <t>Describe the normalization factors used in item #s 2, 2a, 4, 4a, 5a and 6a above and how they take</t>
  </si>
  <si>
    <t>Describe the normalization factors used in item #s 2, 2a and 4 above and how they take</t>
  </si>
  <si>
    <t>for at least the latest available 12 months for all members, whether renewing or not in the</t>
  </si>
  <si>
    <t>and other payments not tied to service or performance.</t>
  </si>
  <si>
    <t>proposed rating period. This includes all bonus and incentives tied to provider performance</t>
  </si>
  <si>
    <t>Number of employer groups</t>
  </si>
  <si>
    <t>Number of individual accounts</t>
  </si>
  <si>
    <t>Maximum rate increase for any group or individual covered under the proposed rate change (base plus rating factor changes)</t>
  </si>
  <si>
    <t>Total *</t>
  </si>
  <si>
    <t>* Total rate increase represents the average effective rate increase for all persons covered under the proposed rate changes</t>
  </si>
  <si>
    <r>
      <t>Actual</t>
    </r>
    <r>
      <rPr>
        <sz val="10"/>
        <rFont val="Arial"/>
        <family val="2"/>
      </rPr>
      <t xml:space="preserve"> fee-for-service utilization experience</t>
    </r>
    <r>
      <rPr>
        <sz val="10"/>
        <rFont val="Arial"/>
        <family val="2"/>
      </rPr>
      <t xml:space="preserve"> per 1000 members reported for each of the</t>
    </r>
  </si>
  <si>
    <t>latest available 12 months for all members, whether renewing or not in the</t>
  </si>
  <si>
    <r>
      <t>Actual</t>
    </r>
    <r>
      <rPr>
        <sz val="10"/>
        <rFont val="Arial"/>
        <family val="2"/>
      </rPr>
      <t xml:space="preserve"> fee-for-service utilization experience</t>
    </r>
    <r>
      <rPr>
        <sz val="10"/>
        <rFont val="Arial"/>
        <family val="2"/>
      </rPr>
      <t xml:space="preserve"> per 1000 members</t>
    </r>
    <r>
      <rPr>
        <sz val="10"/>
        <rFont val="Arial"/>
        <family val="2"/>
      </rPr>
      <t xml:space="preserve"> that was used</t>
    </r>
  </si>
  <si>
    <r>
      <t>Projected</t>
    </r>
    <r>
      <rPr>
        <sz val="10"/>
        <rFont val="Arial"/>
        <family val="2"/>
      </rPr>
      <t xml:space="preserve"> fee-for-service utilization experience</t>
    </r>
    <r>
      <rPr>
        <sz val="10"/>
        <rFont val="Arial"/>
        <family val="2"/>
      </rPr>
      <t xml:space="preserve"> per 1000 members</t>
    </r>
    <r>
      <rPr>
        <sz val="10"/>
        <rFont val="Arial"/>
        <family val="2"/>
      </rPr>
      <t xml:space="preserve"> for the</t>
    </r>
  </si>
  <si>
    <t>Proposed PMPM Rate</t>
  </si>
  <si>
    <t>Rate Increase</t>
  </si>
  <si>
    <r>
      <t xml:space="preserve">Changes to </t>
    </r>
    <r>
      <rPr>
        <b/>
        <u/>
        <sz val="12"/>
        <rFont val="Arial"/>
        <family val="2"/>
      </rPr>
      <t>Benefits</t>
    </r>
    <r>
      <rPr>
        <b/>
        <sz val="12"/>
        <rFont val="Arial"/>
        <family val="2"/>
      </rPr>
      <t xml:space="preserve"> for Each Product Relative to the 12-month Period Prior to the Proposed Effective Date of the Filed Rates</t>
    </r>
  </si>
  <si>
    <r>
      <t xml:space="preserve">Changes to </t>
    </r>
    <r>
      <rPr>
        <b/>
        <u/>
        <sz val="12"/>
        <rFont val="Arial"/>
        <family val="2"/>
      </rPr>
      <t>Cost-Sharing</t>
    </r>
    <r>
      <rPr>
        <b/>
        <sz val="12"/>
        <rFont val="Arial"/>
        <family val="2"/>
      </rPr>
      <t xml:space="preserve"> for Each Product Relative to the 12-month Period Prior to the Proposed Effective Date of the Filed Rates</t>
    </r>
  </si>
  <si>
    <t>(Attach separate document if needed)</t>
  </si>
  <si>
    <t>Number of currently enrolled groups/members that are projected to be impacted by the proposed increase for each renewal month</t>
  </si>
  <si>
    <t>Projected</t>
  </si>
  <si>
    <t>2 Years Prior</t>
  </si>
  <si>
    <t>1 Year Prior</t>
  </si>
  <si>
    <t>Change from</t>
  </si>
  <si>
    <t>Prior 12 Months</t>
  </si>
  <si>
    <t>Change from Base Period</t>
  </si>
  <si>
    <t>$</t>
  </si>
  <si>
    <t>Amount</t>
  </si>
  <si>
    <t>Line of business # 3 (Small group, Large group, Medicare, etc.)</t>
  </si>
  <si>
    <t>Line of business # 1 (Small group, Large group, Medicare, etc.)</t>
  </si>
  <si>
    <t>1 Year Prior - Base</t>
  </si>
  <si>
    <t>3 Years Prior</t>
  </si>
  <si>
    <t>Medical loss ratio</t>
  </si>
  <si>
    <t>2e</t>
  </si>
  <si>
    <t>(Please complete shaded cells. If no changes, enter "None")</t>
  </si>
  <si>
    <t>If filing for more than one quarter, submit a separate spreadsheet for each quarter of requested rates.</t>
  </si>
  <si>
    <t>Number of covered employees/dependents (members)</t>
  </si>
  <si>
    <t>Number of covered individuals/dependents (members)</t>
  </si>
  <si>
    <t>Total number of covered members</t>
  </si>
  <si>
    <t>Note to filers:  Unhide rows after the nth row for additional products.</t>
  </si>
  <si>
    <t>(Please complete shaded cells.)</t>
  </si>
  <si>
    <t>for all members, whether renewing or not in the proposed rating period.</t>
  </si>
  <si>
    <t xml:space="preserve">This should correspond with the base experience period used in ratemaking. </t>
  </si>
  <si>
    <t>Data can cross calendar years.</t>
  </si>
  <si>
    <t>This should tie back to 66.09(3)(a).</t>
  </si>
  <si>
    <t>(Attach separate document if needed.)</t>
  </si>
  <si>
    <t>This is the base experience period for ratemaking, so data can cross calendar years.</t>
  </si>
  <si>
    <t>Explain any differences between 1 and 1a here</t>
  </si>
  <si>
    <t>Explain any differences between 1 and 1a.</t>
  </si>
  <si>
    <t>proposed rating period.</t>
  </si>
  <si>
    <t>Explain any differences between 2 and 2a.</t>
  </si>
  <si>
    <t>Explain any differences between 2 and 2a here</t>
  </si>
  <si>
    <t>Explain any differences between 3 and 3a.</t>
  </si>
  <si>
    <t>Provide a description of the units of measurement.</t>
  </si>
  <si>
    <t>Explain any differences between 4 and 4a.</t>
  </si>
  <si>
    <t>period impacted for the proposed rate increase.</t>
  </si>
  <si>
    <t>Item # 5 above, but shown on a normalized per member per month basis.</t>
  </si>
  <si>
    <t>Item # 6 above, but shown on a normalized basis.</t>
  </si>
  <si>
    <t>into account the average enrollee risk for the permitted risk characteristics.</t>
  </si>
  <si>
    <t>included in the carrier's reported financial statements.</t>
  </si>
  <si>
    <t>Item # 3 above, but shown on a normalized per member per month basis.</t>
  </si>
  <si>
    <t>PMPM Costs (this should be consistent with the difference between lines 1a and line 5)</t>
  </si>
  <si>
    <t>Annualized fee-for-service trends used to project historic claims forward to the period for which the rates will be effective.</t>
  </si>
  <si>
    <t>in the proposed rating period, and whether or not the member's costs are capitated.</t>
  </si>
  <si>
    <t>Annualized trend factors used to project historic claims forward to the period for which the rates will be effective</t>
  </si>
  <si>
    <t>Annualized trend factors used to project historic claims forward to the period for which the rates will be effective.</t>
  </si>
  <si>
    <t>Actuarial basis for all changes in capitation or global payment trends, including all relevant studies used to derive factors.</t>
  </si>
  <si>
    <t>Actuarial basis for all changes in other payment trends, including all relevant studies used to derive factors.</t>
  </si>
  <si>
    <t>Item # 1 above, but shown on a normalized per member per month basis.</t>
  </si>
  <si>
    <t xml:space="preserve">performance and other payments not tied to service or performance (should ideally be the same </t>
  </si>
  <si>
    <t>Detailed explanation of reasons for the projected contribution-to-surplus included in the rate filing.</t>
  </si>
  <si>
    <t>Describe the method used to quantify the projected contribution-to-surplus included in the rate filing.</t>
  </si>
  <si>
    <t>3g</t>
  </si>
  <si>
    <t>3h</t>
  </si>
  <si>
    <t>3i</t>
  </si>
  <si>
    <t>3j</t>
  </si>
  <si>
    <t>3k</t>
  </si>
  <si>
    <t>3l</t>
  </si>
  <si>
    <t>3m</t>
  </si>
  <si>
    <t>3n</t>
  </si>
  <si>
    <t>Authorized Control Level</t>
  </si>
  <si>
    <t>Line of business # 4 (Small group, Large group, Medicare, etc.)</t>
  </si>
  <si>
    <t>Line of business # 5 (Small group, Large group, Medicare, etc.)</t>
  </si>
  <si>
    <t>Line of business # 6 (Small group, Large group, Medicare, etc.)</t>
  </si>
  <si>
    <t>Line of business # 7 (Small group, Large group, Medicare, etc.)</t>
  </si>
  <si>
    <t>If items # 2b and #2c equal "Yes" then what was the aggregate medical loss ratio in the 12-month period prior to the rate filing, otherwise enter "N/A"</t>
  </si>
  <si>
    <t>Excess of item # 1 over item # 2d, if applicable</t>
  </si>
  <si>
    <t>Test # 2:  Are proposed rates presumptively disapproved?</t>
  </si>
  <si>
    <t>Are proposed premium rates presumptively disapproved due to failure to meet Minimum Medical Loss Ratio standards?</t>
  </si>
  <si>
    <t>Explain the following related to administrative expenses:</t>
  </si>
  <si>
    <t>Significant changes in expenses due to one-time costs</t>
  </si>
  <si>
    <t>Projected cost and cost per member per month attributed to each regulatory requirement</t>
  </si>
  <si>
    <t>Other relevant factors</t>
  </si>
  <si>
    <t>Projected cost and cost per member per month attributed to each effort to contain health care delivery costs</t>
  </si>
  <si>
    <t>Allocation of companywide expenses to the small group line of business</t>
  </si>
  <si>
    <t>4e</t>
  </si>
  <si>
    <t>4f</t>
  </si>
  <si>
    <t>4g</t>
  </si>
  <si>
    <t>(must enter start and end dates in date format)</t>
  </si>
  <si>
    <t>(Please complete shaded cells. If no changes, enter "None.")</t>
  </si>
  <si>
    <t>available 12 months for all members, whether renewing or not in the proposed the rating period.</t>
  </si>
  <si>
    <t>rates and the projected membership impacted by the rate increase.</t>
  </si>
  <si>
    <t>what normally is included in the carrier's reported financial statements.</t>
  </si>
  <si>
    <t>in the development of the rate filing (should ideally be the same as # 3).</t>
  </si>
  <si>
    <t>Explanation of the completion method used to derive the IBNR claims for the claim experience study.</t>
  </si>
  <si>
    <t>Item # 1a above, but shown on a normalized per member per month basis.</t>
  </si>
  <si>
    <t>(This should be consistent with the difference between line 1a and line 3.)</t>
  </si>
  <si>
    <t>Percent (Annualized)</t>
  </si>
  <si>
    <t>Describe in detail any Miscellaneous expenditures in 2k above</t>
  </si>
  <si>
    <t>Filers should indicate the line of business in the shaded area below.  Unhide rows if additional lines of business needed.</t>
  </si>
  <si>
    <t>Is Test #1 above the only test that would result in presumptive disapproval?</t>
  </si>
  <si>
    <t>Significant changes in expenses caused by regulatory requirements</t>
  </si>
  <si>
    <t>Utilization per thousand members (this should be consistent with the difference between lines 3b and line 6)</t>
  </si>
  <si>
    <t>1i(1)</t>
  </si>
  <si>
    <t>1i(2)</t>
  </si>
  <si>
    <t>Fines paid to federal, state or local governments</t>
  </si>
  <si>
    <t>2i(1)</t>
  </si>
  <si>
    <t>2i(2)</t>
  </si>
  <si>
    <t>PMPM Incurred Claims</t>
  </si>
  <si>
    <t>Modified Medical Loss Ratio</t>
  </si>
  <si>
    <t>Medical administration - Health care quality improvement expenses (permitted under 211 CMR 147.00)</t>
  </si>
  <si>
    <t>Medical administration - Other health care quality improvement expenses</t>
  </si>
  <si>
    <t>1e(3)</t>
  </si>
  <si>
    <t>2e(3)</t>
  </si>
  <si>
    <t>4b(1)</t>
  </si>
  <si>
    <t>Actual base period administrative expense PMPM for the most recent calendar year</t>
  </si>
  <si>
    <t>4b(2)</t>
  </si>
  <si>
    <t>4b(3)</t>
  </si>
  <si>
    <t>4b(4)</t>
  </si>
  <si>
    <t>Adjusted base period administrative expense PMPM for the most recent calendar year</t>
  </si>
  <si>
    <t>4b(5)</t>
  </si>
  <si>
    <t>Add one-time expenses that are not reflected in the calendar year expenses (Proper explanation required).</t>
  </si>
  <si>
    <t>Subtract projected expenses to improve health care quality permitted under 211 CMR 147.00</t>
  </si>
  <si>
    <t>Total projected administrative expense PMPM</t>
  </si>
  <si>
    <t>Subtract actual taxes and assessments</t>
  </si>
  <si>
    <t>Subtract actual expenses to improve health care quality permitted under 211 CMR 147.00</t>
  </si>
  <si>
    <t>Adjusted projected administrative expense PMPM</t>
  </si>
  <si>
    <t>4a(1)</t>
  </si>
  <si>
    <t>4a(2)</t>
  </si>
  <si>
    <t>4a(3)</t>
  </si>
  <si>
    <t>4a(4)</t>
  </si>
  <si>
    <t>Annualized percentage increase in adjusted administrative expense PMPM</t>
  </si>
  <si>
    <t>Financial Statement Calendar Year</t>
  </si>
  <si>
    <t>Crediblity Adjustment Factor Per 211 CMR 147.00</t>
  </si>
  <si>
    <t>Second Most Recent Available</t>
  </si>
  <si>
    <t>Most Recent Available</t>
  </si>
  <si>
    <t>PMPM Adjustment to Incurred Claims for Health Care Quality Improvement Expenses</t>
  </si>
  <si>
    <t>PMPM Adjustment to Earned Premium for Taxes and Fees</t>
  </si>
  <si>
    <t>Taxes and assessments paid to federal, state or local governments (permitted under 211 CMR 147.00)</t>
  </si>
  <si>
    <t>Subtract projected taxes and assessments permitted under 211 CMR 147.00</t>
  </si>
  <si>
    <t>Fee-for-Service Claims and Utilization Experience (Do not include any quality improvement expenses)</t>
  </si>
  <si>
    <t>Capitation/Global Payments (Do not include any quality improvement expenses)</t>
  </si>
  <si>
    <t>Other Non-Fee-for-Service and Non-Capitation Payments (Do not include any quality improvement expenses)</t>
  </si>
  <si>
    <t>Premium Rates</t>
  </si>
  <si>
    <t>Projected Claims</t>
  </si>
  <si>
    <t>Administrative Expenses PMPM Excluding Taxes and Expenses to Improve Health Care Quality</t>
  </si>
  <si>
    <t>4a(5)</t>
  </si>
  <si>
    <t>Projected Member Months, 12 months starting:</t>
  </si>
  <si>
    <t>Effective date:</t>
  </si>
  <si>
    <t>Detailed support per Policy Filing Guidance 2012-xx</t>
  </si>
  <si>
    <t>Detailed support per Policy Filing Guidance 2011-C. Total claim cost should match sum of worksheets (e), (f) and (g), item #s 5, 3 and 3, respectively. Claim cost excludes quality improvement expenses.</t>
  </si>
  <si>
    <t>Number of total projected member months in the rating period (first effective date)</t>
  </si>
  <si>
    <t>Statutory Surplus</t>
  </si>
  <si>
    <t>Projected covered members (enrolling in any month) for the 12 month rating period starting:</t>
  </si>
  <si>
    <t>End of rating period:</t>
  </si>
  <si>
    <t>Applicability</t>
  </si>
  <si>
    <t>Instruction</t>
  </si>
  <si>
    <t>General</t>
  </si>
  <si>
    <t>66.09(3)(a)</t>
  </si>
  <si>
    <t>For new products that were not available in the prior year, leave the prior year PMPM rate cells blank.</t>
  </si>
  <si>
    <t>66.09(3)(b)</t>
  </si>
  <si>
    <t>In the "Changes to Cost-Sharing…" section enter text explaining the change in cost sharing including both the prior cost sharing amount and the new cost sharing amount. A separate document may be provided if a large volume of changes are being made.</t>
  </si>
  <si>
    <t>In the "Changes to Benefits…" section enter text explaining the change in covered services relative to the prior year. A separate document may be provided if a large volume of changes are being made.</t>
  </si>
  <si>
    <t>66.09(3)(d)</t>
  </si>
  <si>
    <t>The "normalized" premium revenue should reflect premium revenue that would have been collected if all members had rating factors of 1.0, analogous to the definition of "Normalized per Member per Month Claim Cost" from 211 CMR 66.09(1)(n). The same normalization factors as are applied to the claims may be applied to the premium revenue.</t>
  </si>
  <si>
    <t>66.09(3)(i)</t>
  </si>
  <si>
    <t>66.09(3)(h)</t>
  </si>
  <si>
    <t>Item 4a requires Risk Based Capital "for the four most recent consecutive quarters" as described in 211 CMR 66.09(4)(c)2.b. For item 4a, please enter the Risk Based Capital calculated as of the most recent annual statement filing.</t>
  </si>
  <si>
    <t>Projected for rating period of all three renewal months</t>
  </si>
  <si>
    <t>Global Payment Arrangements</t>
  </si>
  <si>
    <t>With Rx</t>
  </si>
  <si>
    <t>Without Rx</t>
  </si>
  <si>
    <t>Non-Global Payment Arrangements</t>
  </si>
  <si>
    <t>66.09(3)(c)</t>
  </si>
  <si>
    <t>Taxes and assessments that are permitted to be subtracted from premium in the denominator of the medical loss ratio calculation should be included in items 1i(1) and 2i(1). Any fines that may not be subtracted from premium in the medical loss ratio calculation should be shown in 1i(2) and 2i(2).</t>
  </si>
  <si>
    <t>Health care quality improvement expenses inserted in cells 1e(1) and 2e(1) are to include only those expenses that are permissible for the numerator of the medical loss ratio calculation per 211 CMR 147.00. For example, if a health care quality improvement program is administered by a vendor and only a portion of the vendor fee is permitted to be included in the numerator of the medical loss ratio calculation, the portion of the fee that is permissible should be entered in items 1e(1) and 2e(1) while the remainder of the fee should be entered in items 1e(2) and 2e(2). Medical administration expenses unrelated to health care quality improvement should be included in 1e(3) and 2e(3).</t>
  </si>
  <si>
    <t>Include incurred but not reported reserves in the reported values.</t>
  </si>
  <si>
    <t>66.09(3)(e)</t>
  </si>
  <si>
    <t>"End" dates requested in items 1a, 2a, 3b, and 4a should represent the month through which claims are included in the base experience period used for rating.</t>
  </si>
  <si>
    <t>The projected contribution to surplus reported in items 1a, 1b, and 1c (column Q) should reflect the entire rating period for all three effective months in the filing. The amount should be consistent with amounts derived from the average claims, premiums, and administrative expenses reported in the submission.</t>
  </si>
  <si>
    <t>Item 3 is to be populated by the carrier. However, it may be equal to the amounts calculated on tab '66.09(3)(a)' in cells F116:H116.</t>
  </si>
  <si>
    <t>Amounts reported in Item 1 should include estimates of claims incurred but not yet reported.</t>
  </si>
  <si>
    <t xml:space="preserve">Standard Massachusets Small Group Rate Filing Collection Tool </t>
  </si>
  <si>
    <t>in the development of the rate filing (should ideally be the same as Total from # 1).</t>
  </si>
  <si>
    <t>Item # 3b above, but shown on a normalized per member per month basis.</t>
  </si>
  <si>
    <t>66.09(3)(f)</t>
  </si>
  <si>
    <t>as Total from # 1).</t>
  </si>
  <si>
    <t>66.09(3)(g)</t>
  </si>
  <si>
    <t>Item 3 should reflect the period consistent with the rating period used in developing rates. For example, if the primary rate development is done for the first effective month of the quarter with other months based on a trend assumption, then this should reflect the 12 months of the rating period for that first month in the quarter. If rates are set separately for each effective month, then one represenetative month may be chosen.</t>
  </si>
  <si>
    <t>Item 5 should reflect the period consistent with the rating period used in developing rates. For example, if the primary rate development is done for the first effective month of the quarter with other months based on a trend assumption, then this should reflect the 12 months of the rating period for that first month in the quarter. If rates are set separately for each effective month, then one represenetative month may be chosen.</t>
  </si>
  <si>
    <r>
      <t xml:space="preserve">Administrative expenses </t>
    </r>
    <r>
      <rPr>
        <sz val="10"/>
        <rFont val="Arial"/>
        <family val="2"/>
      </rPr>
      <t>for the two years prior</t>
    </r>
  </si>
  <si>
    <t>Item 1 provides flexibility to enter member months by payment arrangement and pharmacy coverage. At this time, plans are not required to populate columns P through S. All plans must enter the total member months in column O either as a data entry field or as a summation of columns P through S. On subsequent tabs, the total member months from column O are used to weight monthly PMPM amounts to calculate annual totals in cells shaded green. If this is inconsistent with the plan's methodology, then revise the calculated totals using formulas and not hard-coded values in the green cells as needed.</t>
  </si>
  <si>
    <t>Complete shaded cells in the file. Cells that are not shaded may not be modified.</t>
  </si>
  <si>
    <t>Carrier name:</t>
  </si>
  <si>
    <t>66.09(3)(j)</t>
  </si>
  <si>
    <t>PMPM Earned Premium prior to Rebates</t>
  </si>
  <si>
    <t>PMPM Earned Premium net of Rebates</t>
  </si>
  <si>
    <t>Medical Loss Ratio (prior to any Rebates)</t>
  </si>
  <si>
    <t>n/a</t>
  </si>
  <si>
    <t>PMPM Adjustment to Incurred Claims for Deductible Fraud and Abuse Detection/Recovery Expenses</t>
  </si>
  <si>
    <t>Note to filers:  Unhide rows after the nth row for additional products. The "Total" row should remain in row 166.</t>
  </si>
  <si>
    <t>Under item 1, the adjustments to the MLR for Health Care Quality Improvement Expenses, Deductible Fraud and Abuse Detection/Recovery Expenses, and Taxes and Fees should be normalized to a basis consistent with the claims and premium amounts, i.e., reflecting demographics consistent with the base rates in 66.09(3)(a) and projected member months by product for the rating period.</t>
  </si>
  <si>
    <t>4a(6)</t>
  </si>
  <si>
    <t>Subtract projected deductible fraud and abuse detection/recovery expenses permitted under 211 CMR 147.00</t>
  </si>
  <si>
    <t>1d(1)</t>
  </si>
  <si>
    <t>1d(d)</t>
  </si>
  <si>
    <t>Claims operations - Deductible Fraud and Abuse Detection/Recovery Expenses (permitted under 211 CMR 147.00)</t>
  </si>
  <si>
    <t>Claims operations - Other</t>
  </si>
  <si>
    <t>2d(1)</t>
  </si>
  <si>
    <t>2d(2)</t>
  </si>
  <si>
    <t>Subtract actual deductible fraud and abuse detection/recovery expenses permitted under 211 CMR 147.00</t>
  </si>
  <si>
    <t>4b(6)</t>
  </si>
  <si>
    <t>Adjusted projected administrative expense PMPM calculated in accordance with Policy Filing Guidance 2012-xx (value in 4a(5) must equal 4a(6))</t>
  </si>
  <si>
    <t>Average Base Rate - normalized for proposed factors</t>
  </si>
  <si>
    <t>Projected average rating factors during rating period</t>
  </si>
  <si>
    <t>Average Premium PMPM - with projected enrollment</t>
  </si>
  <si>
    <t>Average Premium Increase</t>
  </si>
  <si>
    <t>Discontinued, Existing, New</t>
  </si>
  <si>
    <t>Metal AV 12 months prior</t>
  </si>
  <si>
    <t>Metal AV for Proposed Product</t>
  </si>
  <si>
    <t>D</t>
  </si>
  <si>
    <t>E</t>
  </si>
  <si>
    <t>N</t>
  </si>
  <si>
    <t>Product Members will Move to (or Remain in)</t>
  </si>
  <si>
    <t>Mapped Members</t>
  </si>
  <si>
    <t>a</t>
  </si>
  <si>
    <t>b</t>
  </si>
  <si>
    <t>c</t>
  </si>
  <si>
    <t>d</t>
  </si>
  <si>
    <t>PMPM Adjustment to Incurred Claims for Risk Adjustment Payments/Charges</t>
  </si>
  <si>
    <t>PMPM Adjustment to Incurred Claims for Federal Transitional Reinsurance Recoveries</t>
  </si>
  <si>
    <t>PMPM Adjustment to Incurred Claims for Risk Corridor Payments/Charges</t>
  </si>
  <si>
    <t>Additional benefits in projection period (e.g., pedi vision)</t>
  </si>
  <si>
    <t>Reinsurance contribution</t>
  </si>
  <si>
    <t>Insurer Tax</t>
  </si>
  <si>
    <t>PCORI</t>
  </si>
  <si>
    <t>Reinsurance recovery</t>
  </si>
  <si>
    <t>Risk Adjustment Charge/Payment</t>
  </si>
  <si>
    <t>Other assumed morbidity change (describe to right or in Actuarial Memorandum)</t>
  </si>
  <si>
    <t>check (explain any differences to right or in Actuarial Memorandum)</t>
  </si>
  <si>
    <t>Components of Average Premium PMPM</t>
  </si>
  <si>
    <t>(include the cost for each additional benefit in the Actuarial Memorandum)</t>
  </si>
  <si>
    <t>Premium Increase Normalized for Rating Factors</t>
  </si>
  <si>
    <t>Average Base Rate Increase</t>
  </si>
  <si>
    <t>Impact on Base Rate of Components of Average Premium Increase</t>
  </si>
  <si>
    <t>Revenue neutrality adjustment related to capping of kids at 3 under age 21 (or similar capping prior to 2014)</t>
  </si>
  <si>
    <t>Change in average cost sharing (actuarial value)</t>
  </si>
  <si>
    <t>Version 1.3</t>
  </si>
  <si>
    <r>
      <t xml:space="preserve">This data collection tool is an instrument for carriers to submit required information under 211 CMR 66.09(3) for insured health products offered, issued or renewed to an eligible small business or an eligible individual on or after January 1, 2014 that are subject to M.G.L. c. 176J, in accordance with 211 CMR 66.00, </t>
    </r>
    <r>
      <rPr>
        <i/>
        <sz val="12"/>
        <rFont val="Arial"/>
        <family val="2"/>
      </rPr>
      <t>Small Group Health Insurance</t>
    </r>
    <r>
      <rPr>
        <sz val="12"/>
        <rFont val="Arial"/>
        <family val="2"/>
      </rPr>
      <t>.</t>
    </r>
  </si>
  <si>
    <t>Contribution to surplus</t>
  </si>
  <si>
    <t>changes in enrollee characteristics that can be reflected in rating factors do not impact normalized base rates</t>
  </si>
  <si>
    <t>Revenue from change in average rating factors</t>
  </si>
  <si>
    <t>CommCare population change (not including any portion of changes that can be rated for as reflected in "Revenue from change in average rating factors" immediately above)</t>
  </si>
  <si>
    <t>66.09(3)(n)</t>
  </si>
  <si>
    <t>In row 10, enter the average rating factors for the prior year and the projection periods. Since prior year base rates and rating factors are to be restated to the proposed factors, any changes from the prior year to the proposed rates should reflect changes in the expected enrollee composition. The change in average rating factors should not be impacted by changes to the factors themselves.</t>
  </si>
  <si>
    <t>Components of Average Premium PMPM: Enter each of the components of the total premium shown in row 11. The components must either sum to the total premium resulting in zeros in row 35, or any remaining difference should be explained in cell I35.</t>
  </si>
  <si>
    <t>Filings for 2014 effective dates must restate the 2013 base rates to reflect 2014 rating factors. See separate guidance for additional detailed instructions on performing the restatement.</t>
  </si>
  <si>
    <t>In column N, indicate the product in which the existing members are anticipated to renew. For existing products that are continuing to be offered, this should be the existing product. For products being discontinued, the membership should be mapped to an existing or new product. This column must be populated using cell references to column A, since there are formulas within the sheet that rely on this column being populated with product names from column A.</t>
  </si>
  <si>
    <t>In this tool, the term "product" is synonymous with HHS's definition of "plan."</t>
  </si>
  <si>
    <t>In columns AP through AR, indicate the projected member months by product for the 12 month period following the applicable effective date, with the following exception. Products that are being discontinued may have enrollment in the 12 month period following the effective date due to policies in force with plan years that end after the effective date. Report these member months in the product to which they are being mapped in column N rather than in the discontinuing product.</t>
  </si>
  <si>
    <t>The change in average cost sharing component in row 23 should reflect both changes to existing products as well as the impact of mapping members from discontinuing products to new or existing products.</t>
  </si>
  <si>
    <t>Projected claims used in premium development before changes in population or covered services, net of any revenue from change in average rating factors reflected in row 24 below</t>
  </si>
  <si>
    <t>Administrative expenses, excluding ACA-related taxes and fees, net of any revenue from change in average rating factors reflected in row 24 below</t>
  </si>
  <si>
    <t>Components of Average Premium PMPM: The "Business as usual" impacts should reflect those components that would have affected the base rates in absence of the ACA. The ACA-related impacts section contains the remaining components of the rate increase that are unique to the ACA or are otherwise unique for 2014. For example,the change in business as usual claims from prior 12 months (row 19) should reflect expected trend and base claim true-ups, not any extraordinary items such as population change which should be reflected in the ACA-related impacts section of the sheet.</t>
  </si>
  <si>
    <t>For changes in covered services in row 22, include the impact of each service that changed in the Actuarial Memorandum.</t>
  </si>
  <si>
    <t>In row 14, the federal transitional reinsurance recovery amount should reflect the total recoveries received. It should not be reported net of the required contribution. The contribution amount should be reported within the Taxes and Fees on 66.09(3)(h), item 2i(1) for the 2 prior year periods which are reported in row 20 of 66.09(3)(j). The 3 year prior and projected contribution amounts should be input in row 20.</t>
  </si>
  <si>
    <t>In column M, use the drop down menu to indicate whether each product is a new product (N), an existing product that will continue to be offered as of the effective date (E), or a product that is being discontinued (D). Filings for 2014 effective dates must include products that are being discontinued, i.e., those that currently have members enrolled but will not be offered or renewed during the rating period.</t>
  </si>
  <si>
    <t>In column O, indicate the metal AV (as prescribed by HHS) for all products that were in effect in the prior year including products that are being discontinued. It is understood that discontinuing products may have metal AVs that do not fall within the permissible ranges for products being offered in 2014. This field need not be populated for new products.</t>
  </si>
  <si>
    <t>In column P, indicate the metal AV (as prescribed by HHS) for all products that are being proposed as of the effective date of the filing. This field need not be populated for discontinuing products.</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</si>
</sst>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_);_(* \(#,##0.00\);_(* &quot;-&quot;??_);_(@_)"/>
    <numFmt numFmtId="164" formatCode="0.0%"/>
    <numFmt numFmtId="165" formatCode="_(* #,##0.0_);_(* \(#,##0.0\);_(* &quot;-&quot;??_);_(@_)"/>
    <numFmt numFmtId="166" formatCode="_(* #,##0_);_(* \(#,##0\);_(* &quot;-&quot;??_);_(@_)"/>
    <numFmt numFmtId="167" formatCode="_(* #,##0.000_);_(* \(#,##0.000\);_(* &quot;-&quot;??_);_(@_)"/>
    <numFmt numFmtId="168" formatCode="0.00_);\(0.00\)"/>
    <numFmt numFmtId="169" formatCode="m/d/yyyy;@"/>
    <numFmt numFmtId="170" formatCode="0.000"/>
    <numFmt numFmtId="171" formatCode="&quot;$&quot;#,##0.00"/>
  </numFmts>
  <fonts count="22" x14ac:knownFonts="1">
    <font>
      <sz val="10"/>
      <name val="Arial"/>
    </font>
    <font>
      <sz val="10"/>
      <name val="Arial"/>
      <family val="2"/>
    </font>
    <font>
      <sz val="8"/>
      <name val="Arial"/>
      <family val="2"/>
    </font>
    <font>
      <sz val="12"/>
      <name val="Arial"/>
      <family val="2"/>
    </font>
    <font>
      <b/>
      <sz val="12"/>
      <name val="Arial"/>
      <family val="2"/>
    </font>
    <font>
      <u/>
      <sz val="10"/>
      <name val="Arial"/>
      <family val="2"/>
    </font>
    <font>
      <sz val="10"/>
      <color indexed="10"/>
      <name val="Arial"/>
      <family val="2"/>
    </font>
    <font>
      <sz val="10"/>
      <name val="Arial"/>
      <family val="2"/>
    </font>
    <font>
      <u val="singleAccounting"/>
      <sz val="10"/>
      <name val="Arial"/>
      <family val="2"/>
    </font>
    <font>
      <sz val="10"/>
      <color indexed="11"/>
      <name val="Arial"/>
      <family val="2"/>
    </font>
    <font>
      <b/>
      <sz val="10"/>
      <name val="Arial"/>
      <family val="2"/>
    </font>
    <font>
      <sz val="10"/>
      <color indexed="14"/>
      <name val="Arial"/>
      <family val="2"/>
    </font>
    <font>
      <b/>
      <u/>
      <sz val="12"/>
      <name val="Arial"/>
      <family val="2"/>
    </font>
    <font>
      <sz val="10"/>
      <color indexed="14"/>
      <name val="Arial"/>
      <family val="2"/>
    </font>
    <font>
      <i/>
      <sz val="12"/>
      <name val="Arial"/>
      <family val="2"/>
    </font>
    <font>
      <sz val="10"/>
      <name val="Arial"/>
      <family val="2"/>
    </font>
    <font>
      <u/>
      <sz val="10"/>
      <name val="Arial"/>
      <family val="2"/>
    </font>
    <font>
      <b/>
      <sz val="14"/>
      <name val="Arial"/>
      <family val="2"/>
    </font>
    <font>
      <sz val="14"/>
      <name val="Arial"/>
      <family val="2"/>
    </font>
    <font>
      <sz val="10"/>
      <color rgb="FFFF0000"/>
      <name val="Arial"/>
      <family val="2"/>
    </font>
    <font>
      <sz val="10"/>
      <color theme="0"/>
      <name val="Arial"/>
      <family val="2"/>
    </font>
    <font>
      <b/>
      <sz val="10"/>
      <color rgb="FFFF0000"/>
      <name val="Arial"/>
      <family val="2"/>
    </font>
  </fonts>
  <fills count="5">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92D050"/>
        <bgColor indexed="64"/>
      </patternFill>
    </fill>
  </fills>
  <borders count="16">
    <border>
      <left/>
      <right/>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256">
    <xf numFmtId="0" fontId="0" fillId="0" borderId="0" xfId="0"/>
    <xf numFmtId="0" fontId="3" fillId="0" borderId="0" xfId="0" applyFont="1"/>
    <xf numFmtId="0" fontId="4" fillId="0" borderId="0" xfId="0" applyFont="1"/>
    <xf numFmtId="0" fontId="0" fillId="0" borderId="0" xfId="0" applyAlignment="1">
      <alignment horizontal="center"/>
    </xf>
    <xf numFmtId="0" fontId="6" fillId="0" borderId="0" xfId="0" applyFont="1"/>
    <xf numFmtId="0" fontId="0" fillId="0" borderId="0" xfId="0" applyFill="1"/>
    <xf numFmtId="0" fontId="0" fillId="0" borderId="0" xfId="0" applyFill="1" applyAlignment="1">
      <alignment horizontal="center"/>
    </xf>
    <xf numFmtId="0" fontId="0" fillId="0" borderId="0" xfId="0" applyAlignment="1">
      <alignment horizontal="left"/>
    </xf>
    <xf numFmtId="0" fontId="0" fillId="0" borderId="0" xfId="0" applyAlignment="1">
      <alignment horizontal="right"/>
    </xf>
    <xf numFmtId="0" fontId="5" fillId="0" borderId="0" xfId="0" applyFont="1" applyFill="1" applyAlignment="1">
      <alignment horizontal="right"/>
    </xf>
    <xf numFmtId="0" fontId="0" fillId="0" borderId="0" xfId="0" applyFill="1" applyBorder="1" applyAlignment="1">
      <alignment horizontal="right"/>
    </xf>
    <xf numFmtId="0" fontId="0" fillId="0" borderId="0" xfId="0" applyFill="1" applyBorder="1"/>
    <xf numFmtId="10" fontId="0" fillId="0" borderId="0" xfId="2" applyNumberFormat="1" applyFont="1" applyAlignment="1">
      <alignment horizontal="right"/>
    </xf>
    <xf numFmtId="0" fontId="0" fillId="0" borderId="0" xfId="0" applyFill="1" applyAlignment="1">
      <alignment horizontal="left"/>
    </xf>
    <xf numFmtId="0" fontId="9" fillId="0" borderId="0" xfId="0" applyFont="1"/>
    <xf numFmtId="166" fontId="0" fillId="0" borderId="0" xfId="0" applyNumberFormat="1"/>
    <xf numFmtId="165" fontId="0" fillId="0" borderId="0" xfId="1" applyNumberFormat="1" applyFont="1"/>
    <xf numFmtId="0" fontId="1" fillId="0" borderId="0" xfId="0" applyFont="1"/>
    <xf numFmtId="43" fontId="0" fillId="0" borderId="0" xfId="0" applyNumberFormat="1"/>
    <xf numFmtId="0" fontId="0" fillId="0" borderId="0" xfId="0" applyAlignment="1">
      <alignment horizontal="center" wrapText="1"/>
    </xf>
    <xf numFmtId="10" fontId="1" fillId="0" borderId="0" xfId="2" applyNumberFormat="1" applyFill="1" applyAlignment="1">
      <alignment horizontal="center"/>
    </xf>
    <xf numFmtId="0" fontId="0" fillId="0" borderId="0" xfId="0" applyBorder="1" applyAlignment="1">
      <alignment horizontal="center" wrapText="1"/>
    </xf>
    <xf numFmtId="0" fontId="0" fillId="0" borderId="0" xfId="0" applyBorder="1" applyAlignment="1">
      <alignment horizontal="right" wrapText="1"/>
    </xf>
    <xf numFmtId="0" fontId="0" fillId="0" borderId="1" xfId="0" applyBorder="1" applyAlignment="1">
      <alignment horizontal="center"/>
    </xf>
    <xf numFmtId="0" fontId="0" fillId="0" borderId="2" xfId="0" applyBorder="1" applyAlignment="1">
      <alignment horizontal="center"/>
    </xf>
    <xf numFmtId="0" fontId="0" fillId="0" borderId="0" xfId="0" applyBorder="1" applyAlignment="1">
      <alignment horizontal="center"/>
    </xf>
    <xf numFmtId="0" fontId="0" fillId="0" borderId="3" xfId="0" applyBorder="1" applyAlignment="1">
      <alignment horizontal="center"/>
    </xf>
    <xf numFmtId="0" fontId="0" fillId="0" borderId="0" xfId="0" applyFill="1" applyAlignment="1">
      <alignment horizontal="right"/>
    </xf>
    <xf numFmtId="0" fontId="0" fillId="0" borderId="4" xfId="0" applyBorder="1" applyAlignment="1">
      <alignment horizontal="center"/>
    </xf>
    <xf numFmtId="0" fontId="0" fillId="0" borderId="5" xfId="0" applyBorder="1" applyAlignment="1">
      <alignment horizontal="center"/>
    </xf>
    <xf numFmtId="0" fontId="11" fillId="0" borderId="0" xfId="0" applyFont="1"/>
    <xf numFmtId="43" fontId="8" fillId="0" borderId="0" xfId="0" applyNumberFormat="1" applyFont="1"/>
    <xf numFmtId="0" fontId="11" fillId="0" borderId="0" xfId="0" applyFont="1" applyFill="1"/>
    <xf numFmtId="0" fontId="13" fillId="0" borderId="0" xfId="0" applyFont="1"/>
    <xf numFmtId="0" fontId="5" fillId="0" borderId="0" xfId="0" applyFont="1"/>
    <xf numFmtId="43" fontId="1" fillId="0" borderId="0" xfId="1" applyNumberFormat="1" applyFill="1" applyAlignment="1">
      <alignment horizontal="center"/>
    </xf>
    <xf numFmtId="166" fontId="1" fillId="0" borderId="0" xfId="1" applyNumberFormat="1" applyFill="1" applyAlignment="1">
      <alignment horizontal="center"/>
    </xf>
    <xf numFmtId="0" fontId="0" fillId="0" borderId="0" xfId="0" applyBorder="1" applyAlignment="1">
      <alignment horizontal="center" vertical="center" wrapText="1"/>
    </xf>
    <xf numFmtId="164" fontId="0" fillId="0" borderId="0" xfId="2" applyNumberFormat="1" applyFont="1"/>
    <xf numFmtId="164" fontId="5" fillId="0" borderId="0" xfId="2" applyNumberFormat="1" applyFont="1"/>
    <xf numFmtId="43" fontId="0" fillId="0" borderId="0" xfId="1" applyFont="1" applyAlignment="1">
      <alignment horizontal="right"/>
    </xf>
    <xf numFmtId="166" fontId="0" fillId="0" borderId="0" xfId="1" applyNumberFormat="1" applyFont="1" applyAlignment="1">
      <alignment horizontal="right"/>
    </xf>
    <xf numFmtId="166" fontId="8" fillId="0" borderId="0" xfId="1" applyNumberFormat="1" applyFont="1" applyAlignment="1">
      <alignment horizontal="right"/>
    </xf>
    <xf numFmtId="43" fontId="8" fillId="0" borderId="0" xfId="1" applyFont="1" applyAlignment="1">
      <alignment horizontal="right"/>
    </xf>
    <xf numFmtId="164" fontId="0" fillId="0" borderId="0" xfId="0" applyNumberFormat="1" applyAlignment="1"/>
    <xf numFmtId="10" fontId="1" fillId="0" borderId="1" xfId="2" applyNumberFormat="1" applyFill="1" applyBorder="1" applyAlignment="1">
      <alignment horizontal="center"/>
    </xf>
    <xf numFmtId="166" fontId="0" fillId="0" borderId="1" xfId="0" applyNumberFormat="1" applyBorder="1"/>
    <xf numFmtId="164" fontId="0" fillId="0" borderId="1" xfId="0" applyNumberFormat="1" applyBorder="1" applyAlignment="1"/>
    <xf numFmtId="0" fontId="7" fillId="0" borderId="0" xfId="0" applyFont="1"/>
    <xf numFmtId="0" fontId="1" fillId="0" borderId="0" xfId="0" applyFont="1" applyFill="1"/>
    <xf numFmtId="0" fontId="6" fillId="0" borderId="0" xfId="0" applyFont="1" applyFill="1"/>
    <xf numFmtId="164" fontId="1" fillId="0" borderId="0" xfId="2" applyNumberFormat="1" applyFill="1" applyAlignment="1"/>
    <xf numFmtId="0" fontId="0" fillId="0" borderId="0" xfId="0" applyFill="1" applyAlignment="1"/>
    <xf numFmtId="164" fontId="0" fillId="0" borderId="0" xfId="2" applyNumberFormat="1" applyFont="1" applyFill="1"/>
    <xf numFmtId="164" fontId="5" fillId="0" borderId="0" xfId="2" applyNumberFormat="1" applyFont="1" applyFill="1"/>
    <xf numFmtId="0" fontId="0" fillId="0" borderId="0" xfId="0" applyAlignment="1">
      <alignment horizontal="right" wrapText="1"/>
    </xf>
    <xf numFmtId="0" fontId="0" fillId="0" borderId="1" xfId="0" applyBorder="1"/>
    <xf numFmtId="43" fontId="0" fillId="0" borderId="0" xfId="1" applyFont="1"/>
    <xf numFmtId="14" fontId="0" fillId="0" borderId="0" xfId="1" applyNumberFormat="1" applyFont="1"/>
    <xf numFmtId="168" fontId="0" fillId="0" borderId="0" xfId="0" applyNumberFormat="1"/>
    <xf numFmtId="10" fontId="0" fillId="0" borderId="0" xfId="2" applyNumberFormat="1" applyFont="1"/>
    <xf numFmtId="0" fontId="5" fillId="0" borderId="0" xfId="0" applyFont="1" applyFill="1" applyBorder="1" applyAlignment="1">
      <alignment horizontal="center"/>
    </xf>
    <xf numFmtId="43" fontId="1" fillId="0" borderId="0" xfId="1" applyFill="1" applyAlignment="1">
      <alignment horizontal="center" vertical="center"/>
    </xf>
    <xf numFmtId="166" fontId="0" fillId="0" borderId="0" xfId="0" applyNumberFormat="1" applyFill="1"/>
    <xf numFmtId="169" fontId="0" fillId="0" borderId="0" xfId="0" applyNumberFormat="1" applyFill="1" applyAlignment="1">
      <alignment horizontal="left"/>
    </xf>
    <xf numFmtId="0" fontId="5" fillId="0" borderId="0" xfId="0" applyFont="1" applyFill="1"/>
    <xf numFmtId="0" fontId="0" fillId="0" borderId="0" xfId="0" applyFill="1" applyBorder="1" applyAlignment="1">
      <alignment horizontal="center"/>
    </xf>
    <xf numFmtId="14" fontId="0" fillId="0" borderId="0" xfId="0" applyNumberFormat="1" applyFill="1" applyAlignment="1">
      <alignment horizontal="right"/>
    </xf>
    <xf numFmtId="43" fontId="1" fillId="0" borderId="0" xfId="1" applyFill="1" applyAlignment="1">
      <alignment horizontal="center"/>
    </xf>
    <xf numFmtId="43" fontId="1" fillId="0" borderId="0" xfId="1" applyFont="1" applyFill="1" applyAlignment="1">
      <alignment horizontal="center"/>
    </xf>
    <xf numFmtId="43" fontId="1" fillId="0" borderId="6" xfId="1" applyFill="1" applyBorder="1" applyAlignment="1">
      <alignment horizontal="center"/>
    </xf>
    <xf numFmtId="10" fontId="0" fillId="0" borderId="0" xfId="2" applyNumberFormat="1" applyFont="1" applyFill="1" applyAlignment="1">
      <alignment horizontal="right"/>
    </xf>
    <xf numFmtId="169" fontId="0" fillId="0" borderId="0" xfId="0" applyNumberFormat="1" applyFill="1" applyAlignment="1">
      <alignment horizontal="right"/>
    </xf>
    <xf numFmtId="0" fontId="0" fillId="0" borderId="2" xfId="0" applyFill="1" applyBorder="1" applyAlignment="1">
      <alignment horizontal="right"/>
    </xf>
    <xf numFmtId="0" fontId="0" fillId="0" borderId="3" xfId="0" applyFill="1" applyBorder="1" applyAlignment="1">
      <alignment horizontal="right"/>
    </xf>
    <xf numFmtId="0" fontId="0" fillId="0" borderId="4" xfId="0" applyFill="1" applyBorder="1" applyAlignment="1">
      <alignment horizontal="right"/>
    </xf>
    <xf numFmtId="0" fontId="0" fillId="0" borderId="1" xfId="0" applyFill="1" applyBorder="1" applyAlignment="1">
      <alignment horizontal="right"/>
    </xf>
    <xf numFmtId="0" fontId="0" fillId="0" borderId="5" xfId="0" applyFill="1" applyBorder="1" applyAlignment="1">
      <alignment horizontal="right"/>
    </xf>
    <xf numFmtId="0" fontId="1" fillId="0" borderId="0" xfId="0" applyFont="1" applyFill="1" applyAlignment="1">
      <alignment horizontal="center"/>
    </xf>
    <xf numFmtId="0" fontId="7" fillId="0" borderId="0" xfId="0" applyFont="1" applyFill="1" applyAlignment="1">
      <alignment horizontal="center"/>
    </xf>
    <xf numFmtId="14" fontId="0" fillId="0" borderId="0" xfId="0" applyNumberFormat="1" applyFill="1" applyAlignment="1">
      <alignment horizontal="left"/>
    </xf>
    <xf numFmtId="14" fontId="0" fillId="0" borderId="0" xfId="0" applyNumberFormat="1" applyFill="1"/>
    <xf numFmtId="0" fontId="0" fillId="0" borderId="0" xfId="0" applyNumberFormat="1" applyFill="1" applyAlignment="1">
      <alignment horizontal="left"/>
    </xf>
    <xf numFmtId="166" fontId="1" fillId="0" borderId="0" xfId="1" applyNumberFormat="1" applyFill="1" applyAlignment="1"/>
    <xf numFmtId="0" fontId="7" fillId="0" borderId="0" xfId="0" applyFont="1" applyFill="1" applyAlignment="1">
      <alignment horizontal="left"/>
    </xf>
    <xf numFmtId="2" fontId="0" fillId="0" borderId="0" xfId="0" applyNumberFormat="1"/>
    <xf numFmtId="0" fontId="7" fillId="0" borderId="0" xfId="0" applyFont="1" applyAlignment="1">
      <alignment horizontal="right"/>
    </xf>
    <xf numFmtId="0" fontId="0" fillId="0" borderId="0" xfId="0" applyFill="1" applyBorder="1" applyAlignment="1">
      <alignment horizontal="center" wrapText="1"/>
    </xf>
    <xf numFmtId="0" fontId="0" fillId="0" borderId="0" xfId="0" applyFill="1" applyAlignment="1">
      <alignment wrapText="1"/>
    </xf>
    <xf numFmtId="0" fontId="0" fillId="0" borderId="0" xfId="0" quotePrefix="1" applyFill="1" applyAlignment="1">
      <alignment horizontal="left" vertical="center"/>
    </xf>
    <xf numFmtId="0" fontId="0" fillId="0" borderId="0" xfId="0" applyFill="1" applyAlignment="1">
      <alignment horizontal="left" vertical="center"/>
    </xf>
    <xf numFmtId="14" fontId="7" fillId="0" borderId="0" xfId="0" applyNumberFormat="1" applyFont="1"/>
    <xf numFmtId="0" fontId="16" fillId="0" borderId="0" xfId="0" applyFont="1" applyFill="1"/>
    <xf numFmtId="0" fontId="1" fillId="0" borderId="0" xfId="0" applyFont="1" applyFill="1" applyAlignment="1">
      <alignment wrapText="1"/>
    </xf>
    <xf numFmtId="0" fontId="7" fillId="0" borderId="0" xfId="0" applyFont="1" applyFill="1" applyAlignment="1">
      <alignment wrapText="1"/>
    </xf>
    <xf numFmtId="0" fontId="7" fillId="0" borderId="0" xfId="0" applyFont="1" applyFill="1" applyAlignment="1">
      <alignment horizontal="left" vertical="center"/>
    </xf>
    <xf numFmtId="0" fontId="1" fillId="0" borderId="0" xfId="0" applyFont="1" applyFill="1" applyAlignment="1">
      <alignment horizontal="left" vertical="center"/>
    </xf>
    <xf numFmtId="43" fontId="1" fillId="0" borderId="1" xfId="1" applyFill="1" applyBorder="1" applyAlignment="1">
      <alignment horizontal="center" vertical="center"/>
    </xf>
    <xf numFmtId="43" fontId="1" fillId="0" borderId="1" xfId="1" applyFill="1" applyBorder="1" applyAlignment="1">
      <alignment horizontal="center"/>
    </xf>
    <xf numFmtId="164" fontId="16" fillId="0" borderId="0" xfId="2" applyNumberFormat="1" applyFont="1" applyFill="1"/>
    <xf numFmtId="0" fontId="17" fillId="0" borderId="0" xfId="0" applyFont="1" applyFill="1"/>
    <xf numFmtId="15" fontId="18" fillId="0" borderId="0" xfId="0" applyNumberFormat="1" applyFont="1" applyFill="1"/>
    <xf numFmtId="166" fontId="8" fillId="0" borderId="0" xfId="1" applyNumberFormat="1" applyFont="1" applyFill="1" applyAlignment="1">
      <alignment horizontal="center"/>
    </xf>
    <xf numFmtId="14" fontId="7" fillId="2" borderId="0" xfId="0" applyNumberFormat="1" applyFont="1" applyFill="1" applyProtection="1">
      <protection locked="0"/>
    </xf>
    <xf numFmtId="0" fontId="0" fillId="2" borderId="4" xfId="0" applyFill="1" applyBorder="1" applyAlignment="1" applyProtection="1">
      <alignment horizontal="right"/>
      <protection locked="0"/>
    </xf>
    <xf numFmtId="0" fontId="0" fillId="2" borderId="1" xfId="0" applyFill="1" applyBorder="1" applyAlignment="1" applyProtection="1">
      <alignment horizontal="right"/>
      <protection locked="0"/>
    </xf>
    <xf numFmtId="0" fontId="0" fillId="2" borderId="5" xfId="0" applyFill="1" applyBorder="1" applyAlignment="1" applyProtection="1">
      <alignment horizontal="right"/>
      <protection locked="0"/>
    </xf>
    <xf numFmtId="0" fontId="1" fillId="2" borderId="0" xfId="0" applyFont="1" applyFill="1" applyAlignment="1" applyProtection="1">
      <alignment horizontal="center"/>
      <protection locked="0"/>
    </xf>
    <xf numFmtId="0" fontId="7" fillId="2" borderId="0" xfId="0" applyFont="1" applyFill="1" applyAlignment="1" applyProtection="1">
      <alignment horizontal="center"/>
      <protection locked="0"/>
    </xf>
    <xf numFmtId="0" fontId="10" fillId="2" borderId="0" xfId="0" applyFont="1" applyFill="1" applyAlignment="1" applyProtection="1">
      <alignment horizontal="center"/>
      <protection locked="0"/>
    </xf>
    <xf numFmtId="43" fontId="1" fillId="2" borderId="0" xfId="1" applyFill="1" applyAlignment="1" applyProtection="1">
      <alignment horizontal="center" vertical="center"/>
      <protection locked="0"/>
    </xf>
    <xf numFmtId="43" fontId="1" fillId="2" borderId="0" xfId="1" applyFill="1" applyAlignment="1" applyProtection="1">
      <alignment horizontal="center"/>
      <protection locked="0"/>
    </xf>
    <xf numFmtId="166" fontId="1" fillId="2" borderId="0" xfId="1" applyNumberFormat="1" applyFill="1" applyAlignment="1" applyProtection="1">
      <protection locked="0"/>
    </xf>
    <xf numFmtId="164" fontId="0" fillId="2" borderId="0" xfId="2" applyNumberFormat="1" applyFont="1" applyFill="1" applyAlignment="1" applyProtection="1">
      <protection locked="0"/>
    </xf>
    <xf numFmtId="0" fontId="0" fillId="2" borderId="0" xfId="0" applyFill="1" applyAlignment="1" applyProtection="1">
      <alignment horizontal="left"/>
      <protection locked="0"/>
    </xf>
    <xf numFmtId="0" fontId="0" fillId="2" borderId="0" xfId="0" applyFill="1" applyAlignment="1" applyProtection="1">
      <alignment horizontal="center"/>
      <protection locked="0"/>
    </xf>
    <xf numFmtId="166" fontId="1" fillId="2" borderId="0" xfId="1" applyNumberFormat="1" applyFill="1" applyAlignment="1" applyProtection="1">
      <alignment horizontal="center"/>
      <protection locked="0"/>
    </xf>
    <xf numFmtId="0" fontId="0" fillId="2" borderId="0" xfId="0" applyFill="1" applyProtection="1">
      <protection locked="0"/>
    </xf>
    <xf numFmtId="166" fontId="8" fillId="2" borderId="0" xfId="1" applyNumberFormat="1" applyFont="1" applyFill="1" applyAlignment="1" applyProtection="1">
      <alignment horizontal="center"/>
      <protection locked="0"/>
    </xf>
    <xf numFmtId="0" fontId="5" fillId="2" borderId="0" xfId="0" applyFont="1" applyFill="1" applyProtection="1">
      <protection locked="0"/>
    </xf>
    <xf numFmtId="43" fontId="8" fillId="2" borderId="0" xfId="1" applyFont="1" applyFill="1" applyAlignment="1" applyProtection="1">
      <alignment horizontal="center"/>
      <protection locked="0"/>
    </xf>
    <xf numFmtId="43" fontId="0" fillId="4" borderId="0" xfId="0" applyNumberFormat="1" applyFill="1" applyProtection="1">
      <protection locked="0"/>
    </xf>
    <xf numFmtId="165" fontId="1" fillId="2" borderId="0" xfId="1" applyNumberFormat="1" applyFill="1" applyAlignment="1" applyProtection="1">
      <alignment horizontal="right"/>
      <protection locked="0"/>
    </xf>
    <xf numFmtId="165" fontId="8" fillId="2" borderId="0" xfId="1" applyNumberFormat="1" applyFont="1" applyFill="1" applyAlignment="1" applyProtection="1">
      <alignment horizontal="right"/>
      <protection locked="0"/>
    </xf>
    <xf numFmtId="43" fontId="0" fillId="2" borderId="0" xfId="0" applyNumberFormat="1" applyFill="1" applyProtection="1">
      <protection locked="0"/>
    </xf>
    <xf numFmtId="0" fontId="0" fillId="3" borderId="0" xfId="0" applyFill="1" applyAlignment="1" applyProtection="1">
      <alignment horizontal="center"/>
      <protection locked="0"/>
    </xf>
    <xf numFmtId="164" fontId="1" fillId="2" borderId="0" xfId="2" applyNumberFormat="1" applyFill="1" applyAlignment="1" applyProtection="1">
      <alignment horizontal="right"/>
      <protection locked="0"/>
    </xf>
    <xf numFmtId="14" fontId="0" fillId="2" borderId="0" xfId="0" applyNumberFormat="1" applyFill="1" applyAlignment="1" applyProtection="1">
      <alignment horizontal="right"/>
      <protection locked="0"/>
    </xf>
    <xf numFmtId="166" fontId="0" fillId="2" borderId="0" xfId="1" applyNumberFormat="1" applyFont="1" applyFill="1" applyProtection="1">
      <protection locked="0"/>
    </xf>
    <xf numFmtId="166" fontId="5" fillId="2" borderId="0" xfId="1" applyNumberFormat="1" applyFont="1" applyFill="1" applyProtection="1">
      <protection locked="0"/>
    </xf>
    <xf numFmtId="43" fontId="1" fillId="2" borderId="0" xfId="1" applyNumberFormat="1" applyFill="1" applyAlignment="1" applyProtection="1">
      <alignment horizontal="center"/>
      <protection locked="0"/>
    </xf>
    <xf numFmtId="43" fontId="8" fillId="2" borderId="0" xfId="1" applyNumberFormat="1" applyFont="1" applyFill="1" applyAlignment="1" applyProtection="1">
      <alignment horizontal="center"/>
      <protection locked="0"/>
    </xf>
    <xf numFmtId="43" fontId="1" fillId="2" borderId="0" xfId="1" applyNumberFormat="1" applyFont="1" applyFill="1" applyAlignment="1" applyProtection="1">
      <alignment horizontal="center"/>
      <protection locked="0"/>
    </xf>
    <xf numFmtId="10" fontId="1" fillId="2" borderId="0" xfId="2" applyNumberFormat="1" applyFill="1" applyAlignment="1" applyProtection="1">
      <alignment horizontal="right"/>
      <protection locked="0"/>
    </xf>
    <xf numFmtId="164" fontId="0" fillId="2" borderId="0" xfId="2" applyNumberFormat="1" applyFont="1" applyFill="1" applyAlignment="1" applyProtection="1">
      <alignment horizontal="right"/>
      <protection locked="0"/>
    </xf>
    <xf numFmtId="166" fontId="0" fillId="2" borderId="0" xfId="1" applyNumberFormat="1" applyFont="1" applyFill="1" applyAlignment="1" applyProtection="1">
      <alignment horizontal="center"/>
      <protection locked="0"/>
    </xf>
    <xf numFmtId="0" fontId="0" fillId="3" borderId="0" xfId="0" applyFill="1" applyProtection="1">
      <protection locked="0"/>
    </xf>
    <xf numFmtId="166" fontId="0" fillId="3" borderId="0" xfId="0" applyNumberFormat="1" applyFill="1" applyProtection="1">
      <protection locked="0"/>
    </xf>
    <xf numFmtId="0" fontId="0" fillId="0" borderId="0" xfId="0" applyAlignment="1">
      <alignment horizontal="center"/>
    </xf>
    <xf numFmtId="0" fontId="0" fillId="0" borderId="0" xfId="0" applyAlignment="1">
      <alignment horizontal="center"/>
    </xf>
    <xf numFmtId="0" fontId="1" fillId="0" borderId="0" xfId="0" applyFont="1" applyAlignment="1">
      <alignment horizontal="left"/>
    </xf>
    <xf numFmtId="164" fontId="1" fillId="0" borderId="0" xfId="2" applyNumberFormat="1" applyFont="1"/>
    <xf numFmtId="0" fontId="1" fillId="0" borderId="0" xfId="0" applyFont="1" applyFill="1" applyAlignment="1">
      <alignment horizontal="center"/>
    </xf>
    <xf numFmtId="0" fontId="1" fillId="0" borderId="0" xfId="0" applyFont="1" applyFill="1" applyAlignment="1">
      <alignment horizontal="center"/>
    </xf>
    <xf numFmtId="0" fontId="1" fillId="0" borderId="0" xfId="0" applyFont="1" applyAlignment="1">
      <alignment horizontal="center"/>
    </xf>
    <xf numFmtId="166" fontId="1" fillId="2" borderId="0" xfId="1" applyNumberFormat="1" applyFont="1" applyFill="1" applyAlignment="1" applyProtection="1">
      <alignment horizontal="center"/>
      <protection locked="0"/>
    </xf>
    <xf numFmtId="164" fontId="1" fillId="0" borderId="0" xfId="2" applyNumberFormat="1" applyFont="1" applyFill="1"/>
    <xf numFmtId="166" fontId="1" fillId="2" borderId="0" xfId="1" applyNumberFormat="1" applyFont="1" applyFill="1" applyProtection="1">
      <protection locked="0"/>
    </xf>
    <xf numFmtId="166" fontId="1" fillId="0" borderId="0" xfId="1" applyNumberFormat="1" applyFont="1" applyFill="1" applyAlignment="1">
      <alignment horizontal="center"/>
    </xf>
    <xf numFmtId="166" fontId="1" fillId="0" borderId="0" xfId="0" applyNumberFormat="1" applyFont="1"/>
    <xf numFmtId="166" fontId="1" fillId="0" borderId="0" xfId="1" applyNumberFormat="1" applyFont="1"/>
    <xf numFmtId="43" fontId="1" fillId="0" borderId="6" xfId="1" applyFont="1" applyFill="1" applyBorder="1" applyAlignment="1">
      <alignment horizontal="center"/>
    </xf>
    <xf numFmtId="43" fontId="1" fillId="0" borderId="0" xfId="1" applyFont="1" applyFill="1" applyBorder="1" applyAlignment="1">
      <alignment horizontal="center"/>
    </xf>
    <xf numFmtId="0" fontId="0" fillId="0" borderId="1" xfId="0" applyBorder="1" applyAlignment="1">
      <alignment horizontal="center"/>
    </xf>
    <xf numFmtId="0" fontId="0" fillId="2" borderId="0" xfId="0" applyFill="1" applyAlignment="1" applyProtection="1">
      <alignment horizontal="center"/>
      <protection locked="0"/>
    </xf>
    <xf numFmtId="0" fontId="0" fillId="0" borderId="0" xfId="0" applyAlignment="1">
      <alignment horizontal="center"/>
    </xf>
    <xf numFmtId="43" fontId="19" fillId="0" borderId="0" xfId="1" applyFont="1" applyFill="1" applyAlignment="1">
      <alignment horizontal="center"/>
    </xf>
    <xf numFmtId="167" fontId="1" fillId="2" borderId="0" xfId="1" applyNumberFormat="1" applyFont="1" applyFill="1" applyAlignment="1" applyProtection="1">
      <alignment horizontal="center"/>
      <protection locked="0"/>
    </xf>
    <xf numFmtId="0" fontId="0" fillId="0" borderId="2" xfId="0" applyFill="1" applyBorder="1" applyAlignment="1" applyProtection="1">
      <alignment horizontal="right"/>
      <protection locked="0"/>
    </xf>
    <xf numFmtId="0" fontId="0" fillId="0" borderId="0" xfId="0" applyFill="1" applyBorder="1" applyAlignment="1" applyProtection="1">
      <alignment horizontal="right"/>
      <protection locked="0"/>
    </xf>
    <xf numFmtId="0" fontId="0" fillId="0" borderId="3" xfId="0" applyFill="1" applyBorder="1" applyAlignment="1" applyProtection="1">
      <alignment horizontal="right"/>
      <protection locked="0"/>
    </xf>
    <xf numFmtId="0" fontId="0" fillId="0" borderId="4" xfId="0" applyFill="1" applyBorder="1" applyAlignment="1" applyProtection="1">
      <alignment horizontal="right"/>
      <protection locked="0"/>
    </xf>
    <xf numFmtId="0" fontId="0" fillId="0" borderId="1" xfId="0" applyFill="1" applyBorder="1" applyAlignment="1" applyProtection="1">
      <alignment horizontal="right"/>
      <protection locked="0"/>
    </xf>
    <xf numFmtId="0" fontId="0" fillId="0" borderId="5" xfId="0" applyFill="1" applyBorder="1" applyAlignment="1" applyProtection="1">
      <alignment horizontal="right"/>
      <protection locked="0"/>
    </xf>
    <xf numFmtId="0" fontId="1" fillId="2" borderId="2" xfId="0" applyFont="1" applyFill="1" applyBorder="1" applyAlignment="1" applyProtection="1">
      <alignment horizontal="right"/>
      <protection locked="0"/>
    </xf>
    <xf numFmtId="0" fontId="1" fillId="2" borderId="0" xfId="0" applyFont="1" applyFill="1" applyBorder="1" applyAlignment="1" applyProtection="1">
      <alignment horizontal="right"/>
      <protection locked="0"/>
    </xf>
    <xf numFmtId="0" fontId="1" fillId="2" borderId="3" xfId="0" applyFont="1" applyFill="1" applyBorder="1" applyAlignment="1" applyProtection="1">
      <alignment horizontal="right"/>
      <protection locked="0"/>
    </xf>
    <xf numFmtId="0" fontId="1" fillId="2" borderId="0" xfId="0" applyFont="1" applyFill="1" applyAlignment="1" applyProtection="1">
      <alignment horizontal="left"/>
      <protection locked="0"/>
    </xf>
    <xf numFmtId="169" fontId="1" fillId="3" borderId="0" xfId="0" applyNumberFormat="1" applyFont="1" applyFill="1" applyAlignment="1" applyProtection="1">
      <alignment horizontal="left"/>
      <protection locked="0"/>
    </xf>
    <xf numFmtId="0" fontId="1" fillId="0" borderId="0" xfId="0" applyFont="1" applyFill="1" applyBorder="1"/>
    <xf numFmtId="0" fontId="0" fillId="0" borderId="0" xfId="0" applyBorder="1" applyAlignment="1">
      <alignment vertical="center" wrapText="1"/>
    </xf>
    <xf numFmtId="0" fontId="20" fillId="0" borderId="0" xfId="0" applyFont="1"/>
    <xf numFmtId="167" fontId="1" fillId="2" borderId="0" xfId="1" applyNumberFormat="1" applyFill="1" applyAlignment="1" applyProtection="1">
      <protection locked="0"/>
    </xf>
    <xf numFmtId="0" fontId="10" fillId="0" borderId="0" xfId="0" applyFont="1"/>
    <xf numFmtId="0" fontId="0" fillId="0" borderId="8" xfId="0" applyFill="1" applyBorder="1" applyAlignment="1" applyProtection="1">
      <alignment horizontal="right"/>
      <protection locked="0"/>
    </xf>
    <xf numFmtId="0" fontId="0" fillId="0" borderId="7" xfId="0" applyFill="1" applyBorder="1" applyAlignment="1" applyProtection="1">
      <alignment horizontal="right"/>
      <protection locked="0"/>
    </xf>
    <xf numFmtId="0" fontId="0" fillId="0" borderId="9" xfId="0" applyFill="1" applyBorder="1" applyAlignment="1" applyProtection="1">
      <alignment horizontal="right"/>
      <protection locked="0"/>
    </xf>
    <xf numFmtId="0" fontId="0" fillId="0" borderId="8" xfId="0" applyBorder="1" applyAlignment="1">
      <alignment horizontal="center"/>
    </xf>
    <xf numFmtId="0" fontId="0" fillId="0" borderId="7" xfId="0" applyBorder="1" applyAlignment="1">
      <alignment horizontal="center"/>
    </xf>
    <xf numFmtId="0" fontId="0" fillId="0" borderId="9" xfId="0" applyBorder="1" applyAlignment="1">
      <alignment horizontal="center"/>
    </xf>
    <xf numFmtId="0" fontId="1" fillId="0" borderId="0" xfId="0" applyFont="1" applyAlignment="1">
      <alignment wrapText="1"/>
    </xf>
    <xf numFmtId="171" fontId="0" fillId="0" borderId="0" xfId="0" applyNumberFormat="1"/>
    <xf numFmtId="0" fontId="21" fillId="0" borderId="0" xfId="0" applyFont="1"/>
    <xf numFmtId="0" fontId="0" fillId="0" borderId="1" xfId="0" applyBorder="1" applyAlignment="1">
      <alignment horizontal="center"/>
    </xf>
    <xf numFmtId="171" fontId="0" fillId="0" borderId="0" xfId="0" applyNumberFormat="1" applyFill="1"/>
    <xf numFmtId="170" fontId="0" fillId="3" borderId="0" xfId="0" applyNumberFormat="1" applyFill="1" applyProtection="1">
      <protection locked="0"/>
    </xf>
    <xf numFmtId="171" fontId="0" fillId="3" borderId="0" xfId="0" applyNumberFormat="1" applyFill="1" applyProtection="1">
      <protection locked="0"/>
    </xf>
    <xf numFmtId="164" fontId="1" fillId="0" borderId="0" xfId="2" applyNumberFormat="1" applyFont="1" applyFill="1" applyAlignment="1">
      <alignment horizontal="left"/>
    </xf>
    <xf numFmtId="171" fontId="21" fillId="0" borderId="0" xfId="0" applyNumberFormat="1" applyFont="1"/>
    <xf numFmtId="164" fontId="0" fillId="0" borderId="0" xfId="0" applyNumberFormat="1"/>
    <xf numFmtId="164" fontId="1" fillId="0" borderId="0" xfId="2" applyNumberFormat="1" applyFont="1" applyFill="1" applyAlignment="1">
      <alignment horizontal="right"/>
    </xf>
    <xf numFmtId="0" fontId="3" fillId="0" borderId="0" xfId="0" applyFont="1" applyAlignment="1">
      <alignment wrapText="1"/>
    </xf>
    <xf numFmtId="0" fontId="15" fillId="0" borderId="0" xfId="0" applyFont="1" applyAlignment="1">
      <alignment wrapText="1"/>
    </xf>
    <xf numFmtId="0" fontId="0" fillId="0" borderId="8" xfId="0" applyBorder="1" applyAlignment="1">
      <alignment horizontal="center" vertical="center" wrapText="1"/>
    </xf>
    <xf numFmtId="0" fontId="0" fillId="0" borderId="7" xfId="0" applyBorder="1" applyAlignment="1">
      <alignment horizontal="center" vertical="center" wrapText="1"/>
    </xf>
    <xf numFmtId="0" fontId="0" fillId="0" borderId="9" xfId="0" applyBorder="1" applyAlignment="1">
      <alignment horizontal="center" vertical="center" wrapText="1"/>
    </xf>
    <xf numFmtId="0" fontId="0" fillId="0" borderId="4"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0" fillId="0" borderId="0" xfId="0" applyBorder="1" applyAlignment="1">
      <alignment horizontal="center" vertical="center" wrapText="1"/>
    </xf>
    <xf numFmtId="0" fontId="0" fillId="0" borderId="10" xfId="0" applyBorder="1" applyAlignment="1">
      <alignment horizontal="center" wrapText="1"/>
    </xf>
    <xf numFmtId="0" fontId="0" fillId="0" borderId="11" xfId="0" applyBorder="1" applyAlignment="1">
      <alignment horizontal="center" wrapText="1"/>
    </xf>
    <xf numFmtId="0" fontId="0" fillId="0" borderId="12" xfId="0" applyBorder="1" applyAlignment="1">
      <alignment horizontal="center" wrapText="1"/>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 xfId="0" applyBorder="1" applyAlignment="1">
      <alignment horizontal="center"/>
    </xf>
    <xf numFmtId="0" fontId="1" fillId="0" borderId="0" xfId="0" applyFont="1" applyFill="1" applyBorder="1" applyAlignment="1">
      <alignment horizontal="center" vertical="center" wrapText="1"/>
    </xf>
    <xf numFmtId="0" fontId="0" fillId="0" borderId="0" xfId="0" applyFill="1" applyBorder="1" applyAlignment="1">
      <alignment horizontal="center" vertical="center" wrapText="1"/>
    </xf>
    <xf numFmtId="0" fontId="1" fillId="0" borderId="7" xfId="0" applyFont="1" applyFill="1" applyBorder="1" applyAlignment="1">
      <alignment horizontal="center" vertical="center" wrapText="1"/>
    </xf>
    <xf numFmtId="0" fontId="0" fillId="0" borderId="7" xfId="0" applyFill="1" applyBorder="1" applyAlignment="1">
      <alignment horizontal="center" vertical="center" wrapText="1"/>
    </xf>
    <xf numFmtId="0" fontId="0" fillId="0" borderId="1" xfId="0" applyFill="1" applyBorder="1" applyAlignment="1">
      <alignment horizontal="center" vertical="center" wrapText="1"/>
    </xf>
    <xf numFmtId="0" fontId="7" fillId="0" borderId="7" xfId="0" applyFont="1" applyBorder="1" applyAlignment="1">
      <alignment horizontal="center" vertical="center" wrapText="1"/>
    </xf>
    <xf numFmtId="0" fontId="0" fillId="0" borderId="7" xfId="0" applyBorder="1" applyAlignment="1">
      <alignment horizontal="center" wrapText="1"/>
    </xf>
    <xf numFmtId="0" fontId="0" fillId="0" borderId="1" xfId="0" applyBorder="1" applyAlignment="1">
      <alignment horizontal="center" wrapText="1"/>
    </xf>
    <xf numFmtId="0" fontId="1" fillId="0" borderId="0" xfId="0" applyFont="1" applyFill="1" applyAlignment="1">
      <alignment horizontal="center" wrapText="1"/>
    </xf>
    <xf numFmtId="0" fontId="0" fillId="0" borderId="0" xfId="0" applyFill="1" applyAlignment="1">
      <alignment horizontal="center" wrapText="1"/>
    </xf>
    <xf numFmtId="0" fontId="0" fillId="2" borderId="0" xfId="0" applyFill="1" applyAlignment="1" applyProtection="1">
      <alignment wrapText="1"/>
      <protection locked="0"/>
    </xf>
    <xf numFmtId="0" fontId="0" fillId="0" borderId="0" xfId="0" applyAlignment="1" applyProtection="1">
      <alignment wrapText="1"/>
      <protection locked="0"/>
    </xf>
    <xf numFmtId="0" fontId="11" fillId="2" borderId="0" xfId="0" applyFont="1" applyFill="1" applyAlignment="1" applyProtection="1">
      <alignment wrapText="1"/>
      <protection locked="0"/>
    </xf>
    <xf numFmtId="0" fontId="11" fillId="0" borderId="0" xfId="0" applyFont="1" applyAlignment="1" applyProtection="1">
      <alignment wrapText="1"/>
      <protection locked="0"/>
    </xf>
    <xf numFmtId="0" fontId="0" fillId="2" borderId="0" xfId="0" applyFill="1" applyAlignment="1" applyProtection="1">
      <alignment horizontal="center" wrapText="1"/>
      <protection locked="0"/>
    </xf>
    <xf numFmtId="0" fontId="0" fillId="0" borderId="1" xfId="0" applyFill="1" applyBorder="1" applyAlignment="1">
      <alignment horizontal="center"/>
    </xf>
    <xf numFmtId="0" fontId="10" fillId="0" borderId="0" xfId="0" applyFont="1" applyAlignment="1">
      <alignment horizontal="center"/>
    </xf>
    <xf numFmtId="0" fontId="5" fillId="0" borderId="1" xfId="0" applyFont="1" applyFill="1" applyBorder="1" applyAlignment="1">
      <alignment horizontal="center"/>
    </xf>
    <xf numFmtId="0" fontId="0" fillId="2" borderId="0" xfId="0" applyFill="1" applyAlignment="1" applyProtection="1">
      <alignment horizontal="center"/>
      <protection locked="0"/>
    </xf>
    <xf numFmtId="0" fontId="0" fillId="0" borderId="0" xfId="0" applyFill="1" applyBorder="1" applyAlignment="1">
      <alignment horizontal="center"/>
    </xf>
    <xf numFmtId="0" fontId="7" fillId="0" borderId="7" xfId="0" applyFont="1" applyFill="1" applyBorder="1" applyAlignment="1">
      <alignment horizontal="center" wrapText="1"/>
    </xf>
    <xf numFmtId="0" fontId="7" fillId="0" borderId="1" xfId="0" applyFont="1" applyFill="1" applyBorder="1" applyAlignment="1">
      <alignment horizont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39" fontId="1" fillId="2" borderId="0" xfId="2" applyNumberFormat="1" applyFont="1" applyFill="1" applyAlignment="1" applyProtection="1">
      <alignment horizontal="center"/>
      <protection locked="0"/>
    </xf>
    <xf numFmtId="0" fontId="0" fillId="0" borderId="0" xfId="0" quotePrefix="1" applyAlignment="1">
      <alignment horizontal="center"/>
    </xf>
    <xf numFmtId="0" fontId="0" fillId="0" borderId="0" xfId="0" applyAlignment="1">
      <alignment horizontal="center"/>
    </xf>
    <xf numFmtId="164" fontId="0" fillId="0" borderId="0" xfId="2" applyNumberFormat="1" applyFont="1" applyAlignment="1">
      <alignment horizontal="center"/>
    </xf>
    <xf numFmtId="164" fontId="0" fillId="2" borderId="0" xfId="0" applyNumberFormat="1" applyFill="1" applyAlignment="1" applyProtection="1">
      <alignment horizontal="center"/>
      <protection locked="0"/>
    </xf>
    <xf numFmtId="0" fontId="0" fillId="0" borderId="0" xfId="0" applyAlignment="1" applyProtection="1">
      <alignment horizontal="center"/>
      <protection locked="0"/>
    </xf>
    <xf numFmtId="164" fontId="0" fillId="0" borderId="0" xfId="0" applyNumberFormat="1" applyAlignment="1">
      <alignment horizontal="center"/>
    </xf>
    <xf numFmtId="164" fontId="1" fillId="0" borderId="0" xfId="2" applyNumberFormat="1" applyFont="1" applyFill="1" applyAlignment="1">
      <alignment horizontal="center"/>
    </xf>
    <xf numFmtId="164" fontId="1" fillId="2" borderId="0" xfId="2" applyNumberFormat="1" applyFont="1" applyFill="1" applyAlignment="1" applyProtection="1">
      <alignment horizontal="center"/>
      <protection locked="0"/>
    </xf>
    <xf numFmtId="0" fontId="7" fillId="0" borderId="11" xfId="0" applyFont="1" applyFill="1" applyBorder="1" applyAlignment="1">
      <alignment horizontal="center" wrapText="1"/>
    </xf>
    <xf numFmtId="0" fontId="0" fillId="0" borderId="11" xfId="0" applyFill="1" applyBorder="1" applyAlignment="1">
      <alignment horizontal="center" wrapText="1"/>
    </xf>
    <xf numFmtId="39" fontId="1" fillId="0" borderId="0" xfId="2" applyNumberFormat="1" applyFont="1" applyFill="1" applyAlignment="1">
      <alignment horizontal="center"/>
    </xf>
    <xf numFmtId="39" fontId="1" fillId="3" borderId="0" xfId="2" applyNumberFormat="1" applyFont="1" applyFill="1" applyAlignment="1" applyProtection="1">
      <alignment horizontal="center"/>
      <protection locked="0"/>
    </xf>
    <xf numFmtId="39" fontId="1" fillId="0" borderId="0" xfId="2" applyNumberFormat="1" applyFont="1" applyFill="1" applyAlignment="1" applyProtection="1">
      <alignment horizontal="center"/>
      <protection locked="0"/>
    </xf>
    <xf numFmtId="39" fontId="1" fillId="0" borderId="0" xfId="2" applyNumberFormat="1" applyFont="1" applyFill="1" applyAlignment="1" applyProtection="1">
      <alignment horizontal="center"/>
    </xf>
    <xf numFmtId="0" fontId="1" fillId="0" borderId="0" xfId="0" applyFont="1" applyFill="1" applyAlignment="1">
      <alignment horizontal="center"/>
    </xf>
    <xf numFmtId="0" fontId="5" fillId="0" borderId="0" xfId="0" applyFont="1" applyAlignment="1">
      <alignment horizontal="center"/>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0" fillId="3" borderId="0" xfId="0" applyFill="1" applyAlignment="1" applyProtection="1">
      <alignment horizontal="center"/>
      <protection locked="0"/>
    </xf>
  </cellXfs>
  <cellStyles count="3">
    <cellStyle name="Comma" xfId="1" builtinId="3"/>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tyles" Target="styles.xml"/>
  <Relationship Id="rId17" Type="http://schemas.openxmlformats.org/officeDocument/2006/relationships/sharedStrings" Target="sharedStrings.xml"/>
  <Relationship Id="rId18" Type="http://schemas.openxmlformats.org/officeDocument/2006/relationships/calcChain" Target="calcChain.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s>

</file>

<file path=xl/worksheets/_rels/sheet10.xml.rels><?xml version="1.0" encoding="UTF-8"?>

<Relationships xmlns="http://schemas.openxmlformats.org/package/2006/relationships">
  <Relationship Id="rId1" Type="http://schemas.openxmlformats.org/officeDocument/2006/relationships/printerSettings" Target="../printerSettings/printerSettings10.bin"/>
</Relationships>

</file>

<file path=xl/worksheets/_rels/sheet11.xml.rels><?xml version="1.0" encoding="UTF-8"?>

<Relationships xmlns="http://schemas.openxmlformats.org/package/2006/relationships">
  <Relationship Id="rId1" Type="http://schemas.openxmlformats.org/officeDocument/2006/relationships/printerSettings" Target="../printerSettings/printerSettings11.bin"/>
</Relationships>

</file>

<file path=xl/worksheets/_rels/sheet12.xml.rels><?xml version="1.0" encoding="UTF-8"?>

<Relationships xmlns="http://schemas.openxmlformats.org/package/2006/relationships">
  <Relationship Id="rId1" Type="http://schemas.openxmlformats.org/officeDocument/2006/relationships/printerSettings" Target="../printerSettings/printerSettings12.bin"/>
</Relationships>

</file>

<file path=xl/worksheets/_rels/sheet13.xml.rels><?xml version="1.0" encoding="UTF-8"?>

<Relationships xmlns="http://schemas.openxmlformats.org/package/2006/relationships">
  <Relationship Id="rId1" Type="http://schemas.openxmlformats.org/officeDocument/2006/relationships/printerSettings" Target="../printerSettings/printerSettings13.bin"/>
</Relationships>

</file>

<file path=xl/worksheets/_rels/sheet14.xml.rels><?xml version="1.0" encoding="UTF-8"?>

<Relationships xmlns="http://schemas.openxmlformats.org/package/2006/relationships">
  <Relationship Id="rId1" Type="http://schemas.openxmlformats.org/officeDocument/2006/relationships/printerSettings" Target="../printerSettings/printerSettings14.bin"/>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s>

</file>

<file path=xl/worksheets/_rels/sheet6.xml.rels><?xml version="1.0" encoding="UTF-8"?>

<Relationships xmlns="http://schemas.openxmlformats.org/package/2006/relationships">
  <Relationship Id="rId1" Type="http://schemas.openxmlformats.org/officeDocument/2006/relationships/printerSettings" Target="../printerSettings/printerSettings6.bin"/>
</Relationships>

</file>

<file path=xl/worksheets/_rels/sheet7.xml.rels><?xml version="1.0" encoding="UTF-8"?>

<Relationships xmlns="http://schemas.openxmlformats.org/package/2006/relationships">
  <Relationship Id="rId1" Type="http://schemas.openxmlformats.org/officeDocument/2006/relationships/printerSettings" Target="../printerSettings/printerSettings7.bin"/>
</Relationships>

</file>

<file path=xl/worksheets/_rels/sheet8.xml.rels><?xml version="1.0" encoding="UTF-8"?>

<Relationships xmlns="http://schemas.openxmlformats.org/package/2006/relationships">
  <Relationship Id="rId1" Type="http://schemas.openxmlformats.org/officeDocument/2006/relationships/printerSettings" Target="../printerSettings/printerSettings8.bin"/>
</Relationships>

</file>

<file path=xl/worksheets/_rels/sheet9.xml.rels><?xml version="1.0" encoding="UTF-8"?>

<Relationships xmlns="http://schemas.openxmlformats.org/package/2006/relationships">
  <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14"/>
  <sheetViews>
    <sheetView workbookViewId="0"/>
  </sheetViews>
  <sheetFormatPr defaultRowHeight="13.2" x14ac:dyDescent="0.25"/>
  <sheetData>
    <row r="2" spans="2:9" x14ac:dyDescent="0.25">
      <c r="B2" s="17" t="s">
        <v>424</v>
      </c>
    </row>
    <row r="3" spans="2:9" ht="15.6" x14ac:dyDescent="0.3">
      <c r="B3" s="2" t="s">
        <v>0</v>
      </c>
    </row>
    <row r="4" spans="2:9" ht="15" x14ac:dyDescent="0.25">
      <c r="B4" s="1"/>
    </row>
    <row r="5" spans="2:9" x14ac:dyDescent="0.25">
      <c r="B5" s="191" t="s">
        <v>425</v>
      </c>
      <c r="C5" s="192"/>
      <c r="D5" s="192"/>
      <c r="E5" s="192"/>
      <c r="F5" s="192"/>
      <c r="G5" s="192"/>
      <c r="H5" s="192"/>
      <c r="I5" s="192"/>
    </row>
    <row r="6" spans="2:9" x14ac:dyDescent="0.25">
      <c r="B6" s="192"/>
      <c r="C6" s="192"/>
      <c r="D6" s="192"/>
      <c r="E6" s="192"/>
      <c r="F6" s="192"/>
      <c r="G6" s="192"/>
      <c r="H6" s="192"/>
      <c r="I6" s="192"/>
    </row>
    <row r="7" spans="2:9" x14ac:dyDescent="0.25">
      <c r="B7" s="192"/>
      <c r="C7" s="192"/>
      <c r="D7" s="192"/>
      <c r="E7" s="192"/>
      <c r="F7" s="192"/>
      <c r="G7" s="192"/>
      <c r="H7" s="192"/>
      <c r="I7" s="192"/>
    </row>
    <row r="8" spans="2:9" x14ac:dyDescent="0.25">
      <c r="B8" s="192"/>
      <c r="C8" s="192"/>
      <c r="D8" s="192"/>
      <c r="E8" s="192"/>
      <c r="F8" s="192"/>
      <c r="G8" s="192"/>
      <c r="H8" s="192"/>
      <c r="I8" s="192"/>
    </row>
    <row r="9" spans="2:9" x14ac:dyDescent="0.25">
      <c r="B9" s="192"/>
      <c r="C9" s="192"/>
      <c r="D9" s="192"/>
      <c r="E9" s="192"/>
      <c r="F9" s="192"/>
      <c r="G9" s="192"/>
      <c r="H9" s="192"/>
      <c r="I9" s="192"/>
    </row>
    <row r="10" spans="2:9" x14ac:dyDescent="0.25">
      <c r="B10" s="192"/>
      <c r="C10" s="192"/>
      <c r="D10" s="192"/>
      <c r="E10" s="192"/>
      <c r="F10" s="192"/>
      <c r="G10" s="192"/>
      <c r="H10" s="192"/>
      <c r="I10" s="192"/>
    </row>
    <row r="11" spans="2:9" x14ac:dyDescent="0.25">
      <c r="B11" s="192"/>
      <c r="C11" s="192"/>
      <c r="D11" s="192"/>
      <c r="E11" s="192"/>
      <c r="F11" s="192"/>
      <c r="G11" s="192"/>
      <c r="H11" s="192"/>
      <c r="I11" s="192"/>
    </row>
    <row r="14" spans="2:9" x14ac:dyDescent="0.25">
      <c r="B14" s="14"/>
    </row>
  </sheetData>
  <sheetProtection password="CAFC" sheet="1" objects="1" scenarios="1"/>
  <mergeCells count="1">
    <mergeCell ref="B5:I11"/>
  </mergeCells>
  <phoneticPr fontId="2" type="noConversion"/>
  <pageMargins left="0.75" right="0.75" top="1" bottom="1" header="0.5" footer="0.5"/>
  <pageSetup orientation="landscape" r:id="rId1"/>
  <headerFooter alignWithMargins="0">
    <oddHeader>&amp;A</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235"/>
  <sheetViews>
    <sheetView workbookViewId="0">
      <selection activeCell="B44" sqref="B44"/>
    </sheetView>
  </sheetViews>
  <sheetFormatPr defaultRowHeight="13.2" x14ac:dyDescent="0.25"/>
  <cols>
    <col min="1" max="1" width="10.5546875" bestFit="1" customWidth="1"/>
    <col min="5" max="5" width="10" bestFit="1" customWidth="1"/>
    <col min="6" max="7" width="10.33203125" bestFit="1" customWidth="1"/>
    <col min="11" max="11" width="2.6640625" customWidth="1"/>
    <col min="12" max="12" width="10" customWidth="1"/>
    <col min="13" max="13" width="12.6640625" customWidth="1"/>
    <col min="14" max="14" width="17.33203125" customWidth="1"/>
    <col min="15" max="15" width="2.6640625" customWidth="1"/>
    <col min="16" max="16" width="12.6640625" customWidth="1"/>
    <col min="17" max="17" width="17.33203125" customWidth="1"/>
    <col min="18" max="18" width="2.6640625" customWidth="1"/>
    <col min="19" max="21" width="12.6640625" customWidth="1"/>
  </cols>
  <sheetData>
    <row r="3" spans="1:23" ht="15.6" x14ac:dyDescent="0.3">
      <c r="B3" s="2" t="s">
        <v>75</v>
      </c>
    </row>
    <row r="4" spans="1:23" x14ac:dyDescent="0.25">
      <c r="B4" t="s">
        <v>207</v>
      </c>
      <c r="M4" s="223" t="s">
        <v>265</v>
      </c>
      <c r="N4" s="223"/>
      <c r="O4" s="223"/>
      <c r="P4" s="223"/>
      <c r="Q4" s="223"/>
      <c r="R4" s="223"/>
      <c r="S4" s="223"/>
      <c r="T4" s="223"/>
      <c r="U4" s="223"/>
    </row>
    <row r="5" spans="1:23" x14ac:dyDescent="0.25">
      <c r="B5" s="4"/>
    </row>
    <row r="6" spans="1:23" x14ac:dyDescent="0.25">
      <c r="M6" s="224" t="s">
        <v>161</v>
      </c>
      <c r="N6" s="224"/>
      <c r="O6" s="224"/>
      <c r="P6" s="224"/>
      <c r="Q6" s="224"/>
      <c r="R6" s="224"/>
      <c r="S6" s="224"/>
      <c r="T6" s="224"/>
      <c r="U6" s="224"/>
    </row>
    <row r="7" spans="1:23" x14ac:dyDescent="0.25">
      <c r="M7" s="226" t="s">
        <v>311</v>
      </c>
      <c r="N7" s="226"/>
      <c r="O7" s="11"/>
      <c r="P7" s="226" t="s">
        <v>312</v>
      </c>
      <c r="Q7" s="226"/>
      <c r="R7" s="61"/>
      <c r="S7" s="227" t="s">
        <v>345</v>
      </c>
      <c r="T7" s="227"/>
      <c r="U7" s="227"/>
    </row>
    <row r="8" spans="1:23" x14ac:dyDescent="0.25">
      <c r="A8" s="3"/>
      <c r="M8" s="222" t="s">
        <v>309</v>
      </c>
      <c r="N8" s="222"/>
      <c r="O8" s="5"/>
      <c r="P8" s="222" t="s">
        <v>309</v>
      </c>
      <c r="Q8" s="222"/>
      <c r="R8" s="5"/>
      <c r="S8" s="228"/>
      <c r="T8" s="228"/>
      <c r="U8" s="228"/>
    </row>
    <row r="9" spans="1:23" x14ac:dyDescent="0.25">
      <c r="L9" t="s">
        <v>109</v>
      </c>
      <c r="M9" s="127">
        <v>40544</v>
      </c>
      <c r="N9" s="27"/>
      <c r="O9" s="8"/>
      <c r="P9" s="127">
        <v>40909</v>
      </c>
      <c r="Q9" s="27"/>
      <c r="R9" s="8"/>
      <c r="S9" s="67">
        <f>'66.09(3)(a)'!C6</f>
        <v>41640</v>
      </c>
    </row>
    <row r="10" spans="1:23" x14ac:dyDescent="0.25">
      <c r="A10" s="3" t="s">
        <v>2</v>
      </c>
      <c r="L10" t="s">
        <v>110</v>
      </c>
      <c r="M10" s="127">
        <v>40908</v>
      </c>
      <c r="N10" s="27"/>
      <c r="O10" s="8"/>
      <c r="P10" s="127">
        <v>41274</v>
      </c>
      <c r="Q10" s="27"/>
      <c r="R10" s="8"/>
      <c r="S10" s="67">
        <f>'66.09(3)(a)'!E7</f>
        <v>42063</v>
      </c>
      <c r="T10" s="8"/>
    </row>
    <row r="11" spans="1:23" x14ac:dyDescent="0.25">
      <c r="P11" s="58"/>
      <c r="S11" s="57"/>
      <c r="T11" s="18"/>
    </row>
    <row r="12" spans="1:23" x14ac:dyDescent="0.25">
      <c r="A12" s="3">
        <v>1</v>
      </c>
      <c r="B12" s="49" t="s">
        <v>367</v>
      </c>
      <c r="C12" s="5"/>
      <c r="D12" s="5"/>
      <c r="E12" s="5"/>
      <c r="F12" s="5"/>
      <c r="G12" s="5"/>
      <c r="H12" s="5"/>
      <c r="I12" s="5"/>
    </row>
    <row r="13" spans="1:23" x14ac:dyDescent="0.25">
      <c r="A13" s="3"/>
      <c r="B13" t="s">
        <v>76</v>
      </c>
      <c r="N13" s="27"/>
      <c r="Q13" s="8" t="s">
        <v>190</v>
      </c>
      <c r="R13" s="8"/>
      <c r="S13" s="8"/>
      <c r="T13" s="206" t="s">
        <v>192</v>
      </c>
      <c r="U13" s="206"/>
    </row>
    <row r="14" spans="1:23" ht="26.4" x14ac:dyDescent="0.25">
      <c r="A14" s="3"/>
      <c r="M14" s="8" t="s">
        <v>194</v>
      </c>
      <c r="N14" s="27"/>
      <c r="P14" s="8" t="s">
        <v>194</v>
      </c>
      <c r="Q14" s="8" t="s">
        <v>191</v>
      </c>
      <c r="S14" s="8" t="s">
        <v>194</v>
      </c>
      <c r="T14" s="55" t="s">
        <v>274</v>
      </c>
      <c r="U14" s="8" t="s">
        <v>193</v>
      </c>
    </row>
    <row r="15" spans="1:23" x14ac:dyDescent="0.25">
      <c r="A15" s="3" t="s">
        <v>77</v>
      </c>
      <c r="B15" t="s">
        <v>78</v>
      </c>
      <c r="M15" s="116">
        <v>2900</v>
      </c>
      <c r="N15" s="53"/>
      <c r="P15" s="116">
        <v>3000</v>
      </c>
      <c r="Q15" s="38">
        <f t="shared" ref="Q15:Q30" si="0">P15/M15-1</f>
        <v>3.4482758620689724E-2</v>
      </c>
      <c r="S15" s="128">
        <v>3050</v>
      </c>
      <c r="T15" s="53">
        <f>(S15/P15)^(12/((AVERAGE($S$9:$S$10)-AVERAGE($P$9:$P$10))/(365/12)))-1</f>
        <v>7.9700075107507207E-3</v>
      </c>
      <c r="U15" s="41">
        <f>S15-P15</f>
        <v>50</v>
      </c>
      <c r="W15" s="18"/>
    </row>
    <row r="16" spans="1:23" x14ac:dyDescent="0.25">
      <c r="A16" s="3" t="s">
        <v>81</v>
      </c>
      <c r="B16" t="s">
        <v>79</v>
      </c>
      <c r="M16" s="116">
        <v>9900</v>
      </c>
      <c r="N16" s="53"/>
      <c r="P16" s="116">
        <v>10000</v>
      </c>
      <c r="Q16" s="38">
        <f t="shared" si="0"/>
        <v>1.0101010101010166E-2</v>
      </c>
      <c r="S16" s="128">
        <v>10150</v>
      </c>
      <c r="T16" s="53">
        <f t="shared" ref="T16:T30" si="1">(S16/P16)^(12/((AVERAGE($S$9:$S$10)-AVERAGE($P$9:$P$10))/(365/12)))-1</f>
        <v>7.1760775768148211E-3</v>
      </c>
      <c r="U16" s="41">
        <f t="shared" ref="U16:U30" si="2">S16-P16</f>
        <v>150</v>
      </c>
    </row>
    <row r="17" spans="1:21" x14ac:dyDescent="0.25">
      <c r="A17" s="3" t="s">
        <v>82</v>
      </c>
      <c r="B17" t="s">
        <v>80</v>
      </c>
      <c r="M17" s="116">
        <v>1900</v>
      </c>
      <c r="N17" s="53"/>
      <c r="P17" s="116">
        <v>2000</v>
      </c>
      <c r="Q17" s="38">
        <f t="shared" si="0"/>
        <v>5.2631578947368363E-2</v>
      </c>
      <c r="S17" s="128">
        <v>2030</v>
      </c>
      <c r="T17" s="53">
        <f t="shared" si="1"/>
        <v>7.1760775768148211E-3</v>
      </c>
      <c r="U17" s="41">
        <f t="shared" si="2"/>
        <v>30</v>
      </c>
    </row>
    <row r="18" spans="1:21" x14ac:dyDescent="0.25">
      <c r="A18" s="144" t="s">
        <v>381</v>
      </c>
      <c r="B18" s="17" t="s">
        <v>383</v>
      </c>
      <c r="C18" s="17"/>
      <c r="D18" s="17"/>
      <c r="E18" s="17"/>
      <c r="F18" s="17"/>
      <c r="G18" s="17"/>
      <c r="H18" s="17"/>
      <c r="I18" s="17"/>
      <c r="J18" s="17"/>
      <c r="K18" s="17"/>
      <c r="L18" s="17"/>
      <c r="M18" s="145">
        <v>0</v>
      </c>
      <c r="N18" s="146"/>
      <c r="O18" s="17"/>
      <c r="P18" s="145">
        <v>0</v>
      </c>
      <c r="Q18" s="141" t="e">
        <f t="shared" si="0"/>
        <v>#DIV/0!</v>
      </c>
      <c r="R18" s="17"/>
      <c r="S18" s="147">
        <v>0</v>
      </c>
      <c r="T18" s="53" t="e">
        <f t="shared" si="1"/>
        <v>#DIV/0!</v>
      </c>
      <c r="U18" s="41">
        <f t="shared" si="2"/>
        <v>0</v>
      </c>
    </row>
    <row r="19" spans="1:21" x14ac:dyDescent="0.25">
      <c r="A19" s="144" t="s">
        <v>382</v>
      </c>
      <c r="B19" s="17" t="s">
        <v>384</v>
      </c>
      <c r="C19" s="17"/>
      <c r="D19" s="17"/>
      <c r="E19" s="17"/>
      <c r="F19" s="17"/>
      <c r="G19" s="17"/>
      <c r="H19" s="17"/>
      <c r="I19" s="17"/>
      <c r="J19" s="17"/>
      <c r="K19" s="17"/>
      <c r="L19" s="17"/>
      <c r="M19" s="145">
        <v>1900</v>
      </c>
      <c r="N19" s="146"/>
      <c r="O19" s="17"/>
      <c r="P19" s="145">
        <v>2000</v>
      </c>
      <c r="Q19" s="141">
        <f t="shared" ref="Q19" si="3">P19/M19-1</f>
        <v>5.2631578947368363E-2</v>
      </c>
      <c r="R19" s="17"/>
      <c r="S19" s="147">
        <v>2030</v>
      </c>
      <c r="T19" s="53">
        <f t="shared" si="1"/>
        <v>7.1760775768148211E-3</v>
      </c>
      <c r="U19" s="41">
        <f t="shared" si="2"/>
        <v>30</v>
      </c>
    </row>
    <row r="20" spans="1:21" x14ac:dyDescent="0.25">
      <c r="A20" s="142" t="s">
        <v>84</v>
      </c>
      <c r="B20" s="49" t="s">
        <v>287</v>
      </c>
      <c r="C20" s="49"/>
      <c r="D20" s="49"/>
      <c r="E20" s="49"/>
      <c r="F20" s="49"/>
      <c r="G20" s="49"/>
      <c r="H20" s="49"/>
      <c r="I20" s="49"/>
      <c r="J20" s="49"/>
      <c r="K20" s="49"/>
      <c r="L20" s="49"/>
      <c r="M20" s="145">
        <v>880</v>
      </c>
      <c r="N20" s="146"/>
      <c r="O20" s="17"/>
      <c r="P20" s="145">
        <v>980</v>
      </c>
      <c r="Q20" s="141">
        <f t="shared" si="0"/>
        <v>0.11363636363636354</v>
      </c>
      <c r="R20" s="17"/>
      <c r="S20" s="147">
        <v>990</v>
      </c>
      <c r="T20" s="53">
        <f t="shared" si="1"/>
        <v>4.887716083676219E-3</v>
      </c>
      <c r="U20" s="41">
        <f t="shared" si="2"/>
        <v>10</v>
      </c>
    </row>
    <row r="21" spans="1:21" x14ac:dyDescent="0.25">
      <c r="A21" s="142" t="s">
        <v>85</v>
      </c>
      <c r="B21" s="49" t="s">
        <v>288</v>
      </c>
      <c r="C21" s="49"/>
      <c r="D21" s="49"/>
      <c r="E21" s="49"/>
      <c r="F21" s="49"/>
      <c r="G21" s="49"/>
      <c r="H21" s="49"/>
      <c r="I21" s="49"/>
      <c r="J21" s="49"/>
      <c r="K21" s="49"/>
      <c r="L21" s="49"/>
      <c r="M21" s="145">
        <v>20</v>
      </c>
      <c r="N21" s="146"/>
      <c r="O21" s="17"/>
      <c r="P21" s="145">
        <v>20</v>
      </c>
      <c r="Q21" s="141">
        <f t="shared" si="0"/>
        <v>0</v>
      </c>
      <c r="R21" s="17"/>
      <c r="S21" s="147">
        <v>20</v>
      </c>
      <c r="T21" s="53">
        <f t="shared" si="1"/>
        <v>0</v>
      </c>
      <c r="U21" s="41">
        <f t="shared" si="2"/>
        <v>0</v>
      </c>
    </row>
    <row r="22" spans="1:21" x14ac:dyDescent="0.25">
      <c r="A22" s="142" t="s">
        <v>289</v>
      </c>
      <c r="B22" s="49" t="s">
        <v>97</v>
      </c>
      <c r="C22" s="49"/>
      <c r="D22" s="49"/>
      <c r="E22" s="49"/>
      <c r="F22" s="49"/>
      <c r="G22" s="49"/>
      <c r="H22" s="49"/>
      <c r="I22" s="49"/>
      <c r="J22" s="49"/>
      <c r="K22" s="49"/>
      <c r="L22" s="49"/>
      <c r="M22" s="145">
        <v>900</v>
      </c>
      <c r="N22" s="146"/>
      <c r="O22" s="17"/>
      <c r="P22" s="145">
        <v>1000</v>
      </c>
      <c r="Q22" s="141">
        <f t="shared" si="0"/>
        <v>0.11111111111111116</v>
      </c>
      <c r="R22" s="17"/>
      <c r="S22" s="147">
        <v>1010</v>
      </c>
      <c r="T22" s="53">
        <f t="shared" si="1"/>
        <v>4.7902138843103348E-3</v>
      </c>
      <c r="U22" s="41">
        <f t="shared" si="2"/>
        <v>10</v>
      </c>
    </row>
    <row r="23" spans="1:21" x14ac:dyDescent="0.25">
      <c r="A23" s="142" t="s">
        <v>83</v>
      </c>
      <c r="B23" s="49" t="s">
        <v>86</v>
      </c>
      <c r="C23" s="49"/>
      <c r="D23" s="49"/>
      <c r="E23" s="49"/>
      <c r="F23" s="49"/>
      <c r="G23" s="49"/>
      <c r="H23" s="49"/>
      <c r="I23" s="49"/>
      <c r="J23" s="49"/>
      <c r="K23" s="49"/>
      <c r="L23" s="49"/>
      <c r="M23" s="145">
        <v>3900</v>
      </c>
      <c r="N23" s="146"/>
      <c r="O23" s="17"/>
      <c r="P23" s="145">
        <v>4000</v>
      </c>
      <c r="Q23" s="141">
        <f t="shared" si="0"/>
        <v>2.564102564102555E-2</v>
      </c>
      <c r="R23" s="17"/>
      <c r="S23" s="147">
        <v>4060</v>
      </c>
      <c r="T23" s="53">
        <f t="shared" si="1"/>
        <v>7.1760775768148211E-3</v>
      </c>
      <c r="U23" s="41">
        <f t="shared" si="2"/>
        <v>60</v>
      </c>
    </row>
    <row r="24" spans="1:21" x14ac:dyDescent="0.25">
      <c r="A24" s="142" t="s">
        <v>91</v>
      </c>
      <c r="B24" s="49" t="s">
        <v>87</v>
      </c>
      <c r="C24" s="49"/>
      <c r="D24" s="49"/>
      <c r="E24" s="49"/>
      <c r="F24" s="49"/>
      <c r="G24" s="49"/>
      <c r="H24" s="49"/>
      <c r="I24" s="49"/>
      <c r="J24" s="49"/>
      <c r="K24" s="49"/>
      <c r="L24" s="49"/>
      <c r="M24" s="145">
        <v>490</v>
      </c>
      <c r="N24" s="146"/>
      <c r="O24" s="17"/>
      <c r="P24" s="145">
        <v>500</v>
      </c>
      <c r="Q24" s="141">
        <f t="shared" si="0"/>
        <v>2.0408163265306145E-2</v>
      </c>
      <c r="R24" s="17"/>
      <c r="S24" s="147">
        <v>510</v>
      </c>
      <c r="T24" s="53">
        <f t="shared" si="1"/>
        <v>9.5558405721931639E-3</v>
      </c>
      <c r="U24" s="41">
        <f t="shared" si="2"/>
        <v>10</v>
      </c>
    </row>
    <row r="25" spans="1:21" x14ac:dyDescent="0.25">
      <c r="A25" s="142" t="s">
        <v>92</v>
      </c>
      <c r="B25" s="49" t="s">
        <v>88</v>
      </c>
      <c r="C25" s="49"/>
      <c r="D25" s="49"/>
      <c r="E25" s="49"/>
      <c r="F25" s="49"/>
      <c r="G25" s="49"/>
      <c r="H25" s="49"/>
      <c r="I25" s="49"/>
      <c r="J25" s="49"/>
      <c r="K25" s="49"/>
      <c r="L25" s="49"/>
      <c r="M25" s="145">
        <v>2400</v>
      </c>
      <c r="N25" s="146"/>
      <c r="O25" s="17"/>
      <c r="P25" s="145">
        <v>2500</v>
      </c>
      <c r="Q25" s="141">
        <f t="shared" si="0"/>
        <v>4.1666666666666741E-2</v>
      </c>
      <c r="R25" s="17"/>
      <c r="S25" s="147">
        <v>2540</v>
      </c>
      <c r="T25" s="53">
        <f t="shared" si="1"/>
        <v>7.6525167710526087E-3</v>
      </c>
      <c r="U25" s="41">
        <f t="shared" si="2"/>
        <v>40</v>
      </c>
    </row>
    <row r="26" spans="1:21" x14ac:dyDescent="0.25">
      <c r="A26" s="142" t="s">
        <v>280</v>
      </c>
      <c r="B26" s="49" t="s">
        <v>315</v>
      </c>
      <c r="C26" s="49"/>
      <c r="D26" s="49"/>
      <c r="E26" s="49"/>
      <c r="F26" s="49"/>
      <c r="G26" s="49"/>
      <c r="H26" s="49"/>
      <c r="I26" s="49"/>
      <c r="J26" s="49"/>
      <c r="K26" s="49"/>
      <c r="L26" s="49"/>
      <c r="M26" s="145">
        <v>890</v>
      </c>
      <c r="N26" s="146"/>
      <c r="O26" s="17"/>
      <c r="P26" s="145">
        <v>989</v>
      </c>
      <c r="Q26" s="141">
        <f t="shared" si="0"/>
        <v>0.11123595505617967</v>
      </c>
      <c r="R26" s="17"/>
      <c r="S26" s="147">
        <v>998</v>
      </c>
      <c r="T26" s="53">
        <f t="shared" si="1"/>
        <v>4.3601553204248855E-3</v>
      </c>
      <c r="U26" s="41">
        <f t="shared" si="2"/>
        <v>9</v>
      </c>
    </row>
    <row r="27" spans="1:21" x14ac:dyDescent="0.25">
      <c r="A27" s="142" t="s">
        <v>281</v>
      </c>
      <c r="B27" s="49" t="s">
        <v>282</v>
      </c>
      <c r="C27" s="49"/>
      <c r="D27" s="49"/>
      <c r="E27" s="49"/>
      <c r="F27" s="49"/>
      <c r="G27" s="49"/>
      <c r="H27" s="49"/>
      <c r="I27" s="49"/>
      <c r="J27" s="49"/>
      <c r="K27" s="49"/>
      <c r="L27" s="49"/>
      <c r="M27" s="145">
        <v>10</v>
      </c>
      <c r="N27" s="146"/>
      <c r="O27" s="17"/>
      <c r="P27" s="145">
        <v>11</v>
      </c>
      <c r="Q27" s="141">
        <f t="shared" si="0"/>
        <v>0.10000000000000009</v>
      </c>
      <c r="R27" s="17"/>
      <c r="S27" s="147">
        <v>12</v>
      </c>
      <c r="T27" s="53">
        <f t="shared" si="1"/>
        <v>4.2673782547758998E-2</v>
      </c>
      <c r="U27" s="41">
        <f t="shared" si="2"/>
        <v>1</v>
      </c>
    </row>
    <row r="28" spans="1:21" x14ac:dyDescent="0.25">
      <c r="A28" s="142" t="s">
        <v>93</v>
      </c>
      <c r="B28" s="49" t="s">
        <v>89</v>
      </c>
      <c r="C28" s="49"/>
      <c r="D28" s="49"/>
      <c r="E28" s="49"/>
      <c r="F28" s="49"/>
      <c r="G28" s="49"/>
      <c r="H28" s="49"/>
      <c r="I28" s="49"/>
      <c r="J28" s="49"/>
      <c r="K28" s="49"/>
      <c r="L28" s="49"/>
      <c r="M28" s="145">
        <v>8900</v>
      </c>
      <c r="N28" s="146"/>
      <c r="O28" s="17"/>
      <c r="P28" s="145">
        <v>9000</v>
      </c>
      <c r="Q28" s="141">
        <f t="shared" si="0"/>
        <v>1.1235955056179803E-2</v>
      </c>
      <c r="R28" s="17"/>
      <c r="S28" s="147">
        <v>9140</v>
      </c>
      <c r="T28" s="53">
        <f t="shared" si="1"/>
        <v>7.4407961213522888E-3</v>
      </c>
      <c r="U28" s="41">
        <f t="shared" si="2"/>
        <v>140</v>
      </c>
    </row>
    <row r="29" spans="1:21" ht="15" x14ac:dyDescent="0.4">
      <c r="A29" s="142" t="s">
        <v>94</v>
      </c>
      <c r="B29" s="49" t="s">
        <v>90</v>
      </c>
      <c r="C29" s="49"/>
      <c r="D29" s="49"/>
      <c r="E29" s="49"/>
      <c r="F29" s="49"/>
      <c r="G29" s="49"/>
      <c r="H29" s="49"/>
      <c r="I29" s="49"/>
      <c r="J29" s="49"/>
      <c r="K29" s="49"/>
      <c r="L29" s="49"/>
      <c r="M29" s="118">
        <v>1900</v>
      </c>
      <c r="N29" s="54"/>
      <c r="O29" s="17"/>
      <c r="P29" s="118">
        <v>2000</v>
      </c>
      <c r="Q29" s="39">
        <f t="shared" si="0"/>
        <v>5.2631578947368363E-2</v>
      </c>
      <c r="R29" s="17"/>
      <c r="S29" s="129">
        <v>2030</v>
      </c>
      <c r="T29" s="99">
        <f t="shared" si="1"/>
        <v>7.1760775768148211E-3</v>
      </c>
      <c r="U29" s="42">
        <f t="shared" si="2"/>
        <v>30</v>
      </c>
    </row>
    <row r="30" spans="1:21" x14ac:dyDescent="0.25">
      <c r="A30" s="142" t="s">
        <v>95</v>
      </c>
      <c r="B30" s="49" t="s">
        <v>96</v>
      </c>
      <c r="C30" s="49"/>
      <c r="D30" s="49"/>
      <c r="E30" s="49"/>
      <c r="F30" s="49"/>
      <c r="G30" s="49"/>
      <c r="H30" s="49"/>
      <c r="I30" s="49"/>
      <c r="J30" s="49"/>
      <c r="K30" s="49"/>
      <c r="L30" s="49"/>
      <c r="M30" s="148">
        <f>SUM(M15:M29)</f>
        <v>36890</v>
      </c>
      <c r="N30" s="146"/>
      <c r="O30" s="17"/>
      <c r="P30" s="149">
        <f>SUM(P15:P29)</f>
        <v>38000</v>
      </c>
      <c r="Q30" s="141">
        <f t="shared" si="0"/>
        <v>3.0089455136893539E-2</v>
      </c>
      <c r="R30" s="17"/>
      <c r="S30" s="150">
        <f>SUM(S15:S29)</f>
        <v>38570</v>
      </c>
      <c r="T30" s="53">
        <f t="shared" si="1"/>
        <v>7.1760775768148211E-3</v>
      </c>
      <c r="U30" s="41">
        <f t="shared" si="2"/>
        <v>570</v>
      </c>
    </row>
    <row r="31" spans="1:21" x14ac:dyDescent="0.25">
      <c r="A31" s="142"/>
      <c r="B31" s="49"/>
      <c r="C31" s="49"/>
      <c r="D31" s="49"/>
      <c r="E31" s="49"/>
      <c r="F31" s="49"/>
      <c r="G31" s="49"/>
      <c r="H31" s="49"/>
      <c r="I31" s="49"/>
      <c r="J31" s="49"/>
      <c r="K31" s="49"/>
      <c r="L31" s="49"/>
      <c r="M31" s="17"/>
      <c r="N31" s="17"/>
      <c r="O31" s="17"/>
      <c r="P31" s="17"/>
      <c r="Q31" s="17"/>
      <c r="R31" s="17"/>
      <c r="S31" s="17"/>
    </row>
    <row r="32" spans="1:21" x14ac:dyDescent="0.25">
      <c r="A32" s="142">
        <v>2</v>
      </c>
      <c r="B32" s="65" t="s">
        <v>98</v>
      </c>
      <c r="C32" s="49"/>
      <c r="D32" s="49"/>
      <c r="E32" s="49"/>
      <c r="F32" s="49"/>
      <c r="G32" s="49"/>
      <c r="H32" s="49"/>
      <c r="I32" s="49"/>
      <c r="J32" s="49"/>
      <c r="K32" s="49"/>
      <c r="L32" s="49"/>
      <c r="M32" s="17"/>
      <c r="N32" s="17"/>
      <c r="O32" s="17"/>
      <c r="P32" s="17"/>
      <c r="Q32" s="17"/>
      <c r="R32" s="17"/>
      <c r="S32" s="17"/>
    </row>
    <row r="33" spans="1:21" x14ac:dyDescent="0.25">
      <c r="A33" s="142" t="s">
        <v>4</v>
      </c>
      <c r="B33" s="49" t="s">
        <v>78</v>
      </c>
      <c r="C33" s="49"/>
      <c r="D33" s="49"/>
      <c r="E33" s="49"/>
      <c r="F33" s="49"/>
      <c r="G33" s="49"/>
      <c r="H33" s="49"/>
      <c r="I33" s="49"/>
      <c r="J33" s="49"/>
      <c r="K33" s="49"/>
      <c r="L33" s="49"/>
      <c r="M33" s="132">
        <v>2.9</v>
      </c>
      <c r="N33" s="146"/>
      <c r="O33" s="17"/>
      <c r="P33" s="132">
        <v>3</v>
      </c>
      <c r="Q33" s="141">
        <f t="shared" ref="Q33:Q48" si="4">P33/M33-1</f>
        <v>3.4482758620689724E-2</v>
      </c>
      <c r="R33" s="17"/>
      <c r="S33" s="132">
        <v>3.05</v>
      </c>
      <c r="T33" s="53">
        <f>(S33/P33)^(12/((AVERAGE($S$9:$S$10)-AVERAGE($P$9:$P$10))/(365/12)))-1</f>
        <v>7.9700075107507207E-3</v>
      </c>
      <c r="U33" s="40">
        <f>ROUND(S33-P33,10)</f>
        <v>0.05</v>
      </c>
    </row>
    <row r="34" spans="1:21" x14ac:dyDescent="0.25">
      <c r="A34" s="142" t="s">
        <v>26</v>
      </c>
      <c r="B34" s="49" t="s">
        <v>79</v>
      </c>
      <c r="C34" s="49"/>
      <c r="D34" s="49"/>
      <c r="E34" s="49"/>
      <c r="F34" s="49"/>
      <c r="G34" s="49"/>
      <c r="H34" s="49"/>
      <c r="I34" s="49"/>
      <c r="J34" s="49"/>
      <c r="K34" s="49"/>
      <c r="L34" s="49"/>
      <c r="M34" s="132">
        <v>9.9</v>
      </c>
      <c r="N34" s="146"/>
      <c r="O34" s="17"/>
      <c r="P34" s="132">
        <v>10</v>
      </c>
      <c r="Q34" s="141">
        <f t="shared" si="4"/>
        <v>1.0101010101010166E-2</v>
      </c>
      <c r="R34" s="17"/>
      <c r="S34" s="132">
        <v>10.15</v>
      </c>
      <c r="T34" s="53">
        <f t="shared" ref="T34:T48" si="5">(S34/P34)^(12/((AVERAGE($S$9:$S$10)-AVERAGE($P$9:$P$10))/(365/12)))-1</f>
        <v>7.1760775768150431E-3</v>
      </c>
      <c r="U34" s="40">
        <f t="shared" ref="U34:U48" si="6">ROUND(S34-P34,10)</f>
        <v>0.15</v>
      </c>
    </row>
    <row r="35" spans="1:21" x14ac:dyDescent="0.25">
      <c r="A35" s="142" t="s">
        <v>99</v>
      </c>
      <c r="B35" s="49" t="s">
        <v>80</v>
      </c>
      <c r="C35" s="49"/>
      <c r="D35" s="49"/>
      <c r="E35" s="49"/>
      <c r="F35" s="49"/>
      <c r="G35" s="49"/>
      <c r="H35" s="49"/>
      <c r="I35" s="49"/>
      <c r="J35" s="49"/>
      <c r="K35" s="49"/>
      <c r="L35" s="49"/>
      <c r="M35" s="132">
        <v>1.9</v>
      </c>
      <c r="N35" s="146"/>
      <c r="O35" s="17"/>
      <c r="P35" s="132">
        <v>2</v>
      </c>
      <c r="Q35" s="141">
        <f t="shared" si="4"/>
        <v>5.2631578947368363E-2</v>
      </c>
      <c r="R35" s="17"/>
      <c r="S35" s="132">
        <v>2.0299999999999998</v>
      </c>
      <c r="T35" s="53">
        <f t="shared" si="5"/>
        <v>7.1760775768148211E-3</v>
      </c>
      <c r="U35" s="40">
        <f t="shared" si="6"/>
        <v>0.03</v>
      </c>
    </row>
    <row r="36" spans="1:21" x14ac:dyDescent="0.25">
      <c r="A36" s="142" t="s">
        <v>385</v>
      </c>
      <c r="B36" s="17" t="s">
        <v>383</v>
      </c>
      <c r="C36" s="49"/>
      <c r="D36" s="49"/>
      <c r="E36" s="49"/>
      <c r="F36" s="49"/>
      <c r="G36" s="49"/>
      <c r="H36" s="49"/>
      <c r="I36" s="49"/>
      <c r="J36" s="49"/>
      <c r="K36" s="49"/>
      <c r="L36" s="49"/>
      <c r="M36" s="132">
        <v>0</v>
      </c>
      <c r="N36" s="146"/>
      <c r="O36" s="17"/>
      <c r="P36" s="132">
        <v>0</v>
      </c>
      <c r="Q36" s="141" t="e">
        <f t="shared" si="4"/>
        <v>#DIV/0!</v>
      </c>
      <c r="R36" s="17"/>
      <c r="S36" s="132">
        <v>0</v>
      </c>
      <c r="T36" s="53" t="e">
        <f t="shared" si="5"/>
        <v>#DIV/0!</v>
      </c>
      <c r="U36" s="40">
        <f t="shared" si="6"/>
        <v>0</v>
      </c>
    </row>
    <row r="37" spans="1:21" x14ac:dyDescent="0.25">
      <c r="A37" s="142" t="s">
        <v>386</v>
      </c>
      <c r="B37" s="17" t="s">
        <v>384</v>
      </c>
      <c r="C37" s="49"/>
      <c r="D37" s="49"/>
      <c r="E37" s="49"/>
      <c r="F37" s="49"/>
      <c r="G37" s="49"/>
      <c r="H37" s="49"/>
      <c r="I37" s="49"/>
      <c r="J37" s="49"/>
      <c r="K37" s="49"/>
      <c r="L37" s="49"/>
      <c r="M37" s="132">
        <v>1.9</v>
      </c>
      <c r="N37" s="146"/>
      <c r="O37" s="17"/>
      <c r="P37" s="132">
        <v>2</v>
      </c>
      <c r="Q37" s="141">
        <f t="shared" ref="Q37" si="7">P37/M37-1</f>
        <v>5.2631578947368363E-2</v>
      </c>
      <c r="R37" s="17"/>
      <c r="S37" s="132">
        <v>2.0299999999999998</v>
      </c>
      <c r="T37" s="53">
        <f t="shared" si="5"/>
        <v>7.1760775768148211E-3</v>
      </c>
      <c r="U37" s="40">
        <f t="shared" si="6"/>
        <v>0.03</v>
      </c>
    </row>
    <row r="38" spans="1:21" x14ac:dyDescent="0.25">
      <c r="A38" s="6" t="s">
        <v>101</v>
      </c>
      <c r="B38" s="5" t="s">
        <v>287</v>
      </c>
      <c r="C38" s="5"/>
      <c r="D38" s="5"/>
      <c r="E38" s="5"/>
      <c r="F38" s="5"/>
      <c r="G38" s="5"/>
      <c r="H38" s="5"/>
      <c r="I38" s="5"/>
      <c r="J38" s="5"/>
      <c r="K38" s="5"/>
      <c r="L38" s="5"/>
      <c r="M38" s="130">
        <v>0.88</v>
      </c>
      <c r="N38" s="53"/>
      <c r="P38" s="130">
        <v>0.98</v>
      </c>
      <c r="Q38" s="38">
        <f t="shared" si="4"/>
        <v>0.11363636363636354</v>
      </c>
      <c r="S38" s="130">
        <v>0.99</v>
      </c>
      <c r="T38" s="53">
        <f t="shared" si="5"/>
        <v>4.887716083676219E-3</v>
      </c>
      <c r="U38" s="40">
        <f t="shared" si="6"/>
        <v>0.01</v>
      </c>
    </row>
    <row r="39" spans="1:21" x14ac:dyDescent="0.25">
      <c r="A39" s="6" t="s">
        <v>102</v>
      </c>
      <c r="B39" s="5" t="s">
        <v>288</v>
      </c>
      <c r="C39" s="5"/>
      <c r="D39" s="5"/>
      <c r="E39" s="5"/>
      <c r="F39" s="5"/>
      <c r="G39" s="5"/>
      <c r="H39" s="5"/>
      <c r="I39" s="5"/>
      <c r="J39" s="5"/>
      <c r="K39" s="5"/>
      <c r="L39" s="5"/>
      <c r="M39" s="130">
        <v>0.02</v>
      </c>
      <c r="N39" s="53"/>
      <c r="P39" s="130">
        <v>0.02</v>
      </c>
      <c r="Q39" s="38">
        <f t="shared" si="4"/>
        <v>0</v>
      </c>
      <c r="S39" s="130">
        <v>0.02</v>
      </c>
      <c r="T39" s="53">
        <f t="shared" si="5"/>
        <v>0</v>
      </c>
      <c r="U39" s="40">
        <f t="shared" si="6"/>
        <v>0</v>
      </c>
    </row>
    <row r="40" spans="1:21" x14ac:dyDescent="0.25">
      <c r="A40" s="6" t="s">
        <v>290</v>
      </c>
      <c r="B40" s="5" t="s">
        <v>97</v>
      </c>
      <c r="C40" s="5"/>
      <c r="D40" s="5"/>
      <c r="E40" s="5"/>
      <c r="F40" s="5"/>
      <c r="G40" s="5"/>
      <c r="H40" s="5"/>
      <c r="I40" s="5"/>
      <c r="J40" s="5"/>
      <c r="K40" s="5"/>
      <c r="L40" s="5"/>
      <c r="M40" s="130">
        <v>0.9</v>
      </c>
      <c r="N40" s="53"/>
      <c r="P40" s="130">
        <v>1</v>
      </c>
      <c r="Q40" s="38">
        <f t="shared" si="4"/>
        <v>0.11111111111111116</v>
      </c>
      <c r="S40" s="130">
        <v>1.01</v>
      </c>
      <c r="T40" s="53">
        <f t="shared" si="5"/>
        <v>4.7902138843103348E-3</v>
      </c>
      <c r="U40" s="40">
        <f t="shared" si="6"/>
        <v>0.01</v>
      </c>
    </row>
    <row r="41" spans="1:21" x14ac:dyDescent="0.25">
      <c r="A41" s="6" t="s">
        <v>103</v>
      </c>
      <c r="B41" s="5" t="s">
        <v>86</v>
      </c>
      <c r="C41" s="5"/>
      <c r="D41" s="5"/>
      <c r="E41" s="5"/>
      <c r="F41" s="5"/>
      <c r="G41" s="5"/>
      <c r="H41" s="5"/>
      <c r="I41" s="5"/>
      <c r="J41" s="5"/>
      <c r="K41" s="5"/>
      <c r="L41" s="5"/>
      <c r="M41" s="130">
        <v>3.9</v>
      </c>
      <c r="N41" s="53"/>
      <c r="P41" s="130">
        <v>4</v>
      </c>
      <c r="Q41" s="38">
        <f t="shared" si="4"/>
        <v>2.5641025641025772E-2</v>
      </c>
      <c r="S41" s="130">
        <v>4.0599999999999996</v>
      </c>
      <c r="T41" s="53">
        <f t="shared" si="5"/>
        <v>7.1760775768148211E-3</v>
      </c>
      <c r="U41" s="40">
        <f t="shared" si="6"/>
        <v>0.06</v>
      </c>
    </row>
    <row r="42" spans="1:21" x14ac:dyDescent="0.25">
      <c r="A42" s="6" t="s">
        <v>104</v>
      </c>
      <c r="B42" s="5" t="s">
        <v>87</v>
      </c>
      <c r="C42" s="5"/>
      <c r="D42" s="5"/>
      <c r="E42" s="5"/>
      <c r="F42" s="5"/>
      <c r="G42" s="5"/>
      <c r="H42" s="5"/>
      <c r="I42" s="5"/>
      <c r="J42" s="5"/>
      <c r="K42" s="5"/>
      <c r="L42" s="5"/>
      <c r="M42" s="130">
        <v>0.49</v>
      </c>
      <c r="N42" s="53"/>
      <c r="P42" s="130">
        <v>0.5</v>
      </c>
      <c r="Q42" s="38">
        <f t="shared" si="4"/>
        <v>2.0408163265306145E-2</v>
      </c>
      <c r="S42" s="130">
        <v>0.51</v>
      </c>
      <c r="T42" s="53">
        <f t="shared" si="5"/>
        <v>9.5558405721931639E-3</v>
      </c>
      <c r="U42" s="40">
        <f t="shared" si="6"/>
        <v>0.01</v>
      </c>
    </row>
    <row r="43" spans="1:21" x14ac:dyDescent="0.25">
      <c r="A43" s="6" t="s">
        <v>105</v>
      </c>
      <c r="B43" s="5" t="s">
        <v>88</v>
      </c>
      <c r="C43" s="5"/>
      <c r="D43" s="5"/>
      <c r="E43" s="5"/>
      <c r="F43" s="5"/>
      <c r="G43" s="5"/>
      <c r="H43" s="5"/>
      <c r="I43" s="5"/>
      <c r="J43" s="5"/>
      <c r="K43" s="5"/>
      <c r="L43" s="5"/>
      <c r="M43" s="130">
        <v>2.4</v>
      </c>
      <c r="N43" s="53"/>
      <c r="P43" s="130">
        <v>2.5</v>
      </c>
      <c r="Q43" s="38">
        <f t="shared" si="4"/>
        <v>4.1666666666666741E-2</v>
      </c>
      <c r="S43" s="130">
        <v>2.54</v>
      </c>
      <c r="T43" s="53">
        <f t="shared" si="5"/>
        <v>7.6525167710526087E-3</v>
      </c>
      <c r="U43" s="40">
        <f t="shared" si="6"/>
        <v>0.04</v>
      </c>
    </row>
    <row r="44" spans="1:21" x14ac:dyDescent="0.25">
      <c r="A44" s="6" t="s">
        <v>283</v>
      </c>
      <c r="B44" s="5" t="s">
        <v>315</v>
      </c>
      <c r="C44" s="5"/>
      <c r="D44" s="5"/>
      <c r="E44" s="5"/>
      <c r="F44" s="5"/>
      <c r="G44" s="5"/>
      <c r="H44" s="5"/>
      <c r="I44" s="5"/>
      <c r="J44" s="5"/>
      <c r="K44" s="5"/>
      <c r="L44" s="5"/>
      <c r="M44" s="130">
        <v>0.89</v>
      </c>
      <c r="N44" s="53"/>
      <c r="P44" s="130">
        <v>0.98899999999999999</v>
      </c>
      <c r="Q44" s="38">
        <f t="shared" si="4"/>
        <v>0.11123595505617967</v>
      </c>
      <c r="S44" s="130">
        <v>0.998</v>
      </c>
      <c r="T44" s="53">
        <f t="shared" si="5"/>
        <v>4.3601553204248855E-3</v>
      </c>
      <c r="U44" s="40">
        <f t="shared" si="6"/>
        <v>8.9999999999999993E-3</v>
      </c>
    </row>
    <row r="45" spans="1:21" x14ac:dyDescent="0.25">
      <c r="A45" s="6" t="s">
        <v>284</v>
      </c>
      <c r="B45" s="5" t="s">
        <v>282</v>
      </c>
      <c r="C45" s="5"/>
      <c r="D45" s="5"/>
      <c r="E45" s="5"/>
      <c r="F45" s="5"/>
      <c r="G45" s="5"/>
      <c r="H45" s="5"/>
      <c r="I45" s="5"/>
      <c r="J45" s="5"/>
      <c r="K45" s="5"/>
      <c r="L45" s="5"/>
      <c r="M45" s="130">
        <v>0.01</v>
      </c>
      <c r="N45" s="53"/>
      <c r="P45" s="130">
        <v>1.0999999999999999E-2</v>
      </c>
      <c r="Q45" s="38">
        <f t="shared" si="4"/>
        <v>9.9999999999999867E-2</v>
      </c>
      <c r="S45" s="130">
        <v>1.2E-2</v>
      </c>
      <c r="T45" s="53">
        <f t="shared" si="5"/>
        <v>4.2673782547758998E-2</v>
      </c>
      <c r="U45" s="40">
        <f t="shared" si="6"/>
        <v>1E-3</v>
      </c>
    </row>
    <row r="46" spans="1:21" x14ac:dyDescent="0.25">
      <c r="A46" s="6" t="s">
        <v>106</v>
      </c>
      <c r="B46" s="5" t="s">
        <v>89</v>
      </c>
      <c r="C46" s="5"/>
      <c r="D46" s="5"/>
      <c r="E46" s="5"/>
      <c r="F46" s="5"/>
      <c r="G46" s="5"/>
      <c r="H46" s="5"/>
      <c r="I46" s="5"/>
      <c r="J46" s="5"/>
      <c r="K46" s="5"/>
      <c r="L46" s="5"/>
      <c r="M46" s="130">
        <v>8.9</v>
      </c>
      <c r="N46" s="53"/>
      <c r="P46" s="130">
        <v>9</v>
      </c>
      <c r="Q46" s="38">
        <f t="shared" si="4"/>
        <v>1.1235955056179803E-2</v>
      </c>
      <c r="S46" s="130">
        <v>9.14</v>
      </c>
      <c r="T46" s="53">
        <f t="shared" si="5"/>
        <v>7.4407961213522888E-3</v>
      </c>
      <c r="U46" s="40">
        <f t="shared" si="6"/>
        <v>0.14000000000000001</v>
      </c>
    </row>
    <row r="47" spans="1:21" ht="15" x14ac:dyDescent="0.4">
      <c r="A47" s="6" t="s">
        <v>107</v>
      </c>
      <c r="B47" s="5" t="s">
        <v>90</v>
      </c>
      <c r="C47" s="5"/>
      <c r="D47" s="5"/>
      <c r="E47" s="5"/>
      <c r="F47" s="5"/>
      <c r="G47" s="5"/>
      <c r="H47" s="5"/>
      <c r="I47" s="5"/>
      <c r="J47" s="5"/>
      <c r="K47" s="5"/>
      <c r="L47" s="5"/>
      <c r="M47" s="131">
        <v>1.9</v>
      </c>
      <c r="N47" s="54"/>
      <c r="P47" s="131">
        <v>2</v>
      </c>
      <c r="Q47" s="39">
        <f t="shared" si="4"/>
        <v>5.2631578947368363E-2</v>
      </c>
      <c r="S47" s="131">
        <v>2.0299999999999998</v>
      </c>
      <c r="T47" s="99">
        <f t="shared" si="5"/>
        <v>7.1760775768148211E-3</v>
      </c>
      <c r="U47" s="43">
        <f t="shared" si="6"/>
        <v>0.03</v>
      </c>
    </row>
    <row r="48" spans="1:21" x14ac:dyDescent="0.25">
      <c r="A48" s="6" t="s">
        <v>108</v>
      </c>
      <c r="B48" s="5" t="s">
        <v>96</v>
      </c>
      <c r="C48" s="5"/>
      <c r="D48" s="5"/>
      <c r="E48" s="5"/>
      <c r="F48" s="5"/>
      <c r="G48" s="5"/>
      <c r="H48" s="5"/>
      <c r="I48" s="5"/>
      <c r="J48" s="5"/>
      <c r="K48" s="5"/>
      <c r="L48" s="5"/>
      <c r="M48" s="35">
        <f>SUM(M33:M47)</f>
        <v>36.889999999999993</v>
      </c>
      <c r="N48" s="53"/>
      <c r="P48" s="35">
        <f>SUM(P33:P47)</f>
        <v>38</v>
      </c>
      <c r="Q48" s="38">
        <f t="shared" si="4"/>
        <v>3.0089455136893539E-2</v>
      </c>
      <c r="S48" s="35">
        <f>SUM(S33:S47)</f>
        <v>38.57</v>
      </c>
      <c r="T48" s="53">
        <f t="shared" si="5"/>
        <v>7.1760775768148211E-3</v>
      </c>
      <c r="U48" s="40">
        <f t="shared" si="6"/>
        <v>0.56999999999999995</v>
      </c>
    </row>
    <row r="49" spans="1:24" x14ac:dyDescent="0.25">
      <c r="A49" s="5"/>
      <c r="B49" s="5"/>
      <c r="C49" s="5"/>
      <c r="D49" s="5"/>
      <c r="E49" s="5"/>
      <c r="F49" s="5"/>
      <c r="G49" s="5"/>
      <c r="H49" s="5"/>
      <c r="I49" s="5"/>
      <c r="J49" s="5"/>
      <c r="K49" s="5"/>
      <c r="L49" s="5"/>
    </row>
    <row r="50" spans="1:24" x14ac:dyDescent="0.25">
      <c r="A50" s="6">
        <v>3</v>
      </c>
      <c r="B50" s="65" t="s">
        <v>256</v>
      </c>
      <c r="C50" s="5"/>
      <c r="D50" s="5"/>
      <c r="E50" s="5"/>
      <c r="F50" s="5"/>
      <c r="G50" s="5"/>
      <c r="H50" s="5"/>
      <c r="I50" s="5"/>
      <c r="J50" s="5"/>
      <c r="K50" s="5"/>
      <c r="L50" s="5"/>
    </row>
    <row r="51" spans="1:24" x14ac:dyDescent="0.25">
      <c r="A51" s="6" t="s">
        <v>27</v>
      </c>
      <c r="B51" s="49" t="s">
        <v>275</v>
      </c>
      <c r="C51" s="5"/>
      <c r="D51" s="5"/>
      <c r="E51" s="5"/>
      <c r="F51" s="5"/>
      <c r="G51" s="5"/>
      <c r="H51" s="5"/>
      <c r="I51" s="5"/>
      <c r="J51" s="5"/>
      <c r="K51" s="5"/>
      <c r="L51" s="5"/>
      <c r="M51" s="117"/>
      <c r="N51" s="117"/>
      <c r="O51" s="117"/>
      <c r="P51" s="117"/>
      <c r="Q51" s="117"/>
      <c r="R51" s="117"/>
      <c r="S51" s="117"/>
      <c r="T51" s="117"/>
      <c r="U51" s="117"/>
    </row>
    <row r="52" spans="1:24" x14ac:dyDescent="0.25">
      <c r="A52" s="6" t="s">
        <v>28</v>
      </c>
      <c r="B52" s="5" t="s">
        <v>257</v>
      </c>
      <c r="C52" s="5"/>
      <c r="D52" s="5"/>
      <c r="E52" s="5"/>
      <c r="F52" s="5"/>
      <c r="G52" s="32"/>
      <c r="H52" s="32"/>
      <c r="I52" s="32"/>
      <c r="J52" s="32"/>
      <c r="K52" s="32"/>
      <c r="L52" s="32"/>
      <c r="M52" s="225"/>
      <c r="N52" s="225"/>
      <c r="O52" s="225"/>
      <c r="P52" s="225"/>
      <c r="Q52" s="225"/>
      <c r="R52" s="225"/>
      <c r="S52" s="225"/>
      <c r="T52" s="225"/>
      <c r="U52" s="225"/>
      <c r="V52" s="52"/>
      <c r="W52" s="52"/>
      <c r="X52" s="52"/>
    </row>
    <row r="53" spans="1:24" x14ac:dyDescent="0.25">
      <c r="A53" s="6" t="s">
        <v>29</v>
      </c>
      <c r="B53" s="5" t="s">
        <v>278</v>
      </c>
      <c r="C53" s="5"/>
      <c r="D53" s="5"/>
      <c r="E53" s="5"/>
      <c r="F53" s="5"/>
      <c r="G53" s="5"/>
      <c r="H53" s="5"/>
      <c r="I53" s="5"/>
      <c r="J53" s="5"/>
      <c r="K53" s="5"/>
      <c r="L53" s="5"/>
      <c r="M53" s="225"/>
      <c r="N53" s="225"/>
      <c r="O53" s="225"/>
      <c r="P53" s="225"/>
      <c r="Q53" s="225"/>
      <c r="R53" s="225"/>
      <c r="S53" s="225"/>
      <c r="T53" s="225"/>
      <c r="U53" s="225"/>
      <c r="V53" s="52"/>
      <c r="W53" s="52"/>
      <c r="X53" s="52"/>
    </row>
    <row r="54" spans="1:24" x14ac:dyDescent="0.25">
      <c r="A54" s="6" t="s">
        <v>111</v>
      </c>
      <c r="B54" s="5" t="s">
        <v>258</v>
      </c>
      <c r="C54" s="5"/>
      <c r="D54" s="5"/>
      <c r="E54" s="5"/>
      <c r="F54" s="5"/>
      <c r="G54" s="5"/>
      <c r="H54" s="5"/>
      <c r="I54" s="5"/>
      <c r="J54" s="5"/>
      <c r="K54" s="5"/>
      <c r="L54" s="5"/>
      <c r="M54" s="225"/>
      <c r="N54" s="225"/>
      <c r="O54" s="225"/>
      <c r="P54" s="225"/>
      <c r="Q54" s="225"/>
      <c r="R54" s="225"/>
      <c r="S54" s="225"/>
      <c r="T54" s="225"/>
      <c r="U54" s="225"/>
      <c r="V54" s="52"/>
      <c r="W54" s="52"/>
      <c r="X54" s="52"/>
    </row>
    <row r="55" spans="1:24" x14ac:dyDescent="0.25">
      <c r="A55" s="6" t="s">
        <v>112</v>
      </c>
      <c r="B55" s="5" t="s">
        <v>260</v>
      </c>
      <c r="C55" s="5"/>
      <c r="D55" s="5"/>
      <c r="E55" s="5"/>
      <c r="F55" s="5"/>
      <c r="G55" s="5"/>
      <c r="H55" s="5"/>
      <c r="I55" s="5"/>
      <c r="J55" s="5"/>
      <c r="K55" s="5"/>
      <c r="L55" s="5"/>
      <c r="M55" s="225"/>
      <c r="N55" s="225"/>
      <c r="O55" s="225"/>
      <c r="P55" s="225"/>
      <c r="Q55" s="225"/>
      <c r="R55" s="225"/>
      <c r="S55" s="225"/>
      <c r="T55" s="225"/>
      <c r="U55" s="225"/>
      <c r="V55" s="13"/>
      <c r="W55" s="13"/>
      <c r="X55" s="13"/>
    </row>
    <row r="56" spans="1:24" x14ac:dyDescent="0.25">
      <c r="A56" s="6" t="s">
        <v>113</v>
      </c>
      <c r="B56" s="5" t="s">
        <v>261</v>
      </c>
      <c r="C56" s="5"/>
      <c r="D56" s="5"/>
      <c r="E56" s="5"/>
      <c r="F56" s="5"/>
      <c r="G56" s="5"/>
      <c r="H56" s="5"/>
      <c r="I56" s="5"/>
      <c r="J56" s="5"/>
      <c r="K56" s="5"/>
      <c r="L56" s="5"/>
      <c r="M56" s="225"/>
      <c r="N56" s="225"/>
      <c r="O56" s="225"/>
      <c r="P56" s="225"/>
      <c r="Q56" s="225"/>
      <c r="R56" s="225"/>
      <c r="S56" s="225"/>
      <c r="T56" s="225"/>
      <c r="U56" s="225"/>
      <c r="V56" s="52"/>
      <c r="W56" s="52"/>
      <c r="X56" s="52"/>
    </row>
    <row r="57" spans="1:24" x14ac:dyDescent="0.25">
      <c r="A57" s="6" t="s">
        <v>239</v>
      </c>
      <c r="B57" s="5" t="s">
        <v>259</v>
      </c>
      <c r="C57" s="5"/>
      <c r="D57" s="5"/>
      <c r="E57" s="5"/>
      <c r="F57" s="5"/>
      <c r="G57" s="5"/>
      <c r="H57" s="5"/>
      <c r="I57" s="5"/>
      <c r="J57" s="5"/>
      <c r="K57" s="5"/>
      <c r="L57" s="5"/>
      <c r="M57" s="225"/>
      <c r="N57" s="225"/>
      <c r="O57" s="225"/>
      <c r="P57" s="225"/>
      <c r="Q57" s="225"/>
      <c r="R57" s="225"/>
      <c r="S57" s="225"/>
      <c r="T57" s="225"/>
      <c r="U57" s="225"/>
      <c r="V57" s="52"/>
      <c r="W57" s="52"/>
      <c r="X57" s="52"/>
    </row>
    <row r="58" spans="1:24" x14ac:dyDescent="0.25">
      <c r="A58" s="5"/>
      <c r="B58" s="49" t="s">
        <v>212</v>
      </c>
      <c r="C58" s="49"/>
      <c r="D58" s="49"/>
      <c r="E58" s="49"/>
      <c r="F58" s="5"/>
      <c r="G58" s="5"/>
      <c r="H58" s="5"/>
      <c r="I58" s="5"/>
      <c r="J58" s="5"/>
      <c r="K58" s="5"/>
      <c r="L58" s="5"/>
      <c r="N58" s="3"/>
    </row>
    <row r="59" spans="1:24" x14ac:dyDescent="0.25">
      <c r="A59" s="5"/>
      <c r="B59" s="5"/>
      <c r="C59" s="5"/>
      <c r="D59" s="5"/>
      <c r="E59" s="5"/>
      <c r="F59" s="5"/>
      <c r="G59" s="5"/>
      <c r="H59" s="5"/>
      <c r="I59" s="5"/>
      <c r="J59" s="5"/>
      <c r="K59" s="5"/>
      <c r="L59" s="5"/>
      <c r="N59" s="3"/>
    </row>
    <row r="60" spans="1:24" x14ac:dyDescent="0.25">
      <c r="A60" s="6">
        <v>4</v>
      </c>
      <c r="B60" s="65" t="s">
        <v>132</v>
      </c>
      <c r="C60" s="5"/>
      <c r="D60" s="5"/>
      <c r="E60" s="5"/>
      <c r="F60" s="5"/>
      <c r="G60" s="5"/>
      <c r="H60" s="5"/>
      <c r="I60" s="5"/>
      <c r="J60" s="5"/>
      <c r="K60" s="5"/>
      <c r="L60" s="5"/>
      <c r="M60" s="3"/>
    </row>
    <row r="61" spans="1:24" x14ac:dyDescent="0.25">
      <c r="A61" s="6" t="s">
        <v>304</v>
      </c>
      <c r="B61" s="5" t="s">
        <v>300</v>
      </c>
      <c r="C61" s="5"/>
      <c r="D61" s="5"/>
      <c r="E61" s="5"/>
      <c r="F61" s="5"/>
      <c r="G61" s="5"/>
      <c r="H61" s="5"/>
      <c r="I61" s="5"/>
      <c r="J61" s="5"/>
      <c r="K61" s="5"/>
      <c r="L61" s="5"/>
      <c r="S61" s="68">
        <f>S48</f>
        <v>38.57</v>
      </c>
    </row>
    <row r="62" spans="1:24" x14ac:dyDescent="0.25">
      <c r="A62" s="6" t="s">
        <v>305</v>
      </c>
      <c r="B62" s="5" t="s">
        <v>316</v>
      </c>
      <c r="C62" s="5"/>
      <c r="D62" s="5"/>
      <c r="E62" s="5"/>
      <c r="F62" s="5"/>
      <c r="G62" s="5"/>
      <c r="H62" s="5"/>
      <c r="I62" s="5"/>
      <c r="J62" s="5"/>
      <c r="K62" s="5"/>
      <c r="L62" s="5"/>
      <c r="S62" s="68">
        <f>-S44</f>
        <v>-0.998</v>
      </c>
    </row>
    <row r="63" spans="1:24" x14ac:dyDescent="0.25">
      <c r="A63" s="6" t="s">
        <v>306</v>
      </c>
      <c r="B63" s="5" t="s">
        <v>299</v>
      </c>
      <c r="C63" s="5"/>
      <c r="D63" s="5"/>
      <c r="E63" s="5"/>
      <c r="F63" s="5"/>
      <c r="G63" s="5"/>
      <c r="H63" s="5"/>
      <c r="I63" s="5"/>
      <c r="J63" s="5"/>
      <c r="K63" s="5"/>
      <c r="L63" s="5"/>
      <c r="S63" s="69">
        <f>-S38</f>
        <v>-0.99</v>
      </c>
    </row>
    <row r="64" spans="1:24" x14ac:dyDescent="0.25">
      <c r="A64" s="142" t="s">
        <v>307</v>
      </c>
      <c r="B64" s="49" t="s">
        <v>380</v>
      </c>
      <c r="C64" s="49"/>
      <c r="D64" s="49"/>
      <c r="E64" s="49"/>
      <c r="F64" s="49"/>
      <c r="G64" s="49"/>
      <c r="H64" s="49"/>
      <c r="I64" s="49"/>
      <c r="J64" s="49"/>
      <c r="K64" s="49"/>
      <c r="L64" s="49"/>
      <c r="M64" s="17"/>
      <c r="N64" s="17"/>
      <c r="O64" s="17"/>
      <c r="P64" s="17"/>
      <c r="Q64" s="17"/>
      <c r="R64" s="17"/>
      <c r="S64" s="69">
        <f>-S36</f>
        <v>0</v>
      </c>
    </row>
    <row r="65" spans="1:19" ht="13.8" thickBot="1" x14ac:dyDescent="0.3">
      <c r="A65" s="142" t="s">
        <v>323</v>
      </c>
      <c r="B65" s="49" t="s">
        <v>303</v>
      </c>
      <c r="C65" s="49"/>
      <c r="D65" s="49"/>
      <c r="E65" s="49"/>
      <c r="F65" s="49"/>
      <c r="G65" s="49"/>
      <c r="H65" s="49"/>
      <c r="I65" s="49"/>
      <c r="J65" s="49"/>
      <c r="K65" s="49"/>
      <c r="L65" s="49"/>
      <c r="M65" s="17"/>
      <c r="N65" s="17"/>
      <c r="O65" s="17"/>
      <c r="P65" s="17"/>
      <c r="Q65" s="17"/>
      <c r="R65" s="17"/>
      <c r="S65" s="151">
        <f>SUM(S61:S64)</f>
        <v>36.582000000000001</v>
      </c>
    </row>
    <row r="66" spans="1:19" ht="13.8" thickTop="1" x14ac:dyDescent="0.25">
      <c r="A66" s="142" t="s">
        <v>379</v>
      </c>
      <c r="B66" s="49" t="s">
        <v>389</v>
      </c>
      <c r="C66" s="49"/>
      <c r="D66" s="49"/>
      <c r="E66" s="49"/>
      <c r="F66" s="49"/>
      <c r="G66" s="49"/>
      <c r="H66" s="49"/>
      <c r="I66" s="49"/>
      <c r="J66" s="49"/>
      <c r="K66" s="49"/>
      <c r="L66" s="49"/>
      <c r="M66" s="17"/>
      <c r="N66" s="17"/>
      <c r="O66" s="17"/>
      <c r="P66" s="17"/>
      <c r="Q66" s="17"/>
      <c r="R66" s="17"/>
      <c r="S66" s="152">
        <f>SUMPRODUCT(C235:E235,F235:H235)/SUM(F235:H235)</f>
        <v>36.582000000000001</v>
      </c>
    </row>
    <row r="67" spans="1:19" x14ac:dyDescent="0.25">
      <c r="A67" s="6" t="s">
        <v>291</v>
      </c>
      <c r="B67" s="5" t="s">
        <v>292</v>
      </c>
      <c r="C67" s="5"/>
      <c r="D67" s="5"/>
      <c r="E67" s="5"/>
      <c r="F67" s="5"/>
      <c r="G67" s="5"/>
      <c r="H67" s="5"/>
      <c r="I67" s="5"/>
      <c r="J67" s="5"/>
      <c r="K67" s="5"/>
      <c r="L67" s="5"/>
      <c r="S67" s="68">
        <f>P48</f>
        <v>38</v>
      </c>
    </row>
    <row r="68" spans="1:19" x14ac:dyDescent="0.25">
      <c r="A68" s="6" t="s">
        <v>293</v>
      </c>
      <c r="B68" s="5" t="s">
        <v>301</v>
      </c>
      <c r="C68" s="5"/>
      <c r="D68" s="5"/>
      <c r="E68" s="5"/>
      <c r="F68" s="5"/>
      <c r="G68" s="5"/>
      <c r="H68" s="5"/>
      <c r="I68" s="5"/>
      <c r="J68" s="5"/>
      <c r="K68" s="5"/>
      <c r="L68" s="5"/>
      <c r="S68" s="68">
        <f>-P44</f>
        <v>-0.98899999999999999</v>
      </c>
    </row>
    <row r="69" spans="1:19" x14ac:dyDescent="0.25">
      <c r="A69" s="6" t="s">
        <v>294</v>
      </c>
      <c r="B69" s="5" t="s">
        <v>302</v>
      </c>
      <c r="C69" s="5"/>
      <c r="D69" s="5"/>
      <c r="E69" s="5"/>
      <c r="F69" s="5"/>
      <c r="G69" s="5"/>
      <c r="H69" s="5"/>
      <c r="I69" s="5"/>
      <c r="J69" s="5"/>
      <c r="K69" s="5"/>
      <c r="L69" s="5"/>
      <c r="S69" s="68">
        <f>-P38</f>
        <v>-0.98</v>
      </c>
    </row>
    <row r="70" spans="1:19" x14ac:dyDescent="0.25">
      <c r="A70" s="143" t="s">
        <v>295</v>
      </c>
      <c r="B70" s="49" t="s">
        <v>387</v>
      </c>
      <c r="C70" s="5"/>
      <c r="D70" s="5"/>
      <c r="E70" s="5"/>
      <c r="F70" s="5"/>
      <c r="G70" s="5"/>
      <c r="H70" s="5"/>
      <c r="I70" s="5"/>
      <c r="J70" s="5"/>
      <c r="K70" s="5"/>
      <c r="L70" s="5"/>
      <c r="S70" s="156">
        <f>-P36</f>
        <v>0</v>
      </c>
    </row>
    <row r="71" spans="1:19" x14ac:dyDescent="0.25">
      <c r="A71" s="143" t="s">
        <v>297</v>
      </c>
      <c r="B71" s="49" t="s">
        <v>298</v>
      </c>
      <c r="C71" s="5"/>
      <c r="D71" s="5"/>
      <c r="E71" s="5"/>
      <c r="F71" s="5"/>
      <c r="G71" s="5"/>
      <c r="H71" s="5"/>
      <c r="I71" s="5"/>
      <c r="J71" s="5"/>
      <c r="K71" s="5"/>
      <c r="L71" s="5"/>
      <c r="S71" s="132">
        <v>0</v>
      </c>
    </row>
    <row r="72" spans="1:19" ht="13.8" thickBot="1" x14ac:dyDescent="0.3">
      <c r="A72" s="143" t="s">
        <v>388</v>
      </c>
      <c r="B72" s="49" t="s">
        <v>296</v>
      </c>
      <c r="C72" s="5"/>
      <c r="D72" s="5"/>
      <c r="E72" s="5"/>
      <c r="F72" s="5"/>
      <c r="G72" s="5"/>
      <c r="H72" s="5"/>
      <c r="I72" s="5"/>
      <c r="J72" s="5"/>
      <c r="K72" s="5"/>
      <c r="L72" s="5"/>
      <c r="S72" s="70">
        <f>SUM(S67:S71)</f>
        <v>36.031000000000006</v>
      </c>
    </row>
    <row r="73" spans="1:19" ht="13.8" thickTop="1" x14ac:dyDescent="0.25">
      <c r="A73" s="6" t="s">
        <v>116</v>
      </c>
      <c r="B73" s="5" t="s">
        <v>308</v>
      </c>
      <c r="C73" s="5"/>
      <c r="D73" s="5"/>
      <c r="E73" s="5"/>
      <c r="F73" s="5"/>
      <c r="G73" s="5"/>
      <c r="H73" s="5"/>
      <c r="I73" s="5"/>
      <c r="J73" s="5"/>
      <c r="K73" s="5"/>
      <c r="L73" s="5"/>
      <c r="Q73" s="57"/>
      <c r="S73" s="71">
        <f>(S66/S72)^(12/((AVERAGE(S9,S10)-AVERAGE(P9,P10))/(365/12)))-1</f>
        <v>7.3154074842696204E-3</v>
      </c>
    </row>
    <row r="74" spans="1:19" x14ac:dyDescent="0.25">
      <c r="A74" s="6" t="s">
        <v>117</v>
      </c>
      <c r="B74" s="5" t="s">
        <v>130</v>
      </c>
      <c r="C74" s="5"/>
      <c r="D74" s="5"/>
      <c r="E74" s="5"/>
      <c r="F74" s="5"/>
      <c r="G74" s="5"/>
      <c r="H74" s="5"/>
      <c r="I74" s="5"/>
      <c r="J74" s="5"/>
      <c r="K74" s="5"/>
      <c r="L74" s="5"/>
      <c r="S74" s="157">
        <v>576.19500000000005</v>
      </c>
    </row>
    <row r="75" spans="1:19" x14ac:dyDescent="0.25">
      <c r="A75" s="6" t="s">
        <v>262</v>
      </c>
      <c r="B75" s="5" t="s">
        <v>129</v>
      </c>
      <c r="C75" s="5"/>
      <c r="D75" s="5"/>
      <c r="E75" s="5"/>
      <c r="F75" s="5"/>
      <c r="G75" s="5"/>
      <c r="H75" s="5"/>
      <c r="I75" s="5"/>
      <c r="J75" s="5"/>
      <c r="K75" s="5"/>
      <c r="L75" s="5"/>
      <c r="S75" s="157">
        <v>566.91499999999996</v>
      </c>
    </row>
    <row r="76" spans="1:19" x14ac:dyDescent="0.25">
      <c r="A76" s="6" t="s">
        <v>263</v>
      </c>
      <c r="B76" s="5" t="s">
        <v>125</v>
      </c>
      <c r="C76" s="5"/>
      <c r="D76" s="5"/>
      <c r="E76" s="5"/>
      <c r="F76" s="5"/>
      <c r="G76" s="5"/>
      <c r="H76" s="5"/>
      <c r="I76" s="5"/>
      <c r="J76" s="5"/>
      <c r="K76" s="5"/>
      <c r="L76" s="5"/>
      <c r="S76" s="12">
        <f>S74/S75-1</f>
        <v>1.6369296984557025E-2</v>
      </c>
    </row>
    <row r="77" spans="1:19" x14ac:dyDescent="0.25">
      <c r="A77" s="6" t="s">
        <v>264</v>
      </c>
      <c r="B77" s="5" t="s">
        <v>126</v>
      </c>
      <c r="C77" s="5"/>
      <c r="D77" s="5"/>
      <c r="E77" s="5"/>
      <c r="F77" s="5"/>
      <c r="G77" s="5"/>
      <c r="H77" s="5"/>
      <c r="I77" s="5"/>
      <c r="J77" s="5"/>
      <c r="K77" s="5"/>
      <c r="L77" s="5"/>
      <c r="S77" s="3" t="str">
        <f>IF(S73&gt;S76,"Yes","No")</f>
        <v>No</v>
      </c>
    </row>
    <row r="78" spans="1:19" x14ac:dyDescent="0.25">
      <c r="M78" s="3"/>
    </row>
    <row r="79" spans="1:19" ht="12.75" customHeight="1" x14ac:dyDescent="0.25">
      <c r="A79" s="3">
        <v>5</v>
      </c>
      <c r="B79" s="48" t="s">
        <v>326</v>
      </c>
      <c r="M79" s="3"/>
    </row>
    <row r="80" spans="1:19" ht="38.25" customHeight="1" x14ac:dyDescent="0.25">
      <c r="C80" s="200" t="s">
        <v>322</v>
      </c>
      <c r="D80" s="201"/>
      <c r="E80" s="202"/>
      <c r="F80" s="200" t="s">
        <v>324</v>
      </c>
      <c r="G80" s="201"/>
      <c r="H80" s="202"/>
    </row>
    <row r="81" spans="1:8" x14ac:dyDescent="0.25">
      <c r="C81" s="73" t="str">
        <f>'66.09(3)(a)'!F12</f>
        <v>January</v>
      </c>
      <c r="D81" s="10" t="str">
        <f>'66.09(3)(a)'!G12</f>
        <v>February</v>
      </c>
      <c r="E81" s="74" t="str">
        <f>'66.09(3)(a)'!H12</f>
        <v>March</v>
      </c>
      <c r="F81" s="24" t="str">
        <f t="shared" ref="F81:H82" si="8">C81</f>
        <v>January</v>
      </c>
      <c r="G81" s="25" t="str">
        <f t="shared" si="8"/>
        <v>February</v>
      </c>
      <c r="H81" s="26" t="str">
        <f t="shared" si="8"/>
        <v>March</v>
      </c>
    </row>
    <row r="82" spans="1:8" x14ac:dyDescent="0.25">
      <c r="A82" s="3" t="s">
        <v>154</v>
      </c>
      <c r="C82" s="75">
        <f>'66.09(3)(a)'!F13</f>
        <v>2014</v>
      </c>
      <c r="D82" s="76">
        <f>'66.09(3)(a)'!G13</f>
        <v>2014</v>
      </c>
      <c r="E82" s="77">
        <f>'66.09(3)(a)'!H13</f>
        <v>2014</v>
      </c>
      <c r="F82" s="28">
        <f t="shared" si="8"/>
        <v>2014</v>
      </c>
      <c r="G82" s="23">
        <f t="shared" si="8"/>
        <v>2014</v>
      </c>
      <c r="H82" s="29">
        <f t="shared" si="8"/>
        <v>2014</v>
      </c>
    </row>
    <row r="83" spans="1:8" x14ac:dyDescent="0.25">
      <c r="A83" s="3"/>
    </row>
    <row r="84" spans="1:8" x14ac:dyDescent="0.25">
      <c r="A84" s="78" t="str">
        <f>'66.09(3)(a)'!A15</f>
        <v>Product # 1</v>
      </c>
      <c r="C84" s="110"/>
      <c r="D84" s="110"/>
      <c r="E84" s="110"/>
      <c r="F84" s="83">
        <f>'66.09(3)(a)'!AP15</f>
        <v>0</v>
      </c>
      <c r="G84" s="83">
        <f>'66.09(3)(a)'!AQ15</f>
        <v>0</v>
      </c>
      <c r="H84" s="83">
        <f>'66.09(3)(a)'!AR15</f>
        <v>0</v>
      </c>
    </row>
    <row r="85" spans="1:8" x14ac:dyDescent="0.25">
      <c r="A85" s="78" t="str">
        <f>'66.09(3)(a)'!A16</f>
        <v>Product # 2</v>
      </c>
      <c r="C85" s="110"/>
      <c r="D85" s="110"/>
      <c r="E85" s="110"/>
      <c r="F85" s="83">
        <f>'66.09(3)(a)'!AP16</f>
        <v>0</v>
      </c>
      <c r="G85" s="83">
        <f>'66.09(3)(a)'!AQ16</f>
        <v>0</v>
      </c>
      <c r="H85" s="83">
        <f>'66.09(3)(a)'!AR16</f>
        <v>0</v>
      </c>
    </row>
    <row r="86" spans="1:8" x14ac:dyDescent="0.25">
      <c r="A86" s="78" t="str">
        <f>'66.09(3)(a)'!A17</f>
        <v>Product # 3</v>
      </c>
      <c r="C86" s="110"/>
      <c r="D86" s="110"/>
      <c r="E86" s="110"/>
      <c r="F86" s="83">
        <f>'66.09(3)(a)'!AP17</f>
        <v>0</v>
      </c>
      <c r="G86" s="83">
        <f>'66.09(3)(a)'!AQ17</f>
        <v>0</v>
      </c>
      <c r="H86" s="83">
        <f>'66.09(3)(a)'!AR17</f>
        <v>0</v>
      </c>
    </row>
    <row r="87" spans="1:8" x14ac:dyDescent="0.25">
      <c r="A87" s="78" t="str">
        <f>'66.09(3)(a)'!A18</f>
        <v>Product # 4</v>
      </c>
      <c r="C87" s="110">
        <v>36.582000000000001</v>
      </c>
      <c r="D87" s="110">
        <v>36.582000000000001</v>
      </c>
      <c r="E87" s="110">
        <v>36.582000000000001</v>
      </c>
      <c r="F87" s="83">
        <f>'66.09(3)(a)'!AP18</f>
        <v>8700</v>
      </c>
      <c r="G87" s="83">
        <f>'66.09(3)(a)'!AQ18</f>
        <v>8700</v>
      </c>
      <c r="H87" s="83">
        <f>'66.09(3)(a)'!AR18</f>
        <v>8700</v>
      </c>
    </row>
    <row r="88" spans="1:8" x14ac:dyDescent="0.25">
      <c r="A88" s="78" t="str">
        <f>'66.09(3)(a)'!A19</f>
        <v>Product # 5</v>
      </c>
      <c r="C88" s="110">
        <v>36.582000000000001</v>
      </c>
      <c r="D88" s="110">
        <v>36.582000000000001</v>
      </c>
      <c r="E88" s="110">
        <v>36.582000000000001</v>
      </c>
      <c r="F88" s="83">
        <f>'66.09(3)(a)'!AP19</f>
        <v>8700</v>
      </c>
      <c r="G88" s="83">
        <f>'66.09(3)(a)'!AQ19</f>
        <v>8700</v>
      </c>
      <c r="H88" s="83">
        <f>'66.09(3)(a)'!AR19</f>
        <v>8700</v>
      </c>
    </row>
    <row r="89" spans="1:8" x14ac:dyDescent="0.25">
      <c r="A89" s="78" t="str">
        <f>'66.09(3)(a)'!A20</f>
        <v>Product # 6</v>
      </c>
      <c r="C89" s="110">
        <v>36.582000000000001</v>
      </c>
      <c r="D89" s="110">
        <v>36.582000000000001</v>
      </c>
      <c r="E89" s="110">
        <v>36.582000000000001</v>
      </c>
      <c r="F89" s="83">
        <f>'66.09(3)(a)'!AP20</f>
        <v>8700</v>
      </c>
      <c r="G89" s="83">
        <f>'66.09(3)(a)'!AQ20</f>
        <v>8700</v>
      </c>
      <c r="H89" s="83">
        <f>'66.09(3)(a)'!AR20</f>
        <v>8700</v>
      </c>
    </row>
    <row r="90" spans="1:8" x14ac:dyDescent="0.25">
      <c r="A90" s="78" t="str">
        <f>'66.09(3)(a)'!A21</f>
        <v>Product # 7</v>
      </c>
      <c r="C90" s="110">
        <v>36.582000000000001</v>
      </c>
      <c r="D90" s="110">
        <v>36.582000000000001</v>
      </c>
      <c r="E90" s="110">
        <v>36.582000000000001</v>
      </c>
      <c r="F90" s="83">
        <f>'66.09(3)(a)'!AP21</f>
        <v>8700</v>
      </c>
      <c r="G90" s="83">
        <f>'66.09(3)(a)'!AQ21</f>
        <v>8700</v>
      </c>
      <c r="H90" s="83">
        <f>'66.09(3)(a)'!AR21</f>
        <v>8700</v>
      </c>
    </row>
    <row r="91" spans="1:8" x14ac:dyDescent="0.25">
      <c r="A91" s="78" t="str">
        <f>'66.09(3)(a)'!A22</f>
        <v>Product # 8</v>
      </c>
      <c r="C91" s="110">
        <v>36.582000000000001</v>
      </c>
      <c r="D91" s="110">
        <v>36.582000000000001</v>
      </c>
      <c r="E91" s="110">
        <v>36.582000000000001</v>
      </c>
      <c r="F91" s="83">
        <f>'66.09(3)(a)'!AP22</f>
        <v>8700</v>
      </c>
      <c r="G91" s="83">
        <f>'66.09(3)(a)'!AQ22</f>
        <v>8700</v>
      </c>
      <c r="H91" s="83">
        <f>'66.09(3)(a)'!AR22</f>
        <v>8700</v>
      </c>
    </row>
    <row r="92" spans="1:8" x14ac:dyDescent="0.25">
      <c r="A92" s="78" t="str">
        <f>'66.09(3)(a)'!A23</f>
        <v>Product # 9</v>
      </c>
      <c r="C92" s="110">
        <v>36.582000000000001</v>
      </c>
      <c r="D92" s="110">
        <v>36.582000000000001</v>
      </c>
      <c r="E92" s="110">
        <v>36.582000000000001</v>
      </c>
      <c r="F92" s="83">
        <f>'66.09(3)(a)'!AP23</f>
        <v>8700</v>
      </c>
      <c r="G92" s="83">
        <f>'66.09(3)(a)'!AQ23</f>
        <v>8700</v>
      </c>
      <c r="H92" s="83">
        <f>'66.09(3)(a)'!AR23</f>
        <v>8700</v>
      </c>
    </row>
    <row r="93" spans="1:8" x14ac:dyDescent="0.25">
      <c r="A93" s="78" t="str">
        <f>'66.09(3)(a)'!A24</f>
        <v>a</v>
      </c>
      <c r="C93" s="110">
        <v>36.582000000000001</v>
      </c>
      <c r="D93" s="110">
        <v>36.582000000000001</v>
      </c>
      <c r="E93" s="110">
        <v>36.582000000000001</v>
      </c>
      <c r="F93" s="83">
        <f>'66.09(3)(a)'!AP24</f>
        <v>8700</v>
      </c>
      <c r="G93" s="83">
        <f>'66.09(3)(a)'!AQ24</f>
        <v>8700</v>
      </c>
      <c r="H93" s="83">
        <f>'66.09(3)(a)'!AR24</f>
        <v>8700</v>
      </c>
    </row>
    <row r="94" spans="1:8" x14ac:dyDescent="0.25">
      <c r="A94" s="78" t="str">
        <f>'66.09(3)(a)'!A25</f>
        <v>b</v>
      </c>
      <c r="C94" s="110">
        <v>36.582000000000001</v>
      </c>
      <c r="D94" s="110">
        <v>36.582000000000001</v>
      </c>
      <c r="E94" s="110">
        <v>36.582000000000001</v>
      </c>
      <c r="F94" s="83">
        <f>'66.09(3)(a)'!AP25</f>
        <v>8700</v>
      </c>
      <c r="G94" s="83">
        <f>'66.09(3)(a)'!AQ25</f>
        <v>8700</v>
      </c>
      <c r="H94" s="83">
        <f>'66.09(3)(a)'!AR25</f>
        <v>8700</v>
      </c>
    </row>
    <row r="95" spans="1:8" x14ac:dyDescent="0.25">
      <c r="A95" s="78" t="str">
        <f>'66.09(3)(a)'!A26</f>
        <v>c</v>
      </c>
      <c r="C95" s="110">
        <v>36.582000000000001</v>
      </c>
      <c r="D95" s="110">
        <v>36.582000000000001</v>
      </c>
      <c r="E95" s="110">
        <v>36.582000000000001</v>
      </c>
      <c r="F95" s="83">
        <f>'66.09(3)(a)'!AP26</f>
        <v>8700</v>
      </c>
      <c r="G95" s="83">
        <f>'66.09(3)(a)'!AQ26</f>
        <v>8700</v>
      </c>
      <c r="H95" s="83">
        <f>'66.09(3)(a)'!AR26</f>
        <v>8700</v>
      </c>
    </row>
    <row r="96" spans="1:8" x14ac:dyDescent="0.25">
      <c r="A96" s="78" t="str">
        <f>'66.09(3)(a)'!A27</f>
        <v>d</v>
      </c>
      <c r="C96" s="110">
        <v>36.582000000000001</v>
      </c>
      <c r="D96" s="110">
        <v>36.582000000000001</v>
      </c>
      <c r="E96" s="110">
        <v>36.582000000000001</v>
      </c>
      <c r="F96" s="83">
        <f>'66.09(3)(a)'!AP27</f>
        <v>8700</v>
      </c>
      <c r="G96" s="83">
        <f>'66.09(3)(a)'!AQ27</f>
        <v>8700</v>
      </c>
      <c r="H96" s="83">
        <f>'66.09(3)(a)'!AR27</f>
        <v>8700</v>
      </c>
    </row>
    <row r="97" spans="1:8" x14ac:dyDescent="0.25">
      <c r="A97" s="78" t="str">
        <f>'66.09(3)(a)'!A28</f>
        <v>Product # n</v>
      </c>
      <c r="C97" s="110">
        <v>36.582000000000001</v>
      </c>
      <c r="D97" s="110">
        <v>36.582000000000001</v>
      </c>
      <c r="E97" s="110">
        <v>36.582000000000001</v>
      </c>
      <c r="F97" s="83">
        <f>'66.09(3)(a)'!AP28</f>
        <v>8700</v>
      </c>
      <c r="G97" s="83">
        <f>'66.09(3)(a)'!AQ28</f>
        <v>8700</v>
      </c>
      <c r="H97" s="83">
        <f>'66.09(3)(a)'!AR28</f>
        <v>8700</v>
      </c>
    </row>
    <row r="98" spans="1:8" hidden="1" x14ac:dyDescent="0.25">
      <c r="A98" s="78">
        <f>'66.09(3)(a)'!A29</f>
        <v>0</v>
      </c>
      <c r="C98" s="110"/>
      <c r="D98" s="110"/>
      <c r="E98" s="110"/>
      <c r="F98" s="83">
        <f>'66.09(3)(a)'!AP29</f>
        <v>0</v>
      </c>
      <c r="G98" s="83">
        <f>'66.09(3)(a)'!AQ29</f>
        <v>0</v>
      </c>
      <c r="H98" s="83">
        <f>'66.09(3)(a)'!AR29</f>
        <v>0</v>
      </c>
    </row>
    <row r="99" spans="1:8" hidden="1" x14ac:dyDescent="0.25">
      <c r="A99" s="78">
        <f>'66.09(3)(a)'!A30</f>
        <v>0</v>
      </c>
      <c r="C99" s="110"/>
      <c r="D99" s="110"/>
      <c r="E99" s="110"/>
      <c r="F99" s="83">
        <f>'66.09(3)(a)'!AP30</f>
        <v>0</v>
      </c>
      <c r="G99" s="83">
        <f>'66.09(3)(a)'!AQ30</f>
        <v>0</v>
      </c>
      <c r="H99" s="83">
        <f>'66.09(3)(a)'!AR30</f>
        <v>0</v>
      </c>
    </row>
    <row r="100" spans="1:8" hidden="1" x14ac:dyDescent="0.25">
      <c r="A100" s="78">
        <f>'66.09(3)(a)'!A31</f>
        <v>0</v>
      </c>
      <c r="C100" s="110"/>
      <c r="D100" s="110"/>
      <c r="E100" s="110"/>
      <c r="F100" s="83">
        <f>'66.09(3)(a)'!AP31</f>
        <v>0</v>
      </c>
      <c r="G100" s="83">
        <f>'66.09(3)(a)'!AQ31</f>
        <v>0</v>
      </c>
      <c r="H100" s="83">
        <f>'66.09(3)(a)'!AR31</f>
        <v>0</v>
      </c>
    </row>
    <row r="101" spans="1:8" hidden="1" x14ac:dyDescent="0.25">
      <c r="A101" s="78">
        <f>'66.09(3)(a)'!A32</f>
        <v>0</v>
      </c>
      <c r="C101" s="110"/>
      <c r="D101" s="110"/>
      <c r="E101" s="110"/>
      <c r="F101" s="83">
        <f>'66.09(3)(a)'!AP32</f>
        <v>0</v>
      </c>
      <c r="G101" s="83">
        <f>'66.09(3)(a)'!AQ32</f>
        <v>0</v>
      </c>
      <c r="H101" s="83">
        <f>'66.09(3)(a)'!AR32</f>
        <v>0</v>
      </c>
    </row>
    <row r="102" spans="1:8" hidden="1" x14ac:dyDescent="0.25">
      <c r="A102" s="78">
        <f>'66.09(3)(a)'!A33</f>
        <v>0</v>
      </c>
      <c r="C102" s="110"/>
      <c r="D102" s="110"/>
      <c r="E102" s="110"/>
      <c r="F102" s="83">
        <f>'66.09(3)(a)'!AP33</f>
        <v>0</v>
      </c>
      <c r="G102" s="83">
        <f>'66.09(3)(a)'!AQ33</f>
        <v>0</v>
      </c>
      <c r="H102" s="83">
        <f>'66.09(3)(a)'!AR33</f>
        <v>0</v>
      </c>
    </row>
    <row r="103" spans="1:8" hidden="1" x14ac:dyDescent="0.25">
      <c r="A103" s="78">
        <f>'66.09(3)(a)'!A34</f>
        <v>0</v>
      </c>
      <c r="C103" s="110"/>
      <c r="D103" s="110"/>
      <c r="E103" s="110"/>
      <c r="F103" s="83">
        <f>'66.09(3)(a)'!AP34</f>
        <v>0</v>
      </c>
      <c r="G103" s="83">
        <f>'66.09(3)(a)'!AQ34</f>
        <v>0</v>
      </c>
      <c r="H103" s="83">
        <f>'66.09(3)(a)'!AR34</f>
        <v>0</v>
      </c>
    </row>
    <row r="104" spans="1:8" hidden="1" x14ac:dyDescent="0.25">
      <c r="A104" s="78">
        <f>'66.09(3)(a)'!A35</f>
        <v>0</v>
      </c>
      <c r="C104" s="110"/>
      <c r="D104" s="110"/>
      <c r="E104" s="110"/>
      <c r="F104" s="83">
        <f>'66.09(3)(a)'!AP35</f>
        <v>0</v>
      </c>
      <c r="G104" s="83">
        <f>'66.09(3)(a)'!AQ35</f>
        <v>0</v>
      </c>
      <c r="H104" s="83">
        <f>'66.09(3)(a)'!AR35</f>
        <v>0</v>
      </c>
    </row>
    <row r="105" spans="1:8" hidden="1" x14ac:dyDescent="0.25">
      <c r="A105" s="78">
        <f>'66.09(3)(a)'!A36</f>
        <v>0</v>
      </c>
      <c r="C105" s="110"/>
      <c r="D105" s="110"/>
      <c r="E105" s="110"/>
      <c r="F105" s="83">
        <f>'66.09(3)(a)'!AP36</f>
        <v>0</v>
      </c>
      <c r="G105" s="83">
        <f>'66.09(3)(a)'!AQ36</f>
        <v>0</v>
      </c>
      <c r="H105" s="83">
        <f>'66.09(3)(a)'!AR36</f>
        <v>0</v>
      </c>
    </row>
    <row r="106" spans="1:8" hidden="1" x14ac:dyDescent="0.25">
      <c r="A106" s="78">
        <f>'66.09(3)(a)'!A37</f>
        <v>0</v>
      </c>
      <c r="C106" s="110"/>
      <c r="D106" s="110"/>
      <c r="E106" s="110"/>
      <c r="F106" s="83">
        <f>'66.09(3)(a)'!AP37</f>
        <v>0</v>
      </c>
      <c r="G106" s="83">
        <f>'66.09(3)(a)'!AQ37</f>
        <v>0</v>
      </c>
      <c r="H106" s="83">
        <f>'66.09(3)(a)'!AR37</f>
        <v>0</v>
      </c>
    </row>
    <row r="107" spans="1:8" hidden="1" x14ac:dyDescent="0.25">
      <c r="A107" s="78">
        <f>'66.09(3)(a)'!A38</f>
        <v>0</v>
      </c>
      <c r="C107" s="110"/>
      <c r="D107" s="110"/>
      <c r="E107" s="110"/>
      <c r="F107" s="83">
        <f>'66.09(3)(a)'!AP38</f>
        <v>0</v>
      </c>
      <c r="G107" s="83">
        <f>'66.09(3)(a)'!AQ38</f>
        <v>0</v>
      </c>
      <c r="H107" s="83">
        <f>'66.09(3)(a)'!AR38</f>
        <v>0</v>
      </c>
    </row>
    <row r="108" spans="1:8" hidden="1" x14ac:dyDescent="0.25">
      <c r="A108" s="78">
        <f>'66.09(3)(a)'!A39</f>
        <v>0</v>
      </c>
      <c r="C108" s="110"/>
      <c r="D108" s="110"/>
      <c r="E108" s="110"/>
      <c r="F108" s="83">
        <f>'66.09(3)(a)'!AP39</f>
        <v>0</v>
      </c>
      <c r="G108" s="83">
        <f>'66.09(3)(a)'!AQ39</f>
        <v>0</v>
      </c>
      <c r="H108" s="83">
        <f>'66.09(3)(a)'!AR39</f>
        <v>0</v>
      </c>
    </row>
    <row r="109" spans="1:8" hidden="1" x14ac:dyDescent="0.25">
      <c r="A109" s="78">
        <f>'66.09(3)(a)'!A40</f>
        <v>0</v>
      </c>
      <c r="C109" s="110"/>
      <c r="D109" s="110"/>
      <c r="E109" s="110"/>
      <c r="F109" s="83">
        <f>'66.09(3)(a)'!AP40</f>
        <v>0</v>
      </c>
      <c r="G109" s="83">
        <f>'66.09(3)(a)'!AQ40</f>
        <v>0</v>
      </c>
      <c r="H109" s="83">
        <f>'66.09(3)(a)'!AR40</f>
        <v>0</v>
      </c>
    </row>
    <row r="110" spans="1:8" hidden="1" x14ac:dyDescent="0.25">
      <c r="A110" s="78">
        <f>'66.09(3)(a)'!A41</f>
        <v>0</v>
      </c>
      <c r="C110" s="110"/>
      <c r="D110" s="110"/>
      <c r="E110" s="110"/>
      <c r="F110" s="83">
        <f>'66.09(3)(a)'!AP41</f>
        <v>0</v>
      </c>
      <c r="G110" s="83">
        <f>'66.09(3)(a)'!AQ41</f>
        <v>0</v>
      </c>
      <c r="H110" s="83">
        <f>'66.09(3)(a)'!AR41</f>
        <v>0</v>
      </c>
    </row>
    <row r="111" spans="1:8" hidden="1" x14ac:dyDescent="0.25">
      <c r="A111" s="78">
        <f>'66.09(3)(a)'!A42</f>
        <v>0</v>
      </c>
      <c r="C111" s="110"/>
      <c r="D111" s="110"/>
      <c r="E111" s="110"/>
      <c r="F111" s="83">
        <f>'66.09(3)(a)'!AP42</f>
        <v>0</v>
      </c>
      <c r="G111" s="83">
        <f>'66.09(3)(a)'!AQ42</f>
        <v>0</v>
      </c>
      <c r="H111" s="83">
        <f>'66.09(3)(a)'!AR42</f>
        <v>0</v>
      </c>
    </row>
    <row r="112" spans="1:8" hidden="1" x14ac:dyDescent="0.25">
      <c r="A112" s="78">
        <f>'66.09(3)(a)'!A43</f>
        <v>0</v>
      </c>
      <c r="C112" s="110"/>
      <c r="D112" s="110"/>
      <c r="E112" s="110"/>
      <c r="F112" s="83">
        <f>'66.09(3)(a)'!AP43</f>
        <v>0</v>
      </c>
      <c r="G112" s="83">
        <f>'66.09(3)(a)'!AQ43</f>
        <v>0</v>
      </c>
      <c r="H112" s="83">
        <f>'66.09(3)(a)'!AR43</f>
        <v>0</v>
      </c>
    </row>
    <row r="113" spans="1:8" hidden="1" x14ac:dyDescent="0.25">
      <c r="A113" s="78">
        <f>'66.09(3)(a)'!A44</f>
        <v>0</v>
      </c>
      <c r="C113" s="110"/>
      <c r="D113" s="110"/>
      <c r="E113" s="110"/>
      <c r="F113" s="83">
        <f>'66.09(3)(a)'!AP44</f>
        <v>0</v>
      </c>
      <c r="G113" s="83">
        <f>'66.09(3)(a)'!AQ44</f>
        <v>0</v>
      </c>
      <c r="H113" s="83">
        <f>'66.09(3)(a)'!AR44</f>
        <v>0</v>
      </c>
    </row>
    <row r="114" spans="1:8" hidden="1" x14ac:dyDescent="0.25">
      <c r="A114" s="78">
        <f>'66.09(3)(a)'!A45</f>
        <v>0</v>
      </c>
      <c r="C114" s="110"/>
      <c r="D114" s="110"/>
      <c r="E114" s="110"/>
      <c r="F114" s="83">
        <f>'66.09(3)(a)'!AP45</f>
        <v>0</v>
      </c>
      <c r="G114" s="83">
        <f>'66.09(3)(a)'!AQ45</f>
        <v>0</v>
      </c>
      <c r="H114" s="83">
        <f>'66.09(3)(a)'!AR45</f>
        <v>0</v>
      </c>
    </row>
    <row r="115" spans="1:8" hidden="1" x14ac:dyDescent="0.25">
      <c r="A115" s="78">
        <f>'66.09(3)(a)'!A46</f>
        <v>0</v>
      </c>
      <c r="C115" s="110"/>
      <c r="D115" s="110"/>
      <c r="E115" s="110"/>
      <c r="F115" s="83">
        <f>'66.09(3)(a)'!AP46</f>
        <v>0</v>
      </c>
      <c r="G115" s="83">
        <f>'66.09(3)(a)'!AQ46</f>
        <v>0</v>
      </c>
      <c r="H115" s="83">
        <f>'66.09(3)(a)'!AR46</f>
        <v>0</v>
      </c>
    </row>
    <row r="116" spans="1:8" hidden="1" x14ac:dyDescent="0.25">
      <c r="A116" s="78">
        <f>'66.09(3)(a)'!A47</f>
        <v>0</v>
      </c>
      <c r="C116" s="110"/>
      <c r="D116" s="110"/>
      <c r="E116" s="110"/>
      <c r="F116" s="83">
        <f>'66.09(3)(a)'!AP47</f>
        <v>0</v>
      </c>
      <c r="G116" s="83">
        <f>'66.09(3)(a)'!AQ47</f>
        <v>0</v>
      </c>
      <c r="H116" s="83">
        <f>'66.09(3)(a)'!AR47</f>
        <v>0</v>
      </c>
    </row>
    <row r="117" spans="1:8" hidden="1" x14ac:dyDescent="0.25">
      <c r="A117" s="78">
        <f>'66.09(3)(a)'!A48</f>
        <v>0</v>
      </c>
      <c r="C117" s="110"/>
      <c r="D117" s="110"/>
      <c r="E117" s="110"/>
      <c r="F117" s="83">
        <f>'66.09(3)(a)'!AP48</f>
        <v>0</v>
      </c>
      <c r="G117" s="83">
        <f>'66.09(3)(a)'!AQ48</f>
        <v>0</v>
      </c>
      <c r="H117" s="83">
        <f>'66.09(3)(a)'!AR48</f>
        <v>0</v>
      </c>
    </row>
    <row r="118" spans="1:8" hidden="1" x14ac:dyDescent="0.25">
      <c r="A118" s="78">
        <f>'66.09(3)(a)'!A49</f>
        <v>0</v>
      </c>
      <c r="C118" s="110"/>
      <c r="D118" s="110"/>
      <c r="E118" s="110"/>
      <c r="F118" s="83">
        <f>'66.09(3)(a)'!AP49</f>
        <v>0</v>
      </c>
      <c r="G118" s="83">
        <f>'66.09(3)(a)'!AQ49</f>
        <v>0</v>
      </c>
      <c r="H118" s="83">
        <f>'66.09(3)(a)'!AR49</f>
        <v>0</v>
      </c>
    </row>
    <row r="119" spans="1:8" hidden="1" x14ac:dyDescent="0.25">
      <c r="A119" s="78">
        <f>'66.09(3)(a)'!A50</f>
        <v>0</v>
      </c>
      <c r="C119" s="110"/>
      <c r="D119" s="110"/>
      <c r="E119" s="110"/>
      <c r="F119" s="83">
        <f>'66.09(3)(a)'!AP50</f>
        <v>0</v>
      </c>
      <c r="G119" s="83">
        <f>'66.09(3)(a)'!AQ50</f>
        <v>0</v>
      </c>
      <c r="H119" s="83">
        <f>'66.09(3)(a)'!AR50</f>
        <v>0</v>
      </c>
    </row>
    <row r="120" spans="1:8" hidden="1" x14ac:dyDescent="0.25">
      <c r="A120" s="78">
        <f>'66.09(3)(a)'!A51</f>
        <v>0</v>
      </c>
      <c r="C120" s="110"/>
      <c r="D120" s="110"/>
      <c r="E120" s="110"/>
      <c r="F120" s="83">
        <f>'66.09(3)(a)'!AP51</f>
        <v>0</v>
      </c>
      <c r="G120" s="83">
        <f>'66.09(3)(a)'!AQ51</f>
        <v>0</v>
      </c>
      <c r="H120" s="83">
        <f>'66.09(3)(a)'!AR51</f>
        <v>0</v>
      </c>
    </row>
    <row r="121" spans="1:8" hidden="1" x14ac:dyDescent="0.25">
      <c r="A121" s="78">
        <f>'66.09(3)(a)'!A52</f>
        <v>0</v>
      </c>
      <c r="C121" s="110"/>
      <c r="D121" s="110"/>
      <c r="E121" s="110"/>
      <c r="F121" s="83">
        <f>'66.09(3)(a)'!AP52</f>
        <v>0</v>
      </c>
      <c r="G121" s="83">
        <f>'66.09(3)(a)'!AQ52</f>
        <v>0</v>
      </c>
      <c r="H121" s="83">
        <f>'66.09(3)(a)'!AR52</f>
        <v>0</v>
      </c>
    </row>
    <row r="122" spans="1:8" hidden="1" x14ac:dyDescent="0.25">
      <c r="A122" s="78">
        <f>'66.09(3)(a)'!A53</f>
        <v>0</v>
      </c>
      <c r="C122" s="110"/>
      <c r="D122" s="110"/>
      <c r="E122" s="110"/>
      <c r="F122" s="83">
        <f>'66.09(3)(a)'!AP53</f>
        <v>0</v>
      </c>
      <c r="G122" s="83">
        <f>'66.09(3)(a)'!AQ53</f>
        <v>0</v>
      </c>
      <c r="H122" s="83">
        <f>'66.09(3)(a)'!AR53</f>
        <v>0</v>
      </c>
    </row>
    <row r="123" spans="1:8" hidden="1" x14ac:dyDescent="0.25">
      <c r="A123" s="78">
        <f>'66.09(3)(a)'!A54</f>
        <v>0</v>
      </c>
      <c r="C123" s="110"/>
      <c r="D123" s="110"/>
      <c r="E123" s="110"/>
      <c r="F123" s="83">
        <f>'66.09(3)(a)'!AP54</f>
        <v>0</v>
      </c>
      <c r="G123" s="83">
        <f>'66.09(3)(a)'!AQ54</f>
        <v>0</v>
      </c>
      <c r="H123" s="83">
        <f>'66.09(3)(a)'!AR54</f>
        <v>0</v>
      </c>
    </row>
    <row r="124" spans="1:8" hidden="1" x14ac:dyDescent="0.25">
      <c r="A124" s="78">
        <f>'66.09(3)(a)'!A55</f>
        <v>0</v>
      </c>
      <c r="C124" s="110"/>
      <c r="D124" s="110"/>
      <c r="E124" s="110"/>
      <c r="F124" s="83">
        <f>'66.09(3)(a)'!AP55</f>
        <v>0</v>
      </c>
      <c r="G124" s="83">
        <f>'66.09(3)(a)'!AQ55</f>
        <v>0</v>
      </c>
      <c r="H124" s="83">
        <f>'66.09(3)(a)'!AR55</f>
        <v>0</v>
      </c>
    </row>
    <row r="125" spans="1:8" hidden="1" x14ac:dyDescent="0.25">
      <c r="A125" s="78">
        <f>'66.09(3)(a)'!A56</f>
        <v>0</v>
      </c>
      <c r="C125" s="110"/>
      <c r="D125" s="110"/>
      <c r="E125" s="110"/>
      <c r="F125" s="83">
        <f>'66.09(3)(a)'!AP56</f>
        <v>0</v>
      </c>
      <c r="G125" s="83">
        <f>'66.09(3)(a)'!AQ56</f>
        <v>0</v>
      </c>
      <c r="H125" s="83">
        <f>'66.09(3)(a)'!AR56</f>
        <v>0</v>
      </c>
    </row>
    <row r="126" spans="1:8" hidden="1" x14ac:dyDescent="0.25">
      <c r="A126" s="78">
        <f>'66.09(3)(a)'!A57</f>
        <v>0</v>
      </c>
      <c r="C126" s="110"/>
      <c r="D126" s="110"/>
      <c r="E126" s="110"/>
      <c r="F126" s="83">
        <f>'66.09(3)(a)'!AP57</f>
        <v>0</v>
      </c>
      <c r="G126" s="83">
        <f>'66.09(3)(a)'!AQ57</f>
        <v>0</v>
      </c>
      <c r="H126" s="83">
        <f>'66.09(3)(a)'!AR57</f>
        <v>0</v>
      </c>
    </row>
    <row r="127" spans="1:8" hidden="1" x14ac:dyDescent="0.25">
      <c r="A127" s="78">
        <f>'66.09(3)(a)'!A58</f>
        <v>0</v>
      </c>
      <c r="C127" s="110"/>
      <c r="D127" s="110"/>
      <c r="E127" s="110"/>
      <c r="F127" s="83">
        <f>'66.09(3)(a)'!AP58</f>
        <v>0</v>
      </c>
      <c r="G127" s="83">
        <f>'66.09(3)(a)'!AQ58</f>
        <v>0</v>
      </c>
      <c r="H127" s="83">
        <f>'66.09(3)(a)'!AR58</f>
        <v>0</v>
      </c>
    </row>
    <row r="128" spans="1:8" hidden="1" x14ac:dyDescent="0.25">
      <c r="A128" s="78">
        <f>'66.09(3)(a)'!A59</f>
        <v>0</v>
      </c>
      <c r="C128" s="110"/>
      <c r="D128" s="110"/>
      <c r="E128" s="110"/>
      <c r="F128" s="83">
        <f>'66.09(3)(a)'!AP59</f>
        <v>0</v>
      </c>
      <c r="G128" s="83">
        <f>'66.09(3)(a)'!AQ59</f>
        <v>0</v>
      </c>
      <c r="H128" s="83">
        <f>'66.09(3)(a)'!AR59</f>
        <v>0</v>
      </c>
    </row>
    <row r="129" spans="1:8" hidden="1" x14ac:dyDescent="0.25">
      <c r="A129" s="78">
        <f>'66.09(3)(a)'!A60</f>
        <v>0</v>
      </c>
      <c r="C129" s="110"/>
      <c r="D129" s="110"/>
      <c r="E129" s="110"/>
      <c r="F129" s="83">
        <f>'66.09(3)(a)'!AP60</f>
        <v>0</v>
      </c>
      <c r="G129" s="83">
        <f>'66.09(3)(a)'!AQ60</f>
        <v>0</v>
      </c>
      <c r="H129" s="83">
        <f>'66.09(3)(a)'!AR60</f>
        <v>0</v>
      </c>
    </row>
    <row r="130" spans="1:8" hidden="1" x14ac:dyDescent="0.25">
      <c r="A130" s="78">
        <f>'66.09(3)(a)'!A61</f>
        <v>0</v>
      </c>
      <c r="C130" s="110"/>
      <c r="D130" s="110"/>
      <c r="E130" s="110"/>
      <c r="F130" s="83">
        <f>'66.09(3)(a)'!AP61</f>
        <v>0</v>
      </c>
      <c r="G130" s="83">
        <f>'66.09(3)(a)'!AQ61</f>
        <v>0</v>
      </c>
      <c r="H130" s="83">
        <f>'66.09(3)(a)'!AR61</f>
        <v>0</v>
      </c>
    </row>
    <row r="131" spans="1:8" hidden="1" x14ac:dyDescent="0.25">
      <c r="A131" s="78">
        <f>'66.09(3)(a)'!A62</f>
        <v>0</v>
      </c>
      <c r="C131" s="110"/>
      <c r="D131" s="110"/>
      <c r="E131" s="110"/>
      <c r="F131" s="83">
        <f>'66.09(3)(a)'!AP62</f>
        <v>0</v>
      </c>
      <c r="G131" s="83">
        <f>'66.09(3)(a)'!AQ62</f>
        <v>0</v>
      </c>
      <c r="H131" s="83">
        <f>'66.09(3)(a)'!AR62</f>
        <v>0</v>
      </c>
    </row>
    <row r="132" spans="1:8" hidden="1" x14ac:dyDescent="0.25">
      <c r="A132" s="78">
        <f>'66.09(3)(a)'!A63</f>
        <v>0</v>
      </c>
      <c r="C132" s="110"/>
      <c r="D132" s="110"/>
      <c r="E132" s="110"/>
      <c r="F132" s="83">
        <f>'66.09(3)(a)'!AP63</f>
        <v>0</v>
      </c>
      <c r="G132" s="83">
        <f>'66.09(3)(a)'!AQ63</f>
        <v>0</v>
      </c>
      <c r="H132" s="83">
        <f>'66.09(3)(a)'!AR63</f>
        <v>0</v>
      </c>
    </row>
    <row r="133" spans="1:8" hidden="1" x14ac:dyDescent="0.25">
      <c r="A133" s="78">
        <f>'66.09(3)(a)'!A64</f>
        <v>0</v>
      </c>
      <c r="C133" s="110"/>
      <c r="D133" s="110"/>
      <c r="E133" s="110"/>
      <c r="F133" s="83">
        <f>'66.09(3)(a)'!AP64</f>
        <v>0</v>
      </c>
      <c r="G133" s="83">
        <f>'66.09(3)(a)'!AQ64</f>
        <v>0</v>
      </c>
      <c r="H133" s="83">
        <f>'66.09(3)(a)'!AR64</f>
        <v>0</v>
      </c>
    </row>
    <row r="134" spans="1:8" hidden="1" x14ac:dyDescent="0.25">
      <c r="A134" s="78">
        <f>'66.09(3)(a)'!A65</f>
        <v>0</v>
      </c>
      <c r="C134" s="110"/>
      <c r="D134" s="110"/>
      <c r="E134" s="110"/>
      <c r="F134" s="83">
        <f>'66.09(3)(a)'!AP65</f>
        <v>0</v>
      </c>
      <c r="G134" s="83">
        <f>'66.09(3)(a)'!AQ65</f>
        <v>0</v>
      </c>
      <c r="H134" s="83">
        <f>'66.09(3)(a)'!AR65</f>
        <v>0</v>
      </c>
    </row>
    <row r="135" spans="1:8" hidden="1" x14ac:dyDescent="0.25">
      <c r="A135" s="78">
        <f>'66.09(3)(a)'!A66</f>
        <v>0</v>
      </c>
      <c r="C135" s="110"/>
      <c r="D135" s="110"/>
      <c r="E135" s="110"/>
      <c r="F135" s="83">
        <f>'66.09(3)(a)'!AP66</f>
        <v>0</v>
      </c>
      <c r="G135" s="83">
        <f>'66.09(3)(a)'!AQ66</f>
        <v>0</v>
      </c>
      <c r="H135" s="83">
        <f>'66.09(3)(a)'!AR66</f>
        <v>0</v>
      </c>
    </row>
    <row r="136" spans="1:8" hidden="1" x14ac:dyDescent="0.25">
      <c r="A136" s="78">
        <f>'66.09(3)(a)'!A67</f>
        <v>0</v>
      </c>
      <c r="C136" s="110"/>
      <c r="D136" s="110"/>
      <c r="E136" s="110"/>
      <c r="F136" s="83">
        <f>'66.09(3)(a)'!AP67</f>
        <v>0</v>
      </c>
      <c r="G136" s="83">
        <f>'66.09(3)(a)'!AQ67</f>
        <v>0</v>
      </c>
      <c r="H136" s="83">
        <f>'66.09(3)(a)'!AR67</f>
        <v>0</v>
      </c>
    </row>
    <row r="137" spans="1:8" hidden="1" x14ac:dyDescent="0.25">
      <c r="A137" s="78">
        <f>'66.09(3)(a)'!A68</f>
        <v>0</v>
      </c>
      <c r="C137" s="110"/>
      <c r="D137" s="110"/>
      <c r="E137" s="110"/>
      <c r="F137" s="83">
        <f>'66.09(3)(a)'!AP68</f>
        <v>0</v>
      </c>
      <c r="G137" s="83">
        <f>'66.09(3)(a)'!AQ68</f>
        <v>0</v>
      </c>
      <c r="H137" s="83">
        <f>'66.09(3)(a)'!AR68</f>
        <v>0</v>
      </c>
    </row>
    <row r="138" spans="1:8" hidden="1" x14ac:dyDescent="0.25">
      <c r="A138" s="78">
        <f>'66.09(3)(a)'!A69</f>
        <v>0</v>
      </c>
      <c r="C138" s="110"/>
      <c r="D138" s="110"/>
      <c r="E138" s="110"/>
      <c r="F138" s="83">
        <f>'66.09(3)(a)'!AP69</f>
        <v>0</v>
      </c>
      <c r="G138" s="83">
        <f>'66.09(3)(a)'!AQ69</f>
        <v>0</v>
      </c>
      <c r="H138" s="83">
        <f>'66.09(3)(a)'!AR69</f>
        <v>0</v>
      </c>
    </row>
    <row r="139" spans="1:8" hidden="1" x14ac:dyDescent="0.25">
      <c r="A139" s="78">
        <f>'66.09(3)(a)'!A70</f>
        <v>0</v>
      </c>
      <c r="C139" s="110"/>
      <c r="D139" s="110"/>
      <c r="E139" s="110"/>
      <c r="F139" s="83">
        <f>'66.09(3)(a)'!AP70</f>
        <v>0</v>
      </c>
      <c r="G139" s="83">
        <f>'66.09(3)(a)'!AQ70</f>
        <v>0</v>
      </c>
      <c r="H139" s="83">
        <f>'66.09(3)(a)'!AR70</f>
        <v>0</v>
      </c>
    </row>
    <row r="140" spans="1:8" hidden="1" x14ac:dyDescent="0.25">
      <c r="A140" s="78">
        <f>'66.09(3)(a)'!A71</f>
        <v>0</v>
      </c>
      <c r="C140" s="110"/>
      <c r="D140" s="110"/>
      <c r="E140" s="110"/>
      <c r="F140" s="83">
        <f>'66.09(3)(a)'!AP71</f>
        <v>0</v>
      </c>
      <c r="G140" s="83">
        <f>'66.09(3)(a)'!AQ71</f>
        <v>0</v>
      </c>
      <c r="H140" s="83">
        <f>'66.09(3)(a)'!AR71</f>
        <v>0</v>
      </c>
    </row>
    <row r="141" spans="1:8" hidden="1" x14ac:dyDescent="0.25">
      <c r="A141" s="78">
        <f>'66.09(3)(a)'!A72</f>
        <v>0</v>
      </c>
      <c r="C141" s="110"/>
      <c r="D141" s="110"/>
      <c r="E141" s="110"/>
      <c r="F141" s="83">
        <f>'66.09(3)(a)'!AP72</f>
        <v>0</v>
      </c>
      <c r="G141" s="83">
        <f>'66.09(3)(a)'!AQ72</f>
        <v>0</v>
      </c>
      <c r="H141" s="83">
        <f>'66.09(3)(a)'!AR72</f>
        <v>0</v>
      </c>
    </row>
    <row r="142" spans="1:8" hidden="1" x14ac:dyDescent="0.25">
      <c r="A142" s="78">
        <f>'66.09(3)(a)'!A73</f>
        <v>0</v>
      </c>
      <c r="C142" s="110"/>
      <c r="D142" s="110"/>
      <c r="E142" s="110"/>
      <c r="F142" s="83">
        <f>'66.09(3)(a)'!AP73</f>
        <v>0</v>
      </c>
      <c r="G142" s="83">
        <f>'66.09(3)(a)'!AQ73</f>
        <v>0</v>
      </c>
      <c r="H142" s="83">
        <f>'66.09(3)(a)'!AR73</f>
        <v>0</v>
      </c>
    </row>
    <row r="143" spans="1:8" hidden="1" x14ac:dyDescent="0.25">
      <c r="A143" s="78">
        <f>'66.09(3)(a)'!A74</f>
        <v>0</v>
      </c>
      <c r="C143" s="110"/>
      <c r="D143" s="110"/>
      <c r="E143" s="110"/>
      <c r="F143" s="83">
        <f>'66.09(3)(a)'!AP74</f>
        <v>0</v>
      </c>
      <c r="G143" s="83">
        <f>'66.09(3)(a)'!AQ74</f>
        <v>0</v>
      </c>
      <c r="H143" s="83">
        <f>'66.09(3)(a)'!AR74</f>
        <v>0</v>
      </c>
    </row>
    <row r="144" spans="1:8" hidden="1" x14ac:dyDescent="0.25">
      <c r="A144" s="78">
        <f>'66.09(3)(a)'!A75</f>
        <v>0</v>
      </c>
      <c r="C144" s="110"/>
      <c r="D144" s="110"/>
      <c r="E144" s="110"/>
      <c r="F144" s="83">
        <f>'66.09(3)(a)'!AP75</f>
        <v>0</v>
      </c>
      <c r="G144" s="83">
        <f>'66.09(3)(a)'!AQ75</f>
        <v>0</v>
      </c>
      <c r="H144" s="83">
        <f>'66.09(3)(a)'!AR75</f>
        <v>0</v>
      </c>
    </row>
    <row r="145" spans="1:8" hidden="1" x14ac:dyDescent="0.25">
      <c r="A145" s="78">
        <f>'66.09(3)(a)'!A76</f>
        <v>0</v>
      </c>
      <c r="C145" s="110"/>
      <c r="D145" s="110"/>
      <c r="E145" s="110"/>
      <c r="F145" s="83">
        <f>'66.09(3)(a)'!AP76</f>
        <v>0</v>
      </c>
      <c r="G145" s="83">
        <f>'66.09(3)(a)'!AQ76</f>
        <v>0</v>
      </c>
      <c r="H145" s="83">
        <f>'66.09(3)(a)'!AR76</f>
        <v>0</v>
      </c>
    </row>
    <row r="146" spans="1:8" hidden="1" x14ac:dyDescent="0.25">
      <c r="A146" s="78">
        <f>'66.09(3)(a)'!A77</f>
        <v>0</v>
      </c>
      <c r="C146" s="110"/>
      <c r="D146" s="110"/>
      <c r="E146" s="110"/>
      <c r="F146" s="83">
        <f>'66.09(3)(a)'!AP77</f>
        <v>0</v>
      </c>
      <c r="G146" s="83">
        <f>'66.09(3)(a)'!AQ77</f>
        <v>0</v>
      </c>
      <c r="H146" s="83">
        <f>'66.09(3)(a)'!AR77</f>
        <v>0</v>
      </c>
    </row>
    <row r="147" spans="1:8" hidden="1" x14ac:dyDescent="0.25">
      <c r="A147" s="78">
        <f>'66.09(3)(a)'!A78</f>
        <v>0</v>
      </c>
      <c r="C147" s="110"/>
      <c r="D147" s="110"/>
      <c r="E147" s="110"/>
      <c r="F147" s="83">
        <f>'66.09(3)(a)'!AP78</f>
        <v>0</v>
      </c>
      <c r="G147" s="83">
        <f>'66.09(3)(a)'!AQ78</f>
        <v>0</v>
      </c>
      <c r="H147" s="83">
        <f>'66.09(3)(a)'!AR78</f>
        <v>0</v>
      </c>
    </row>
    <row r="148" spans="1:8" hidden="1" x14ac:dyDescent="0.25">
      <c r="A148" s="78">
        <f>'66.09(3)(a)'!A79</f>
        <v>0</v>
      </c>
      <c r="C148" s="110"/>
      <c r="D148" s="110"/>
      <c r="E148" s="110"/>
      <c r="F148" s="83">
        <f>'66.09(3)(a)'!AP79</f>
        <v>0</v>
      </c>
      <c r="G148" s="83">
        <f>'66.09(3)(a)'!AQ79</f>
        <v>0</v>
      </c>
      <c r="H148" s="83">
        <f>'66.09(3)(a)'!AR79</f>
        <v>0</v>
      </c>
    </row>
    <row r="149" spans="1:8" hidden="1" x14ac:dyDescent="0.25">
      <c r="A149" s="78">
        <f>'66.09(3)(a)'!A80</f>
        <v>0</v>
      </c>
      <c r="C149" s="110"/>
      <c r="D149" s="110"/>
      <c r="E149" s="110"/>
      <c r="F149" s="83">
        <f>'66.09(3)(a)'!AP80</f>
        <v>0</v>
      </c>
      <c r="G149" s="83">
        <f>'66.09(3)(a)'!AQ80</f>
        <v>0</v>
      </c>
      <c r="H149" s="83">
        <f>'66.09(3)(a)'!AR80</f>
        <v>0</v>
      </c>
    </row>
    <row r="150" spans="1:8" hidden="1" x14ac:dyDescent="0.25">
      <c r="A150" s="78">
        <f>'66.09(3)(a)'!A81</f>
        <v>0</v>
      </c>
      <c r="C150" s="110"/>
      <c r="D150" s="110"/>
      <c r="E150" s="110"/>
      <c r="F150" s="83">
        <f>'66.09(3)(a)'!AP81</f>
        <v>0</v>
      </c>
      <c r="G150" s="83">
        <f>'66.09(3)(a)'!AQ81</f>
        <v>0</v>
      </c>
      <c r="H150" s="83">
        <f>'66.09(3)(a)'!AR81</f>
        <v>0</v>
      </c>
    </row>
    <row r="151" spans="1:8" hidden="1" x14ac:dyDescent="0.25">
      <c r="A151" s="78">
        <f>'66.09(3)(a)'!A82</f>
        <v>0</v>
      </c>
      <c r="C151" s="110"/>
      <c r="D151" s="110"/>
      <c r="E151" s="110"/>
      <c r="F151" s="83">
        <f>'66.09(3)(a)'!AP82</f>
        <v>0</v>
      </c>
      <c r="G151" s="83">
        <f>'66.09(3)(a)'!AQ82</f>
        <v>0</v>
      </c>
      <c r="H151" s="83">
        <f>'66.09(3)(a)'!AR82</f>
        <v>0</v>
      </c>
    </row>
    <row r="152" spans="1:8" hidden="1" x14ac:dyDescent="0.25">
      <c r="A152" s="78">
        <f>'66.09(3)(a)'!A83</f>
        <v>0</v>
      </c>
      <c r="C152" s="110"/>
      <c r="D152" s="110"/>
      <c r="E152" s="110"/>
      <c r="F152" s="83">
        <f>'66.09(3)(a)'!AP83</f>
        <v>0</v>
      </c>
      <c r="G152" s="83">
        <f>'66.09(3)(a)'!AQ83</f>
        <v>0</v>
      </c>
      <c r="H152" s="83">
        <f>'66.09(3)(a)'!AR83</f>
        <v>0</v>
      </c>
    </row>
    <row r="153" spans="1:8" hidden="1" x14ac:dyDescent="0.25">
      <c r="A153" s="78">
        <f>'66.09(3)(a)'!A84</f>
        <v>0</v>
      </c>
      <c r="C153" s="110"/>
      <c r="D153" s="110"/>
      <c r="E153" s="110"/>
      <c r="F153" s="83">
        <f>'66.09(3)(a)'!AP84</f>
        <v>0</v>
      </c>
      <c r="G153" s="83">
        <f>'66.09(3)(a)'!AQ84</f>
        <v>0</v>
      </c>
      <c r="H153" s="83">
        <f>'66.09(3)(a)'!AR84</f>
        <v>0</v>
      </c>
    </row>
    <row r="154" spans="1:8" hidden="1" x14ac:dyDescent="0.25">
      <c r="A154" s="78">
        <f>'66.09(3)(a)'!A85</f>
        <v>0</v>
      </c>
      <c r="C154" s="110"/>
      <c r="D154" s="110"/>
      <c r="E154" s="110"/>
      <c r="F154" s="83">
        <f>'66.09(3)(a)'!AP85</f>
        <v>0</v>
      </c>
      <c r="G154" s="83">
        <f>'66.09(3)(a)'!AQ85</f>
        <v>0</v>
      </c>
      <c r="H154" s="83">
        <f>'66.09(3)(a)'!AR85</f>
        <v>0</v>
      </c>
    </row>
    <row r="155" spans="1:8" hidden="1" x14ac:dyDescent="0.25">
      <c r="A155" s="78">
        <f>'66.09(3)(a)'!A86</f>
        <v>0</v>
      </c>
      <c r="C155" s="110"/>
      <c r="D155" s="110"/>
      <c r="E155" s="110"/>
      <c r="F155" s="83">
        <f>'66.09(3)(a)'!AP86</f>
        <v>0</v>
      </c>
      <c r="G155" s="83">
        <f>'66.09(3)(a)'!AQ86</f>
        <v>0</v>
      </c>
      <c r="H155" s="83">
        <f>'66.09(3)(a)'!AR86</f>
        <v>0</v>
      </c>
    </row>
    <row r="156" spans="1:8" hidden="1" x14ac:dyDescent="0.25">
      <c r="A156" s="78">
        <f>'66.09(3)(a)'!A87</f>
        <v>0</v>
      </c>
      <c r="C156" s="110"/>
      <c r="D156" s="110"/>
      <c r="E156" s="110"/>
      <c r="F156" s="83">
        <f>'66.09(3)(a)'!AP87</f>
        <v>0</v>
      </c>
      <c r="G156" s="83">
        <f>'66.09(3)(a)'!AQ87</f>
        <v>0</v>
      </c>
      <c r="H156" s="83">
        <f>'66.09(3)(a)'!AR87</f>
        <v>0</v>
      </c>
    </row>
    <row r="157" spans="1:8" hidden="1" x14ac:dyDescent="0.25">
      <c r="A157" s="78">
        <f>'66.09(3)(a)'!A88</f>
        <v>0</v>
      </c>
      <c r="C157" s="110"/>
      <c r="D157" s="110"/>
      <c r="E157" s="110"/>
      <c r="F157" s="83">
        <f>'66.09(3)(a)'!AP88</f>
        <v>0</v>
      </c>
      <c r="G157" s="83">
        <f>'66.09(3)(a)'!AQ88</f>
        <v>0</v>
      </c>
      <c r="H157" s="83">
        <f>'66.09(3)(a)'!AR88</f>
        <v>0</v>
      </c>
    </row>
    <row r="158" spans="1:8" hidden="1" x14ac:dyDescent="0.25">
      <c r="A158" s="78">
        <f>'66.09(3)(a)'!A89</f>
        <v>0</v>
      </c>
      <c r="C158" s="110"/>
      <c r="D158" s="110"/>
      <c r="E158" s="110"/>
      <c r="F158" s="83">
        <f>'66.09(3)(a)'!AP89</f>
        <v>0</v>
      </c>
      <c r="G158" s="83">
        <f>'66.09(3)(a)'!AQ89</f>
        <v>0</v>
      </c>
      <c r="H158" s="83">
        <f>'66.09(3)(a)'!AR89</f>
        <v>0</v>
      </c>
    </row>
    <row r="159" spans="1:8" hidden="1" x14ac:dyDescent="0.25">
      <c r="A159" s="78">
        <f>'66.09(3)(a)'!A90</f>
        <v>0</v>
      </c>
      <c r="C159" s="110"/>
      <c r="D159" s="110"/>
      <c r="E159" s="110"/>
      <c r="F159" s="83">
        <f>'66.09(3)(a)'!AP90</f>
        <v>0</v>
      </c>
      <c r="G159" s="83">
        <f>'66.09(3)(a)'!AQ90</f>
        <v>0</v>
      </c>
      <c r="H159" s="83">
        <f>'66.09(3)(a)'!AR90</f>
        <v>0</v>
      </c>
    </row>
    <row r="160" spans="1:8" hidden="1" x14ac:dyDescent="0.25">
      <c r="A160" s="78">
        <f>'66.09(3)(a)'!A91</f>
        <v>0</v>
      </c>
      <c r="C160" s="110"/>
      <c r="D160" s="110"/>
      <c r="E160" s="110"/>
      <c r="F160" s="83">
        <f>'66.09(3)(a)'!AP91</f>
        <v>0</v>
      </c>
      <c r="G160" s="83">
        <f>'66.09(3)(a)'!AQ91</f>
        <v>0</v>
      </c>
      <c r="H160" s="83">
        <f>'66.09(3)(a)'!AR91</f>
        <v>0</v>
      </c>
    </row>
    <row r="161" spans="1:8" hidden="1" x14ac:dyDescent="0.25">
      <c r="A161" s="78">
        <f>'66.09(3)(a)'!A92</f>
        <v>0</v>
      </c>
      <c r="C161" s="110"/>
      <c r="D161" s="110"/>
      <c r="E161" s="110"/>
      <c r="F161" s="83">
        <f>'66.09(3)(a)'!AP92</f>
        <v>0</v>
      </c>
      <c r="G161" s="83">
        <f>'66.09(3)(a)'!AQ92</f>
        <v>0</v>
      </c>
      <c r="H161" s="83">
        <f>'66.09(3)(a)'!AR92</f>
        <v>0</v>
      </c>
    </row>
    <row r="162" spans="1:8" hidden="1" x14ac:dyDescent="0.25">
      <c r="A162" s="78">
        <f>'66.09(3)(a)'!A93</f>
        <v>0</v>
      </c>
      <c r="C162" s="110"/>
      <c r="D162" s="110"/>
      <c r="E162" s="110"/>
      <c r="F162" s="83">
        <f>'66.09(3)(a)'!AP93</f>
        <v>0</v>
      </c>
      <c r="G162" s="83">
        <f>'66.09(3)(a)'!AQ93</f>
        <v>0</v>
      </c>
      <c r="H162" s="83">
        <f>'66.09(3)(a)'!AR93</f>
        <v>0</v>
      </c>
    </row>
    <row r="163" spans="1:8" hidden="1" x14ac:dyDescent="0.25">
      <c r="A163" s="78">
        <f>'66.09(3)(a)'!A94</f>
        <v>0</v>
      </c>
      <c r="C163" s="110"/>
      <c r="D163" s="110"/>
      <c r="E163" s="110"/>
      <c r="F163" s="83">
        <f>'66.09(3)(a)'!AP94</f>
        <v>0</v>
      </c>
      <c r="G163" s="83">
        <f>'66.09(3)(a)'!AQ94</f>
        <v>0</v>
      </c>
      <c r="H163" s="83">
        <f>'66.09(3)(a)'!AR94</f>
        <v>0</v>
      </c>
    </row>
    <row r="164" spans="1:8" hidden="1" x14ac:dyDescent="0.25">
      <c r="A164" s="78">
        <f>'66.09(3)(a)'!A95</f>
        <v>0</v>
      </c>
      <c r="C164" s="110"/>
      <c r="D164" s="110"/>
      <c r="E164" s="110"/>
      <c r="F164" s="83">
        <f>'66.09(3)(a)'!AP95</f>
        <v>0</v>
      </c>
      <c r="G164" s="83">
        <f>'66.09(3)(a)'!AQ95</f>
        <v>0</v>
      </c>
      <c r="H164" s="83">
        <f>'66.09(3)(a)'!AR95</f>
        <v>0</v>
      </c>
    </row>
    <row r="165" spans="1:8" hidden="1" x14ac:dyDescent="0.25">
      <c r="A165" s="78">
        <f>'66.09(3)(a)'!A96</f>
        <v>0</v>
      </c>
      <c r="C165" s="110"/>
      <c r="D165" s="110"/>
      <c r="E165" s="110"/>
      <c r="F165" s="83">
        <f>'66.09(3)(a)'!AP96</f>
        <v>0</v>
      </c>
      <c r="G165" s="83">
        <f>'66.09(3)(a)'!AQ96</f>
        <v>0</v>
      </c>
      <c r="H165" s="83">
        <f>'66.09(3)(a)'!AR96</f>
        <v>0</v>
      </c>
    </row>
    <row r="166" spans="1:8" hidden="1" x14ac:dyDescent="0.25">
      <c r="A166" s="78">
        <f>'66.09(3)(a)'!A97</f>
        <v>0</v>
      </c>
      <c r="C166" s="110"/>
      <c r="D166" s="110"/>
      <c r="E166" s="110"/>
      <c r="F166" s="83">
        <f>'66.09(3)(a)'!AP97</f>
        <v>0</v>
      </c>
      <c r="G166" s="83">
        <f>'66.09(3)(a)'!AQ97</f>
        <v>0</v>
      </c>
      <c r="H166" s="83">
        <f>'66.09(3)(a)'!AR97</f>
        <v>0</v>
      </c>
    </row>
    <row r="167" spans="1:8" hidden="1" x14ac:dyDescent="0.25">
      <c r="A167" s="78">
        <f>'66.09(3)(a)'!A98</f>
        <v>0</v>
      </c>
      <c r="C167" s="110"/>
      <c r="D167" s="110"/>
      <c r="E167" s="110"/>
      <c r="F167" s="83">
        <f>'66.09(3)(a)'!AP98</f>
        <v>0</v>
      </c>
      <c r="G167" s="83">
        <f>'66.09(3)(a)'!AQ98</f>
        <v>0</v>
      </c>
      <c r="H167" s="83">
        <f>'66.09(3)(a)'!AR98</f>
        <v>0</v>
      </c>
    </row>
    <row r="168" spans="1:8" hidden="1" x14ac:dyDescent="0.25">
      <c r="A168" s="78">
        <f>'66.09(3)(a)'!A99</f>
        <v>0</v>
      </c>
      <c r="C168" s="110"/>
      <c r="D168" s="110"/>
      <c r="E168" s="110"/>
      <c r="F168" s="83">
        <f>'66.09(3)(a)'!AP99</f>
        <v>0</v>
      </c>
      <c r="G168" s="83">
        <f>'66.09(3)(a)'!AQ99</f>
        <v>0</v>
      </c>
      <c r="H168" s="83">
        <f>'66.09(3)(a)'!AR99</f>
        <v>0</v>
      </c>
    </row>
    <row r="169" spans="1:8" hidden="1" x14ac:dyDescent="0.25">
      <c r="A169" s="78">
        <f>'66.09(3)(a)'!A100</f>
        <v>0</v>
      </c>
      <c r="C169" s="110"/>
      <c r="D169" s="110"/>
      <c r="E169" s="110"/>
      <c r="F169" s="83">
        <f>'66.09(3)(a)'!AP100</f>
        <v>0</v>
      </c>
      <c r="G169" s="83">
        <f>'66.09(3)(a)'!AQ100</f>
        <v>0</v>
      </c>
      <c r="H169" s="83">
        <f>'66.09(3)(a)'!AR100</f>
        <v>0</v>
      </c>
    </row>
    <row r="170" spans="1:8" hidden="1" x14ac:dyDescent="0.25">
      <c r="A170" s="78">
        <f>'66.09(3)(a)'!A101</f>
        <v>0</v>
      </c>
      <c r="C170" s="110"/>
      <c r="D170" s="110"/>
      <c r="E170" s="110"/>
      <c r="F170" s="83">
        <f>'66.09(3)(a)'!AP101</f>
        <v>0</v>
      </c>
      <c r="G170" s="83">
        <f>'66.09(3)(a)'!AQ101</f>
        <v>0</v>
      </c>
      <c r="H170" s="83">
        <f>'66.09(3)(a)'!AR101</f>
        <v>0</v>
      </c>
    </row>
    <row r="171" spans="1:8" hidden="1" x14ac:dyDescent="0.25">
      <c r="A171" s="78">
        <f>'66.09(3)(a)'!A102</f>
        <v>0</v>
      </c>
      <c r="C171" s="110"/>
      <c r="D171" s="110"/>
      <c r="E171" s="110"/>
      <c r="F171" s="83">
        <f>'66.09(3)(a)'!AP102</f>
        <v>0</v>
      </c>
      <c r="G171" s="83">
        <f>'66.09(3)(a)'!AQ102</f>
        <v>0</v>
      </c>
      <c r="H171" s="83">
        <f>'66.09(3)(a)'!AR102</f>
        <v>0</v>
      </c>
    </row>
    <row r="172" spans="1:8" hidden="1" x14ac:dyDescent="0.25">
      <c r="A172" s="78">
        <f>'66.09(3)(a)'!A103</f>
        <v>0</v>
      </c>
      <c r="C172" s="110"/>
      <c r="D172" s="110"/>
      <c r="E172" s="110"/>
      <c r="F172" s="83">
        <f>'66.09(3)(a)'!AP103</f>
        <v>0</v>
      </c>
      <c r="G172" s="83">
        <f>'66.09(3)(a)'!AQ103</f>
        <v>0</v>
      </c>
      <c r="H172" s="83">
        <f>'66.09(3)(a)'!AR103</f>
        <v>0</v>
      </c>
    </row>
    <row r="173" spans="1:8" hidden="1" x14ac:dyDescent="0.25">
      <c r="A173" s="78">
        <f>'66.09(3)(a)'!A104</f>
        <v>0</v>
      </c>
      <c r="C173" s="110"/>
      <c r="D173" s="110"/>
      <c r="E173" s="110"/>
      <c r="F173" s="83">
        <f>'66.09(3)(a)'!AP104</f>
        <v>0</v>
      </c>
      <c r="G173" s="83">
        <f>'66.09(3)(a)'!AQ104</f>
        <v>0</v>
      </c>
      <c r="H173" s="83">
        <f>'66.09(3)(a)'!AR104</f>
        <v>0</v>
      </c>
    </row>
    <row r="174" spans="1:8" hidden="1" x14ac:dyDescent="0.25">
      <c r="A174" s="78">
        <f>'66.09(3)(a)'!A105</f>
        <v>0</v>
      </c>
      <c r="C174" s="110"/>
      <c r="D174" s="110"/>
      <c r="E174" s="110"/>
      <c r="F174" s="83">
        <f>'66.09(3)(a)'!AP105</f>
        <v>0</v>
      </c>
      <c r="G174" s="83">
        <f>'66.09(3)(a)'!AQ105</f>
        <v>0</v>
      </c>
      <c r="H174" s="83">
        <f>'66.09(3)(a)'!AR105</f>
        <v>0</v>
      </c>
    </row>
    <row r="175" spans="1:8" hidden="1" x14ac:dyDescent="0.25">
      <c r="A175" s="78">
        <f>'66.09(3)(a)'!A106</f>
        <v>0</v>
      </c>
      <c r="C175" s="110"/>
      <c r="D175" s="110"/>
      <c r="E175" s="110"/>
      <c r="F175" s="83">
        <f>'66.09(3)(a)'!AP106</f>
        <v>0</v>
      </c>
      <c r="G175" s="83">
        <f>'66.09(3)(a)'!AQ106</f>
        <v>0</v>
      </c>
      <c r="H175" s="83">
        <f>'66.09(3)(a)'!AR106</f>
        <v>0</v>
      </c>
    </row>
    <row r="176" spans="1:8" hidden="1" x14ac:dyDescent="0.25">
      <c r="A176" s="78">
        <f>'66.09(3)(a)'!A107</f>
        <v>0</v>
      </c>
      <c r="C176" s="110"/>
      <c r="D176" s="110"/>
      <c r="E176" s="110"/>
      <c r="F176" s="83">
        <f>'66.09(3)(a)'!AP107</f>
        <v>0</v>
      </c>
      <c r="G176" s="83">
        <f>'66.09(3)(a)'!AQ107</f>
        <v>0</v>
      </c>
      <c r="H176" s="83">
        <f>'66.09(3)(a)'!AR107</f>
        <v>0</v>
      </c>
    </row>
    <row r="177" spans="1:8" hidden="1" x14ac:dyDescent="0.25">
      <c r="A177" s="78">
        <f>'66.09(3)(a)'!A108</f>
        <v>0</v>
      </c>
      <c r="C177" s="110"/>
      <c r="D177" s="110"/>
      <c r="E177" s="110"/>
      <c r="F177" s="83">
        <f>'66.09(3)(a)'!AP108</f>
        <v>0</v>
      </c>
      <c r="G177" s="83">
        <f>'66.09(3)(a)'!AQ108</f>
        <v>0</v>
      </c>
      <c r="H177" s="83">
        <f>'66.09(3)(a)'!AR108</f>
        <v>0</v>
      </c>
    </row>
    <row r="178" spans="1:8" hidden="1" x14ac:dyDescent="0.25">
      <c r="A178" s="78">
        <f>'66.09(3)(a)'!A109</f>
        <v>0</v>
      </c>
      <c r="C178" s="110"/>
      <c r="D178" s="110"/>
      <c r="E178" s="110"/>
      <c r="F178" s="83">
        <f>'66.09(3)(a)'!AP109</f>
        <v>0</v>
      </c>
      <c r="G178" s="83">
        <f>'66.09(3)(a)'!AQ109</f>
        <v>0</v>
      </c>
      <c r="H178" s="83">
        <f>'66.09(3)(a)'!AR109</f>
        <v>0</v>
      </c>
    </row>
    <row r="179" spans="1:8" hidden="1" x14ac:dyDescent="0.25">
      <c r="A179" s="78">
        <f>'66.09(3)(a)'!A110</f>
        <v>0</v>
      </c>
      <c r="C179" s="110"/>
      <c r="D179" s="110"/>
      <c r="E179" s="110"/>
      <c r="F179" s="83">
        <f>'66.09(3)(a)'!AP110</f>
        <v>0</v>
      </c>
      <c r="G179" s="83">
        <f>'66.09(3)(a)'!AQ110</f>
        <v>0</v>
      </c>
      <c r="H179" s="83">
        <f>'66.09(3)(a)'!AR110</f>
        <v>0</v>
      </c>
    </row>
    <row r="180" spans="1:8" hidden="1" x14ac:dyDescent="0.25">
      <c r="A180" s="78">
        <f>'66.09(3)(a)'!A111</f>
        <v>0</v>
      </c>
      <c r="C180" s="110"/>
      <c r="D180" s="110"/>
      <c r="E180" s="110"/>
      <c r="F180" s="83">
        <f>'66.09(3)(a)'!AP111</f>
        <v>0</v>
      </c>
      <c r="G180" s="83">
        <f>'66.09(3)(a)'!AQ111</f>
        <v>0</v>
      </c>
      <c r="H180" s="83">
        <f>'66.09(3)(a)'!AR111</f>
        <v>0</v>
      </c>
    </row>
    <row r="181" spans="1:8" hidden="1" x14ac:dyDescent="0.25">
      <c r="A181" s="78">
        <f>'66.09(3)(a)'!A112</f>
        <v>0</v>
      </c>
      <c r="C181" s="110"/>
      <c r="D181" s="110"/>
      <c r="E181" s="110"/>
      <c r="F181" s="83">
        <f>'66.09(3)(a)'!AP112</f>
        <v>0</v>
      </c>
      <c r="G181" s="83">
        <f>'66.09(3)(a)'!AQ112</f>
        <v>0</v>
      </c>
      <c r="H181" s="83">
        <f>'66.09(3)(a)'!AR112</f>
        <v>0</v>
      </c>
    </row>
    <row r="182" spans="1:8" hidden="1" x14ac:dyDescent="0.25">
      <c r="A182" s="78">
        <f>'66.09(3)(a)'!A113</f>
        <v>0</v>
      </c>
      <c r="C182" s="110"/>
      <c r="D182" s="110"/>
      <c r="E182" s="110"/>
      <c r="F182" s="83">
        <f>'66.09(3)(a)'!AP113</f>
        <v>0</v>
      </c>
      <c r="G182" s="83">
        <f>'66.09(3)(a)'!AQ113</f>
        <v>0</v>
      </c>
      <c r="H182" s="83">
        <f>'66.09(3)(a)'!AR113</f>
        <v>0</v>
      </c>
    </row>
    <row r="183" spans="1:8" hidden="1" x14ac:dyDescent="0.25">
      <c r="A183" s="78">
        <f>'66.09(3)(a)'!A114</f>
        <v>0</v>
      </c>
      <c r="C183" s="110"/>
      <c r="D183" s="110"/>
      <c r="E183" s="110"/>
      <c r="F183" s="83">
        <f>'66.09(3)(a)'!AP114</f>
        <v>0</v>
      </c>
      <c r="G183" s="83">
        <f>'66.09(3)(a)'!AQ114</f>
        <v>0</v>
      </c>
      <c r="H183" s="83">
        <f>'66.09(3)(a)'!AR114</f>
        <v>0</v>
      </c>
    </row>
    <row r="184" spans="1:8" hidden="1" x14ac:dyDescent="0.25">
      <c r="A184" s="78">
        <f>'66.09(3)(a)'!A115</f>
        <v>0</v>
      </c>
      <c r="C184" s="110"/>
      <c r="D184" s="110"/>
      <c r="E184" s="110"/>
      <c r="F184" s="83">
        <f>'66.09(3)(a)'!AP115</f>
        <v>0</v>
      </c>
      <c r="G184" s="83">
        <f>'66.09(3)(a)'!AQ115</f>
        <v>0</v>
      </c>
      <c r="H184" s="83">
        <f>'66.09(3)(a)'!AR115</f>
        <v>0</v>
      </c>
    </row>
    <row r="185" spans="1:8" hidden="1" x14ac:dyDescent="0.25">
      <c r="A185" s="78">
        <f>'66.09(3)(a)'!A116</f>
        <v>0</v>
      </c>
      <c r="C185" s="110"/>
      <c r="D185" s="110"/>
      <c r="E185" s="110"/>
      <c r="F185" s="83">
        <f>'66.09(3)(a)'!AP116</f>
        <v>0</v>
      </c>
      <c r="G185" s="83">
        <f>'66.09(3)(a)'!AQ116</f>
        <v>0</v>
      </c>
      <c r="H185" s="83">
        <f>'66.09(3)(a)'!AR116</f>
        <v>0</v>
      </c>
    </row>
    <row r="186" spans="1:8" hidden="1" x14ac:dyDescent="0.25">
      <c r="A186" s="78">
        <f>'66.09(3)(a)'!A117</f>
        <v>0</v>
      </c>
      <c r="C186" s="110"/>
      <c r="D186" s="110"/>
      <c r="E186" s="110"/>
      <c r="F186" s="83">
        <f>'66.09(3)(a)'!AP117</f>
        <v>0</v>
      </c>
      <c r="G186" s="83">
        <f>'66.09(3)(a)'!AQ117</f>
        <v>0</v>
      </c>
      <c r="H186" s="83">
        <f>'66.09(3)(a)'!AR117</f>
        <v>0</v>
      </c>
    </row>
    <row r="187" spans="1:8" hidden="1" x14ac:dyDescent="0.25">
      <c r="A187" s="78">
        <f>'66.09(3)(a)'!A118</f>
        <v>0</v>
      </c>
      <c r="C187" s="110"/>
      <c r="D187" s="110"/>
      <c r="E187" s="110"/>
      <c r="F187" s="83">
        <f>'66.09(3)(a)'!AP118</f>
        <v>0</v>
      </c>
      <c r="G187" s="83">
        <f>'66.09(3)(a)'!AQ118</f>
        <v>0</v>
      </c>
      <c r="H187" s="83">
        <f>'66.09(3)(a)'!AR118</f>
        <v>0</v>
      </c>
    </row>
    <row r="188" spans="1:8" hidden="1" x14ac:dyDescent="0.25">
      <c r="A188" s="78">
        <f>'66.09(3)(a)'!A119</f>
        <v>0</v>
      </c>
      <c r="C188" s="110"/>
      <c r="D188" s="110"/>
      <c r="E188" s="110"/>
      <c r="F188" s="83">
        <f>'66.09(3)(a)'!AP119</f>
        <v>0</v>
      </c>
      <c r="G188" s="83">
        <f>'66.09(3)(a)'!AQ119</f>
        <v>0</v>
      </c>
      <c r="H188" s="83">
        <f>'66.09(3)(a)'!AR119</f>
        <v>0</v>
      </c>
    </row>
    <row r="189" spans="1:8" hidden="1" x14ac:dyDescent="0.25">
      <c r="A189" s="78">
        <f>'66.09(3)(a)'!A120</f>
        <v>0</v>
      </c>
      <c r="C189" s="110"/>
      <c r="D189" s="110"/>
      <c r="E189" s="110"/>
      <c r="F189" s="83">
        <f>'66.09(3)(a)'!AP120</f>
        <v>0</v>
      </c>
      <c r="G189" s="83">
        <f>'66.09(3)(a)'!AQ120</f>
        <v>0</v>
      </c>
      <c r="H189" s="83">
        <f>'66.09(3)(a)'!AR120</f>
        <v>0</v>
      </c>
    </row>
    <row r="190" spans="1:8" hidden="1" x14ac:dyDescent="0.25">
      <c r="A190" s="78">
        <f>'66.09(3)(a)'!A121</f>
        <v>0</v>
      </c>
      <c r="C190" s="110"/>
      <c r="D190" s="110"/>
      <c r="E190" s="110"/>
      <c r="F190" s="83">
        <f>'66.09(3)(a)'!AP121</f>
        <v>0</v>
      </c>
      <c r="G190" s="83">
        <f>'66.09(3)(a)'!AQ121</f>
        <v>0</v>
      </c>
      <c r="H190" s="83">
        <f>'66.09(3)(a)'!AR121</f>
        <v>0</v>
      </c>
    </row>
    <row r="191" spans="1:8" hidden="1" x14ac:dyDescent="0.25">
      <c r="A191" s="78">
        <f>'66.09(3)(a)'!A122</f>
        <v>0</v>
      </c>
      <c r="C191" s="110"/>
      <c r="D191" s="110"/>
      <c r="E191" s="110"/>
      <c r="F191" s="83">
        <f>'66.09(3)(a)'!AP122</f>
        <v>0</v>
      </c>
      <c r="G191" s="83">
        <f>'66.09(3)(a)'!AQ122</f>
        <v>0</v>
      </c>
      <c r="H191" s="83">
        <f>'66.09(3)(a)'!AR122</f>
        <v>0</v>
      </c>
    </row>
    <row r="192" spans="1:8" hidden="1" x14ac:dyDescent="0.25">
      <c r="A192" s="78">
        <f>'66.09(3)(a)'!A123</f>
        <v>0</v>
      </c>
      <c r="C192" s="110"/>
      <c r="D192" s="110"/>
      <c r="E192" s="110"/>
      <c r="F192" s="83">
        <f>'66.09(3)(a)'!AP123</f>
        <v>0</v>
      </c>
      <c r="G192" s="83">
        <f>'66.09(3)(a)'!AQ123</f>
        <v>0</v>
      </c>
      <c r="H192" s="83">
        <f>'66.09(3)(a)'!AR123</f>
        <v>0</v>
      </c>
    </row>
    <row r="193" spans="1:8" hidden="1" x14ac:dyDescent="0.25">
      <c r="A193" s="78">
        <f>'66.09(3)(a)'!A124</f>
        <v>0</v>
      </c>
      <c r="C193" s="110"/>
      <c r="D193" s="110"/>
      <c r="E193" s="110"/>
      <c r="F193" s="83">
        <f>'66.09(3)(a)'!AP124</f>
        <v>0</v>
      </c>
      <c r="G193" s="83">
        <f>'66.09(3)(a)'!AQ124</f>
        <v>0</v>
      </c>
      <c r="H193" s="83">
        <f>'66.09(3)(a)'!AR124</f>
        <v>0</v>
      </c>
    </row>
    <row r="194" spans="1:8" hidden="1" x14ac:dyDescent="0.25">
      <c r="A194" s="78">
        <f>'66.09(3)(a)'!A125</f>
        <v>0</v>
      </c>
      <c r="C194" s="110"/>
      <c r="D194" s="110"/>
      <c r="E194" s="110"/>
      <c r="F194" s="83">
        <f>'66.09(3)(a)'!AP125</f>
        <v>0</v>
      </c>
      <c r="G194" s="83">
        <f>'66.09(3)(a)'!AQ125</f>
        <v>0</v>
      </c>
      <c r="H194" s="83">
        <f>'66.09(3)(a)'!AR125</f>
        <v>0</v>
      </c>
    </row>
    <row r="195" spans="1:8" hidden="1" x14ac:dyDescent="0.25">
      <c r="A195" s="78">
        <f>'66.09(3)(a)'!A126</f>
        <v>0</v>
      </c>
      <c r="C195" s="110"/>
      <c r="D195" s="110"/>
      <c r="E195" s="110"/>
      <c r="F195" s="83">
        <f>'66.09(3)(a)'!AP126</f>
        <v>0</v>
      </c>
      <c r="G195" s="83">
        <f>'66.09(3)(a)'!AQ126</f>
        <v>0</v>
      </c>
      <c r="H195" s="83">
        <f>'66.09(3)(a)'!AR126</f>
        <v>0</v>
      </c>
    </row>
    <row r="196" spans="1:8" hidden="1" x14ac:dyDescent="0.25">
      <c r="A196" s="78">
        <f>'66.09(3)(a)'!A127</f>
        <v>0</v>
      </c>
      <c r="C196" s="110"/>
      <c r="D196" s="110"/>
      <c r="E196" s="110"/>
      <c r="F196" s="83">
        <f>'66.09(3)(a)'!AP127</f>
        <v>0</v>
      </c>
      <c r="G196" s="83">
        <f>'66.09(3)(a)'!AQ127</f>
        <v>0</v>
      </c>
      <c r="H196" s="83">
        <f>'66.09(3)(a)'!AR127</f>
        <v>0</v>
      </c>
    </row>
    <row r="197" spans="1:8" hidden="1" x14ac:dyDescent="0.25">
      <c r="A197" s="78">
        <f>'66.09(3)(a)'!A128</f>
        <v>0</v>
      </c>
      <c r="C197" s="110"/>
      <c r="D197" s="110"/>
      <c r="E197" s="110"/>
      <c r="F197" s="83">
        <f>'66.09(3)(a)'!AP128</f>
        <v>0</v>
      </c>
      <c r="G197" s="83">
        <f>'66.09(3)(a)'!AQ128</f>
        <v>0</v>
      </c>
      <c r="H197" s="83">
        <f>'66.09(3)(a)'!AR128</f>
        <v>0</v>
      </c>
    </row>
    <row r="198" spans="1:8" hidden="1" x14ac:dyDescent="0.25">
      <c r="A198" s="78">
        <f>'66.09(3)(a)'!A129</f>
        <v>0</v>
      </c>
      <c r="C198" s="110"/>
      <c r="D198" s="110"/>
      <c r="E198" s="110"/>
      <c r="F198" s="83">
        <f>'66.09(3)(a)'!AP129</f>
        <v>0</v>
      </c>
      <c r="G198" s="83">
        <f>'66.09(3)(a)'!AQ129</f>
        <v>0</v>
      </c>
      <c r="H198" s="83">
        <f>'66.09(3)(a)'!AR129</f>
        <v>0</v>
      </c>
    </row>
    <row r="199" spans="1:8" hidden="1" x14ac:dyDescent="0.25">
      <c r="A199" s="78">
        <f>'66.09(3)(a)'!A130</f>
        <v>0</v>
      </c>
      <c r="C199" s="110"/>
      <c r="D199" s="110"/>
      <c r="E199" s="110"/>
      <c r="F199" s="83">
        <f>'66.09(3)(a)'!AP130</f>
        <v>0</v>
      </c>
      <c r="G199" s="83">
        <f>'66.09(3)(a)'!AQ130</f>
        <v>0</v>
      </c>
      <c r="H199" s="83">
        <f>'66.09(3)(a)'!AR130</f>
        <v>0</v>
      </c>
    </row>
    <row r="200" spans="1:8" hidden="1" x14ac:dyDescent="0.25">
      <c r="A200" s="78">
        <f>'66.09(3)(a)'!A131</f>
        <v>0</v>
      </c>
      <c r="C200" s="110"/>
      <c r="D200" s="110"/>
      <c r="E200" s="110"/>
      <c r="F200" s="83">
        <f>'66.09(3)(a)'!AP131</f>
        <v>0</v>
      </c>
      <c r="G200" s="83">
        <f>'66.09(3)(a)'!AQ131</f>
        <v>0</v>
      </c>
      <c r="H200" s="83">
        <f>'66.09(3)(a)'!AR131</f>
        <v>0</v>
      </c>
    </row>
    <row r="201" spans="1:8" hidden="1" x14ac:dyDescent="0.25">
      <c r="A201" s="78">
        <f>'66.09(3)(a)'!A132</f>
        <v>0</v>
      </c>
      <c r="C201" s="110"/>
      <c r="D201" s="110"/>
      <c r="E201" s="110"/>
      <c r="F201" s="83">
        <f>'66.09(3)(a)'!AP132</f>
        <v>0</v>
      </c>
      <c r="G201" s="83">
        <f>'66.09(3)(a)'!AQ132</f>
        <v>0</v>
      </c>
      <c r="H201" s="83">
        <f>'66.09(3)(a)'!AR132</f>
        <v>0</v>
      </c>
    </row>
    <row r="202" spans="1:8" hidden="1" x14ac:dyDescent="0.25">
      <c r="A202" s="78">
        <f>'66.09(3)(a)'!A133</f>
        <v>0</v>
      </c>
      <c r="C202" s="110"/>
      <c r="D202" s="110"/>
      <c r="E202" s="110"/>
      <c r="F202" s="83">
        <f>'66.09(3)(a)'!AP133</f>
        <v>0</v>
      </c>
      <c r="G202" s="83">
        <f>'66.09(3)(a)'!AQ133</f>
        <v>0</v>
      </c>
      <c r="H202" s="83">
        <f>'66.09(3)(a)'!AR133</f>
        <v>0</v>
      </c>
    </row>
    <row r="203" spans="1:8" hidden="1" x14ac:dyDescent="0.25">
      <c r="A203" s="78">
        <f>'66.09(3)(a)'!A134</f>
        <v>0</v>
      </c>
      <c r="C203" s="110"/>
      <c r="D203" s="110"/>
      <c r="E203" s="110"/>
      <c r="F203" s="83">
        <f>'66.09(3)(a)'!AP134</f>
        <v>0</v>
      </c>
      <c r="G203" s="83">
        <f>'66.09(3)(a)'!AQ134</f>
        <v>0</v>
      </c>
      <c r="H203" s="83">
        <f>'66.09(3)(a)'!AR134</f>
        <v>0</v>
      </c>
    </row>
    <row r="204" spans="1:8" hidden="1" x14ac:dyDescent="0.25">
      <c r="A204" s="78">
        <f>'66.09(3)(a)'!A135</f>
        <v>0</v>
      </c>
      <c r="C204" s="110"/>
      <c r="D204" s="110"/>
      <c r="E204" s="110"/>
      <c r="F204" s="83">
        <f>'66.09(3)(a)'!AP135</f>
        <v>0</v>
      </c>
      <c r="G204" s="83">
        <f>'66.09(3)(a)'!AQ135</f>
        <v>0</v>
      </c>
      <c r="H204" s="83">
        <f>'66.09(3)(a)'!AR135</f>
        <v>0</v>
      </c>
    </row>
    <row r="205" spans="1:8" hidden="1" x14ac:dyDescent="0.25">
      <c r="A205" s="78">
        <f>'66.09(3)(a)'!A136</f>
        <v>0</v>
      </c>
      <c r="C205" s="110"/>
      <c r="D205" s="110"/>
      <c r="E205" s="110"/>
      <c r="F205" s="83">
        <f>'66.09(3)(a)'!AP136</f>
        <v>0</v>
      </c>
      <c r="G205" s="83">
        <f>'66.09(3)(a)'!AQ136</f>
        <v>0</v>
      </c>
      <c r="H205" s="83">
        <f>'66.09(3)(a)'!AR136</f>
        <v>0</v>
      </c>
    </row>
    <row r="206" spans="1:8" hidden="1" x14ac:dyDescent="0.25">
      <c r="A206" s="78">
        <f>'66.09(3)(a)'!A137</f>
        <v>0</v>
      </c>
      <c r="C206" s="110"/>
      <c r="D206" s="110"/>
      <c r="E206" s="110"/>
      <c r="F206" s="83">
        <f>'66.09(3)(a)'!AP137</f>
        <v>0</v>
      </c>
      <c r="G206" s="83">
        <f>'66.09(3)(a)'!AQ137</f>
        <v>0</v>
      </c>
      <c r="H206" s="83">
        <f>'66.09(3)(a)'!AR137</f>
        <v>0</v>
      </c>
    </row>
    <row r="207" spans="1:8" hidden="1" x14ac:dyDescent="0.25">
      <c r="A207" s="78">
        <f>'66.09(3)(a)'!A138</f>
        <v>0</v>
      </c>
      <c r="C207" s="110"/>
      <c r="D207" s="110"/>
      <c r="E207" s="110"/>
      <c r="F207" s="83">
        <f>'66.09(3)(a)'!AP138</f>
        <v>0</v>
      </c>
      <c r="G207" s="83">
        <f>'66.09(3)(a)'!AQ138</f>
        <v>0</v>
      </c>
      <c r="H207" s="83">
        <f>'66.09(3)(a)'!AR138</f>
        <v>0</v>
      </c>
    </row>
    <row r="208" spans="1:8" hidden="1" x14ac:dyDescent="0.25">
      <c r="A208" s="78">
        <f>'66.09(3)(a)'!A139</f>
        <v>0</v>
      </c>
      <c r="C208" s="110"/>
      <c r="D208" s="110"/>
      <c r="E208" s="110"/>
      <c r="F208" s="83">
        <f>'66.09(3)(a)'!AP139</f>
        <v>0</v>
      </c>
      <c r="G208" s="83">
        <f>'66.09(3)(a)'!AQ139</f>
        <v>0</v>
      </c>
      <c r="H208" s="83">
        <f>'66.09(3)(a)'!AR139</f>
        <v>0</v>
      </c>
    </row>
    <row r="209" spans="1:8" hidden="1" x14ac:dyDescent="0.25">
      <c r="A209" s="78">
        <f>'66.09(3)(a)'!A140</f>
        <v>0</v>
      </c>
      <c r="C209" s="110"/>
      <c r="D209" s="110"/>
      <c r="E209" s="110"/>
      <c r="F209" s="83">
        <f>'66.09(3)(a)'!AP140</f>
        <v>0</v>
      </c>
      <c r="G209" s="83">
        <f>'66.09(3)(a)'!AQ140</f>
        <v>0</v>
      </c>
      <c r="H209" s="83">
        <f>'66.09(3)(a)'!AR140</f>
        <v>0</v>
      </c>
    </row>
    <row r="210" spans="1:8" hidden="1" x14ac:dyDescent="0.25">
      <c r="A210" s="78">
        <f>'66.09(3)(a)'!A141</f>
        <v>0</v>
      </c>
      <c r="C210" s="110"/>
      <c r="D210" s="110"/>
      <c r="E210" s="110"/>
      <c r="F210" s="83">
        <f>'66.09(3)(a)'!AP141</f>
        <v>0</v>
      </c>
      <c r="G210" s="83">
        <f>'66.09(3)(a)'!AQ141</f>
        <v>0</v>
      </c>
      <c r="H210" s="83">
        <f>'66.09(3)(a)'!AR141</f>
        <v>0</v>
      </c>
    </row>
    <row r="211" spans="1:8" hidden="1" x14ac:dyDescent="0.25">
      <c r="A211" s="78">
        <f>'66.09(3)(a)'!A142</f>
        <v>0</v>
      </c>
      <c r="C211" s="110"/>
      <c r="D211" s="110"/>
      <c r="E211" s="110"/>
      <c r="F211" s="83">
        <f>'66.09(3)(a)'!AP142</f>
        <v>0</v>
      </c>
      <c r="G211" s="83">
        <f>'66.09(3)(a)'!AQ142</f>
        <v>0</v>
      </c>
      <c r="H211" s="83">
        <f>'66.09(3)(a)'!AR142</f>
        <v>0</v>
      </c>
    </row>
    <row r="212" spans="1:8" hidden="1" x14ac:dyDescent="0.25">
      <c r="A212" s="78">
        <f>'66.09(3)(a)'!A143</f>
        <v>0</v>
      </c>
      <c r="C212" s="110"/>
      <c r="D212" s="110"/>
      <c r="E212" s="110"/>
      <c r="F212" s="83">
        <f>'66.09(3)(a)'!AP143</f>
        <v>0</v>
      </c>
      <c r="G212" s="83">
        <f>'66.09(3)(a)'!AQ143</f>
        <v>0</v>
      </c>
      <c r="H212" s="83">
        <f>'66.09(3)(a)'!AR143</f>
        <v>0</v>
      </c>
    </row>
    <row r="213" spans="1:8" hidden="1" x14ac:dyDescent="0.25">
      <c r="A213" s="78">
        <f>'66.09(3)(a)'!A144</f>
        <v>0</v>
      </c>
      <c r="C213" s="110"/>
      <c r="D213" s="110"/>
      <c r="E213" s="110"/>
      <c r="F213" s="83">
        <f>'66.09(3)(a)'!AP144</f>
        <v>0</v>
      </c>
      <c r="G213" s="83">
        <f>'66.09(3)(a)'!AQ144</f>
        <v>0</v>
      </c>
      <c r="H213" s="83">
        <f>'66.09(3)(a)'!AR144</f>
        <v>0</v>
      </c>
    </row>
    <row r="214" spans="1:8" hidden="1" x14ac:dyDescent="0.25">
      <c r="A214" s="78">
        <f>'66.09(3)(a)'!A145</f>
        <v>0</v>
      </c>
      <c r="C214" s="110"/>
      <c r="D214" s="110"/>
      <c r="E214" s="110"/>
      <c r="F214" s="83">
        <f>'66.09(3)(a)'!AP145</f>
        <v>0</v>
      </c>
      <c r="G214" s="83">
        <f>'66.09(3)(a)'!AQ145</f>
        <v>0</v>
      </c>
      <c r="H214" s="83">
        <f>'66.09(3)(a)'!AR145</f>
        <v>0</v>
      </c>
    </row>
    <row r="215" spans="1:8" hidden="1" x14ac:dyDescent="0.25">
      <c r="A215" s="78">
        <f>'66.09(3)(a)'!A146</f>
        <v>0</v>
      </c>
      <c r="C215" s="110"/>
      <c r="D215" s="110"/>
      <c r="E215" s="110"/>
      <c r="F215" s="83">
        <f>'66.09(3)(a)'!AP146</f>
        <v>0</v>
      </c>
      <c r="G215" s="83">
        <f>'66.09(3)(a)'!AQ146</f>
        <v>0</v>
      </c>
      <c r="H215" s="83">
        <f>'66.09(3)(a)'!AR146</f>
        <v>0</v>
      </c>
    </row>
    <row r="216" spans="1:8" hidden="1" x14ac:dyDescent="0.25">
      <c r="A216" s="78">
        <f>'66.09(3)(a)'!A147</f>
        <v>0</v>
      </c>
      <c r="C216" s="110"/>
      <c r="D216" s="110"/>
      <c r="E216" s="110"/>
      <c r="F216" s="83">
        <f>'66.09(3)(a)'!AP147</f>
        <v>0</v>
      </c>
      <c r="G216" s="83">
        <f>'66.09(3)(a)'!AQ147</f>
        <v>0</v>
      </c>
      <c r="H216" s="83">
        <f>'66.09(3)(a)'!AR147</f>
        <v>0</v>
      </c>
    </row>
    <row r="217" spans="1:8" hidden="1" x14ac:dyDescent="0.25">
      <c r="A217" s="78">
        <f>'66.09(3)(a)'!A148</f>
        <v>0</v>
      </c>
      <c r="C217" s="110"/>
      <c r="D217" s="110"/>
      <c r="E217" s="110"/>
      <c r="F217" s="83">
        <f>'66.09(3)(a)'!AP148</f>
        <v>0</v>
      </c>
      <c r="G217" s="83">
        <f>'66.09(3)(a)'!AQ148</f>
        <v>0</v>
      </c>
      <c r="H217" s="83">
        <f>'66.09(3)(a)'!AR148</f>
        <v>0</v>
      </c>
    </row>
    <row r="218" spans="1:8" hidden="1" x14ac:dyDescent="0.25">
      <c r="A218" s="78">
        <f>'66.09(3)(a)'!A149</f>
        <v>0</v>
      </c>
      <c r="C218" s="110"/>
      <c r="D218" s="110"/>
      <c r="E218" s="110"/>
      <c r="F218" s="83">
        <f>'66.09(3)(a)'!AP149</f>
        <v>0</v>
      </c>
      <c r="G218" s="83">
        <f>'66.09(3)(a)'!AQ149</f>
        <v>0</v>
      </c>
      <c r="H218" s="83">
        <f>'66.09(3)(a)'!AR149</f>
        <v>0</v>
      </c>
    </row>
    <row r="219" spans="1:8" hidden="1" x14ac:dyDescent="0.25">
      <c r="A219" s="78">
        <f>'66.09(3)(a)'!A150</f>
        <v>0</v>
      </c>
      <c r="C219" s="110"/>
      <c r="D219" s="110"/>
      <c r="E219" s="110"/>
      <c r="F219" s="83">
        <f>'66.09(3)(a)'!AP150</f>
        <v>0</v>
      </c>
      <c r="G219" s="83">
        <f>'66.09(3)(a)'!AQ150</f>
        <v>0</v>
      </c>
      <c r="H219" s="83">
        <f>'66.09(3)(a)'!AR150</f>
        <v>0</v>
      </c>
    </row>
    <row r="220" spans="1:8" hidden="1" x14ac:dyDescent="0.25">
      <c r="A220" s="78">
        <f>'66.09(3)(a)'!A151</f>
        <v>0</v>
      </c>
      <c r="C220" s="110"/>
      <c r="D220" s="110"/>
      <c r="E220" s="110"/>
      <c r="F220" s="83">
        <f>'66.09(3)(a)'!AP151</f>
        <v>0</v>
      </c>
      <c r="G220" s="83">
        <f>'66.09(3)(a)'!AQ151</f>
        <v>0</v>
      </c>
      <c r="H220" s="83">
        <f>'66.09(3)(a)'!AR151</f>
        <v>0</v>
      </c>
    </row>
    <row r="221" spans="1:8" hidden="1" x14ac:dyDescent="0.25">
      <c r="A221" s="78">
        <f>'66.09(3)(a)'!A152</f>
        <v>0</v>
      </c>
      <c r="C221" s="110"/>
      <c r="D221" s="110"/>
      <c r="E221" s="110"/>
      <c r="F221" s="83">
        <f>'66.09(3)(a)'!AP152</f>
        <v>0</v>
      </c>
      <c r="G221" s="83">
        <f>'66.09(3)(a)'!AQ152</f>
        <v>0</v>
      </c>
      <c r="H221" s="83">
        <f>'66.09(3)(a)'!AR152</f>
        <v>0</v>
      </c>
    </row>
    <row r="222" spans="1:8" hidden="1" x14ac:dyDescent="0.25">
      <c r="A222" s="78">
        <f>'66.09(3)(a)'!A153</f>
        <v>0</v>
      </c>
      <c r="C222" s="110"/>
      <c r="D222" s="110"/>
      <c r="E222" s="110"/>
      <c r="F222" s="83">
        <f>'66.09(3)(a)'!AP153</f>
        <v>0</v>
      </c>
      <c r="G222" s="83">
        <f>'66.09(3)(a)'!AQ153</f>
        <v>0</v>
      </c>
      <c r="H222" s="83">
        <f>'66.09(3)(a)'!AR153</f>
        <v>0</v>
      </c>
    </row>
    <row r="223" spans="1:8" hidden="1" x14ac:dyDescent="0.25">
      <c r="A223" s="78">
        <f>'66.09(3)(a)'!A154</f>
        <v>0</v>
      </c>
      <c r="C223" s="110"/>
      <c r="D223" s="110"/>
      <c r="E223" s="110"/>
      <c r="F223" s="83">
        <f>'66.09(3)(a)'!AP154</f>
        <v>0</v>
      </c>
      <c r="G223" s="83">
        <f>'66.09(3)(a)'!AQ154</f>
        <v>0</v>
      </c>
      <c r="H223" s="83">
        <f>'66.09(3)(a)'!AR154</f>
        <v>0</v>
      </c>
    </row>
    <row r="224" spans="1:8" hidden="1" x14ac:dyDescent="0.25">
      <c r="A224" s="78">
        <f>'66.09(3)(a)'!A155</f>
        <v>0</v>
      </c>
      <c r="C224" s="110"/>
      <c r="D224" s="110"/>
      <c r="E224" s="110"/>
      <c r="F224" s="83">
        <f>'66.09(3)(a)'!AP155</f>
        <v>0</v>
      </c>
      <c r="G224" s="83">
        <f>'66.09(3)(a)'!AQ155</f>
        <v>0</v>
      </c>
      <c r="H224" s="83">
        <f>'66.09(3)(a)'!AR155</f>
        <v>0</v>
      </c>
    </row>
    <row r="225" spans="1:8" hidden="1" x14ac:dyDescent="0.25">
      <c r="A225" s="78">
        <f>'66.09(3)(a)'!A156</f>
        <v>0</v>
      </c>
      <c r="C225" s="110"/>
      <c r="D225" s="110"/>
      <c r="E225" s="110"/>
      <c r="F225" s="83">
        <f>'66.09(3)(a)'!AP156</f>
        <v>0</v>
      </c>
      <c r="G225" s="83">
        <f>'66.09(3)(a)'!AQ156</f>
        <v>0</v>
      </c>
      <c r="H225" s="83">
        <f>'66.09(3)(a)'!AR156</f>
        <v>0</v>
      </c>
    </row>
    <row r="226" spans="1:8" hidden="1" x14ac:dyDescent="0.25">
      <c r="A226" s="78">
        <f>'66.09(3)(a)'!A157</f>
        <v>0</v>
      </c>
      <c r="C226" s="110"/>
      <c r="D226" s="110"/>
      <c r="E226" s="110"/>
      <c r="F226" s="83">
        <f>'66.09(3)(a)'!AP157</f>
        <v>0</v>
      </c>
      <c r="G226" s="83">
        <f>'66.09(3)(a)'!AQ157</f>
        <v>0</v>
      </c>
      <c r="H226" s="83">
        <f>'66.09(3)(a)'!AR157</f>
        <v>0</v>
      </c>
    </row>
    <row r="227" spans="1:8" hidden="1" x14ac:dyDescent="0.25">
      <c r="A227" s="78">
        <f>'66.09(3)(a)'!A158</f>
        <v>0</v>
      </c>
      <c r="C227" s="110"/>
      <c r="D227" s="110"/>
      <c r="E227" s="110"/>
      <c r="F227" s="83">
        <f>'66.09(3)(a)'!AP158</f>
        <v>0</v>
      </c>
      <c r="G227" s="83">
        <f>'66.09(3)(a)'!AQ158</f>
        <v>0</v>
      </c>
      <c r="H227" s="83">
        <f>'66.09(3)(a)'!AR158</f>
        <v>0</v>
      </c>
    </row>
    <row r="228" spans="1:8" hidden="1" x14ac:dyDescent="0.25">
      <c r="A228" s="78">
        <f>'66.09(3)(a)'!A159</f>
        <v>0</v>
      </c>
      <c r="C228" s="110"/>
      <c r="D228" s="110"/>
      <c r="E228" s="110"/>
      <c r="F228" s="83">
        <f>'66.09(3)(a)'!AP159</f>
        <v>0</v>
      </c>
      <c r="G228" s="83">
        <f>'66.09(3)(a)'!AQ159</f>
        <v>0</v>
      </c>
      <c r="H228" s="83">
        <f>'66.09(3)(a)'!AR159</f>
        <v>0</v>
      </c>
    </row>
    <row r="229" spans="1:8" hidden="1" x14ac:dyDescent="0.25">
      <c r="A229" s="78">
        <f>'66.09(3)(a)'!A160</f>
        <v>0</v>
      </c>
      <c r="C229" s="110"/>
      <c r="D229" s="110"/>
      <c r="E229" s="110"/>
      <c r="F229" s="83">
        <f>'66.09(3)(a)'!AP160</f>
        <v>0</v>
      </c>
      <c r="G229" s="83">
        <f>'66.09(3)(a)'!AQ160</f>
        <v>0</v>
      </c>
      <c r="H229" s="83">
        <f>'66.09(3)(a)'!AR160</f>
        <v>0</v>
      </c>
    </row>
    <row r="230" spans="1:8" hidden="1" x14ac:dyDescent="0.25">
      <c r="A230" s="78">
        <f>'66.09(3)(a)'!A161</f>
        <v>0</v>
      </c>
      <c r="C230" s="110"/>
      <c r="D230" s="110"/>
      <c r="E230" s="110"/>
      <c r="F230" s="83">
        <f>'66.09(3)(a)'!AP161</f>
        <v>0</v>
      </c>
      <c r="G230" s="83">
        <f>'66.09(3)(a)'!AQ161</f>
        <v>0</v>
      </c>
      <c r="H230" s="83">
        <f>'66.09(3)(a)'!AR161</f>
        <v>0</v>
      </c>
    </row>
    <row r="231" spans="1:8" hidden="1" x14ac:dyDescent="0.25">
      <c r="A231" s="78">
        <f>'66.09(3)(a)'!A162</f>
        <v>0</v>
      </c>
      <c r="C231" s="110"/>
      <c r="D231" s="110"/>
      <c r="E231" s="110"/>
      <c r="F231" s="83">
        <f>'66.09(3)(a)'!AP162</f>
        <v>0</v>
      </c>
      <c r="G231" s="83">
        <f>'66.09(3)(a)'!AQ162</f>
        <v>0</v>
      </c>
      <c r="H231" s="83">
        <f>'66.09(3)(a)'!AR162</f>
        <v>0</v>
      </c>
    </row>
    <row r="232" spans="1:8" hidden="1" x14ac:dyDescent="0.25">
      <c r="A232" s="78">
        <f>'66.09(3)(a)'!A163</f>
        <v>0</v>
      </c>
      <c r="C232" s="110"/>
      <c r="D232" s="110"/>
      <c r="E232" s="110"/>
      <c r="F232" s="83">
        <f>'66.09(3)(a)'!AP163</f>
        <v>0</v>
      </c>
      <c r="G232" s="83">
        <f>'66.09(3)(a)'!AQ163</f>
        <v>0</v>
      </c>
      <c r="H232" s="83">
        <f>'66.09(3)(a)'!AR163</f>
        <v>0</v>
      </c>
    </row>
    <row r="233" spans="1:8" hidden="1" x14ac:dyDescent="0.25">
      <c r="A233" s="78">
        <f>'66.09(3)(a)'!A164</f>
        <v>0</v>
      </c>
      <c r="C233" s="110"/>
      <c r="D233" s="110"/>
      <c r="E233" s="110"/>
      <c r="F233" s="83">
        <f>'66.09(3)(a)'!AP164</f>
        <v>0</v>
      </c>
      <c r="G233" s="83">
        <f>'66.09(3)(a)'!AQ164</f>
        <v>0</v>
      </c>
      <c r="H233" s="83">
        <f>'66.09(3)(a)'!AR164</f>
        <v>0</v>
      </c>
    </row>
    <row r="234" spans="1:8" ht="5.25" customHeight="1" x14ac:dyDescent="0.25">
      <c r="A234" s="78"/>
      <c r="C234" s="62"/>
      <c r="D234" s="62"/>
      <c r="E234" s="62"/>
      <c r="F234" s="83"/>
      <c r="G234" s="83"/>
      <c r="H234" s="83"/>
    </row>
    <row r="235" spans="1:8" x14ac:dyDescent="0.25">
      <c r="A235" t="s">
        <v>159</v>
      </c>
      <c r="C235">
        <f>SUMPRODUCT(C84:C233,F84:F233)/F235</f>
        <v>36.581999999999994</v>
      </c>
      <c r="D235">
        <f>SUMPRODUCT(D84:D233,G84:G233)/G235</f>
        <v>36.581999999999994</v>
      </c>
      <c r="E235">
        <f>SUMPRODUCT(E84:E233,H84:H233)/H235</f>
        <v>36.581999999999994</v>
      </c>
      <c r="F235" s="15">
        <f>SUM(F84:F233)</f>
        <v>95700</v>
      </c>
      <c r="G235" s="15">
        <f>SUM(G84:G233)</f>
        <v>95700</v>
      </c>
      <c r="H235" s="15">
        <f>SUM(H84:H233)</f>
        <v>95700</v>
      </c>
    </row>
  </sheetData>
  <sheetProtection password="CAFC" sheet="1" objects="1" scenarios="1" formatColumns="0" formatRows="0"/>
  <mergeCells count="16">
    <mergeCell ref="M55:U55"/>
    <mergeCell ref="C80:E80"/>
    <mergeCell ref="F80:H80"/>
    <mergeCell ref="M53:U53"/>
    <mergeCell ref="M56:U56"/>
    <mergeCell ref="M57:U57"/>
    <mergeCell ref="M54:U54"/>
    <mergeCell ref="M4:U4"/>
    <mergeCell ref="M6:U6"/>
    <mergeCell ref="M52:U52"/>
    <mergeCell ref="M7:N7"/>
    <mergeCell ref="P7:Q7"/>
    <mergeCell ref="T13:U13"/>
    <mergeCell ref="M8:N8"/>
    <mergeCell ref="P8:Q8"/>
    <mergeCell ref="S7:U8"/>
  </mergeCells>
  <phoneticPr fontId="2" type="noConversion"/>
  <pageMargins left="0.75" right="0.75" top="1" bottom="1" header="0.5" footer="0.5"/>
  <pageSetup scale="58" fitToHeight="3" orientation="landscape" r:id="rId1"/>
  <headerFooter alignWithMargins="0">
    <oddHeader>&amp;A</oddHeader>
  </headerFooter>
  <rowBreaks count="1" manualBreakCount="1">
    <brk id="5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S61"/>
  <sheetViews>
    <sheetView workbookViewId="0"/>
  </sheetViews>
  <sheetFormatPr defaultRowHeight="13.2" x14ac:dyDescent="0.25"/>
  <cols>
    <col min="11" max="11" width="12.6640625" customWidth="1"/>
    <col min="12" max="12" width="5.6640625" customWidth="1"/>
    <col min="13" max="13" width="2.6640625" customWidth="1"/>
    <col min="14" max="14" width="12.6640625" customWidth="1"/>
    <col min="15" max="15" width="7.6640625" customWidth="1"/>
    <col min="16" max="16" width="2.6640625" customWidth="1"/>
    <col min="17" max="17" width="12.6640625" customWidth="1"/>
    <col min="18" max="18" width="5.6640625" customWidth="1"/>
  </cols>
  <sheetData>
    <row r="3" spans="1:19" ht="15.6" x14ac:dyDescent="0.3">
      <c r="B3" s="2" t="s">
        <v>118</v>
      </c>
    </row>
    <row r="4" spans="1:19" x14ac:dyDescent="0.25">
      <c r="B4" t="s">
        <v>207</v>
      </c>
    </row>
    <row r="5" spans="1:19" x14ac:dyDescent="0.25">
      <c r="B5" s="4"/>
    </row>
    <row r="6" spans="1:19" x14ac:dyDescent="0.25">
      <c r="K6" s="224" t="s">
        <v>161</v>
      </c>
      <c r="L6" s="224"/>
      <c r="M6" s="224"/>
      <c r="N6" s="224"/>
      <c r="O6" s="224"/>
      <c r="P6" s="224"/>
      <c r="Q6" s="224"/>
      <c r="R6" s="224"/>
    </row>
    <row r="7" spans="1:19" x14ac:dyDescent="0.25">
      <c r="K7" s="206" t="s">
        <v>188</v>
      </c>
      <c r="L7" s="206"/>
      <c r="N7" s="206" t="s">
        <v>189</v>
      </c>
      <c r="O7" s="206"/>
      <c r="Q7" s="204" t="s">
        <v>187</v>
      </c>
      <c r="R7" s="204"/>
    </row>
    <row r="8" spans="1:19" x14ac:dyDescent="0.25">
      <c r="A8" s="3"/>
      <c r="B8" s="14"/>
      <c r="J8" t="s">
        <v>109</v>
      </c>
      <c r="K8" s="72">
        <f>DATE(YEAR(N8)-1,MONTH(N8),DAY(N8))</f>
        <v>40909</v>
      </c>
      <c r="L8" s="27"/>
      <c r="M8" s="27"/>
      <c r="N8" s="72">
        <f>DATE(YEAR(Q8)-1,MONTH(Q8),DAY(Q8))</f>
        <v>41275</v>
      </c>
      <c r="O8" s="27"/>
      <c r="P8" s="27"/>
      <c r="Q8" s="72">
        <f>'66.09(3)(a)'!C6</f>
        <v>41640</v>
      </c>
      <c r="R8" s="8"/>
    </row>
    <row r="9" spans="1:19" x14ac:dyDescent="0.25">
      <c r="A9" s="3" t="s">
        <v>2</v>
      </c>
      <c r="J9" t="s">
        <v>110</v>
      </c>
      <c r="K9" s="67">
        <f>DATE(YEAR(K8)+1,MONTH(K8),DAY(K8))-1</f>
        <v>41274</v>
      </c>
      <c r="L9" s="27"/>
      <c r="M9" s="27"/>
      <c r="N9" s="67">
        <f>DATE(YEAR(N8)+1,MONTH(N8),DAY(N8))-1</f>
        <v>41639</v>
      </c>
      <c r="O9" s="27"/>
      <c r="P9" s="27"/>
      <c r="Q9" s="72">
        <f>'66.09(3)(a)'!E7</f>
        <v>42063</v>
      </c>
      <c r="R9" s="8"/>
    </row>
    <row r="11" spans="1:19" x14ac:dyDescent="0.25">
      <c r="A11" s="3">
        <v>1</v>
      </c>
      <c r="B11" s="34" t="s">
        <v>119</v>
      </c>
      <c r="K11" s="8"/>
      <c r="L11" s="8"/>
      <c r="N11" s="8"/>
      <c r="O11" s="8"/>
      <c r="Q11" s="8"/>
      <c r="R11" s="8"/>
    </row>
    <row r="12" spans="1:19" x14ac:dyDescent="0.25">
      <c r="A12" s="3" t="s">
        <v>77</v>
      </c>
      <c r="B12" t="s">
        <v>150</v>
      </c>
      <c r="K12" s="111">
        <v>7.9</v>
      </c>
      <c r="L12" s="8"/>
      <c r="N12" s="111">
        <v>8</v>
      </c>
      <c r="O12" s="8"/>
      <c r="Q12" s="111">
        <v>7.35</v>
      </c>
      <c r="R12" s="8"/>
    </row>
    <row r="13" spans="1:19" x14ac:dyDescent="0.25">
      <c r="A13" s="3" t="s">
        <v>81</v>
      </c>
      <c r="B13" t="s">
        <v>120</v>
      </c>
      <c r="K13" s="111">
        <v>7.8</v>
      </c>
      <c r="L13" s="8"/>
      <c r="N13" s="111">
        <v>8</v>
      </c>
      <c r="O13" s="8"/>
      <c r="Q13" s="111">
        <v>7.35</v>
      </c>
      <c r="R13" s="8"/>
    </row>
    <row r="14" spans="1:19" x14ac:dyDescent="0.25">
      <c r="A14" s="3" t="s">
        <v>82</v>
      </c>
      <c r="B14" t="s">
        <v>121</v>
      </c>
      <c r="K14" s="133">
        <v>2.1999999999999999E-2</v>
      </c>
      <c r="L14" s="8"/>
      <c r="N14" s="133">
        <v>2.5000000000000001E-2</v>
      </c>
      <c r="O14" s="8"/>
      <c r="Q14" s="133">
        <v>1.8599999999999998E-2</v>
      </c>
      <c r="R14" s="8"/>
      <c r="S14" s="60"/>
    </row>
    <row r="16" spans="1:19" x14ac:dyDescent="0.25">
      <c r="A16" s="3" t="s">
        <v>4</v>
      </c>
      <c r="B16" t="s">
        <v>237</v>
      </c>
      <c r="N16" s="221"/>
      <c r="O16" s="221"/>
      <c r="P16" s="221"/>
      <c r="Q16" s="221"/>
      <c r="R16" s="221"/>
    </row>
    <row r="17" spans="1:18" x14ac:dyDescent="0.25">
      <c r="A17" s="3"/>
      <c r="B17" s="49" t="s">
        <v>212</v>
      </c>
      <c r="C17" s="49"/>
      <c r="D17" s="49"/>
      <c r="E17" s="49"/>
      <c r="N17" s="221"/>
      <c r="O17" s="221"/>
      <c r="P17" s="221"/>
      <c r="Q17" s="221"/>
      <c r="R17" s="221"/>
    </row>
    <row r="18" spans="1:18" x14ac:dyDescent="0.25">
      <c r="A18" s="3"/>
      <c r="B18" s="50"/>
      <c r="C18" s="5"/>
      <c r="D18" s="5"/>
      <c r="E18" s="5"/>
      <c r="N18" s="221"/>
      <c r="O18" s="221"/>
      <c r="P18" s="221"/>
      <c r="Q18" s="221"/>
      <c r="R18" s="221"/>
    </row>
    <row r="19" spans="1:18" x14ac:dyDescent="0.25">
      <c r="A19" s="3"/>
      <c r="B19" s="50"/>
      <c r="C19" s="5"/>
      <c r="D19" s="5"/>
      <c r="E19" s="5"/>
      <c r="N19" s="221"/>
      <c r="O19" s="221"/>
      <c r="P19" s="221"/>
      <c r="Q19" s="221"/>
      <c r="R19" s="221"/>
    </row>
    <row r="20" spans="1:18" x14ac:dyDescent="0.25">
      <c r="A20" s="3"/>
      <c r="B20" s="50"/>
      <c r="C20" s="5"/>
      <c r="D20" s="5"/>
      <c r="E20" s="5"/>
    </row>
    <row r="21" spans="1:18" x14ac:dyDescent="0.25">
      <c r="A21" s="3" t="s">
        <v>26</v>
      </c>
      <c r="B21" s="5" t="s">
        <v>238</v>
      </c>
      <c r="C21" s="5"/>
      <c r="D21" s="5"/>
      <c r="E21" s="5"/>
      <c r="N21" s="221"/>
      <c r="O21" s="221"/>
      <c r="P21" s="221"/>
      <c r="Q21" s="221"/>
      <c r="R21" s="221"/>
    </row>
    <row r="22" spans="1:18" x14ac:dyDescent="0.25">
      <c r="A22" s="3"/>
      <c r="B22" s="49" t="s">
        <v>212</v>
      </c>
      <c r="C22" s="49"/>
      <c r="D22" s="49"/>
      <c r="E22" s="49"/>
      <c r="N22" s="221"/>
      <c r="O22" s="221"/>
      <c r="P22" s="221"/>
      <c r="Q22" s="221"/>
      <c r="R22" s="221"/>
    </row>
    <row r="23" spans="1:18" x14ac:dyDescent="0.25">
      <c r="A23" s="3"/>
      <c r="B23" s="50"/>
      <c r="C23" s="5"/>
      <c r="D23" s="5"/>
      <c r="E23" s="5"/>
      <c r="N23" s="221"/>
      <c r="O23" s="221"/>
      <c r="P23" s="221"/>
      <c r="Q23" s="221"/>
      <c r="R23" s="221"/>
    </row>
    <row r="24" spans="1:18" x14ac:dyDescent="0.25">
      <c r="A24" s="3"/>
      <c r="B24" s="4"/>
      <c r="N24" s="221"/>
      <c r="O24" s="221"/>
      <c r="P24" s="221"/>
      <c r="Q24" s="221"/>
      <c r="R24" s="221"/>
    </row>
    <row r="25" spans="1:18" x14ac:dyDescent="0.25">
      <c r="A25" s="3">
        <v>3</v>
      </c>
      <c r="B25" s="34" t="s">
        <v>122</v>
      </c>
    </row>
    <row r="26" spans="1:18" x14ac:dyDescent="0.25">
      <c r="A26" s="3"/>
      <c r="B26" s="17" t="s">
        <v>276</v>
      </c>
    </row>
    <row r="28" spans="1:18" x14ac:dyDescent="0.25">
      <c r="B28" s="119" t="s">
        <v>196</v>
      </c>
      <c r="C28" s="117"/>
      <c r="D28" s="117"/>
      <c r="E28" s="117"/>
      <c r="F28" s="117"/>
      <c r="G28" s="117"/>
    </row>
    <row r="29" spans="1:18" x14ac:dyDescent="0.25">
      <c r="A29" s="3" t="s">
        <v>27</v>
      </c>
      <c r="B29" t="s">
        <v>150</v>
      </c>
      <c r="K29" s="111">
        <v>6</v>
      </c>
      <c r="N29" s="111">
        <v>6</v>
      </c>
    </row>
    <row r="30" spans="1:18" x14ac:dyDescent="0.25">
      <c r="A30" s="3" t="s">
        <v>28</v>
      </c>
      <c r="B30" t="s">
        <v>121</v>
      </c>
      <c r="K30" s="133">
        <v>2.5000000000000001E-2</v>
      </c>
      <c r="N30" s="133">
        <v>2.5000000000000001E-2</v>
      </c>
    </row>
    <row r="31" spans="1:18" x14ac:dyDescent="0.25">
      <c r="K31" s="3"/>
      <c r="N31" s="3"/>
    </row>
    <row r="32" spans="1:18" x14ac:dyDescent="0.25">
      <c r="B32" s="119" t="s">
        <v>151</v>
      </c>
      <c r="C32" s="117"/>
      <c r="D32" s="117"/>
      <c r="E32" s="117"/>
      <c r="F32" s="117"/>
      <c r="G32" s="117"/>
      <c r="K32" s="3"/>
      <c r="N32" s="3"/>
    </row>
    <row r="33" spans="1:14" x14ac:dyDescent="0.25">
      <c r="A33" s="3" t="s">
        <v>29</v>
      </c>
      <c r="B33" t="s">
        <v>150</v>
      </c>
      <c r="K33" s="111">
        <v>6</v>
      </c>
      <c r="N33" s="111">
        <v>6</v>
      </c>
    </row>
    <row r="34" spans="1:14" x14ac:dyDescent="0.25">
      <c r="A34" s="3" t="s">
        <v>111</v>
      </c>
      <c r="B34" t="s">
        <v>121</v>
      </c>
      <c r="K34" s="133">
        <v>2.5000000000000001E-2</v>
      </c>
      <c r="N34" s="133">
        <v>2.5000000000000001E-2</v>
      </c>
    </row>
    <row r="35" spans="1:14" x14ac:dyDescent="0.25">
      <c r="A35" s="3"/>
    </row>
    <row r="36" spans="1:14" x14ac:dyDescent="0.25">
      <c r="A36" s="3"/>
      <c r="B36" s="119" t="s">
        <v>195</v>
      </c>
      <c r="C36" s="117"/>
      <c r="D36" s="117"/>
      <c r="E36" s="117"/>
      <c r="F36" s="117"/>
      <c r="G36" s="117"/>
      <c r="K36" s="3"/>
      <c r="N36" s="3"/>
    </row>
    <row r="37" spans="1:14" x14ac:dyDescent="0.25">
      <c r="A37" s="3" t="s">
        <v>112</v>
      </c>
      <c r="B37" t="s">
        <v>150</v>
      </c>
      <c r="K37" s="111">
        <v>6</v>
      </c>
      <c r="N37" s="111">
        <v>6</v>
      </c>
    </row>
    <row r="38" spans="1:14" x14ac:dyDescent="0.25">
      <c r="A38" s="3" t="s">
        <v>113</v>
      </c>
      <c r="B38" t="s">
        <v>121</v>
      </c>
      <c r="K38" s="133">
        <v>2.5000000000000001E-2</v>
      </c>
      <c r="N38" s="133">
        <v>2.5000000000000001E-2</v>
      </c>
    </row>
    <row r="39" spans="1:14" x14ac:dyDescent="0.25">
      <c r="A39" s="3"/>
    </row>
    <row r="40" spans="1:14" hidden="1" x14ac:dyDescent="0.25">
      <c r="A40" s="3"/>
      <c r="B40" s="119" t="s">
        <v>248</v>
      </c>
      <c r="C40" s="117"/>
      <c r="D40" s="117"/>
      <c r="E40" s="117"/>
      <c r="F40" s="117"/>
      <c r="G40" s="117"/>
      <c r="K40" s="3"/>
      <c r="N40" s="3"/>
    </row>
    <row r="41" spans="1:14" hidden="1" x14ac:dyDescent="0.25">
      <c r="A41" s="3" t="s">
        <v>239</v>
      </c>
      <c r="B41" t="s">
        <v>150</v>
      </c>
      <c r="K41" s="111"/>
      <c r="N41" s="111"/>
    </row>
    <row r="42" spans="1:14" hidden="1" x14ac:dyDescent="0.25">
      <c r="A42" s="3" t="s">
        <v>240</v>
      </c>
      <c r="B42" t="s">
        <v>121</v>
      </c>
      <c r="K42" s="133"/>
      <c r="N42" s="133"/>
    </row>
    <row r="43" spans="1:14" hidden="1" x14ac:dyDescent="0.25">
      <c r="A43" s="3"/>
    </row>
    <row r="44" spans="1:14" hidden="1" x14ac:dyDescent="0.25">
      <c r="A44" s="3"/>
      <c r="B44" s="119" t="s">
        <v>249</v>
      </c>
      <c r="C44" s="117"/>
      <c r="D44" s="117"/>
      <c r="E44" s="117"/>
      <c r="F44" s="117"/>
      <c r="G44" s="117"/>
      <c r="K44" s="3"/>
      <c r="N44" s="3"/>
    </row>
    <row r="45" spans="1:14" hidden="1" x14ac:dyDescent="0.25">
      <c r="A45" s="3" t="s">
        <v>241</v>
      </c>
      <c r="B45" t="s">
        <v>150</v>
      </c>
      <c r="K45" s="111"/>
      <c r="N45" s="111"/>
    </row>
    <row r="46" spans="1:14" hidden="1" x14ac:dyDescent="0.25">
      <c r="A46" s="3" t="s">
        <v>242</v>
      </c>
      <c r="B46" t="s">
        <v>121</v>
      </c>
      <c r="K46" s="133"/>
      <c r="N46" s="133"/>
    </row>
    <row r="47" spans="1:14" hidden="1" x14ac:dyDescent="0.25">
      <c r="A47" s="3"/>
    </row>
    <row r="48" spans="1:14" hidden="1" x14ac:dyDescent="0.25">
      <c r="A48" s="3"/>
      <c r="B48" s="119" t="s">
        <v>250</v>
      </c>
      <c r="C48" s="117"/>
      <c r="D48" s="117"/>
      <c r="E48" s="117"/>
      <c r="F48" s="117"/>
      <c r="G48" s="117"/>
      <c r="K48" s="3"/>
      <c r="N48" s="3"/>
    </row>
    <row r="49" spans="1:17" hidden="1" x14ac:dyDescent="0.25">
      <c r="A49" s="3" t="s">
        <v>243</v>
      </c>
      <c r="B49" t="s">
        <v>150</v>
      </c>
      <c r="K49" s="111"/>
      <c r="N49" s="111"/>
    </row>
    <row r="50" spans="1:17" hidden="1" x14ac:dyDescent="0.25">
      <c r="A50" s="3" t="s">
        <v>244</v>
      </c>
      <c r="B50" t="s">
        <v>121</v>
      </c>
      <c r="K50" s="133"/>
      <c r="N50" s="133"/>
    </row>
    <row r="51" spans="1:17" hidden="1" x14ac:dyDescent="0.25">
      <c r="A51" s="3"/>
    </row>
    <row r="52" spans="1:17" hidden="1" x14ac:dyDescent="0.25">
      <c r="A52" s="3"/>
      <c r="B52" s="119" t="s">
        <v>251</v>
      </c>
      <c r="C52" s="117"/>
      <c r="D52" s="117"/>
      <c r="E52" s="117"/>
      <c r="F52" s="117"/>
      <c r="G52" s="117"/>
      <c r="K52" s="3"/>
      <c r="N52" s="3"/>
    </row>
    <row r="53" spans="1:17" hidden="1" x14ac:dyDescent="0.25">
      <c r="A53" s="3" t="s">
        <v>245</v>
      </c>
      <c r="B53" t="s">
        <v>150</v>
      </c>
      <c r="K53" s="111"/>
      <c r="N53" s="111"/>
    </row>
    <row r="54" spans="1:17" hidden="1" x14ac:dyDescent="0.25">
      <c r="A54" s="3" t="s">
        <v>246</v>
      </c>
      <c r="B54" t="s">
        <v>121</v>
      </c>
      <c r="K54" s="133"/>
      <c r="N54" s="133"/>
    </row>
    <row r="55" spans="1:17" hidden="1" x14ac:dyDescent="0.25">
      <c r="Q55" s="3"/>
    </row>
    <row r="56" spans="1:17" x14ac:dyDescent="0.25">
      <c r="A56" s="3">
        <v>4</v>
      </c>
      <c r="B56" s="34" t="s">
        <v>133</v>
      </c>
    </row>
    <row r="57" spans="1:17" x14ac:dyDescent="0.25">
      <c r="A57" s="3" t="s">
        <v>114</v>
      </c>
      <c r="B57" t="s">
        <v>131</v>
      </c>
      <c r="Q57" s="134">
        <v>2.85</v>
      </c>
    </row>
    <row r="58" spans="1:17" x14ac:dyDescent="0.25">
      <c r="A58" s="3" t="s">
        <v>115</v>
      </c>
      <c r="B58" t="s">
        <v>329</v>
      </c>
      <c r="Q58" s="135">
        <v>42750000</v>
      </c>
    </row>
    <row r="59" spans="1:17" x14ac:dyDescent="0.25">
      <c r="A59" s="3" t="s">
        <v>116</v>
      </c>
      <c r="B59" t="s">
        <v>247</v>
      </c>
      <c r="Q59" s="135">
        <v>15000000</v>
      </c>
    </row>
    <row r="60" spans="1:17" x14ac:dyDescent="0.25">
      <c r="A60" s="3" t="s">
        <v>117</v>
      </c>
      <c r="B60" t="s">
        <v>126</v>
      </c>
      <c r="Q60" s="3" t="str">
        <f>IF(Q14&gt;IF(Q57&lt;3,0.025,0.019),"Yes","No")</f>
        <v>No</v>
      </c>
    </row>
    <row r="61" spans="1:17" x14ac:dyDescent="0.25">
      <c r="Q61" s="3"/>
    </row>
  </sheetData>
  <sheetProtection password="CAFC" sheet="1" objects="1" scenarios="1" formatRows="0"/>
  <mergeCells count="6">
    <mergeCell ref="N16:R19"/>
    <mergeCell ref="N21:R24"/>
    <mergeCell ref="Q7:R7"/>
    <mergeCell ref="K6:R6"/>
    <mergeCell ref="K7:L7"/>
    <mergeCell ref="N7:O7"/>
  </mergeCells>
  <phoneticPr fontId="2" type="noConversion"/>
  <pageMargins left="0.75" right="0.75" top="1" bottom="1" header="0.5" footer="0.5"/>
  <pageSetup scale="80" orientation="landscape" r:id="rId1"/>
  <headerFooter alignWithMargins="0">
    <oddHeader>&amp;A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94"/>
  <sheetViews>
    <sheetView zoomScaleNormal="100" workbookViewId="0"/>
  </sheetViews>
  <sheetFormatPr defaultRowHeight="13.2" x14ac:dyDescent="0.25"/>
  <cols>
    <col min="1" max="1" width="10.6640625" customWidth="1"/>
    <col min="3" max="3" width="7.6640625" bestFit="1" customWidth="1"/>
    <col min="5" max="5" width="10" bestFit="1" customWidth="1"/>
    <col min="6" max="6" width="7.6640625" bestFit="1" customWidth="1"/>
    <col min="8" max="8" width="10" bestFit="1" customWidth="1"/>
    <col min="9" max="9" width="10.33203125" bestFit="1" customWidth="1"/>
    <col min="11" max="11" width="11.5546875" bestFit="1" customWidth="1"/>
    <col min="13" max="13" width="2.6640625" customWidth="1"/>
    <col min="14" max="14" width="11.109375" bestFit="1" customWidth="1"/>
    <col min="16" max="16" width="2.6640625" customWidth="1"/>
    <col min="17" max="17" width="10.5546875" bestFit="1" customWidth="1"/>
    <col min="19" max="19" width="2.6640625" customWidth="1"/>
    <col min="20" max="20" width="10.44140625" bestFit="1" customWidth="1"/>
  </cols>
  <sheetData>
    <row r="1" spans="1:21" x14ac:dyDescent="0.25">
      <c r="A1" s="5"/>
      <c r="B1" s="5"/>
      <c r="C1" s="5"/>
      <c r="D1" s="5"/>
      <c r="E1" s="5"/>
      <c r="F1" s="5"/>
      <c r="G1" s="5"/>
      <c r="H1" s="5"/>
      <c r="I1" s="5"/>
      <c r="J1" s="5"/>
      <c r="K1" s="5"/>
      <c r="L1" s="5"/>
      <c r="M1" s="5"/>
      <c r="N1" s="5"/>
      <c r="O1" s="5"/>
      <c r="P1" s="5"/>
      <c r="Q1" s="5"/>
    </row>
    <row r="3" spans="1:21" ht="15.6" x14ac:dyDescent="0.3">
      <c r="B3" s="2" t="s">
        <v>123</v>
      </c>
    </row>
    <row r="4" spans="1:21" x14ac:dyDescent="0.25">
      <c r="B4" t="s">
        <v>207</v>
      </c>
    </row>
    <row r="5" spans="1:21" x14ac:dyDescent="0.25">
      <c r="B5" s="4"/>
    </row>
    <row r="6" spans="1:21" x14ac:dyDescent="0.25">
      <c r="A6" s="3"/>
      <c r="K6" s="224" t="s">
        <v>161</v>
      </c>
      <c r="L6" s="224"/>
      <c r="M6" s="224"/>
      <c r="N6" s="224"/>
      <c r="O6" s="224"/>
      <c r="P6" s="224"/>
      <c r="Q6" s="224"/>
      <c r="R6" s="224"/>
      <c r="S6" s="224"/>
      <c r="T6" s="224"/>
      <c r="U6" s="224"/>
    </row>
    <row r="7" spans="1:21" ht="39.75" customHeight="1" x14ac:dyDescent="0.25">
      <c r="A7" s="3"/>
      <c r="K7" s="222" t="s">
        <v>198</v>
      </c>
      <c r="L7" s="222"/>
      <c r="M7" s="5"/>
      <c r="N7" s="222" t="s">
        <v>188</v>
      </c>
      <c r="O7" s="222"/>
      <c r="P7" s="66"/>
      <c r="Q7" s="222" t="s">
        <v>197</v>
      </c>
      <c r="R7" s="222"/>
      <c r="S7" s="5"/>
      <c r="T7" s="244" t="s">
        <v>345</v>
      </c>
      <c r="U7" s="245"/>
    </row>
    <row r="8" spans="1:21" x14ac:dyDescent="0.25">
      <c r="J8" t="s">
        <v>109</v>
      </c>
      <c r="K8" s="67">
        <f>DATE(YEAR(N8)-1,MONTH(N8),DAY(N8))</f>
        <v>40179</v>
      </c>
      <c r="L8" s="27"/>
      <c r="M8" s="27"/>
      <c r="N8" s="67">
        <f>'66.09(3)(h)'!M9</f>
        <v>40544</v>
      </c>
      <c r="O8" s="27"/>
      <c r="P8" s="5"/>
      <c r="Q8" s="67">
        <f>'66.09(3)(h)'!P9</f>
        <v>40909</v>
      </c>
      <c r="R8" s="27"/>
      <c r="S8" s="8"/>
      <c r="T8" s="72">
        <f>'66.09(3)(a)'!C6</f>
        <v>41640</v>
      </c>
      <c r="U8" s="27"/>
    </row>
    <row r="9" spans="1:21" x14ac:dyDescent="0.25">
      <c r="A9" s="3" t="s">
        <v>2</v>
      </c>
      <c r="B9" s="14"/>
      <c r="J9" t="s">
        <v>110</v>
      </c>
      <c r="K9" s="67">
        <f>DATE(YEAR(N9)-1,MONTH(N9),DAY(N9))</f>
        <v>40543</v>
      </c>
      <c r="L9" s="27"/>
      <c r="M9" s="27"/>
      <c r="N9" s="67">
        <f>'66.09(3)(h)'!M10</f>
        <v>40908</v>
      </c>
      <c r="O9" s="27"/>
      <c r="P9" s="5"/>
      <c r="Q9" s="67">
        <f>'66.09(3)(h)'!P10</f>
        <v>41274</v>
      </c>
      <c r="R9" s="27"/>
      <c r="S9" s="8"/>
      <c r="T9" s="72">
        <f>'66.09(3)(a)'!E7</f>
        <v>42063</v>
      </c>
      <c r="U9" s="27"/>
    </row>
    <row r="10" spans="1:21" x14ac:dyDescent="0.25">
      <c r="A10" s="3"/>
    </row>
    <row r="11" spans="1:21" x14ac:dyDescent="0.25">
      <c r="A11" s="3">
        <v>1</v>
      </c>
      <c r="B11" s="34" t="s">
        <v>199</v>
      </c>
      <c r="H11" s="251"/>
      <c r="I11" s="251"/>
      <c r="K11" s="51"/>
      <c r="L11" s="52"/>
      <c r="M11" s="5"/>
      <c r="N11" s="51"/>
      <c r="O11" s="52"/>
      <c r="P11" s="5"/>
      <c r="Q11" s="51"/>
      <c r="R11" s="52"/>
      <c r="S11" s="5"/>
      <c r="T11" s="51"/>
      <c r="U11" s="52"/>
    </row>
    <row r="12" spans="1:21" x14ac:dyDescent="0.25">
      <c r="A12" s="3"/>
      <c r="B12" s="49" t="s">
        <v>285</v>
      </c>
      <c r="C12" s="5"/>
      <c r="D12" s="5"/>
      <c r="E12" s="5"/>
      <c r="F12" s="5"/>
      <c r="G12" s="5"/>
      <c r="K12" s="235">
        <v>263.02</v>
      </c>
      <c r="L12" s="235"/>
      <c r="M12" s="17"/>
      <c r="N12" s="235">
        <v>289.32</v>
      </c>
      <c r="O12" s="235"/>
      <c r="P12" s="17"/>
      <c r="Q12" s="235">
        <v>318.25</v>
      </c>
      <c r="R12" s="235"/>
      <c r="S12" s="17"/>
      <c r="T12" s="246">
        <f>SUMPRODUCT(F190:H190,I190:K190)/SUM(I190:K190)</f>
        <v>358</v>
      </c>
      <c r="U12" s="246"/>
    </row>
    <row r="13" spans="1:21" x14ac:dyDescent="0.25">
      <c r="A13" s="155"/>
      <c r="B13" s="49" t="s">
        <v>406</v>
      </c>
      <c r="C13" s="5"/>
      <c r="D13" s="5"/>
      <c r="E13" s="5"/>
      <c r="F13" s="5"/>
      <c r="G13" s="5"/>
      <c r="H13" s="5"/>
      <c r="I13" s="5"/>
      <c r="K13" s="235"/>
      <c r="L13" s="235"/>
      <c r="M13" s="17"/>
      <c r="N13" s="235"/>
      <c r="O13" s="235"/>
      <c r="P13" s="17"/>
      <c r="Q13" s="235"/>
      <c r="R13" s="235"/>
      <c r="S13" s="17"/>
      <c r="T13" s="247">
        <v>-1</v>
      </c>
      <c r="U13" s="247"/>
    </row>
    <row r="14" spans="1:21" x14ac:dyDescent="0.25">
      <c r="A14" s="155"/>
      <c r="B14" s="49" t="s">
        <v>407</v>
      </c>
      <c r="C14" s="5"/>
      <c r="D14" s="5"/>
      <c r="E14" s="5"/>
      <c r="F14" s="5"/>
      <c r="G14" s="5"/>
      <c r="H14" s="5"/>
      <c r="I14" s="5"/>
      <c r="K14" s="235"/>
      <c r="L14" s="235"/>
      <c r="M14" s="17"/>
      <c r="N14" s="235"/>
      <c r="O14" s="235"/>
      <c r="P14" s="17"/>
      <c r="Q14" s="235"/>
      <c r="R14" s="235"/>
      <c r="S14" s="17"/>
      <c r="T14" s="247">
        <v>-3</v>
      </c>
      <c r="U14" s="247"/>
    </row>
    <row r="15" spans="1:21" x14ac:dyDescent="0.25">
      <c r="A15" s="155"/>
      <c r="B15" s="49" t="s">
        <v>408</v>
      </c>
      <c r="C15" s="5"/>
      <c r="D15" s="5"/>
      <c r="E15" s="5"/>
      <c r="F15" s="5"/>
      <c r="G15" s="5"/>
      <c r="H15" s="5"/>
      <c r="I15" s="5"/>
      <c r="K15" s="235"/>
      <c r="L15" s="235"/>
      <c r="M15" s="17"/>
      <c r="N15" s="235"/>
      <c r="O15" s="235"/>
      <c r="P15" s="17"/>
      <c r="Q15" s="235"/>
      <c r="R15" s="235"/>
      <c r="S15" s="17"/>
      <c r="T15" s="247">
        <v>0</v>
      </c>
      <c r="U15" s="247"/>
    </row>
    <row r="16" spans="1:21" x14ac:dyDescent="0.25">
      <c r="A16" s="3"/>
      <c r="B16" s="49" t="s">
        <v>313</v>
      </c>
      <c r="C16" s="5"/>
      <c r="D16" s="5"/>
      <c r="E16" s="5"/>
      <c r="F16" s="5"/>
      <c r="G16" s="5"/>
      <c r="K16" s="235">
        <v>0.88</v>
      </c>
      <c r="L16" s="235"/>
      <c r="M16" s="17"/>
      <c r="N16" s="246">
        <f>'66.09(3)(h)'!M38</f>
        <v>0.88</v>
      </c>
      <c r="O16" s="246"/>
      <c r="P16" s="49"/>
      <c r="Q16" s="246">
        <f>'66.09(3)(h)'!P38</f>
        <v>0.98</v>
      </c>
      <c r="R16" s="246"/>
      <c r="S16" s="17"/>
      <c r="T16" s="247">
        <v>0.99</v>
      </c>
      <c r="U16" s="247"/>
    </row>
    <row r="17" spans="1:21" x14ac:dyDescent="0.25">
      <c r="A17" s="139"/>
      <c r="B17" s="49" t="s">
        <v>376</v>
      </c>
      <c r="C17" s="5"/>
      <c r="D17" s="5"/>
      <c r="E17" s="5"/>
      <c r="F17" s="5"/>
      <c r="G17" s="5"/>
      <c r="K17" s="235">
        <v>0</v>
      </c>
      <c r="L17" s="235"/>
      <c r="M17" s="17"/>
      <c r="N17" s="248">
        <f>'66.09(3)(h)'!M36</f>
        <v>0</v>
      </c>
      <c r="O17" s="248"/>
      <c r="P17" s="49"/>
      <c r="Q17" s="248">
        <f>'66.09(3)(h)'!P36</f>
        <v>0</v>
      </c>
      <c r="R17" s="248"/>
      <c r="S17" s="17"/>
      <c r="T17" s="235">
        <v>0</v>
      </c>
      <c r="U17" s="235"/>
    </row>
    <row r="18" spans="1:21" x14ac:dyDescent="0.25">
      <c r="A18" s="138"/>
      <c r="B18" s="49" t="s">
        <v>372</v>
      </c>
      <c r="C18" s="5"/>
      <c r="D18" s="5"/>
      <c r="E18" s="5"/>
      <c r="F18" s="5"/>
      <c r="G18" s="5"/>
      <c r="K18" s="235">
        <v>300</v>
      </c>
      <c r="L18" s="235"/>
      <c r="M18" s="17"/>
      <c r="N18" s="235">
        <v>329</v>
      </c>
      <c r="O18" s="235"/>
      <c r="P18" s="49"/>
      <c r="Q18" s="235">
        <v>360</v>
      </c>
      <c r="R18" s="235"/>
      <c r="S18" s="17"/>
      <c r="T18" s="249">
        <f>SUMPRODUCT(C190:E190,I190:K190)/SUM(I190:K190)</f>
        <v>399</v>
      </c>
      <c r="U18" s="249"/>
    </row>
    <row r="19" spans="1:21" x14ac:dyDescent="0.25">
      <c r="A19" s="3"/>
      <c r="B19" s="49" t="s">
        <v>373</v>
      </c>
      <c r="C19" s="5"/>
      <c r="D19" s="5"/>
      <c r="E19" s="5"/>
      <c r="F19" s="5"/>
      <c r="G19" s="5"/>
      <c r="K19" s="235">
        <v>300</v>
      </c>
      <c r="L19" s="235"/>
      <c r="M19" s="17"/>
      <c r="N19" s="235">
        <v>329</v>
      </c>
      <c r="O19" s="235"/>
      <c r="P19" s="17"/>
      <c r="Q19" s="235">
        <v>360</v>
      </c>
      <c r="R19" s="235"/>
      <c r="S19" s="17"/>
      <c r="T19" s="246" t="s">
        <v>375</v>
      </c>
      <c r="U19" s="246"/>
    </row>
    <row r="20" spans="1:21" x14ac:dyDescent="0.25">
      <c r="A20" s="3"/>
      <c r="B20" s="49" t="s">
        <v>314</v>
      </c>
      <c r="C20" s="5"/>
      <c r="D20" s="5"/>
      <c r="E20" s="5"/>
      <c r="F20" s="5"/>
      <c r="G20" s="5"/>
      <c r="K20" s="235">
        <v>0.88</v>
      </c>
      <c r="L20" s="235"/>
      <c r="M20" s="17"/>
      <c r="N20" s="246">
        <f>'66.09(3)(h)'!M44</f>
        <v>0.89</v>
      </c>
      <c r="O20" s="246"/>
      <c r="P20" s="49"/>
      <c r="Q20" s="246">
        <f>'66.09(3)(h)'!P44</f>
        <v>0.98899999999999999</v>
      </c>
      <c r="R20" s="246"/>
      <c r="S20" s="17"/>
      <c r="T20" s="247">
        <v>1</v>
      </c>
      <c r="U20" s="247"/>
    </row>
    <row r="21" spans="1:21" x14ac:dyDescent="0.25">
      <c r="A21" s="3"/>
      <c r="B21" s="49" t="s">
        <v>374</v>
      </c>
      <c r="C21" s="5"/>
      <c r="D21" s="5"/>
      <c r="E21" s="5"/>
      <c r="F21" s="5"/>
      <c r="G21" s="5"/>
      <c r="K21" s="242">
        <f>SUM(K12:L17)/(K18-K20)</f>
        <v>0.88225461353303014</v>
      </c>
      <c r="L21" s="242"/>
      <c r="M21" s="49"/>
      <c r="N21" s="242">
        <f>SUM(N12:O17)/(N18-N20)</f>
        <v>0.88445948005242137</v>
      </c>
      <c r="O21" s="242"/>
      <c r="P21" s="49"/>
      <c r="Q21" s="242">
        <f>SUM(Q12:R17)/(Q18-Q20)</f>
        <v>0.889192810248154</v>
      </c>
      <c r="R21" s="242"/>
      <c r="S21" s="17"/>
      <c r="T21" s="242">
        <f>SUM(T12:U17)/(T18-T20)</f>
        <v>0.89193467336683419</v>
      </c>
      <c r="U21" s="242"/>
    </row>
    <row r="22" spans="1:21" x14ac:dyDescent="0.25">
      <c r="A22" s="3"/>
      <c r="B22" s="49" t="s">
        <v>310</v>
      </c>
      <c r="C22" s="5"/>
      <c r="D22" s="5"/>
      <c r="E22" s="5"/>
      <c r="F22" s="5"/>
      <c r="G22" s="5"/>
      <c r="K22" s="243">
        <v>0</v>
      </c>
      <c r="L22" s="243"/>
      <c r="M22" s="141"/>
      <c r="N22" s="243">
        <v>0</v>
      </c>
      <c r="O22" s="243"/>
      <c r="P22" s="141"/>
      <c r="Q22" s="243">
        <v>0</v>
      </c>
      <c r="R22" s="243"/>
      <c r="S22" s="141"/>
      <c r="T22" s="243">
        <v>0</v>
      </c>
      <c r="U22" s="243"/>
    </row>
    <row r="23" spans="1:21" x14ac:dyDescent="0.25">
      <c r="A23" s="3"/>
      <c r="B23" s="49" t="s">
        <v>286</v>
      </c>
      <c r="C23" s="5"/>
      <c r="D23" s="5"/>
      <c r="E23" s="5"/>
      <c r="F23" s="5"/>
      <c r="G23" s="5"/>
      <c r="K23" s="242">
        <f>K21+K22</f>
        <v>0.88225461353303014</v>
      </c>
      <c r="L23" s="250"/>
      <c r="M23" s="49"/>
      <c r="N23" s="242">
        <f>N21+N22</f>
        <v>0.88445948005242137</v>
      </c>
      <c r="O23" s="250"/>
      <c r="P23" s="49"/>
      <c r="Q23" s="242">
        <f>Q21+Q22</f>
        <v>0.889192810248154</v>
      </c>
      <c r="R23" s="250"/>
      <c r="S23" s="17"/>
      <c r="T23" s="242">
        <f>T21+T22</f>
        <v>0.89193467336683419</v>
      </c>
      <c r="U23" s="250"/>
    </row>
    <row r="24" spans="1:21" x14ac:dyDescent="0.25">
      <c r="A24" s="3"/>
      <c r="T24" s="3"/>
    </row>
    <row r="25" spans="1:21" x14ac:dyDescent="0.25">
      <c r="A25" s="3">
        <v>2</v>
      </c>
      <c r="B25" s="34" t="s">
        <v>134</v>
      </c>
      <c r="T25" s="3"/>
    </row>
    <row r="26" spans="1:21" x14ac:dyDescent="0.25">
      <c r="A26" s="3" t="s">
        <v>4</v>
      </c>
      <c r="B26" t="s">
        <v>136</v>
      </c>
      <c r="T26" s="239">
        <v>0.89</v>
      </c>
      <c r="U26" s="240"/>
    </row>
    <row r="27" spans="1:21" x14ac:dyDescent="0.25">
      <c r="A27" s="3" t="s">
        <v>26</v>
      </c>
      <c r="B27" t="s">
        <v>135</v>
      </c>
      <c r="T27" s="237" t="str">
        <f>IF(T23&lt;T26,"Yes","No")</f>
        <v>No</v>
      </c>
      <c r="U27" s="237"/>
    </row>
    <row r="28" spans="1:21" x14ac:dyDescent="0.25">
      <c r="A28" s="3" t="s">
        <v>99</v>
      </c>
      <c r="B28" t="s">
        <v>277</v>
      </c>
      <c r="T28" s="237" t="str">
        <f>IF(AND('66.09(3)(i)'!Q60="No",'66.09(3)(h)'!S77="No"),"Yes","No")</f>
        <v>Yes</v>
      </c>
      <c r="U28" s="237"/>
    </row>
    <row r="29" spans="1:21" x14ac:dyDescent="0.25">
      <c r="A29" s="3" t="s">
        <v>100</v>
      </c>
      <c r="B29" t="s">
        <v>252</v>
      </c>
      <c r="T29" s="239">
        <v>0.871</v>
      </c>
      <c r="U29" s="240"/>
    </row>
    <row r="30" spans="1:21" x14ac:dyDescent="0.25">
      <c r="A30" s="3" t="s">
        <v>200</v>
      </c>
      <c r="B30" t="s">
        <v>253</v>
      </c>
      <c r="T30" s="241" t="str">
        <f>IF(AND(T27="Yes",T28="Yes"),T23-T29,"N/A")</f>
        <v>N/A</v>
      </c>
      <c r="U30" s="237"/>
    </row>
    <row r="31" spans="1:21" x14ac:dyDescent="0.25">
      <c r="A31" s="3" t="s">
        <v>103</v>
      </c>
      <c r="B31" t="s">
        <v>254</v>
      </c>
      <c r="T31" s="236" t="str">
        <f>IF(AND(T27="Yes",T28="Yes"),IF(T30&gt;=0.01,"No","Yes"),"N/A")</f>
        <v>N/A</v>
      </c>
      <c r="U31" s="237"/>
    </row>
    <row r="32" spans="1:21" x14ac:dyDescent="0.25">
      <c r="A32" s="3" t="s">
        <v>104</v>
      </c>
      <c r="B32" t="s">
        <v>137</v>
      </c>
      <c r="T32" s="238" t="str">
        <f>IF(AND(T27="Yes",T28="Yes"),IF(T31="No",T23,"N/A"),"N/A")</f>
        <v>N/A</v>
      </c>
      <c r="U32" s="237"/>
    </row>
    <row r="34" spans="1:11" x14ac:dyDescent="0.25">
      <c r="A34" s="79">
        <v>3</v>
      </c>
      <c r="B34" s="84" t="s">
        <v>327</v>
      </c>
    </row>
    <row r="35" spans="1:11" ht="26.25" customHeight="1" x14ac:dyDescent="0.25">
      <c r="C35" s="229" t="s">
        <v>320</v>
      </c>
      <c r="D35" s="230"/>
      <c r="E35" s="231"/>
      <c r="F35" s="232" t="s">
        <v>321</v>
      </c>
      <c r="G35" s="233"/>
      <c r="H35" s="234"/>
      <c r="I35" s="229" t="s">
        <v>324</v>
      </c>
      <c r="J35" s="230"/>
      <c r="K35" s="231"/>
    </row>
    <row r="36" spans="1:11" x14ac:dyDescent="0.25">
      <c r="C36" s="73" t="str">
        <f>'66.09(3)(a)'!$F12</f>
        <v>January</v>
      </c>
      <c r="D36" s="10" t="str">
        <f>'66.09(3)(a)'!$G12</f>
        <v>February</v>
      </c>
      <c r="E36" s="74" t="str">
        <f>'66.09(3)(a)'!$H12</f>
        <v>March</v>
      </c>
      <c r="F36" s="73" t="str">
        <f>'66.09(3)(a)'!$F12</f>
        <v>January</v>
      </c>
      <c r="G36" s="10" t="str">
        <f>'66.09(3)(a)'!$G12</f>
        <v>February</v>
      </c>
      <c r="H36" s="74" t="str">
        <f>'66.09(3)(a)'!$H12</f>
        <v>March</v>
      </c>
      <c r="I36" s="73" t="str">
        <f>'66.09(3)(a)'!$F12</f>
        <v>January</v>
      </c>
      <c r="J36" s="10" t="str">
        <f>'66.09(3)(a)'!$G12</f>
        <v>February</v>
      </c>
      <c r="K36" s="74" t="str">
        <f>'66.09(3)(a)'!$H12</f>
        <v>March</v>
      </c>
    </row>
    <row r="37" spans="1:11" x14ac:dyDescent="0.25">
      <c r="A37" s="3" t="s">
        <v>154</v>
      </c>
      <c r="C37" s="75">
        <f>'66.09(3)(a)'!$F13</f>
        <v>2014</v>
      </c>
      <c r="D37" s="76">
        <f>'66.09(3)(a)'!$G13</f>
        <v>2014</v>
      </c>
      <c r="E37" s="77">
        <f>'66.09(3)(a)'!$H13</f>
        <v>2014</v>
      </c>
      <c r="F37" s="75">
        <f>'66.09(3)(a)'!$F13</f>
        <v>2014</v>
      </c>
      <c r="G37" s="76">
        <f>'66.09(3)(a)'!$G13</f>
        <v>2014</v>
      </c>
      <c r="H37" s="77">
        <f>'66.09(3)(a)'!$H13</f>
        <v>2014</v>
      </c>
      <c r="I37" s="75">
        <f>'66.09(3)(a)'!$F13</f>
        <v>2014</v>
      </c>
      <c r="J37" s="76">
        <f>'66.09(3)(a)'!$G13</f>
        <v>2014</v>
      </c>
      <c r="K37" s="77">
        <f>'66.09(3)(a)'!$H13</f>
        <v>2014</v>
      </c>
    </row>
    <row r="38" spans="1:11" x14ac:dyDescent="0.25">
      <c r="A38" s="3"/>
    </row>
    <row r="39" spans="1:11" x14ac:dyDescent="0.25">
      <c r="A39" s="78" t="str">
        <f>'66.09(3)(a)'!A15</f>
        <v>Product # 1</v>
      </c>
      <c r="C39" s="62">
        <f>'66.09(3)(a)'!F15</f>
        <v>0</v>
      </c>
      <c r="D39" s="62">
        <f>'66.09(3)(a)'!G15</f>
        <v>0</v>
      </c>
      <c r="E39" s="62">
        <f>'66.09(3)(a)'!H15</f>
        <v>0</v>
      </c>
      <c r="F39" s="111"/>
      <c r="G39" s="111"/>
      <c r="H39" s="111"/>
      <c r="I39" s="36">
        <f>'66.09(3)(a)'!AP15</f>
        <v>0</v>
      </c>
      <c r="J39" s="36">
        <f>'66.09(3)(a)'!AQ15</f>
        <v>0</v>
      </c>
      <c r="K39" s="36">
        <f>'66.09(3)(a)'!AR15</f>
        <v>0</v>
      </c>
    </row>
    <row r="40" spans="1:11" x14ac:dyDescent="0.25">
      <c r="A40" s="78" t="str">
        <f>'66.09(3)(a)'!A16</f>
        <v>Product # 2</v>
      </c>
      <c r="C40" s="62">
        <f>'66.09(3)(a)'!F16</f>
        <v>0</v>
      </c>
      <c r="D40" s="62">
        <f>'66.09(3)(a)'!G16</f>
        <v>0</v>
      </c>
      <c r="E40" s="62">
        <f>'66.09(3)(a)'!H16</f>
        <v>0</v>
      </c>
      <c r="F40" s="111"/>
      <c r="G40" s="111"/>
      <c r="H40" s="111"/>
      <c r="I40" s="36">
        <f>'66.09(3)(a)'!AP16</f>
        <v>0</v>
      </c>
      <c r="J40" s="36">
        <f>'66.09(3)(a)'!AQ16</f>
        <v>0</v>
      </c>
      <c r="K40" s="36">
        <f>'66.09(3)(a)'!AR16</f>
        <v>0</v>
      </c>
    </row>
    <row r="41" spans="1:11" x14ac:dyDescent="0.25">
      <c r="A41" s="78" t="str">
        <f>'66.09(3)(a)'!A17</f>
        <v>Product # 3</v>
      </c>
      <c r="C41" s="62">
        <f>'66.09(3)(a)'!F17</f>
        <v>0</v>
      </c>
      <c r="D41" s="62">
        <f>'66.09(3)(a)'!G17</f>
        <v>0</v>
      </c>
      <c r="E41" s="62">
        <f>'66.09(3)(a)'!H17</f>
        <v>0</v>
      </c>
      <c r="F41" s="111"/>
      <c r="G41" s="111"/>
      <c r="H41" s="111"/>
      <c r="I41" s="36">
        <f>'66.09(3)(a)'!AP17</f>
        <v>0</v>
      </c>
      <c r="J41" s="36">
        <f>'66.09(3)(a)'!AQ17</f>
        <v>0</v>
      </c>
      <c r="K41" s="36">
        <f>'66.09(3)(a)'!AR17</f>
        <v>0</v>
      </c>
    </row>
    <row r="42" spans="1:11" x14ac:dyDescent="0.25">
      <c r="A42" s="78" t="str">
        <f>'66.09(3)(a)'!A18</f>
        <v>Product # 4</v>
      </c>
      <c r="C42" s="62">
        <f>'66.09(3)(a)'!F18</f>
        <v>396</v>
      </c>
      <c r="D42" s="62">
        <f>'66.09(3)(a)'!G18</f>
        <v>399</v>
      </c>
      <c r="E42" s="62">
        <f>'66.09(3)(a)'!H18</f>
        <v>402</v>
      </c>
      <c r="F42" s="111">
        <v>355</v>
      </c>
      <c r="G42" s="111">
        <v>358</v>
      </c>
      <c r="H42" s="111">
        <v>361</v>
      </c>
      <c r="I42" s="36">
        <f>'66.09(3)(a)'!AP18</f>
        <v>8700</v>
      </c>
      <c r="J42" s="36">
        <f>'66.09(3)(a)'!AQ18</f>
        <v>8700</v>
      </c>
      <c r="K42" s="36">
        <f>'66.09(3)(a)'!AR18</f>
        <v>8700</v>
      </c>
    </row>
    <row r="43" spans="1:11" x14ac:dyDescent="0.25">
      <c r="A43" s="78" t="str">
        <f>'66.09(3)(a)'!A19</f>
        <v>Product # 5</v>
      </c>
      <c r="C43" s="62">
        <f>'66.09(3)(a)'!F19</f>
        <v>396</v>
      </c>
      <c r="D43" s="62">
        <f>'66.09(3)(a)'!G19</f>
        <v>399</v>
      </c>
      <c r="E43" s="62">
        <f>'66.09(3)(a)'!H19</f>
        <v>402</v>
      </c>
      <c r="F43" s="111">
        <v>355</v>
      </c>
      <c r="G43" s="111">
        <v>358</v>
      </c>
      <c r="H43" s="111">
        <v>361</v>
      </c>
      <c r="I43" s="36">
        <f>'66.09(3)(a)'!AP19</f>
        <v>8700</v>
      </c>
      <c r="J43" s="36">
        <f>'66.09(3)(a)'!AQ19</f>
        <v>8700</v>
      </c>
      <c r="K43" s="36">
        <f>'66.09(3)(a)'!AR19</f>
        <v>8700</v>
      </c>
    </row>
    <row r="44" spans="1:11" x14ac:dyDescent="0.25">
      <c r="A44" s="78" t="str">
        <f>'66.09(3)(a)'!A20</f>
        <v>Product # 6</v>
      </c>
      <c r="C44" s="62">
        <f>'66.09(3)(a)'!F20</f>
        <v>396</v>
      </c>
      <c r="D44" s="62">
        <f>'66.09(3)(a)'!G20</f>
        <v>399</v>
      </c>
      <c r="E44" s="62">
        <f>'66.09(3)(a)'!H20</f>
        <v>402</v>
      </c>
      <c r="F44" s="111">
        <v>355</v>
      </c>
      <c r="G44" s="111">
        <v>358</v>
      </c>
      <c r="H44" s="111">
        <v>361</v>
      </c>
      <c r="I44" s="36">
        <f>'66.09(3)(a)'!AP20</f>
        <v>8700</v>
      </c>
      <c r="J44" s="36">
        <f>'66.09(3)(a)'!AQ20</f>
        <v>8700</v>
      </c>
      <c r="K44" s="36">
        <f>'66.09(3)(a)'!AR20</f>
        <v>8700</v>
      </c>
    </row>
    <row r="45" spans="1:11" x14ac:dyDescent="0.25">
      <c r="A45" s="78" t="str">
        <f>'66.09(3)(a)'!A21</f>
        <v>Product # 7</v>
      </c>
      <c r="C45" s="62">
        <f>'66.09(3)(a)'!F21</f>
        <v>396</v>
      </c>
      <c r="D45" s="62">
        <f>'66.09(3)(a)'!G21</f>
        <v>399</v>
      </c>
      <c r="E45" s="62">
        <f>'66.09(3)(a)'!H21</f>
        <v>402</v>
      </c>
      <c r="F45" s="111">
        <v>355</v>
      </c>
      <c r="G45" s="111">
        <v>358</v>
      </c>
      <c r="H45" s="111">
        <v>361</v>
      </c>
      <c r="I45" s="36">
        <f>'66.09(3)(a)'!AP21</f>
        <v>8700</v>
      </c>
      <c r="J45" s="36">
        <f>'66.09(3)(a)'!AQ21</f>
        <v>8700</v>
      </c>
      <c r="K45" s="36">
        <f>'66.09(3)(a)'!AR21</f>
        <v>8700</v>
      </c>
    </row>
    <row r="46" spans="1:11" x14ac:dyDescent="0.25">
      <c r="A46" s="78" t="str">
        <f>'66.09(3)(a)'!A22</f>
        <v>Product # 8</v>
      </c>
      <c r="C46" s="62">
        <f>'66.09(3)(a)'!F22</f>
        <v>396</v>
      </c>
      <c r="D46" s="62">
        <f>'66.09(3)(a)'!G22</f>
        <v>399</v>
      </c>
      <c r="E46" s="62">
        <f>'66.09(3)(a)'!H22</f>
        <v>402</v>
      </c>
      <c r="F46" s="111">
        <v>355</v>
      </c>
      <c r="G46" s="111">
        <v>358</v>
      </c>
      <c r="H46" s="111">
        <v>361</v>
      </c>
      <c r="I46" s="36">
        <f>'66.09(3)(a)'!AP22</f>
        <v>8700</v>
      </c>
      <c r="J46" s="36">
        <f>'66.09(3)(a)'!AQ22</f>
        <v>8700</v>
      </c>
      <c r="K46" s="36">
        <f>'66.09(3)(a)'!AR22</f>
        <v>8700</v>
      </c>
    </row>
    <row r="47" spans="1:11" x14ac:dyDescent="0.25">
      <c r="A47" s="78" t="str">
        <f>'66.09(3)(a)'!A23</f>
        <v>Product # 9</v>
      </c>
      <c r="C47" s="62">
        <f>'66.09(3)(a)'!F23</f>
        <v>396</v>
      </c>
      <c r="D47" s="62">
        <f>'66.09(3)(a)'!G23</f>
        <v>399</v>
      </c>
      <c r="E47" s="62">
        <f>'66.09(3)(a)'!H23</f>
        <v>402</v>
      </c>
      <c r="F47" s="111">
        <v>355</v>
      </c>
      <c r="G47" s="111">
        <v>358</v>
      </c>
      <c r="H47" s="111">
        <v>361</v>
      </c>
      <c r="I47" s="36">
        <f>'66.09(3)(a)'!AP23</f>
        <v>8700</v>
      </c>
      <c r="J47" s="36">
        <f>'66.09(3)(a)'!AQ23</f>
        <v>8700</v>
      </c>
      <c r="K47" s="36">
        <f>'66.09(3)(a)'!AR23</f>
        <v>8700</v>
      </c>
    </row>
    <row r="48" spans="1:11" x14ac:dyDescent="0.25">
      <c r="A48" s="78" t="str">
        <f>'66.09(3)(a)'!A24</f>
        <v>a</v>
      </c>
      <c r="C48" s="62">
        <f>'66.09(3)(a)'!F24</f>
        <v>396</v>
      </c>
      <c r="D48" s="62">
        <f>'66.09(3)(a)'!G24</f>
        <v>399</v>
      </c>
      <c r="E48" s="62">
        <f>'66.09(3)(a)'!H24</f>
        <v>402</v>
      </c>
      <c r="F48" s="111">
        <v>355</v>
      </c>
      <c r="G48" s="111">
        <v>358</v>
      </c>
      <c r="H48" s="111">
        <v>361</v>
      </c>
      <c r="I48" s="36">
        <f>'66.09(3)(a)'!AP24</f>
        <v>8700</v>
      </c>
      <c r="J48" s="36">
        <f>'66.09(3)(a)'!AQ24</f>
        <v>8700</v>
      </c>
      <c r="K48" s="36">
        <f>'66.09(3)(a)'!AR24</f>
        <v>8700</v>
      </c>
    </row>
    <row r="49" spans="1:11" x14ac:dyDescent="0.25">
      <c r="A49" s="78" t="str">
        <f>'66.09(3)(a)'!A25</f>
        <v>b</v>
      </c>
      <c r="C49" s="62">
        <f>'66.09(3)(a)'!F25</f>
        <v>396</v>
      </c>
      <c r="D49" s="62">
        <f>'66.09(3)(a)'!G25</f>
        <v>399</v>
      </c>
      <c r="E49" s="62">
        <f>'66.09(3)(a)'!H25</f>
        <v>402</v>
      </c>
      <c r="F49" s="111">
        <v>355</v>
      </c>
      <c r="G49" s="111">
        <v>358</v>
      </c>
      <c r="H49" s="111">
        <v>361</v>
      </c>
      <c r="I49" s="36">
        <f>'66.09(3)(a)'!AP25</f>
        <v>8700</v>
      </c>
      <c r="J49" s="36">
        <f>'66.09(3)(a)'!AQ25</f>
        <v>8700</v>
      </c>
      <c r="K49" s="36">
        <f>'66.09(3)(a)'!AR25</f>
        <v>8700</v>
      </c>
    </row>
    <row r="50" spans="1:11" x14ac:dyDescent="0.25">
      <c r="A50" s="78" t="str">
        <f>'66.09(3)(a)'!A26</f>
        <v>c</v>
      </c>
      <c r="C50" s="62">
        <f>'66.09(3)(a)'!F26</f>
        <v>396</v>
      </c>
      <c r="D50" s="62">
        <f>'66.09(3)(a)'!G26</f>
        <v>399</v>
      </c>
      <c r="E50" s="62">
        <f>'66.09(3)(a)'!H26</f>
        <v>402</v>
      </c>
      <c r="F50" s="111">
        <v>355</v>
      </c>
      <c r="G50" s="111">
        <v>358</v>
      </c>
      <c r="H50" s="111">
        <v>361</v>
      </c>
      <c r="I50" s="36">
        <f>'66.09(3)(a)'!AP26</f>
        <v>8700</v>
      </c>
      <c r="J50" s="36">
        <f>'66.09(3)(a)'!AQ26</f>
        <v>8700</v>
      </c>
      <c r="K50" s="36">
        <f>'66.09(3)(a)'!AR26</f>
        <v>8700</v>
      </c>
    </row>
    <row r="51" spans="1:11" x14ac:dyDescent="0.25">
      <c r="A51" s="78" t="str">
        <f>'66.09(3)(a)'!A27</f>
        <v>d</v>
      </c>
      <c r="C51" s="62">
        <f>'66.09(3)(a)'!F27</f>
        <v>396</v>
      </c>
      <c r="D51" s="62">
        <f>'66.09(3)(a)'!G27</f>
        <v>399</v>
      </c>
      <c r="E51" s="62">
        <f>'66.09(3)(a)'!H27</f>
        <v>402</v>
      </c>
      <c r="F51" s="111">
        <v>355</v>
      </c>
      <c r="G51" s="111">
        <v>358</v>
      </c>
      <c r="H51" s="111">
        <v>361</v>
      </c>
      <c r="I51" s="36">
        <f>'66.09(3)(a)'!AP27</f>
        <v>8700</v>
      </c>
      <c r="J51" s="36">
        <f>'66.09(3)(a)'!AQ27</f>
        <v>8700</v>
      </c>
      <c r="K51" s="36">
        <f>'66.09(3)(a)'!AR27</f>
        <v>8700</v>
      </c>
    </row>
    <row r="52" spans="1:11" x14ac:dyDescent="0.25">
      <c r="A52" s="78" t="str">
        <f>'66.09(3)(a)'!A28</f>
        <v>Product # n</v>
      </c>
      <c r="C52" s="62">
        <f>'66.09(3)(a)'!F28</f>
        <v>396</v>
      </c>
      <c r="D52" s="62">
        <f>'66.09(3)(a)'!G28</f>
        <v>399</v>
      </c>
      <c r="E52" s="62">
        <f>'66.09(3)(a)'!H28</f>
        <v>402</v>
      </c>
      <c r="F52" s="111">
        <v>355</v>
      </c>
      <c r="G52" s="111">
        <v>358</v>
      </c>
      <c r="H52" s="111">
        <v>361</v>
      </c>
      <c r="I52" s="36">
        <f>'66.09(3)(a)'!AP28</f>
        <v>8700</v>
      </c>
      <c r="J52" s="36">
        <f>'66.09(3)(a)'!AQ28</f>
        <v>8700</v>
      </c>
      <c r="K52" s="36">
        <f>'66.09(3)(a)'!AR28</f>
        <v>8700</v>
      </c>
    </row>
    <row r="53" spans="1:11" hidden="1" x14ac:dyDescent="0.25">
      <c r="A53" s="78">
        <f>'66.09(3)(a)'!A29</f>
        <v>0</v>
      </c>
      <c r="C53" s="62">
        <f>'66.09(3)(a)'!F29</f>
        <v>0</v>
      </c>
      <c r="D53" s="62">
        <f>'66.09(3)(a)'!G29</f>
        <v>0</v>
      </c>
      <c r="E53" s="62">
        <f>'66.09(3)(a)'!H29</f>
        <v>0</v>
      </c>
      <c r="F53" s="117"/>
      <c r="G53" s="117"/>
      <c r="H53" s="117"/>
      <c r="I53" s="36">
        <f>'66.09(3)(a)'!AP29</f>
        <v>0</v>
      </c>
      <c r="J53" s="36">
        <f>'66.09(3)(a)'!AQ29</f>
        <v>0</v>
      </c>
      <c r="K53" s="36">
        <f>'66.09(3)(a)'!AR29</f>
        <v>0</v>
      </c>
    </row>
    <row r="54" spans="1:11" hidden="1" x14ac:dyDescent="0.25">
      <c r="A54" s="78">
        <f>'66.09(3)(a)'!A30</f>
        <v>0</v>
      </c>
      <c r="C54" s="62">
        <f>'66.09(3)(a)'!F30</f>
        <v>0</v>
      </c>
      <c r="D54" s="62">
        <f>'66.09(3)(a)'!G30</f>
        <v>0</v>
      </c>
      <c r="E54" s="62">
        <f>'66.09(3)(a)'!H30</f>
        <v>0</v>
      </c>
      <c r="F54" s="117"/>
      <c r="G54" s="117"/>
      <c r="H54" s="117"/>
      <c r="I54" s="36">
        <f>'66.09(3)(a)'!AP30</f>
        <v>0</v>
      </c>
      <c r="J54" s="36">
        <f>'66.09(3)(a)'!AQ30</f>
        <v>0</v>
      </c>
      <c r="K54" s="36">
        <f>'66.09(3)(a)'!AR30</f>
        <v>0</v>
      </c>
    </row>
    <row r="55" spans="1:11" hidden="1" x14ac:dyDescent="0.25">
      <c r="A55" s="78">
        <f>'66.09(3)(a)'!A31</f>
        <v>0</v>
      </c>
      <c r="C55" s="62">
        <f>'66.09(3)(a)'!F31</f>
        <v>0</v>
      </c>
      <c r="D55" s="62">
        <f>'66.09(3)(a)'!G31</f>
        <v>0</v>
      </c>
      <c r="E55" s="62">
        <f>'66.09(3)(a)'!H31</f>
        <v>0</v>
      </c>
      <c r="F55" s="117"/>
      <c r="G55" s="117"/>
      <c r="H55" s="117"/>
      <c r="I55" s="36">
        <f>'66.09(3)(a)'!AP31</f>
        <v>0</v>
      </c>
      <c r="J55" s="36">
        <f>'66.09(3)(a)'!AQ31</f>
        <v>0</v>
      </c>
      <c r="K55" s="36">
        <f>'66.09(3)(a)'!AR31</f>
        <v>0</v>
      </c>
    </row>
    <row r="56" spans="1:11" hidden="1" x14ac:dyDescent="0.25">
      <c r="A56" s="78">
        <f>'66.09(3)(a)'!A32</f>
        <v>0</v>
      </c>
      <c r="C56" s="62">
        <f>'66.09(3)(a)'!F32</f>
        <v>0</v>
      </c>
      <c r="D56" s="62">
        <f>'66.09(3)(a)'!G32</f>
        <v>0</v>
      </c>
      <c r="E56" s="62">
        <f>'66.09(3)(a)'!H32</f>
        <v>0</v>
      </c>
      <c r="F56" s="117"/>
      <c r="G56" s="117"/>
      <c r="H56" s="117"/>
      <c r="I56" s="36">
        <f>'66.09(3)(a)'!AP32</f>
        <v>0</v>
      </c>
      <c r="J56" s="36">
        <f>'66.09(3)(a)'!AQ32</f>
        <v>0</v>
      </c>
      <c r="K56" s="36">
        <f>'66.09(3)(a)'!AR32</f>
        <v>0</v>
      </c>
    </row>
    <row r="57" spans="1:11" hidden="1" x14ac:dyDescent="0.25">
      <c r="A57" s="78">
        <f>'66.09(3)(a)'!A33</f>
        <v>0</v>
      </c>
      <c r="C57" s="62">
        <f>'66.09(3)(a)'!F33</f>
        <v>0</v>
      </c>
      <c r="D57" s="62">
        <f>'66.09(3)(a)'!G33</f>
        <v>0</v>
      </c>
      <c r="E57" s="62">
        <f>'66.09(3)(a)'!H33</f>
        <v>0</v>
      </c>
      <c r="F57" s="117"/>
      <c r="G57" s="117"/>
      <c r="H57" s="117"/>
      <c r="I57" s="36">
        <f>'66.09(3)(a)'!AP33</f>
        <v>0</v>
      </c>
      <c r="J57" s="36">
        <f>'66.09(3)(a)'!AQ33</f>
        <v>0</v>
      </c>
      <c r="K57" s="36">
        <f>'66.09(3)(a)'!AR33</f>
        <v>0</v>
      </c>
    </row>
    <row r="58" spans="1:11" hidden="1" x14ac:dyDescent="0.25">
      <c r="A58" s="78">
        <f>'66.09(3)(a)'!A34</f>
        <v>0</v>
      </c>
      <c r="C58" s="62">
        <f>'66.09(3)(a)'!F34</f>
        <v>0</v>
      </c>
      <c r="D58" s="62">
        <f>'66.09(3)(a)'!G34</f>
        <v>0</v>
      </c>
      <c r="E58" s="62">
        <f>'66.09(3)(a)'!H34</f>
        <v>0</v>
      </c>
      <c r="F58" s="117"/>
      <c r="G58" s="117"/>
      <c r="H58" s="117"/>
      <c r="I58" s="36">
        <f>'66.09(3)(a)'!AP34</f>
        <v>0</v>
      </c>
      <c r="J58" s="36">
        <f>'66.09(3)(a)'!AQ34</f>
        <v>0</v>
      </c>
      <c r="K58" s="36">
        <f>'66.09(3)(a)'!AR34</f>
        <v>0</v>
      </c>
    </row>
    <row r="59" spans="1:11" hidden="1" x14ac:dyDescent="0.25">
      <c r="A59" s="78">
        <f>'66.09(3)(a)'!A35</f>
        <v>0</v>
      </c>
      <c r="C59" s="62">
        <f>'66.09(3)(a)'!F35</f>
        <v>0</v>
      </c>
      <c r="D59" s="62">
        <f>'66.09(3)(a)'!G35</f>
        <v>0</v>
      </c>
      <c r="E59" s="62">
        <f>'66.09(3)(a)'!H35</f>
        <v>0</v>
      </c>
      <c r="F59" s="117"/>
      <c r="G59" s="117"/>
      <c r="H59" s="117"/>
      <c r="I59" s="36">
        <f>'66.09(3)(a)'!AP35</f>
        <v>0</v>
      </c>
      <c r="J59" s="36">
        <f>'66.09(3)(a)'!AQ35</f>
        <v>0</v>
      </c>
      <c r="K59" s="36">
        <f>'66.09(3)(a)'!AR35</f>
        <v>0</v>
      </c>
    </row>
    <row r="60" spans="1:11" hidden="1" x14ac:dyDescent="0.25">
      <c r="A60" s="78">
        <f>'66.09(3)(a)'!A36</f>
        <v>0</v>
      </c>
      <c r="C60" s="62">
        <f>'66.09(3)(a)'!F36</f>
        <v>0</v>
      </c>
      <c r="D60" s="62">
        <f>'66.09(3)(a)'!G36</f>
        <v>0</v>
      </c>
      <c r="E60" s="62">
        <f>'66.09(3)(a)'!H36</f>
        <v>0</v>
      </c>
      <c r="F60" s="117"/>
      <c r="G60" s="117"/>
      <c r="H60" s="117"/>
      <c r="I60" s="36">
        <f>'66.09(3)(a)'!AP36</f>
        <v>0</v>
      </c>
      <c r="J60" s="36">
        <f>'66.09(3)(a)'!AQ36</f>
        <v>0</v>
      </c>
      <c r="K60" s="36">
        <f>'66.09(3)(a)'!AR36</f>
        <v>0</v>
      </c>
    </row>
    <row r="61" spans="1:11" hidden="1" x14ac:dyDescent="0.25">
      <c r="A61" s="78">
        <f>'66.09(3)(a)'!A37</f>
        <v>0</v>
      </c>
      <c r="C61" s="62">
        <f>'66.09(3)(a)'!F37</f>
        <v>0</v>
      </c>
      <c r="D61" s="62">
        <f>'66.09(3)(a)'!G37</f>
        <v>0</v>
      </c>
      <c r="E61" s="62">
        <f>'66.09(3)(a)'!H37</f>
        <v>0</v>
      </c>
      <c r="F61" s="117"/>
      <c r="G61" s="117"/>
      <c r="H61" s="117"/>
      <c r="I61" s="36">
        <f>'66.09(3)(a)'!AP37</f>
        <v>0</v>
      </c>
      <c r="J61" s="36">
        <f>'66.09(3)(a)'!AQ37</f>
        <v>0</v>
      </c>
      <c r="K61" s="36">
        <f>'66.09(3)(a)'!AR37</f>
        <v>0</v>
      </c>
    </row>
    <row r="62" spans="1:11" hidden="1" x14ac:dyDescent="0.25">
      <c r="A62" s="78">
        <f>'66.09(3)(a)'!A38</f>
        <v>0</v>
      </c>
      <c r="C62" s="62">
        <f>'66.09(3)(a)'!F38</f>
        <v>0</v>
      </c>
      <c r="D62" s="62">
        <f>'66.09(3)(a)'!G38</f>
        <v>0</v>
      </c>
      <c r="E62" s="62">
        <f>'66.09(3)(a)'!H38</f>
        <v>0</v>
      </c>
      <c r="F62" s="117"/>
      <c r="G62" s="117"/>
      <c r="H62" s="117"/>
      <c r="I62" s="36">
        <f>'66.09(3)(a)'!AP38</f>
        <v>0</v>
      </c>
      <c r="J62" s="36">
        <f>'66.09(3)(a)'!AQ38</f>
        <v>0</v>
      </c>
      <c r="K62" s="36">
        <f>'66.09(3)(a)'!AR38</f>
        <v>0</v>
      </c>
    </row>
    <row r="63" spans="1:11" hidden="1" x14ac:dyDescent="0.25">
      <c r="A63" s="78">
        <f>'66.09(3)(a)'!A39</f>
        <v>0</v>
      </c>
      <c r="C63" s="62">
        <f>'66.09(3)(a)'!F39</f>
        <v>0</v>
      </c>
      <c r="D63" s="62">
        <f>'66.09(3)(a)'!G39</f>
        <v>0</v>
      </c>
      <c r="E63" s="62">
        <f>'66.09(3)(a)'!H39</f>
        <v>0</v>
      </c>
      <c r="F63" s="117"/>
      <c r="G63" s="117"/>
      <c r="H63" s="117"/>
      <c r="I63" s="36">
        <f>'66.09(3)(a)'!AP39</f>
        <v>0</v>
      </c>
      <c r="J63" s="36">
        <f>'66.09(3)(a)'!AQ39</f>
        <v>0</v>
      </c>
      <c r="K63" s="36">
        <f>'66.09(3)(a)'!AR39</f>
        <v>0</v>
      </c>
    </row>
    <row r="64" spans="1:11" hidden="1" x14ac:dyDescent="0.25">
      <c r="A64" s="78">
        <f>'66.09(3)(a)'!A40</f>
        <v>0</v>
      </c>
      <c r="C64" s="62">
        <f>'66.09(3)(a)'!F40</f>
        <v>0</v>
      </c>
      <c r="D64" s="62">
        <f>'66.09(3)(a)'!G40</f>
        <v>0</v>
      </c>
      <c r="E64" s="62">
        <f>'66.09(3)(a)'!H40</f>
        <v>0</v>
      </c>
      <c r="F64" s="117"/>
      <c r="G64" s="117"/>
      <c r="H64" s="117"/>
      <c r="I64" s="36">
        <f>'66.09(3)(a)'!AP40</f>
        <v>0</v>
      </c>
      <c r="J64" s="36">
        <f>'66.09(3)(a)'!AQ40</f>
        <v>0</v>
      </c>
      <c r="K64" s="36">
        <f>'66.09(3)(a)'!AR40</f>
        <v>0</v>
      </c>
    </row>
    <row r="65" spans="1:11" hidden="1" x14ac:dyDescent="0.25">
      <c r="A65" s="78">
        <f>'66.09(3)(a)'!A41</f>
        <v>0</v>
      </c>
      <c r="C65" s="62">
        <f>'66.09(3)(a)'!F41</f>
        <v>0</v>
      </c>
      <c r="D65" s="62">
        <f>'66.09(3)(a)'!G41</f>
        <v>0</v>
      </c>
      <c r="E65" s="62">
        <f>'66.09(3)(a)'!H41</f>
        <v>0</v>
      </c>
      <c r="F65" s="117"/>
      <c r="G65" s="117"/>
      <c r="H65" s="117"/>
      <c r="I65" s="36">
        <f>'66.09(3)(a)'!AP41</f>
        <v>0</v>
      </c>
      <c r="J65" s="36">
        <f>'66.09(3)(a)'!AQ41</f>
        <v>0</v>
      </c>
      <c r="K65" s="36">
        <f>'66.09(3)(a)'!AR41</f>
        <v>0</v>
      </c>
    </row>
    <row r="66" spans="1:11" hidden="1" x14ac:dyDescent="0.25">
      <c r="A66" s="78">
        <f>'66.09(3)(a)'!A42</f>
        <v>0</v>
      </c>
      <c r="C66" s="62">
        <f>'66.09(3)(a)'!F42</f>
        <v>0</v>
      </c>
      <c r="D66" s="62">
        <f>'66.09(3)(a)'!G42</f>
        <v>0</v>
      </c>
      <c r="E66" s="62">
        <f>'66.09(3)(a)'!H42</f>
        <v>0</v>
      </c>
      <c r="F66" s="117"/>
      <c r="G66" s="117"/>
      <c r="H66" s="117"/>
      <c r="I66" s="36">
        <f>'66.09(3)(a)'!AP42</f>
        <v>0</v>
      </c>
      <c r="J66" s="36">
        <f>'66.09(3)(a)'!AQ42</f>
        <v>0</v>
      </c>
      <c r="K66" s="36">
        <f>'66.09(3)(a)'!AR42</f>
        <v>0</v>
      </c>
    </row>
    <row r="67" spans="1:11" hidden="1" x14ac:dyDescent="0.25">
      <c r="A67" s="78">
        <f>'66.09(3)(a)'!A43</f>
        <v>0</v>
      </c>
      <c r="C67" s="62">
        <f>'66.09(3)(a)'!F43</f>
        <v>0</v>
      </c>
      <c r="D67" s="62">
        <f>'66.09(3)(a)'!G43</f>
        <v>0</v>
      </c>
      <c r="E67" s="62">
        <f>'66.09(3)(a)'!H43</f>
        <v>0</v>
      </c>
      <c r="F67" s="117"/>
      <c r="G67" s="117"/>
      <c r="H67" s="117"/>
      <c r="I67" s="36">
        <f>'66.09(3)(a)'!AP43</f>
        <v>0</v>
      </c>
      <c r="J67" s="36">
        <f>'66.09(3)(a)'!AQ43</f>
        <v>0</v>
      </c>
      <c r="K67" s="36">
        <f>'66.09(3)(a)'!AR43</f>
        <v>0</v>
      </c>
    </row>
    <row r="68" spans="1:11" hidden="1" x14ac:dyDescent="0.25">
      <c r="A68" s="78">
        <f>'66.09(3)(a)'!A44</f>
        <v>0</v>
      </c>
      <c r="C68" s="62">
        <f>'66.09(3)(a)'!F44</f>
        <v>0</v>
      </c>
      <c r="D68" s="62">
        <f>'66.09(3)(a)'!G44</f>
        <v>0</v>
      </c>
      <c r="E68" s="62">
        <f>'66.09(3)(a)'!H44</f>
        <v>0</v>
      </c>
      <c r="F68" s="117"/>
      <c r="G68" s="117"/>
      <c r="H68" s="117"/>
      <c r="I68" s="36">
        <f>'66.09(3)(a)'!AP44</f>
        <v>0</v>
      </c>
      <c r="J68" s="36">
        <f>'66.09(3)(a)'!AQ44</f>
        <v>0</v>
      </c>
      <c r="K68" s="36">
        <f>'66.09(3)(a)'!AR44</f>
        <v>0</v>
      </c>
    </row>
    <row r="69" spans="1:11" hidden="1" x14ac:dyDescent="0.25">
      <c r="A69" s="78">
        <f>'66.09(3)(a)'!A45</f>
        <v>0</v>
      </c>
      <c r="C69" s="62">
        <f>'66.09(3)(a)'!F45</f>
        <v>0</v>
      </c>
      <c r="D69" s="62">
        <f>'66.09(3)(a)'!G45</f>
        <v>0</v>
      </c>
      <c r="E69" s="62">
        <f>'66.09(3)(a)'!H45</f>
        <v>0</v>
      </c>
      <c r="F69" s="117"/>
      <c r="G69" s="117"/>
      <c r="H69" s="117"/>
      <c r="I69" s="36">
        <f>'66.09(3)(a)'!AP45</f>
        <v>0</v>
      </c>
      <c r="J69" s="36">
        <f>'66.09(3)(a)'!AQ45</f>
        <v>0</v>
      </c>
      <c r="K69" s="36">
        <f>'66.09(3)(a)'!AR45</f>
        <v>0</v>
      </c>
    </row>
    <row r="70" spans="1:11" hidden="1" x14ac:dyDescent="0.25">
      <c r="A70" s="78">
        <f>'66.09(3)(a)'!A46</f>
        <v>0</v>
      </c>
      <c r="C70" s="62">
        <f>'66.09(3)(a)'!F46</f>
        <v>0</v>
      </c>
      <c r="D70" s="62">
        <f>'66.09(3)(a)'!G46</f>
        <v>0</v>
      </c>
      <c r="E70" s="62">
        <f>'66.09(3)(a)'!H46</f>
        <v>0</v>
      </c>
      <c r="F70" s="117"/>
      <c r="G70" s="117"/>
      <c r="H70" s="117"/>
      <c r="I70" s="36">
        <f>'66.09(3)(a)'!AP46</f>
        <v>0</v>
      </c>
      <c r="J70" s="36">
        <f>'66.09(3)(a)'!AQ46</f>
        <v>0</v>
      </c>
      <c r="K70" s="36">
        <f>'66.09(3)(a)'!AR46</f>
        <v>0</v>
      </c>
    </row>
    <row r="71" spans="1:11" hidden="1" x14ac:dyDescent="0.25">
      <c r="A71" s="78">
        <f>'66.09(3)(a)'!A47</f>
        <v>0</v>
      </c>
      <c r="C71" s="62">
        <f>'66.09(3)(a)'!F47</f>
        <v>0</v>
      </c>
      <c r="D71" s="62">
        <f>'66.09(3)(a)'!G47</f>
        <v>0</v>
      </c>
      <c r="E71" s="62">
        <f>'66.09(3)(a)'!H47</f>
        <v>0</v>
      </c>
      <c r="F71" s="117"/>
      <c r="G71" s="117"/>
      <c r="H71" s="117"/>
      <c r="I71" s="36">
        <f>'66.09(3)(a)'!AP47</f>
        <v>0</v>
      </c>
      <c r="J71" s="36">
        <f>'66.09(3)(a)'!AQ47</f>
        <v>0</v>
      </c>
      <c r="K71" s="36">
        <f>'66.09(3)(a)'!AR47</f>
        <v>0</v>
      </c>
    </row>
    <row r="72" spans="1:11" hidden="1" x14ac:dyDescent="0.25">
      <c r="A72" s="78">
        <f>'66.09(3)(a)'!A48</f>
        <v>0</v>
      </c>
      <c r="C72" s="62">
        <f>'66.09(3)(a)'!F48</f>
        <v>0</v>
      </c>
      <c r="D72" s="62">
        <f>'66.09(3)(a)'!G48</f>
        <v>0</v>
      </c>
      <c r="E72" s="62">
        <f>'66.09(3)(a)'!H48</f>
        <v>0</v>
      </c>
      <c r="F72" s="117"/>
      <c r="G72" s="117"/>
      <c r="H72" s="117"/>
      <c r="I72" s="36">
        <f>'66.09(3)(a)'!AP48</f>
        <v>0</v>
      </c>
      <c r="J72" s="36">
        <f>'66.09(3)(a)'!AQ48</f>
        <v>0</v>
      </c>
      <c r="K72" s="36">
        <f>'66.09(3)(a)'!AR48</f>
        <v>0</v>
      </c>
    </row>
    <row r="73" spans="1:11" hidden="1" x14ac:dyDescent="0.25">
      <c r="A73" s="78">
        <f>'66.09(3)(a)'!A49</f>
        <v>0</v>
      </c>
      <c r="C73" s="62">
        <f>'66.09(3)(a)'!F49</f>
        <v>0</v>
      </c>
      <c r="D73" s="62">
        <f>'66.09(3)(a)'!G49</f>
        <v>0</v>
      </c>
      <c r="E73" s="62">
        <f>'66.09(3)(a)'!H49</f>
        <v>0</v>
      </c>
      <c r="F73" s="117"/>
      <c r="G73" s="117"/>
      <c r="H73" s="117"/>
      <c r="I73" s="36">
        <f>'66.09(3)(a)'!AP49</f>
        <v>0</v>
      </c>
      <c r="J73" s="36">
        <f>'66.09(3)(a)'!AQ49</f>
        <v>0</v>
      </c>
      <c r="K73" s="36">
        <f>'66.09(3)(a)'!AR49</f>
        <v>0</v>
      </c>
    </row>
    <row r="74" spans="1:11" hidden="1" x14ac:dyDescent="0.25">
      <c r="A74" s="78">
        <f>'66.09(3)(a)'!A50</f>
        <v>0</v>
      </c>
      <c r="C74" s="62">
        <f>'66.09(3)(a)'!F50</f>
        <v>0</v>
      </c>
      <c r="D74" s="62">
        <f>'66.09(3)(a)'!G50</f>
        <v>0</v>
      </c>
      <c r="E74" s="62">
        <f>'66.09(3)(a)'!H50</f>
        <v>0</v>
      </c>
      <c r="F74" s="117"/>
      <c r="G74" s="117"/>
      <c r="H74" s="117"/>
      <c r="I74" s="36">
        <f>'66.09(3)(a)'!AP50</f>
        <v>0</v>
      </c>
      <c r="J74" s="36">
        <f>'66.09(3)(a)'!AQ50</f>
        <v>0</v>
      </c>
      <c r="K74" s="36">
        <f>'66.09(3)(a)'!AR50</f>
        <v>0</v>
      </c>
    </row>
    <row r="75" spans="1:11" hidden="1" x14ac:dyDescent="0.25">
      <c r="A75" s="78">
        <f>'66.09(3)(a)'!A51</f>
        <v>0</v>
      </c>
      <c r="C75" s="62">
        <f>'66.09(3)(a)'!F51</f>
        <v>0</v>
      </c>
      <c r="D75" s="62">
        <f>'66.09(3)(a)'!G51</f>
        <v>0</v>
      </c>
      <c r="E75" s="62">
        <f>'66.09(3)(a)'!H51</f>
        <v>0</v>
      </c>
      <c r="F75" s="117"/>
      <c r="G75" s="117"/>
      <c r="H75" s="117"/>
      <c r="I75" s="36">
        <f>'66.09(3)(a)'!AP51</f>
        <v>0</v>
      </c>
      <c r="J75" s="36">
        <f>'66.09(3)(a)'!AQ51</f>
        <v>0</v>
      </c>
      <c r="K75" s="36">
        <f>'66.09(3)(a)'!AR51</f>
        <v>0</v>
      </c>
    </row>
    <row r="76" spans="1:11" hidden="1" x14ac:dyDescent="0.25">
      <c r="A76" s="78">
        <f>'66.09(3)(a)'!A52</f>
        <v>0</v>
      </c>
      <c r="C76" s="62">
        <f>'66.09(3)(a)'!F52</f>
        <v>0</v>
      </c>
      <c r="D76" s="62">
        <f>'66.09(3)(a)'!G52</f>
        <v>0</v>
      </c>
      <c r="E76" s="62">
        <f>'66.09(3)(a)'!H52</f>
        <v>0</v>
      </c>
      <c r="F76" s="117"/>
      <c r="G76" s="117"/>
      <c r="H76" s="117"/>
      <c r="I76" s="36">
        <f>'66.09(3)(a)'!AP52</f>
        <v>0</v>
      </c>
      <c r="J76" s="36">
        <f>'66.09(3)(a)'!AQ52</f>
        <v>0</v>
      </c>
      <c r="K76" s="36">
        <f>'66.09(3)(a)'!AR52</f>
        <v>0</v>
      </c>
    </row>
    <row r="77" spans="1:11" hidden="1" x14ac:dyDescent="0.25">
      <c r="A77" s="78">
        <f>'66.09(3)(a)'!A53</f>
        <v>0</v>
      </c>
      <c r="C77" s="62">
        <f>'66.09(3)(a)'!F53</f>
        <v>0</v>
      </c>
      <c r="D77" s="62">
        <f>'66.09(3)(a)'!G53</f>
        <v>0</v>
      </c>
      <c r="E77" s="62">
        <f>'66.09(3)(a)'!H53</f>
        <v>0</v>
      </c>
      <c r="F77" s="117"/>
      <c r="G77" s="117"/>
      <c r="H77" s="117"/>
      <c r="I77" s="36">
        <f>'66.09(3)(a)'!AP53</f>
        <v>0</v>
      </c>
      <c r="J77" s="36">
        <f>'66.09(3)(a)'!AQ53</f>
        <v>0</v>
      </c>
      <c r="K77" s="36">
        <f>'66.09(3)(a)'!AR53</f>
        <v>0</v>
      </c>
    </row>
    <row r="78" spans="1:11" hidden="1" x14ac:dyDescent="0.25">
      <c r="A78" s="78">
        <f>'66.09(3)(a)'!A54</f>
        <v>0</v>
      </c>
      <c r="C78" s="62">
        <f>'66.09(3)(a)'!F54</f>
        <v>0</v>
      </c>
      <c r="D78" s="62">
        <f>'66.09(3)(a)'!G54</f>
        <v>0</v>
      </c>
      <c r="E78" s="62">
        <f>'66.09(3)(a)'!H54</f>
        <v>0</v>
      </c>
      <c r="F78" s="117"/>
      <c r="G78" s="117"/>
      <c r="H78" s="117"/>
      <c r="I78" s="36">
        <f>'66.09(3)(a)'!AP54</f>
        <v>0</v>
      </c>
      <c r="J78" s="36">
        <f>'66.09(3)(a)'!AQ54</f>
        <v>0</v>
      </c>
      <c r="K78" s="36">
        <f>'66.09(3)(a)'!AR54</f>
        <v>0</v>
      </c>
    </row>
    <row r="79" spans="1:11" hidden="1" x14ac:dyDescent="0.25">
      <c r="A79" s="78">
        <f>'66.09(3)(a)'!A55</f>
        <v>0</v>
      </c>
      <c r="C79" s="62">
        <f>'66.09(3)(a)'!F55</f>
        <v>0</v>
      </c>
      <c r="D79" s="62">
        <f>'66.09(3)(a)'!G55</f>
        <v>0</v>
      </c>
      <c r="E79" s="62">
        <f>'66.09(3)(a)'!H55</f>
        <v>0</v>
      </c>
      <c r="F79" s="117"/>
      <c r="G79" s="117"/>
      <c r="H79" s="117"/>
      <c r="I79" s="36">
        <f>'66.09(3)(a)'!AP55</f>
        <v>0</v>
      </c>
      <c r="J79" s="36">
        <f>'66.09(3)(a)'!AQ55</f>
        <v>0</v>
      </c>
      <c r="K79" s="36">
        <f>'66.09(3)(a)'!AR55</f>
        <v>0</v>
      </c>
    </row>
    <row r="80" spans="1:11" hidden="1" x14ac:dyDescent="0.25">
      <c r="A80" s="78">
        <f>'66.09(3)(a)'!A56</f>
        <v>0</v>
      </c>
      <c r="C80" s="62">
        <f>'66.09(3)(a)'!F56</f>
        <v>0</v>
      </c>
      <c r="D80" s="62">
        <f>'66.09(3)(a)'!G56</f>
        <v>0</v>
      </c>
      <c r="E80" s="62">
        <f>'66.09(3)(a)'!H56</f>
        <v>0</v>
      </c>
      <c r="F80" s="117"/>
      <c r="G80" s="117"/>
      <c r="H80" s="117"/>
      <c r="I80" s="36">
        <f>'66.09(3)(a)'!AP56</f>
        <v>0</v>
      </c>
      <c r="J80" s="36">
        <f>'66.09(3)(a)'!AQ56</f>
        <v>0</v>
      </c>
      <c r="K80" s="36">
        <f>'66.09(3)(a)'!AR56</f>
        <v>0</v>
      </c>
    </row>
    <row r="81" spans="1:11" hidden="1" x14ac:dyDescent="0.25">
      <c r="A81" s="78">
        <f>'66.09(3)(a)'!A57</f>
        <v>0</v>
      </c>
      <c r="C81" s="62">
        <f>'66.09(3)(a)'!F57</f>
        <v>0</v>
      </c>
      <c r="D81" s="62">
        <f>'66.09(3)(a)'!G57</f>
        <v>0</v>
      </c>
      <c r="E81" s="62">
        <f>'66.09(3)(a)'!H57</f>
        <v>0</v>
      </c>
      <c r="F81" s="117"/>
      <c r="G81" s="117"/>
      <c r="H81" s="117"/>
      <c r="I81" s="36">
        <f>'66.09(3)(a)'!AP57</f>
        <v>0</v>
      </c>
      <c r="J81" s="36">
        <f>'66.09(3)(a)'!AQ57</f>
        <v>0</v>
      </c>
      <c r="K81" s="36">
        <f>'66.09(3)(a)'!AR57</f>
        <v>0</v>
      </c>
    </row>
    <row r="82" spans="1:11" hidden="1" x14ac:dyDescent="0.25">
      <c r="A82" s="78">
        <f>'66.09(3)(a)'!A58</f>
        <v>0</v>
      </c>
      <c r="C82" s="62">
        <f>'66.09(3)(a)'!F58</f>
        <v>0</v>
      </c>
      <c r="D82" s="62">
        <f>'66.09(3)(a)'!G58</f>
        <v>0</v>
      </c>
      <c r="E82" s="62">
        <f>'66.09(3)(a)'!H58</f>
        <v>0</v>
      </c>
      <c r="F82" s="117"/>
      <c r="G82" s="117"/>
      <c r="H82" s="117"/>
      <c r="I82" s="36">
        <f>'66.09(3)(a)'!AP58</f>
        <v>0</v>
      </c>
      <c r="J82" s="36">
        <f>'66.09(3)(a)'!AQ58</f>
        <v>0</v>
      </c>
      <c r="K82" s="36">
        <f>'66.09(3)(a)'!AR58</f>
        <v>0</v>
      </c>
    </row>
    <row r="83" spans="1:11" hidden="1" x14ac:dyDescent="0.25">
      <c r="A83" s="78">
        <f>'66.09(3)(a)'!A59</f>
        <v>0</v>
      </c>
      <c r="C83" s="62">
        <f>'66.09(3)(a)'!F59</f>
        <v>0</v>
      </c>
      <c r="D83" s="62">
        <f>'66.09(3)(a)'!G59</f>
        <v>0</v>
      </c>
      <c r="E83" s="62">
        <f>'66.09(3)(a)'!H59</f>
        <v>0</v>
      </c>
      <c r="F83" s="117"/>
      <c r="G83" s="117"/>
      <c r="H83" s="117"/>
      <c r="I83" s="36">
        <f>'66.09(3)(a)'!AP59</f>
        <v>0</v>
      </c>
      <c r="J83" s="36">
        <f>'66.09(3)(a)'!AQ59</f>
        <v>0</v>
      </c>
      <c r="K83" s="36">
        <f>'66.09(3)(a)'!AR59</f>
        <v>0</v>
      </c>
    </row>
    <row r="84" spans="1:11" hidden="1" x14ac:dyDescent="0.25">
      <c r="A84" s="78">
        <f>'66.09(3)(a)'!A60</f>
        <v>0</v>
      </c>
      <c r="C84" s="62">
        <f>'66.09(3)(a)'!F60</f>
        <v>0</v>
      </c>
      <c r="D84" s="62">
        <f>'66.09(3)(a)'!G60</f>
        <v>0</v>
      </c>
      <c r="E84" s="62">
        <f>'66.09(3)(a)'!H60</f>
        <v>0</v>
      </c>
      <c r="F84" s="117"/>
      <c r="G84" s="117"/>
      <c r="H84" s="117"/>
      <c r="I84" s="36">
        <f>'66.09(3)(a)'!AP60</f>
        <v>0</v>
      </c>
      <c r="J84" s="36">
        <f>'66.09(3)(a)'!AQ60</f>
        <v>0</v>
      </c>
      <c r="K84" s="36">
        <f>'66.09(3)(a)'!AR60</f>
        <v>0</v>
      </c>
    </row>
    <row r="85" spans="1:11" hidden="1" x14ac:dyDescent="0.25">
      <c r="A85" s="78">
        <f>'66.09(3)(a)'!A61</f>
        <v>0</v>
      </c>
      <c r="C85" s="62">
        <f>'66.09(3)(a)'!F61</f>
        <v>0</v>
      </c>
      <c r="D85" s="62">
        <f>'66.09(3)(a)'!G61</f>
        <v>0</v>
      </c>
      <c r="E85" s="62">
        <f>'66.09(3)(a)'!H61</f>
        <v>0</v>
      </c>
      <c r="F85" s="117"/>
      <c r="G85" s="117"/>
      <c r="H85" s="117"/>
      <c r="I85" s="36">
        <f>'66.09(3)(a)'!AP61</f>
        <v>0</v>
      </c>
      <c r="J85" s="36">
        <f>'66.09(3)(a)'!AQ61</f>
        <v>0</v>
      </c>
      <c r="K85" s="36">
        <f>'66.09(3)(a)'!AR61</f>
        <v>0</v>
      </c>
    </row>
    <row r="86" spans="1:11" hidden="1" x14ac:dyDescent="0.25">
      <c r="A86" s="78">
        <f>'66.09(3)(a)'!A62</f>
        <v>0</v>
      </c>
      <c r="C86" s="62">
        <f>'66.09(3)(a)'!F62</f>
        <v>0</v>
      </c>
      <c r="D86" s="62">
        <f>'66.09(3)(a)'!G62</f>
        <v>0</v>
      </c>
      <c r="E86" s="62">
        <f>'66.09(3)(a)'!H62</f>
        <v>0</v>
      </c>
      <c r="F86" s="117"/>
      <c r="G86" s="117"/>
      <c r="H86" s="117"/>
      <c r="I86" s="36">
        <f>'66.09(3)(a)'!AP62</f>
        <v>0</v>
      </c>
      <c r="J86" s="36">
        <f>'66.09(3)(a)'!AQ62</f>
        <v>0</v>
      </c>
      <c r="K86" s="36">
        <f>'66.09(3)(a)'!AR62</f>
        <v>0</v>
      </c>
    </row>
    <row r="87" spans="1:11" hidden="1" x14ac:dyDescent="0.25">
      <c r="A87" s="78">
        <f>'66.09(3)(a)'!A63</f>
        <v>0</v>
      </c>
      <c r="C87" s="62">
        <f>'66.09(3)(a)'!F63</f>
        <v>0</v>
      </c>
      <c r="D87" s="62">
        <f>'66.09(3)(a)'!G63</f>
        <v>0</v>
      </c>
      <c r="E87" s="62">
        <f>'66.09(3)(a)'!H63</f>
        <v>0</v>
      </c>
      <c r="F87" s="117"/>
      <c r="G87" s="117"/>
      <c r="H87" s="117"/>
      <c r="I87" s="36">
        <f>'66.09(3)(a)'!AP63</f>
        <v>0</v>
      </c>
      <c r="J87" s="36">
        <f>'66.09(3)(a)'!AQ63</f>
        <v>0</v>
      </c>
      <c r="K87" s="36">
        <f>'66.09(3)(a)'!AR63</f>
        <v>0</v>
      </c>
    </row>
    <row r="88" spans="1:11" hidden="1" x14ac:dyDescent="0.25">
      <c r="A88" s="78">
        <f>'66.09(3)(a)'!A64</f>
        <v>0</v>
      </c>
      <c r="C88" s="62">
        <f>'66.09(3)(a)'!F64</f>
        <v>0</v>
      </c>
      <c r="D88" s="62">
        <f>'66.09(3)(a)'!G64</f>
        <v>0</v>
      </c>
      <c r="E88" s="62">
        <f>'66.09(3)(a)'!H64</f>
        <v>0</v>
      </c>
      <c r="F88" s="117"/>
      <c r="G88" s="117"/>
      <c r="H88" s="117"/>
      <c r="I88" s="36">
        <f>'66.09(3)(a)'!AP64</f>
        <v>0</v>
      </c>
      <c r="J88" s="36">
        <f>'66.09(3)(a)'!AQ64</f>
        <v>0</v>
      </c>
      <c r="K88" s="36">
        <f>'66.09(3)(a)'!AR64</f>
        <v>0</v>
      </c>
    </row>
    <row r="89" spans="1:11" hidden="1" x14ac:dyDescent="0.25">
      <c r="A89" s="78">
        <f>'66.09(3)(a)'!A65</f>
        <v>0</v>
      </c>
      <c r="C89" s="62">
        <f>'66.09(3)(a)'!F65</f>
        <v>0</v>
      </c>
      <c r="D89" s="62">
        <f>'66.09(3)(a)'!G65</f>
        <v>0</v>
      </c>
      <c r="E89" s="62">
        <f>'66.09(3)(a)'!H65</f>
        <v>0</v>
      </c>
      <c r="F89" s="117"/>
      <c r="G89" s="117"/>
      <c r="H89" s="117"/>
      <c r="I89" s="36">
        <f>'66.09(3)(a)'!AP65</f>
        <v>0</v>
      </c>
      <c r="J89" s="36">
        <f>'66.09(3)(a)'!AQ65</f>
        <v>0</v>
      </c>
      <c r="K89" s="36">
        <f>'66.09(3)(a)'!AR65</f>
        <v>0</v>
      </c>
    </row>
    <row r="90" spans="1:11" hidden="1" x14ac:dyDescent="0.25">
      <c r="A90" s="78">
        <f>'66.09(3)(a)'!A66</f>
        <v>0</v>
      </c>
      <c r="C90" s="62">
        <f>'66.09(3)(a)'!F66</f>
        <v>0</v>
      </c>
      <c r="D90" s="62">
        <f>'66.09(3)(a)'!G66</f>
        <v>0</v>
      </c>
      <c r="E90" s="62">
        <f>'66.09(3)(a)'!H66</f>
        <v>0</v>
      </c>
      <c r="F90" s="117"/>
      <c r="G90" s="117"/>
      <c r="H90" s="117"/>
      <c r="I90" s="36">
        <f>'66.09(3)(a)'!AP66</f>
        <v>0</v>
      </c>
      <c r="J90" s="36">
        <f>'66.09(3)(a)'!AQ66</f>
        <v>0</v>
      </c>
      <c r="K90" s="36">
        <f>'66.09(3)(a)'!AR66</f>
        <v>0</v>
      </c>
    </row>
    <row r="91" spans="1:11" hidden="1" x14ac:dyDescent="0.25">
      <c r="A91" s="78">
        <f>'66.09(3)(a)'!A67</f>
        <v>0</v>
      </c>
      <c r="C91" s="62">
        <f>'66.09(3)(a)'!F67</f>
        <v>0</v>
      </c>
      <c r="D91" s="62">
        <f>'66.09(3)(a)'!G67</f>
        <v>0</v>
      </c>
      <c r="E91" s="62">
        <f>'66.09(3)(a)'!H67</f>
        <v>0</v>
      </c>
      <c r="F91" s="117"/>
      <c r="G91" s="117"/>
      <c r="H91" s="117"/>
      <c r="I91" s="36">
        <f>'66.09(3)(a)'!AP67</f>
        <v>0</v>
      </c>
      <c r="J91" s="36">
        <f>'66.09(3)(a)'!AQ67</f>
        <v>0</v>
      </c>
      <c r="K91" s="36">
        <f>'66.09(3)(a)'!AR67</f>
        <v>0</v>
      </c>
    </row>
    <row r="92" spans="1:11" hidden="1" x14ac:dyDescent="0.25">
      <c r="A92" s="78">
        <f>'66.09(3)(a)'!A68</f>
        <v>0</v>
      </c>
      <c r="C92" s="62">
        <f>'66.09(3)(a)'!F68</f>
        <v>0</v>
      </c>
      <c r="D92" s="62">
        <f>'66.09(3)(a)'!G68</f>
        <v>0</v>
      </c>
      <c r="E92" s="62">
        <f>'66.09(3)(a)'!H68</f>
        <v>0</v>
      </c>
      <c r="F92" s="117"/>
      <c r="G92" s="117"/>
      <c r="H92" s="117"/>
      <c r="I92" s="36">
        <f>'66.09(3)(a)'!AP68</f>
        <v>0</v>
      </c>
      <c r="J92" s="36">
        <f>'66.09(3)(a)'!AQ68</f>
        <v>0</v>
      </c>
      <c r="K92" s="36">
        <f>'66.09(3)(a)'!AR68</f>
        <v>0</v>
      </c>
    </row>
    <row r="93" spans="1:11" hidden="1" x14ac:dyDescent="0.25">
      <c r="A93" s="78">
        <f>'66.09(3)(a)'!A69</f>
        <v>0</v>
      </c>
      <c r="C93" s="62">
        <f>'66.09(3)(a)'!F69</f>
        <v>0</v>
      </c>
      <c r="D93" s="62">
        <f>'66.09(3)(a)'!G69</f>
        <v>0</v>
      </c>
      <c r="E93" s="62">
        <f>'66.09(3)(a)'!H69</f>
        <v>0</v>
      </c>
      <c r="F93" s="117"/>
      <c r="G93" s="117"/>
      <c r="H93" s="117"/>
      <c r="I93" s="36">
        <f>'66.09(3)(a)'!AP69</f>
        <v>0</v>
      </c>
      <c r="J93" s="36">
        <f>'66.09(3)(a)'!AQ69</f>
        <v>0</v>
      </c>
      <c r="K93" s="36">
        <f>'66.09(3)(a)'!AR69</f>
        <v>0</v>
      </c>
    </row>
    <row r="94" spans="1:11" hidden="1" x14ac:dyDescent="0.25">
      <c r="A94" s="78">
        <f>'66.09(3)(a)'!A70</f>
        <v>0</v>
      </c>
      <c r="C94" s="62">
        <f>'66.09(3)(a)'!F70</f>
        <v>0</v>
      </c>
      <c r="D94" s="62">
        <f>'66.09(3)(a)'!G70</f>
        <v>0</v>
      </c>
      <c r="E94" s="62">
        <f>'66.09(3)(a)'!H70</f>
        <v>0</v>
      </c>
      <c r="F94" s="117"/>
      <c r="G94" s="117"/>
      <c r="H94" s="117"/>
      <c r="I94" s="36">
        <f>'66.09(3)(a)'!AP70</f>
        <v>0</v>
      </c>
      <c r="J94" s="36">
        <f>'66.09(3)(a)'!AQ70</f>
        <v>0</v>
      </c>
      <c r="K94" s="36">
        <f>'66.09(3)(a)'!AR70</f>
        <v>0</v>
      </c>
    </row>
    <row r="95" spans="1:11" hidden="1" x14ac:dyDescent="0.25">
      <c r="A95" s="78">
        <f>'66.09(3)(a)'!A71</f>
        <v>0</v>
      </c>
      <c r="C95" s="62">
        <f>'66.09(3)(a)'!F71</f>
        <v>0</v>
      </c>
      <c r="D95" s="62">
        <f>'66.09(3)(a)'!G71</f>
        <v>0</v>
      </c>
      <c r="E95" s="62">
        <f>'66.09(3)(a)'!H71</f>
        <v>0</v>
      </c>
      <c r="F95" s="117"/>
      <c r="G95" s="117"/>
      <c r="H95" s="117"/>
      <c r="I95" s="36">
        <f>'66.09(3)(a)'!AP71</f>
        <v>0</v>
      </c>
      <c r="J95" s="36">
        <f>'66.09(3)(a)'!AQ71</f>
        <v>0</v>
      </c>
      <c r="K95" s="36">
        <f>'66.09(3)(a)'!AR71</f>
        <v>0</v>
      </c>
    </row>
    <row r="96" spans="1:11" hidden="1" x14ac:dyDescent="0.25">
      <c r="A96" s="78">
        <f>'66.09(3)(a)'!A72</f>
        <v>0</v>
      </c>
      <c r="C96" s="62">
        <f>'66.09(3)(a)'!F72</f>
        <v>0</v>
      </c>
      <c r="D96" s="62">
        <f>'66.09(3)(a)'!G72</f>
        <v>0</v>
      </c>
      <c r="E96" s="62">
        <f>'66.09(3)(a)'!H72</f>
        <v>0</v>
      </c>
      <c r="F96" s="117"/>
      <c r="G96" s="117"/>
      <c r="H96" s="117"/>
      <c r="I96" s="36">
        <f>'66.09(3)(a)'!AP72</f>
        <v>0</v>
      </c>
      <c r="J96" s="36">
        <f>'66.09(3)(a)'!AQ72</f>
        <v>0</v>
      </c>
      <c r="K96" s="36">
        <f>'66.09(3)(a)'!AR72</f>
        <v>0</v>
      </c>
    </row>
    <row r="97" spans="1:11" hidden="1" x14ac:dyDescent="0.25">
      <c r="A97" s="78">
        <f>'66.09(3)(a)'!A73</f>
        <v>0</v>
      </c>
      <c r="C97" s="62">
        <f>'66.09(3)(a)'!F73</f>
        <v>0</v>
      </c>
      <c r="D97" s="62">
        <f>'66.09(3)(a)'!G73</f>
        <v>0</v>
      </c>
      <c r="E97" s="62">
        <f>'66.09(3)(a)'!H73</f>
        <v>0</v>
      </c>
      <c r="F97" s="117"/>
      <c r="G97" s="117"/>
      <c r="H97" s="117"/>
      <c r="I97" s="36">
        <f>'66.09(3)(a)'!AP73</f>
        <v>0</v>
      </c>
      <c r="J97" s="36">
        <f>'66.09(3)(a)'!AQ73</f>
        <v>0</v>
      </c>
      <c r="K97" s="36">
        <f>'66.09(3)(a)'!AR73</f>
        <v>0</v>
      </c>
    </row>
    <row r="98" spans="1:11" hidden="1" x14ac:dyDescent="0.25">
      <c r="A98" s="78">
        <f>'66.09(3)(a)'!A74</f>
        <v>0</v>
      </c>
      <c r="C98" s="62">
        <f>'66.09(3)(a)'!F74</f>
        <v>0</v>
      </c>
      <c r="D98" s="62">
        <f>'66.09(3)(a)'!G74</f>
        <v>0</v>
      </c>
      <c r="E98" s="62">
        <f>'66.09(3)(a)'!H74</f>
        <v>0</v>
      </c>
      <c r="F98" s="117"/>
      <c r="G98" s="117"/>
      <c r="H98" s="117"/>
      <c r="I98" s="36">
        <f>'66.09(3)(a)'!AP74</f>
        <v>0</v>
      </c>
      <c r="J98" s="36">
        <f>'66.09(3)(a)'!AQ74</f>
        <v>0</v>
      </c>
      <c r="K98" s="36">
        <f>'66.09(3)(a)'!AR74</f>
        <v>0</v>
      </c>
    </row>
    <row r="99" spans="1:11" hidden="1" x14ac:dyDescent="0.25">
      <c r="A99" s="78">
        <f>'66.09(3)(a)'!A75</f>
        <v>0</v>
      </c>
      <c r="C99" s="62">
        <f>'66.09(3)(a)'!F75</f>
        <v>0</v>
      </c>
      <c r="D99" s="62">
        <f>'66.09(3)(a)'!G75</f>
        <v>0</v>
      </c>
      <c r="E99" s="62">
        <f>'66.09(3)(a)'!H75</f>
        <v>0</v>
      </c>
      <c r="F99" s="117"/>
      <c r="G99" s="117"/>
      <c r="H99" s="117"/>
      <c r="I99" s="36">
        <f>'66.09(3)(a)'!AP75</f>
        <v>0</v>
      </c>
      <c r="J99" s="36">
        <f>'66.09(3)(a)'!AQ75</f>
        <v>0</v>
      </c>
      <c r="K99" s="36">
        <f>'66.09(3)(a)'!AR75</f>
        <v>0</v>
      </c>
    </row>
    <row r="100" spans="1:11" hidden="1" x14ac:dyDescent="0.25">
      <c r="A100" s="78">
        <f>'66.09(3)(a)'!A76</f>
        <v>0</v>
      </c>
      <c r="C100" s="62">
        <f>'66.09(3)(a)'!F76</f>
        <v>0</v>
      </c>
      <c r="D100" s="62">
        <f>'66.09(3)(a)'!G76</f>
        <v>0</v>
      </c>
      <c r="E100" s="62">
        <f>'66.09(3)(a)'!H76</f>
        <v>0</v>
      </c>
      <c r="F100" s="117"/>
      <c r="G100" s="117"/>
      <c r="H100" s="117"/>
      <c r="I100" s="36">
        <f>'66.09(3)(a)'!AP76</f>
        <v>0</v>
      </c>
      <c r="J100" s="36">
        <f>'66.09(3)(a)'!AQ76</f>
        <v>0</v>
      </c>
      <c r="K100" s="36">
        <f>'66.09(3)(a)'!AR76</f>
        <v>0</v>
      </c>
    </row>
    <row r="101" spans="1:11" hidden="1" x14ac:dyDescent="0.25">
      <c r="A101" s="78">
        <f>'66.09(3)(a)'!A77</f>
        <v>0</v>
      </c>
      <c r="C101" s="62">
        <f>'66.09(3)(a)'!F77</f>
        <v>0</v>
      </c>
      <c r="D101" s="62">
        <f>'66.09(3)(a)'!G77</f>
        <v>0</v>
      </c>
      <c r="E101" s="62">
        <f>'66.09(3)(a)'!H77</f>
        <v>0</v>
      </c>
      <c r="F101" s="117"/>
      <c r="G101" s="117"/>
      <c r="H101" s="117"/>
      <c r="I101" s="36">
        <f>'66.09(3)(a)'!AP77</f>
        <v>0</v>
      </c>
      <c r="J101" s="36">
        <f>'66.09(3)(a)'!AQ77</f>
        <v>0</v>
      </c>
      <c r="K101" s="36">
        <f>'66.09(3)(a)'!AR77</f>
        <v>0</v>
      </c>
    </row>
    <row r="102" spans="1:11" hidden="1" x14ac:dyDescent="0.25">
      <c r="A102" s="78">
        <f>'66.09(3)(a)'!A78</f>
        <v>0</v>
      </c>
      <c r="C102" s="62">
        <f>'66.09(3)(a)'!F78</f>
        <v>0</v>
      </c>
      <c r="D102" s="62">
        <f>'66.09(3)(a)'!G78</f>
        <v>0</v>
      </c>
      <c r="E102" s="62">
        <f>'66.09(3)(a)'!H78</f>
        <v>0</v>
      </c>
      <c r="F102" s="117"/>
      <c r="G102" s="117"/>
      <c r="H102" s="117"/>
      <c r="I102" s="36">
        <f>'66.09(3)(a)'!AP78</f>
        <v>0</v>
      </c>
      <c r="J102" s="36">
        <f>'66.09(3)(a)'!AQ78</f>
        <v>0</v>
      </c>
      <c r="K102" s="36">
        <f>'66.09(3)(a)'!AR78</f>
        <v>0</v>
      </c>
    </row>
    <row r="103" spans="1:11" hidden="1" x14ac:dyDescent="0.25">
      <c r="A103" s="78">
        <f>'66.09(3)(a)'!A79</f>
        <v>0</v>
      </c>
      <c r="C103" s="62">
        <f>'66.09(3)(a)'!F79</f>
        <v>0</v>
      </c>
      <c r="D103" s="62">
        <f>'66.09(3)(a)'!G79</f>
        <v>0</v>
      </c>
      <c r="E103" s="62">
        <f>'66.09(3)(a)'!H79</f>
        <v>0</v>
      </c>
      <c r="F103" s="117"/>
      <c r="G103" s="117"/>
      <c r="H103" s="117"/>
      <c r="I103" s="36">
        <f>'66.09(3)(a)'!AP79</f>
        <v>0</v>
      </c>
      <c r="J103" s="36">
        <f>'66.09(3)(a)'!AQ79</f>
        <v>0</v>
      </c>
      <c r="K103" s="36">
        <f>'66.09(3)(a)'!AR79</f>
        <v>0</v>
      </c>
    </row>
    <row r="104" spans="1:11" hidden="1" x14ac:dyDescent="0.25">
      <c r="A104" s="78">
        <f>'66.09(3)(a)'!A80</f>
        <v>0</v>
      </c>
      <c r="C104" s="62">
        <f>'66.09(3)(a)'!F80</f>
        <v>0</v>
      </c>
      <c r="D104" s="62">
        <f>'66.09(3)(a)'!G80</f>
        <v>0</v>
      </c>
      <c r="E104" s="62">
        <f>'66.09(3)(a)'!H80</f>
        <v>0</v>
      </c>
      <c r="F104" s="117"/>
      <c r="G104" s="117"/>
      <c r="H104" s="117"/>
      <c r="I104" s="36">
        <f>'66.09(3)(a)'!AP80</f>
        <v>0</v>
      </c>
      <c r="J104" s="36">
        <f>'66.09(3)(a)'!AQ80</f>
        <v>0</v>
      </c>
      <c r="K104" s="36">
        <f>'66.09(3)(a)'!AR80</f>
        <v>0</v>
      </c>
    </row>
    <row r="105" spans="1:11" hidden="1" x14ac:dyDescent="0.25">
      <c r="A105" s="78">
        <f>'66.09(3)(a)'!A81</f>
        <v>0</v>
      </c>
      <c r="C105" s="62">
        <f>'66.09(3)(a)'!F81</f>
        <v>0</v>
      </c>
      <c r="D105" s="62">
        <f>'66.09(3)(a)'!G81</f>
        <v>0</v>
      </c>
      <c r="E105" s="62">
        <f>'66.09(3)(a)'!H81</f>
        <v>0</v>
      </c>
      <c r="F105" s="117"/>
      <c r="G105" s="117"/>
      <c r="H105" s="117"/>
      <c r="I105" s="36">
        <f>'66.09(3)(a)'!AP81</f>
        <v>0</v>
      </c>
      <c r="J105" s="36">
        <f>'66.09(3)(a)'!AQ81</f>
        <v>0</v>
      </c>
      <c r="K105" s="36">
        <f>'66.09(3)(a)'!AR81</f>
        <v>0</v>
      </c>
    </row>
    <row r="106" spans="1:11" hidden="1" x14ac:dyDescent="0.25">
      <c r="A106" s="78">
        <f>'66.09(3)(a)'!A82</f>
        <v>0</v>
      </c>
      <c r="C106" s="62">
        <f>'66.09(3)(a)'!F82</f>
        <v>0</v>
      </c>
      <c r="D106" s="62">
        <f>'66.09(3)(a)'!G82</f>
        <v>0</v>
      </c>
      <c r="E106" s="62">
        <f>'66.09(3)(a)'!H82</f>
        <v>0</v>
      </c>
      <c r="F106" s="117"/>
      <c r="G106" s="117"/>
      <c r="H106" s="117"/>
      <c r="I106" s="36">
        <f>'66.09(3)(a)'!AP82</f>
        <v>0</v>
      </c>
      <c r="J106" s="36">
        <f>'66.09(3)(a)'!AQ82</f>
        <v>0</v>
      </c>
      <c r="K106" s="36">
        <f>'66.09(3)(a)'!AR82</f>
        <v>0</v>
      </c>
    </row>
    <row r="107" spans="1:11" hidden="1" x14ac:dyDescent="0.25">
      <c r="A107" s="78">
        <f>'66.09(3)(a)'!A83</f>
        <v>0</v>
      </c>
      <c r="C107" s="62">
        <f>'66.09(3)(a)'!F83</f>
        <v>0</v>
      </c>
      <c r="D107" s="62">
        <f>'66.09(3)(a)'!G83</f>
        <v>0</v>
      </c>
      <c r="E107" s="62">
        <f>'66.09(3)(a)'!H83</f>
        <v>0</v>
      </c>
      <c r="F107" s="117"/>
      <c r="G107" s="117"/>
      <c r="H107" s="117"/>
      <c r="I107" s="36">
        <f>'66.09(3)(a)'!AP83</f>
        <v>0</v>
      </c>
      <c r="J107" s="36">
        <f>'66.09(3)(a)'!AQ83</f>
        <v>0</v>
      </c>
      <c r="K107" s="36">
        <f>'66.09(3)(a)'!AR83</f>
        <v>0</v>
      </c>
    </row>
    <row r="108" spans="1:11" hidden="1" x14ac:dyDescent="0.25">
      <c r="A108" s="78">
        <f>'66.09(3)(a)'!A84</f>
        <v>0</v>
      </c>
      <c r="C108" s="62">
        <f>'66.09(3)(a)'!F84</f>
        <v>0</v>
      </c>
      <c r="D108" s="62">
        <f>'66.09(3)(a)'!G84</f>
        <v>0</v>
      </c>
      <c r="E108" s="62">
        <f>'66.09(3)(a)'!H84</f>
        <v>0</v>
      </c>
      <c r="F108" s="117"/>
      <c r="G108" s="117"/>
      <c r="H108" s="117"/>
      <c r="I108" s="36">
        <f>'66.09(3)(a)'!AP84</f>
        <v>0</v>
      </c>
      <c r="J108" s="36">
        <f>'66.09(3)(a)'!AQ84</f>
        <v>0</v>
      </c>
      <c r="K108" s="36">
        <f>'66.09(3)(a)'!AR84</f>
        <v>0</v>
      </c>
    </row>
    <row r="109" spans="1:11" hidden="1" x14ac:dyDescent="0.25">
      <c r="A109" s="78">
        <f>'66.09(3)(a)'!A85</f>
        <v>0</v>
      </c>
      <c r="C109" s="62">
        <f>'66.09(3)(a)'!F85</f>
        <v>0</v>
      </c>
      <c r="D109" s="62">
        <f>'66.09(3)(a)'!G85</f>
        <v>0</v>
      </c>
      <c r="E109" s="62">
        <f>'66.09(3)(a)'!H85</f>
        <v>0</v>
      </c>
      <c r="F109" s="117"/>
      <c r="G109" s="117"/>
      <c r="H109" s="117"/>
      <c r="I109" s="36">
        <f>'66.09(3)(a)'!AP85</f>
        <v>0</v>
      </c>
      <c r="J109" s="36">
        <f>'66.09(3)(a)'!AQ85</f>
        <v>0</v>
      </c>
      <c r="K109" s="36">
        <f>'66.09(3)(a)'!AR85</f>
        <v>0</v>
      </c>
    </row>
    <row r="110" spans="1:11" hidden="1" x14ac:dyDescent="0.25">
      <c r="A110" s="78">
        <f>'66.09(3)(a)'!A86</f>
        <v>0</v>
      </c>
      <c r="C110" s="62">
        <f>'66.09(3)(a)'!F86</f>
        <v>0</v>
      </c>
      <c r="D110" s="62">
        <f>'66.09(3)(a)'!G86</f>
        <v>0</v>
      </c>
      <c r="E110" s="62">
        <f>'66.09(3)(a)'!H86</f>
        <v>0</v>
      </c>
      <c r="F110" s="117"/>
      <c r="G110" s="117"/>
      <c r="H110" s="117"/>
      <c r="I110" s="36">
        <f>'66.09(3)(a)'!AP86</f>
        <v>0</v>
      </c>
      <c r="J110" s="36">
        <f>'66.09(3)(a)'!AQ86</f>
        <v>0</v>
      </c>
      <c r="K110" s="36">
        <f>'66.09(3)(a)'!AR86</f>
        <v>0</v>
      </c>
    </row>
    <row r="111" spans="1:11" hidden="1" x14ac:dyDescent="0.25">
      <c r="A111" s="78">
        <f>'66.09(3)(a)'!A87</f>
        <v>0</v>
      </c>
      <c r="C111" s="62">
        <f>'66.09(3)(a)'!F87</f>
        <v>0</v>
      </c>
      <c r="D111" s="62">
        <f>'66.09(3)(a)'!G87</f>
        <v>0</v>
      </c>
      <c r="E111" s="62">
        <f>'66.09(3)(a)'!H87</f>
        <v>0</v>
      </c>
      <c r="F111" s="117"/>
      <c r="G111" s="117"/>
      <c r="H111" s="117"/>
      <c r="I111" s="36">
        <f>'66.09(3)(a)'!AP87</f>
        <v>0</v>
      </c>
      <c r="J111" s="36">
        <f>'66.09(3)(a)'!AQ87</f>
        <v>0</v>
      </c>
      <c r="K111" s="36">
        <f>'66.09(3)(a)'!AR87</f>
        <v>0</v>
      </c>
    </row>
    <row r="112" spans="1:11" hidden="1" x14ac:dyDescent="0.25">
      <c r="A112" s="78">
        <f>'66.09(3)(a)'!A88</f>
        <v>0</v>
      </c>
      <c r="C112" s="62">
        <f>'66.09(3)(a)'!F88</f>
        <v>0</v>
      </c>
      <c r="D112" s="62">
        <f>'66.09(3)(a)'!G88</f>
        <v>0</v>
      </c>
      <c r="E112" s="62">
        <f>'66.09(3)(a)'!H88</f>
        <v>0</v>
      </c>
      <c r="F112" s="117"/>
      <c r="G112" s="117"/>
      <c r="H112" s="117"/>
      <c r="I112" s="36">
        <f>'66.09(3)(a)'!AP88</f>
        <v>0</v>
      </c>
      <c r="J112" s="36">
        <f>'66.09(3)(a)'!AQ88</f>
        <v>0</v>
      </c>
      <c r="K112" s="36">
        <f>'66.09(3)(a)'!AR88</f>
        <v>0</v>
      </c>
    </row>
    <row r="113" spans="1:11" hidden="1" x14ac:dyDescent="0.25">
      <c r="A113" s="78">
        <f>'66.09(3)(a)'!A89</f>
        <v>0</v>
      </c>
      <c r="C113" s="62">
        <f>'66.09(3)(a)'!F89</f>
        <v>0</v>
      </c>
      <c r="D113" s="62">
        <f>'66.09(3)(a)'!G89</f>
        <v>0</v>
      </c>
      <c r="E113" s="62">
        <f>'66.09(3)(a)'!H89</f>
        <v>0</v>
      </c>
      <c r="F113" s="117"/>
      <c r="G113" s="117"/>
      <c r="H113" s="117"/>
      <c r="I113" s="36">
        <f>'66.09(3)(a)'!AP89</f>
        <v>0</v>
      </c>
      <c r="J113" s="36">
        <f>'66.09(3)(a)'!AQ89</f>
        <v>0</v>
      </c>
      <c r="K113" s="36">
        <f>'66.09(3)(a)'!AR89</f>
        <v>0</v>
      </c>
    </row>
    <row r="114" spans="1:11" hidden="1" x14ac:dyDescent="0.25">
      <c r="A114" s="78">
        <f>'66.09(3)(a)'!A90</f>
        <v>0</v>
      </c>
      <c r="C114" s="62">
        <f>'66.09(3)(a)'!F90</f>
        <v>0</v>
      </c>
      <c r="D114" s="62">
        <f>'66.09(3)(a)'!G90</f>
        <v>0</v>
      </c>
      <c r="E114" s="62">
        <f>'66.09(3)(a)'!H90</f>
        <v>0</v>
      </c>
      <c r="F114" s="117"/>
      <c r="G114" s="117"/>
      <c r="H114" s="117"/>
      <c r="I114" s="36">
        <f>'66.09(3)(a)'!AP90</f>
        <v>0</v>
      </c>
      <c r="J114" s="36">
        <f>'66.09(3)(a)'!AQ90</f>
        <v>0</v>
      </c>
      <c r="K114" s="36">
        <f>'66.09(3)(a)'!AR90</f>
        <v>0</v>
      </c>
    </row>
    <row r="115" spans="1:11" hidden="1" x14ac:dyDescent="0.25">
      <c r="A115" s="78">
        <f>'66.09(3)(a)'!A91</f>
        <v>0</v>
      </c>
      <c r="C115" s="62">
        <f>'66.09(3)(a)'!F91</f>
        <v>0</v>
      </c>
      <c r="D115" s="62">
        <f>'66.09(3)(a)'!G91</f>
        <v>0</v>
      </c>
      <c r="E115" s="62">
        <f>'66.09(3)(a)'!H91</f>
        <v>0</v>
      </c>
      <c r="F115" s="117"/>
      <c r="G115" s="117"/>
      <c r="H115" s="117"/>
      <c r="I115" s="36">
        <f>'66.09(3)(a)'!AP91</f>
        <v>0</v>
      </c>
      <c r="J115" s="36">
        <f>'66.09(3)(a)'!AQ91</f>
        <v>0</v>
      </c>
      <c r="K115" s="36">
        <f>'66.09(3)(a)'!AR91</f>
        <v>0</v>
      </c>
    </row>
    <row r="116" spans="1:11" hidden="1" x14ac:dyDescent="0.25">
      <c r="A116" s="78">
        <f>'66.09(3)(a)'!A92</f>
        <v>0</v>
      </c>
      <c r="C116" s="62">
        <f>'66.09(3)(a)'!F92</f>
        <v>0</v>
      </c>
      <c r="D116" s="62">
        <f>'66.09(3)(a)'!G92</f>
        <v>0</v>
      </c>
      <c r="E116" s="62">
        <f>'66.09(3)(a)'!H92</f>
        <v>0</v>
      </c>
      <c r="F116" s="117"/>
      <c r="G116" s="117"/>
      <c r="H116" s="117"/>
      <c r="I116" s="36">
        <f>'66.09(3)(a)'!AP92</f>
        <v>0</v>
      </c>
      <c r="J116" s="36">
        <f>'66.09(3)(a)'!AQ92</f>
        <v>0</v>
      </c>
      <c r="K116" s="36">
        <f>'66.09(3)(a)'!AR92</f>
        <v>0</v>
      </c>
    </row>
    <row r="117" spans="1:11" hidden="1" x14ac:dyDescent="0.25">
      <c r="A117" s="78">
        <f>'66.09(3)(a)'!A93</f>
        <v>0</v>
      </c>
      <c r="C117" s="62">
        <f>'66.09(3)(a)'!F93</f>
        <v>0</v>
      </c>
      <c r="D117" s="62">
        <f>'66.09(3)(a)'!G93</f>
        <v>0</v>
      </c>
      <c r="E117" s="62">
        <f>'66.09(3)(a)'!H93</f>
        <v>0</v>
      </c>
      <c r="F117" s="117"/>
      <c r="G117" s="117"/>
      <c r="H117" s="117"/>
      <c r="I117" s="36">
        <f>'66.09(3)(a)'!AP93</f>
        <v>0</v>
      </c>
      <c r="J117" s="36">
        <f>'66.09(3)(a)'!AQ93</f>
        <v>0</v>
      </c>
      <c r="K117" s="36">
        <f>'66.09(3)(a)'!AR93</f>
        <v>0</v>
      </c>
    </row>
    <row r="118" spans="1:11" hidden="1" x14ac:dyDescent="0.25">
      <c r="A118" s="78">
        <f>'66.09(3)(a)'!A94</f>
        <v>0</v>
      </c>
      <c r="C118" s="62">
        <f>'66.09(3)(a)'!F94</f>
        <v>0</v>
      </c>
      <c r="D118" s="62">
        <f>'66.09(3)(a)'!G94</f>
        <v>0</v>
      </c>
      <c r="E118" s="62">
        <f>'66.09(3)(a)'!H94</f>
        <v>0</v>
      </c>
      <c r="F118" s="117"/>
      <c r="G118" s="117"/>
      <c r="H118" s="117"/>
      <c r="I118" s="36">
        <f>'66.09(3)(a)'!AP94</f>
        <v>0</v>
      </c>
      <c r="J118" s="36">
        <f>'66.09(3)(a)'!AQ94</f>
        <v>0</v>
      </c>
      <c r="K118" s="36">
        <f>'66.09(3)(a)'!AR94</f>
        <v>0</v>
      </c>
    </row>
    <row r="119" spans="1:11" hidden="1" x14ac:dyDescent="0.25">
      <c r="A119" s="78">
        <f>'66.09(3)(a)'!A95</f>
        <v>0</v>
      </c>
      <c r="C119" s="62">
        <f>'66.09(3)(a)'!F95</f>
        <v>0</v>
      </c>
      <c r="D119" s="62">
        <f>'66.09(3)(a)'!G95</f>
        <v>0</v>
      </c>
      <c r="E119" s="62">
        <f>'66.09(3)(a)'!H95</f>
        <v>0</v>
      </c>
      <c r="F119" s="117"/>
      <c r="G119" s="117"/>
      <c r="H119" s="117"/>
      <c r="I119" s="36">
        <f>'66.09(3)(a)'!AP95</f>
        <v>0</v>
      </c>
      <c r="J119" s="36">
        <f>'66.09(3)(a)'!AQ95</f>
        <v>0</v>
      </c>
      <c r="K119" s="36">
        <f>'66.09(3)(a)'!AR95</f>
        <v>0</v>
      </c>
    </row>
    <row r="120" spans="1:11" hidden="1" x14ac:dyDescent="0.25">
      <c r="A120" s="78">
        <f>'66.09(3)(a)'!A96</f>
        <v>0</v>
      </c>
      <c r="C120" s="62">
        <f>'66.09(3)(a)'!F96</f>
        <v>0</v>
      </c>
      <c r="D120" s="62">
        <f>'66.09(3)(a)'!G96</f>
        <v>0</v>
      </c>
      <c r="E120" s="62">
        <f>'66.09(3)(a)'!H96</f>
        <v>0</v>
      </c>
      <c r="F120" s="117"/>
      <c r="G120" s="117"/>
      <c r="H120" s="117"/>
      <c r="I120" s="36">
        <f>'66.09(3)(a)'!AP96</f>
        <v>0</v>
      </c>
      <c r="J120" s="36">
        <f>'66.09(3)(a)'!AQ96</f>
        <v>0</v>
      </c>
      <c r="K120" s="36">
        <f>'66.09(3)(a)'!AR96</f>
        <v>0</v>
      </c>
    </row>
    <row r="121" spans="1:11" hidden="1" x14ac:dyDescent="0.25">
      <c r="A121" s="78">
        <f>'66.09(3)(a)'!A97</f>
        <v>0</v>
      </c>
      <c r="C121" s="62">
        <f>'66.09(3)(a)'!F97</f>
        <v>0</v>
      </c>
      <c r="D121" s="62">
        <f>'66.09(3)(a)'!G97</f>
        <v>0</v>
      </c>
      <c r="E121" s="62">
        <f>'66.09(3)(a)'!H97</f>
        <v>0</v>
      </c>
      <c r="F121" s="117"/>
      <c r="G121" s="117"/>
      <c r="H121" s="117"/>
      <c r="I121" s="36">
        <f>'66.09(3)(a)'!AP97</f>
        <v>0</v>
      </c>
      <c r="J121" s="36">
        <f>'66.09(3)(a)'!AQ97</f>
        <v>0</v>
      </c>
      <c r="K121" s="36">
        <f>'66.09(3)(a)'!AR97</f>
        <v>0</v>
      </c>
    </row>
    <row r="122" spans="1:11" hidden="1" x14ac:dyDescent="0.25">
      <c r="A122" s="78">
        <f>'66.09(3)(a)'!A98</f>
        <v>0</v>
      </c>
      <c r="C122" s="62">
        <f>'66.09(3)(a)'!F98</f>
        <v>0</v>
      </c>
      <c r="D122" s="62">
        <f>'66.09(3)(a)'!G98</f>
        <v>0</v>
      </c>
      <c r="E122" s="62">
        <f>'66.09(3)(a)'!H98</f>
        <v>0</v>
      </c>
      <c r="F122" s="117"/>
      <c r="G122" s="117"/>
      <c r="H122" s="117"/>
      <c r="I122" s="36">
        <f>'66.09(3)(a)'!AP98</f>
        <v>0</v>
      </c>
      <c r="J122" s="36">
        <f>'66.09(3)(a)'!AQ98</f>
        <v>0</v>
      </c>
      <c r="K122" s="36">
        <f>'66.09(3)(a)'!AR98</f>
        <v>0</v>
      </c>
    </row>
    <row r="123" spans="1:11" hidden="1" x14ac:dyDescent="0.25">
      <c r="A123" s="78">
        <f>'66.09(3)(a)'!A99</f>
        <v>0</v>
      </c>
      <c r="C123" s="62">
        <f>'66.09(3)(a)'!F99</f>
        <v>0</v>
      </c>
      <c r="D123" s="62">
        <f>'66.09(3)(a)'!G99</f>
        <v>0</v>
      </c>
      <c r="E123" s="62">
        <f>'66.09(3)(a)'!H99</f>
        <v>0</v>
      </c>
      <c r="F123" s="117"/>
      <c r="G123" s="117"/>
      <c r="H123" s="117"/>
      <c r="I123" s="36">
        <f>'66.09(3)(a)'!AP99</f>
        <v>0</v>
      </c>
      <c r="J123" s="36">
        <f>'66.09(3)(a)'!AQ99</f>
        <v>0</v>
      </c>
      <c r="K123" s="36">
        <f>'66.09(3)(a)'!AR99</f>
        <v>0</v>
      </c>
    </row>
    <row r="124" spans="1:11" hidden="1" x14ac:dyDescent="0.25">
      <c r="A124" s="78">
        <f>'66.09(3)(a)'!A100</f>
        <v>0</v>
      </c>
      <c r="C124" s="62">
        <f>'66.09(3)(a)'!F100</f>
        <v>0</v>
      </c>
      <c r="D124" s="62">
        <f>'66.09(3)(a)'!G100</f>
        <v>0</v>
      </c>
      <c r="E124" s="62">
        <f>'66.09(3)(a)'!H100</f>
        <v>0</v>
      </c>
      <c r="F124" s="117"/>
      <c r="G124" s="117"/>
      <c r="H124" s="117"/>
      <c r="I124" s="36">
        <f>'66.09(3)(a)'!AP100</f>
        <v>0</v>
      </c>
      <c r="J124" s="36">
        <f>'66.09(3)(a)'!AQ100</f>
        <v>0</v>
      </c>
      <c r="K124" s="36">
        <f>'66.09(3)(a)'!AR100</f>
        <v>0</v>
      </c>
    </row>
    <row r="125" spans="1:11" hidden="1" x14ac:dyDescent="0.25">
      <c r="A125" s="78">
        <f>'66.09(3)(a)'!A101</f>
        <v>0</v>
      </c>
      <c r="C125" s="62">
        <f>'66.09(3)(a)'!F101</f>
        <v>0</v>
      </c>
      <c r="D125" s="62">
        <f>'66.09(3)(a)'!G101</f>
        <v>0</v>
      </c>
      <c r="E125" s="62">
        <f>'66.09(3)(a)'!H101</f>
        <v>0</v>
      </c>
      <c r="F125" s="117"/>
      <c r="G125" s="117"/>
      <c r="H125" s="117"/>
      <c r="I125" s="36">
        <f>'66.09(3)(a)'!AP101</f>
        <v>0</v>
      </c>
      <c r="J125" s="36">
        <f>'66.09(3)(a)'!AQ101</f>
        <v>0</v>
      </c>
      <c r="K125" s="36">
        <f>'66.09(3)(a)'!AR101</f>
        <v>0</v>
      </c>
    </row>
    <row r="126" spans="1:11" hidden="1" x14ac:dyDescent="0.25">
      <c r="A126" s="78">
        <f>'66.09(3)(a)'!A102</f>
        <v>0</v>
      </c>
      <c r="C126" s="62">
        <f>'66.09(3)(a)'!F102</f>
        <v>0</v>
      </c>
      <c r="D126" s="62">
        <f>'66.09(3)(a)'!G102</f>
        <v>0</v>
      </c>
      <c r="E126" s="62">
        <f>'66.09(3)(a)'!H102</f>
        <v>0</v>
      </c>
      <c r="F126" s="117"/>
      <c r="G126" s="117"/>
      <c r="H126" s="117"/>
      <c r="I126" s="36">
        <f>'66.09(3)(a)'!AP102</f>
        <v>0</v>
      </c>
      <c r="J126" s="36">
        <f>'66.09(3)(a)'!AQ102</f>
        <v>0</v>
      </c>
      <c r="K126" s="36">
        <f>'66.09(3)(a)'!AR102</f>
        <v>0</v>
      </c>
    </row>
    <row r="127" spans="1:11" hidden="1" x14ac:dyDescent="0.25">
      <c r="A127" s="78">
        <f>'66.09(3)(a)'!A103</f>
        <v>0</v>
      </c>
      <c r="C127" s="62">
        <f>'66.09(3)(a)'!F103</f>
        <v>0</v>
      </c>
      <c r="D127" s="62">
        <f>'66.09(3)(a)'!G103</f>
        <v>0</v>
      </c>
      <c r="E127" s="62">
        <f>'66.09(3)(a)'!H103</f>
        <v>0</v>
      </c>
      <c r="F127" s="117"/>
      <c r="G127" s="117"/>
      <c r="H127" s="117"/>
      <c r="I127" s="36">
        <f>'66.09(3)(a)'!AP103</f>
        <v>0</v>
      </c>
      <c r="J127" s="36">
        <f>'66.09(3)(a)'!AQ103</f>
        <v>0</v>
      </c>
      <c r="K127" s="36">
        <f>'66.09(3)(a)'!AR103</f>
        <v>0</v>
      </c>
    </row>
    <row r="128" spans="1:11" hidden="1" x14ac:dyDescent="0.25">
      <c r="A128" s="78">
        <f>'66.09(3)(a)'!A104</f>
        <v>0</v>
      </c>
      <c r="C128" s="62">
        <f>'66.09(3)(a)'!F104</f>
        <v>0</v>
      </c>
      <c r="D128" s="62">
        <f>'66.09(3)(a)'!G104</f>
        <v>0</v>
      </c>
      <c r="E128" s="62">
        <f>'66.09(3)(a)'!H104</f>
        <v>0</v>
      </c>
      <c r="F128" s="117"/>
      <c r="G128" s="117"/>
      <c r="H128" s="117"/>
      <c r="I128" s="36">
        <f>'66.09(3)(a)'!AP104</f>
        <v>0</v>
      </c>
      <c r="J128" s="36">
        <f>'66.09(3)(a)'!AQ104</f>
        <v>0</v>
      </c>
      <c r="K128" s="36">
        <f>'66.09(3)(a)'!AR104</f>
        <v>0</v>
      </c>
    </row>
    <row r="129" spans="1:11" hidden="1" x14ac:dyDescent="0.25">
      <c r="A129" s="78">
        <f>'66.09(3)(a)'!A105</f>
        <v>0</v>
      </c>
      <c r="C129" s="62">
        <f>'66.09(3)(a)'!F105</f>
        <v>0</v>
      </c>
      <c r="D129" s="62">
        <f>'66.09(3)(a)'!G105</f>
        <v>0</v>
      </c>
      <c r="E129" s="62">
        <f>'66.09(3)(a)'!H105</f>
        <v>0</v>
      </c>
      <c r="F129" s="117"/>
      <c r="G129" s="117"/>
      <c r="H129" s="117"/>
      <c r="I129" s="36">
        <f>'66.09(3)(a)'!AP105</f>
        <v>0</v>
      </c>
      <c r="J129" s="36">
        <f>'66.09(3)(a)'!AQ105</f>
        <v>0</v>
      </c>
      <c r="K129" s="36">
        <f>'66.09(3)(a)'!AR105</f>
        <v>0</v>
      </c>
    </row>
    <row r="130" spans="1:11" hidden="1" x14ac:dyDescent="0.25">
      <c r="A130" s="78">
        <f>'66.09(3)(a)'!A106</f>
        <v>0</v>
      </c>
      <c r="C130" s="62">
        <f>'66.09(3)(a)'!F106</f>
        <v>0</v>
      </c>
      <c r="D130" s="62">
        <f>'66.09(3)(a)'!G106</f>
        <v>0</v>
      </c>
      <c r="E130" s="62">
        <f>'66.09(3)(a)'!H106</f>
        <v>0</v>
      </c>
      <c r="F130" s="117"/>
      <c r="G130" s="117"/>
      <c r="H130" s="117"/>
      <c r="I130" s="36">
        <f>'66.09(3)(a)'!AP106</f>
        <v>0</v>
      </c>
      <c r="J130" s="36">
        <f>'66.09(3)(a)'!AQ106</f>
        <v>0</v>
      </c>
      <c r="K130" s="36">
        <f>'66.09(3)(a)'!AR106</f>
        <v>0</v>
      </c>
    </row>
    <row r="131" spans="1:11" hidden="1" x14ac:dyDescent="0.25">
      <c r="A131" s="78">
        <f>'66.09(3)(a)'!A107</f>
        <v>0</v>
      </c>
      <c r="C131" s="62">
        <f>'66.09(3)(a)'!F107</f>
        <v>0</v>
      </c>
      <c r="D131" s="62">
        <f>'66.09(3)(a)'!G107</f>
        <v>0</v>
      </c>
      <c r="E131" s="62">
        <f>'66.09(3)(a)'!H107</f>
        <v>0</v>
      </c>
      <c r="F131" s="117"/>
      <c r="G131" s="117"/>
      <c r="H131" s="117"/>
      <c r="I131" s="36">
        <f>'66.09(3)(a)'!AP107</f>
        <v>0</v>
      </c>
      <c r="J131" s="36">
        <f>'66.09(3)(a)'!AQ107</f>
        <v>0</v>
      </c>
      <c r="K131" s="36">
        <f>'66.09(3)(a)'!AR107</f>
        <v>0</v>
      </c>
    </row>
    <row r="132" spans="1:11" hidden="1" x14ac:dyDescent="0.25">
      <c r="A132" s="78">
        <f>'66.09(3)(a)'!A108</f>
        <v>0</v>
      </c>
      <c r="C132" s="62">
        <f>'66.09(3)(a)'!F108</f>
        <v>0</v>
      </c>
      <c r="D132" s="62">
        <f>'66.09(3)(a)'!G108</f>
        <v>0</v>
      </c>
      <c r="E132" s="62">
        <f>'66.09(3)(a)'!H108</f>
        <v>0</v>
      </c>
      <c r="F132" s="117"/>
      <c r="G132" s="117"/>
      <c r="H132" s="117"/>
      <c r="I132" s="36">
        <f>'66.09(3)(a)'!AP108</f>
        <v>0</v>
      </c>
      <c r="J132" s="36">
        <f>'66.09(3)(a)'!AQ108</f>
        <v>0</v>
      </c>
      <c r="K132" s="36">
        <f>'66.09(3)(a)'!AR108</f>
        <v>0</v>
      </c>
    </row>
    <row r="133" spans="1:11" hidden="1" x14ac:dyDescent="0.25">
      <c r="A133" s="78">
        <f>'66.09(3)(a)'!A109</f>
        <v>0</v>
      </c>
      <c r="C133" s="62">
        <f>'66.09(3)(a)'!F109</f>
        <v>0</v>
      </c>
      <c r="D133" s="62">
        <f>'66.09(3)(a)'!G109</f>
        <v>0</v>
      </c>
      <c r="E133" s="62">
        <f>'66.09(3)(a)'!H109</f>
        <v>0</v>
      </c>
      <c r="F133" s="117"/>
      <c r="G133" s="117"/>
      <c r="H133" s="117"/>
      <c r="I133" s="36">
        <f>'66.09(3)(a)'!AP109</f>
        <v>0</v>
      </c>
      <c r="J133" s="36">
        <f>'66.09(3)(a)'!AQ109</f>
        <v>0</v>
      </c>
      <c r="K133" s="36">
        <f>'66.09(3)(a)'!AR109</f>
        <v>0</v>
      </c>
    </row>
    <row r="134" spans="1:11" hidden="1" x14ac:dyDescent="0.25">
      <c r="A134" s="78">
        <f>'66.09(3)(a)'!A110</f>
        <v>0</v>
      </c>
      <c r="C134" s="62">
        <f>'66.09(3)(a)'!F110</f>
        <v>0</v>
      </c>
      <c r="D134" s="62">
        <f>'66.09(3)(a)'!G110</f>
        <v>0</v>
      </c>
      <c r="E134" s="62">
        <f>'66.09(3)(a)'!H110</f>
        <v>0</v>
      </c>
      <c r="F134" s="117"/>
      <c r="G134" s="117"/>
      <c r="H134" s="117"/>
      <c r="I134" s="36">
        <f>'66.09(3)(a)'!AP110</f>
        <v>0</v>
      </c>
      <c r="J134" s="36">
        <f>'66.09(3)(a)'!AQ110</f>
        <v>0</v>
      </c>
      <c r="K134" s="36">
        <f>'66.09(3)(a)'!AR110</f>
        <v>0</v>
      </c>
    </row>
    <row r="135" spans="1:11" hidden="1" x14ac:dyDescent="0.25">
      <c r="A135" s="78">
        <f>'66.09(3)(a)'!A111</f>
        <v>0</v>
      </c>
      <c r="C135" s="62">
        <f>'66.09(3)(a)'!F111</f>
        <v>0</v>
      </c>
      <c r="D135" s="62">
        <f>'66.09(3)(a)'!G111</f>
        <v>0</v>
      </c>
      <c r="E135" s="62">
        <f>'66.09(3)(a)'!H111</f>
        <v>0</v>
      </c>
      <c r="F135" s="117"/>
      <c r="G135" s="117"/>
      <c r="H135" s="117"/>
      <c r="I135" s="36">
        <f>'66.09(3)(a)'!AP111</f>
        <v>0</v>
      </c>
      <c r="J135" s="36">
        <f>'66.09(3)(a)'!AQ111</f>
        <v>0</v>
      </c>
      <c r="K135" s="36">
        <f>'66.09(3)(a)'!AR111</f>
        <v>0</v>
      </c>
    </row>
    <row r="136" spans="1:11" hidden="1" x14ac:dyDescent="0.25">
      <c r="A136" s="78">
        <f>'66.09(3)(a)'!A112</f>
        <v>0</v>
      </c>
      <c r="C136" s="62">
        <f>'66.09(3)(a)'!F112</f>
        <v>0</v>
      </c>
      <c r="D136" s="62">
        <f>'66.09(3)(a)'!G112</f>
        <v>0</v>
      </c>
      <c r="E136" s="62">
        <f>'66.09(3)(a)'!H112</f>
        <v>0</v>
      </c>
      <c r="F136" s="117"/>
      <c r="G136" s="117"/>
      <c r="H136" s="117"/>
      <c r="I136" s="36">
        <f>'66.09(3)(a)'!AP112</f>
        <v>0</v>
      </c>
      <c r="J136" s="36">
        <f>'66.09(3)(a)'!AQ112</f>
        <v>0</v>
      </c>
      <c r="K136" s="36">
        <f>'66.09(3)(a)'!AR112</f>
        <v>0</v>
      </c>
    </row>
    <row r="137" spans="1:11" hidden="1" x14ac:dyDescent="0.25">
      <c r="A137" s="78">
        <f>'66.09(3)(a)'!A113</f>
        <v>0</v>
      </c>
      <c r="C137" s="62">
        <f>'66.09(3)(a)'!F113</f>
        <v>0</v>
      </c>
      <c r="D137" s="62">
        <f>'66.09(3)(a)'!G113</f>
        <v>0</v>
      </c>
      <c r="E137" s="62">
        <f>'66.09(3)(a)'!H113</f>
        <v>0</v>
      </c>
      <c r="F137" s="117"/>
      <c r="G137" s="117"/>
      <c r="H137" s="117"/>
      <c r="I137" s="36">
        <f>'66.09(3)(a)'!AP113</f>
        <v>0</v>
      </c>
      <c r="J137" s="36">
        <f>'66.09(3)(a)'!AQ113</f>
        <v>0</v>
      </c>
      <c r="K137" s="36">
        <f>'66.09(3)(a)'!AR113</f>
        <v>0</v>
      </c>
    </row>
    <row r="138" spans="1:11" hidden="1" x14ac:dyDescent="0.25">
      <c r="A138" s="78">
        <f>'66.09(3)(a)'!A114</f>
        <v>0</v>
      </c>
      <c r="C138" s="62">
        <f>'66.09(3)(a)'!F114</f>
        <v>0</v>
      </c>
      <c r="D138" s="62">
        <f>'66.09(3)(a)'!G114</f>
        <v>0</v>
      </c>
      <c r="E138" s="62">
        <f>'66.09(3)(a)'!H114</f>
        <v>0</v>
      </c>
      <c r="F138" s="117"/>
      <c r="G138" s="117"/>
      <c r="H138" s="117"/>
      <c r="I138" s="36">
        <f>'66.09(3)(a)'!AP114</f>
        <v>0</v>
      </c>
      <c r="J138" s="36">
        <f>'66.09(3)(a)'!AQ114</f>
        <v>0</v>
      </c>
      <c r="K138" s="36">
        <f>'66.09(3)(a)'!AR114</f>
        <v>0</v>
      </c>
    </row>
    <row r="139" spans="1:11" hidden="1" x14ac:dyDescent="0.25">
      <c r="A139" s="78">
        <f>'66.09(3)(a)'!A115</f>
        <v>0</v>
      </c>
      <c r="C139" s="62">
        <f>'66.09(3)(a)'!F115</f>
        <v>0</v>
      </c>
      <c r="D139" s="62">
        <f>'66.09(3)(a)'!G115</f>
        <v>0</v>
      </c>
      <c r="E139" s="62">
        <f>'66.09(3)(a)'!H115</f>
        <v>0</v>
      </c>
      <c r="F139" s="117"/>
      <c r="G139" s="117"/>
      <c r="H139" s="117"/>
      <c r="I139" s="36">
        <f>'66.09(3)(a)'!AP115</f>
        <v>0</v>
      </c>
      <c r="J139" s="36">
        <f>'66.09(3)(a)'!AQ115</f>
        <v>0</v>
      </c>
      <c r="K139" s="36">
        <f>'66.09(3)(a)'!AR115</f>
        <v>0</v>
      </c>
    </row>
    <row r="140" spans="1:11" hidden="1" x14ac:dyDescent="0.25">
      <c r="A140" s="78">
        <f>'66.09(3)(a)'!A116</f>
        <v>0</v>
      </c>
      <c r="C140" s="62">
        <f>'66.09(3)(a)'!F116</f>
        <v>0</v>
      </c>
      <c r="D140" s="62">
        <f>'66.09(3)(a)'!G116</f>
        <v>0</v>
      </c>
      <c r="E140" s="62">
        <f>'66.09(3)(a)'!H116</f>
        <v>0</v>
      </c>
      <c r="F140" s="117"/>
      <c r="G140" s="117"/>
      <c r="H140" s="117"/>
      <c r="I140" s="36">
        <f>'66.09(3)(a)'!AP116</f>
        <v>0</v>
      </c>
      <c r="J140" s="36">
        <f>'66.09(3)(a)'!AQ116</f>
        <v>0</v>
      </c>
      <c r="K140" s="36">
        <f>'66.09(3)(a)'!AR116</f>
        <v>0</v>
      </c>
    </row>
    <row r="141" spans="1:11" hidden="1" x14ac:dyDescent="0.25">
      <c r="A141" s="78">
        <f>'66.09(3)(a)'!A117</f>
        <v>0</v>
      </c>
      <c r="C141" s="62">
        <f>'66.09(3)(a)'!F117</f>
        <v>0</v>
      </c>
      <c r="D141" s="62">
        <f>'66.09(3)(a)'!G117</f>
        <v>0</v>
      </c>
      <c r="E141" s="62">
        <f>'66.09(3)(a)'!H117</f>
        <v>0</v>
      </c>
      <c r="F141" s="117"/>
      <c r="G141" s="117"/>
      <c r="H141" s="117"/>
      <c r="I141" s="36">
        <f>'66.09(3)(a)'!AP117</f>
        <v>0</v>
      </c>
      <c r="J141" s="36">
        <f>'66.09(3)(a)'!AQ117</f>
        <v>0</v>
      </c>
      <c r="K141" s="36">
        <f>'66.09(3)(a)'!AR117</f>
        <v>0</v>
      </c>
    </row>
    <row r="142" spans="1:11" hidden="1" x14ac:dyDescent="0.25">
      <c r="A142" s="78">
        <f>'66.09(3)(a)'!A118</f>
        <v>0</v>
      </c>
      <c r="C142" s="62">
        <f>'66.09(3)(a)'!F118</f>
        <v>0</v>
      </c>
      <c r="D142" s="62">
        <f>'66.09(3)(a)'!G118</f>
        <v>0</v>
      </c>
      <c r="E142" s="62">
        <f>'66.09(3)(a)'!H118</f>
        <v>0</v>
      </c>
      <c r="F142" s="117"/>
      <c r="G142" s="117"/>
      <c r="H142" s="117"/>
      <c r="I142" s="36">
        <f>'66.09(3)(a)'!AP118</f>
        <v>0</v>
      </c>
      <c r="J142" s="36">
        <f>'66.09(3)(a)'!AQ118</f>
        <v>0</v>
      </c>
      <c r="K142" s="36">
        <f>'66.09(3)(a)'!AR118</f>
        <v>0</v>
      </c>
    </row>
    <row r="143" spans="1:11" hidden="1" x14ac:dyDescent="0.25">
      <c r="A143" s="78">
        <f>'66.09(3)(a)'!A119</f>
        <v>0</v>
      </c>
      <c r="C143" s="62">
        <f>'66.09(3)(a)'!F119</f>
        <v>0</v>
      </c>
      <c r="D143" s="62">
        <f>'66.09(3)(a)'!G119</f>
        <v>0</v>
      </c>
      <c r="E143" s="62">
        <f>'66.09(3)(a)'!H119</f>
        <v>0</v>
      </c>
      <c r="F143" s="117"/>
      <c r="G143" s="117"/>
      <c r="H143" s="117"/>
      <c r="I143" s="36">
        <f>'66.09(3)(a)'!AP119</f>
        <v>0</v>
      </c>
      <c r="J143" s="36">
        <f>'66.09(3)(a)'!AQ119</f>
        <v>0</v>
      </c>
      <c r="K143" s="36">
        <f>'66.09(3)(a)'!AR119</f>
        <v>0</v>
      </c>
    </row>
    <row r="144" spans="1:11" hidden="1" x14ac:dyDescent="0.25">
      <c r="A144" s="78">
        <f>'66.09(3)(a)'!A120</f>
        <v>0</v>
      </c>
      <c r="C144" s="62">
        <f>'66.09(3)(a)'!F120</f>
        <v>0</v>
      </c>
      <c r="D144" s="62">
        <f>'66.09(3)(a)'!G120</f>
        <v>0</v>
      </c>
      <c r="E144" s="62">
        <f>'66.09(3)(a)'!H120</f>
        <v>0</v>
      </c>
      <c r="F144" s="117"/>
      <c r="G144" s="117"/>
      <c r="H144" s="117"/>
      <c r="I144" s="36">
        <f>'66.09(3)(a)'!AP120</f>
        <v>0</v>
      </c>
      <c r="J144" s="36">
        <f>'66.09(3)(a)'!AQ120</f>
        <v>0</v>
      </c>
      <c r="K144" s="36">
        <f>'66.09(3)(a)'!AR120</f>
        <v>0</v>
      </c>
    </row>
    <row r="145" spans="1:11" hidden="1" x14ac:dyDescent="0.25">
      <c r="A145" s="78">
        <f>'66.09(3)(a)'!A121</f>
        <v>0</v>
      </c>
      <c r="C145" s="62">
        <f>'66.09(3)(a)'!F121</f>
        <v>0</v>
      </c>
      <c r="D145" s="62">
        <f>'66.09(3)(a)'!G121</f>
        <v>0</v>
      </c>
      <c r="E145" s="62">
        <f>'66.09(3)(a)'!H121</f>
        <v>0</v>
      </c>
      <c r="F145" s="117"/>
      <c r="G145" s="117"/>
      <c r="H145" s="117"/>
      <c r="I145" s="36">
        <f>'66.09(3)(a)'!AP121</f>
        <v>0</v>
      </c>
      <c r="J145" s="36">
        <f>'66.09(3)(a)'!AQ121</f>
        <v>0</v>
      </c>
      <c r="K145" s="36">
        <f>'66.09(3)(a)'!AR121</f>
        <v>0</v>
      </c>
    </row>
    <row r="146" spans="1:11" hidden="1" x14ac:dyDescent="0.25">
      <c r="A146" s="78">
        <f>'66.09(3)(a)'!A122</f>
        <v>0</v>
      </c>
      <c r="C146" s="62">
        <f>'66.09(3)(a)'!F122</f>
        <v>0</v>
      </c>
      <c r="D146" s="62">
        <f>'66.09(3)(a)'!G122</f>
        <v>0</v>
      </c>
      <c r="E146" s="62">
        <f>'66.09(3)(a)'!H122</f>
        <v>0</v>
      </c>
      <c r="F146" s="117"/>
      <c r="G146" s="117"/>
      <c r="H146" s="117"/>
      <c r="I146" s="36">
        <f>'66.09(3)(a)'!AP122</f>
        <v>0</v>
      </c>
      <c r="J146" s="36">
        <f>'66.09(3)(a)'!AQ122</f>
        <v>0</v>
      </c>
      <c r="K146" s="36">
        <f>'66.09(3)(a)'!AR122</f>
        <v>0</v>
      </c>
    </row>
    <row r="147" spans="1:11" hidden="1" x14ac:dyDescent="0.25">
      <c r="A147" s="78">
        <f>'66.09(3)(a)'!A123</f>
        <v>0</v>
      </c>
      <c r="C147" s="62">
        <f>'66.09(3)(a)'!F123</f>
        <v>0</v>
      </c>
      <c r="D147" s="62">
        <f>'66.09(3)(a)'!G123</f>
        <v>0</v>
      </c>
      <c r="E147" s="62">
        <f>'66.09(3)(a)'!H123</f>
        <v>0</v>
      </c>
      <c r="F147" s="117"/>
      <c r="G147" s="117"/>
      <c r="H147" s="117"/>
      <c r="I147" s="36">
        <f>'66.09(3)(a)'!AP123</f>
        <v>0</v>
      </c>
      <c r="J147" s="36">
        <f>'66.09(3)(a)'!AQ123</f>
        <v>0</v>
      </c>
      <c r="K147" s="36">
        <f>'66.09(3)(a)'!AR123</f>
        <v>0</v>
      </c>
    </row>
    <row r="148" spans="1:11" hidden="1" x14ac:dyDescent="0.25">
      <c r="A148" s="78">
        <f>'66.09(3)(a)'!A124</f>
        <v>0</v>
      </c>
      <c r="C148" s="62">
        <f>'66.09(3)(a)'!F124</f>
        <v>0</v>
      </c>
      <c r="D148" s="62">
        <f>'66.09(3)(a)'!G124</f>
        <v>0</v>
      </c>
      <c r="E148" s="62">
        <f>'66.09(3)(a)'!H124</f>
        <v>0</v>
      </c>
      <c r="F148" s="117"/>
      <c r="G148" s="117"/>
      <c r="H148" s="117"/>
      <c r="I148" s="36">
        <f>'66.09(3)(a)'!AP124</f>
        <v>0</v>
      </c>
      <c r="J148" s="36">
        <f>'66.09(3)(a)'!AQ124</f>
        <v>0</v>
      </c>
      <c r="K148" s="36">
        <f>'66.09(3)(a)'!AR124</f>
        <v>0</v>
      </c>
    </row>
    <row r="149" spans="1:11" hidden="1" x14ac:dyDescent="0.25">
      <c r="A149" s="78">
        <f>'66.09(3)(a)'!A125</f>
        <v>0</v>
      </c>
      <c r="C149" s="62">
        <f>'66.09(3)(a)'!F125</f>
        <v>0</v>
      </c>
      <c r="D149" s="62">
        <f>'66.09(3)(a)'!G125</f>
        <v>0</v>
      </c>
      <c r="E149" s="62">
        <f>'66.09(3)(a)'!H125</f>
        <v>0</v>
      </c>
      <c r="F149" s="117"/>
      <c r="G149" s="117"/>
      <c r="H149" s="117"/>
      <c r="I149" s="36">
        <f>'66.09(3)(a)'!AP125</f>
        <v>0</v>
      </c>
      <c r="J149" s="36">
        <f>'66.09(3)(a)'!AQ125</f>
        <v>0</v>
      </c>
      <c r="K149" s="36">
        <f>'66.09(3)(a)'!AR125</f>
        <v>0</v>
      </c>
    </row>
    <row r="150" spans="1:11" hidden="1" x14ac:dyDescent="0.25">
      <c r="A150" s="78">
        <f>'66.09(3)(a)'!A126</f>
        <v>0</v>
      </c>
      <c r="C150" s="62">
        <f>'66.09(3)(a)'!F126</f>
        <v>0</v>
      </c>
      <c r="D150" s="62">
        <f>'66.09(3)(a)'!G126</f>
        <v>0</v>
      </c>
      <c r="E150" s="62">
        <f>'66.09(3)(a)'!H126</f>
        <v>0</v>
      </c>
      <c r="F150" s="117"/>
      <c r="G150" s="117"/>
      <c r="H150" s="117"/>
      <c r="I150" s="36">
        <f>'66.09(3)(a)'!AP126</f>
        <v>0</v>
      </c>
      <c r="J150" s="36">
        <f>'66.09(3)(a)'!AQ126</f>
        <v>0</v>
      </c>
      <c r="K150" s="36">
        <f>'66.09(3)(a)'!AR126</f>
        <v>0</v>
      </c>
    </row>
    <row r="151" spans="1:11" hidden="1" x14ac:dyDescent="0.25">
      <c r="A151" s="78">
        <f>'66.09(3)(a)'!A127</f>
        <v>0</v>
      </c>
      <c r="C151" s="62">
        <f>'66.09(3)(a)'!F127</f>
        <v>0</v>
      </c>
      <c r="D151" s="62">
        <f>'66.09(3)(a)'!G127</f>
        <v>0</v>
      </c>
      <c r="E151" s="62">
        <f>'66.09(3)(a)'!H127</f>
        <v>0</v>
      </c>
      <c r="F151" s="117"/>
      <c r="G151" s="117"/>
      <c r="H151" s="117"/>
      <c r="I151" s="36">
        <f>'66.09(3)(a)'!AP127</f>
        <v>0</v>
      </c>
      <c r="J151" s="36">
        <f>'66.09(3)(a)'!AQ127</f>
        <v>0</v>
      </c>
      <c r="K151" s="36">
        <f>'66.09(3)(a)'!AR127</f>
        <v>0</v>
      </c>
    </row>
    <row r="152" spans="1:11" hidden="1" x14ac:dyDescent="0.25">
      <c r="A152" s="78">
        <f>'66.09(3)(a)'!A128</f>
        <v>0</v>
      </c>
      <c r="C152" s="62">
        <f>'66.09(3)(a)'!F128</f>
        <v>0</v>
      </c>
      <c r="D152" s="62">
        <f>'66.09(3)(a)'!G128</f>
        <v>0</v>
      </c>
      <c r="E152" s="62">
        <f>'66.09(3)(a)'!H128</f>
        <v>0</v>
      </c>
      <c r="F152" s="117"/>
      <c r="G152" s="117"/>
      <c r="H152" s="117"/>
      <c r="I152" s="36">
        <f>'66.09(3)(a)'!AP128</f>
        <v>0</v>
      </c>
      <c r="J152" s="36">
        <f>'66.09(3)(a)'!AQ128</f>
        <v>0</v>
      </c>
      <c r="K152" s="36">
        <f>'66.09(3)(a)'!AR128</f>
        <v>0</v>
      </c>
    </row>
    <row r="153" spans="1:11" hidden="1" x14ac:dyDescent="0.25">
      <c r="A153" s="78">
        <f>'66.09(3)(a)'!A129</f>
        <v>0</v>
      </c>
      <c r="C153" s="62">
        <f>'66.09(3)(a)'!F129</f>
        <v>0</v>
      </c>
      <c r="D153" s="62">
        <f>'66.09(3)(a)'!G129</f>
        <v>0</v>
      </c>
      <c r="E153" s="62">
        <f>'66.09(3)(a)'!H129</f>
        <v>0</v>
      </c>
      <c r="F153" s="117"/>
      <c r="G153" s="117"/>
      <c r="H153" s="117"/>
      <c r="I153" s="36">
        <f>'66.09(3)(a)'!AP129</f>
        <v>0</v>
      </c>
      <c r="J153" s="36">
        <f>'66.09(3)(a)'!AQ129</f>
        <v>0</v>
      </c>
      <c r="K153" s="36">
        <f>'66.09(3)(a)'!AR129</f>
        <v>0</v>
      </c>
    </row>
    <row r="154" spans="1:11" hidden="1" x14ac:dyDescent="0.25">
      <c r="A154" s="78">
        <f>'66.09(3)(a)'!A130</f>
        <v>0</v>
      </c>
      <c r="C154" s="62">
        <f>'66.09(3)(a)'!F130</f>
        <v>0</v>
      </c>
      <c r="D154" s="62">
        <f>'66.09(3)(a)'!G130</f>
        <v>0</v>
      </c>
      <c r="E154" s="62">
        <f>'66.09(3)(a)'!H130</f>
        <v>0</v>
      </c>
      <c r="F154" s="117"/>
      <c r="G154" s="117"/>
      <c r="H154" s="117"/>
      <c r="I154" s="36">
        <f>'66.09(3)(a)'!AP130</f>
        <v>0</v>
      </c>
      <c r="J154" s="36">
        <f>'66.09(3)(a)'!AQ130</f>
        <v>0</v>
      </c>
      <c r="K154" s="36">
        <f>'66.09(3)(a)'!AR130</f>
        <v>0</v>
      </c>
    </row>
    <row r="155" spans="1:11" hidden="1" x14ac:dyDescent="0.25">
      <c r="A155" s="78">
        <f>'66.09(3)(a)'!A131</f>
        <v>0</v>
      </c>
      <c r="C155" s="62">
        <f>'66.09(3)(a)'!F131</f>
        <v>0</v>
      </c>
      <c r="D155" s="62">
        <f>'66.09(3)(a)'!G131</f>
        <v>0</v>
      </c>
      <c r="E155" s="62">
        <f>'66.09(3)(a)'!H131</f>
        <v>0</v>
      </c>
      <c r="F155" s="117"/>
      <c r="G155" s="117"/>
      <c r="H155" s="117"/>
      <c r="I155" s="36">
        <f>'66.09(3)(a)'!AP131</f>
        <v>0</v>
      </c>
      <c r="J155" s="36">
        <f>'66.09(3)(a)'!AQ131</f>
        <v>0</v>
      </c>
      <c r="K155" s="36">
        <f>'66.09(3)(a)'!AR131</f>
        <v>0</v>
      </c>
    </row>
    <row r="156" spans="1:11" hidden="1" x14ac:dyDescent="0.25">
      <c r="A156" s="78">
        <f>'66.09(3)(a)'!A132</f>
        <v>0</v>
      </c>
      <c r="C156" s="62">
        <f>'66.09(3)(a)'!F132</f>
        <v>0</v>
      </c>
      <c r="D156" s="62">
        <f>'66.09(3)(a)'!G132</f>
        <v>0</v>
      </c>
      <c r="E156" s="62">
        <f>'66.09(3)(a)'!H132</f>
        <v>0</v>
      </c>
      <c r="F156" s="117"/>
      <c r="G156" s="117"/>
      <c r="H156" s="117"/>
      <c r="I156" s="36">
        <f>'66.09(3)(a)'!AP132</f>
        <v>0</v>
      </c>
      <c r="J156" s="36">
        <f>'66.09(3)(a)'!AQ132</f>
        <v>0</v>
      </c>
      <c r="K156" s="36">
        <f>'66.09(3)(a)'!AR132</f>
        <v>0</v>
      </c>
    </row>
    <row r="157" spans="1:11" hidden="1" x14ac:dyDescent="0.25">
      <c r="A157" s="78">
        <f>'66.09(3)(a)'!A133</f>
        <v>0</v>
      </c>
      <c r="C157" s="62">
        <f>'66.09(3)(a)'!F133</f>
        <v>0</v>
      </c>
      <c r="D157" s="62">
        <f>'66.09(3)(a)'!G133</f>
        <v>0</v>
      </c>
      <c r="E157" s="62">
        <f>'66.09(3)(a)'!H133</f>
        <v>0</v>
      </c>
      <c r="F157" s="117"/>
      <c r="G157" s="117"/>
      <c r="H157" s="117"/>
      <c r="I157" s="36">
        <f>'66.09(3)(a)'!AP133</f>
        <v>0</v>
      </c>
      <c r="J157" s="36">
        <f>'66.09(3)(a)'!AQ133</f>
        <v>0</v>
      </c>
      <c r="K157" s="36">
        <f>'66.09(3)(a)'!AR133</f>
        <v>0</v>
      </c>
    </row>
    <row r="158" spans="1:11" hidden="1" x14ac:dyDescent="0.25">
      <c r="A158" s="78">
        <f>'66.09(3)(a)'!A134</f>
        <v>0</v>
      </c>
      <c r="C158" s="62">
        <f>'66.09(3)(a)'!F134</f>
        <v>0</v>
      </c>
      <c r="D158" s="62">
        <f>'66.09(3)(a)'!G134</f>
        <v>0</v>
      </c>
      <c r="E158" s="62">
        <f>'66.09(3)(a)'!H134</f>
        <v>0</v>
      </c>
      <c r="F158" s="117"/>
      <c r="G158" s="117"/>
      <c r="H158" s="117"/>
      <c r="I158" s="36">
        <f>'66.09(3)(a)'!AP134</f>
        <v>0</v>
      </c>
      <c r="J158" s="36">
        <f>'66.09(3)(a)'!AQ134</f>
        <v>0</v>
      </c>
      <c r="K158" s="36">
        <f>'66.09(3)(a)'!AR134</f>
        <v>0</v>
      </c>
    </row>
    <row r="159" spans="1:11" hidden="1" x14ac:dyDescent="0.25">
      <c r="A159" s="78">
        <f>'66.09(3)(a)'!A135</f>
        <v>0</v>
      </c>
      <c r="C159" s="62">
        <f>'66.09(3)(a)'!F135</f>
        <v>0</v>
      </c>
      <c r="D159" s="62">
        <f>'66.09(3)(a)'!G135</f>
        <v>0</v>
      </c>
      <c r="E159" s="62">
        <f>'66.09(3)(a)'!H135</f>
        <v>0</v>
      </c>
      <c r="F159" s="117"/>
      <c r="G159" s="117"/>
      <c r="H159" s="117"/>
      <c r="I159" s="36">
        <f>'66.09(3)(a)'!AP135</f>
        <v>0</v>
      </c>
      <c r="J159" s="36">
        <f>'66.09(3)(a)'!AQ135</f>
        <v>0</v>
      </c>
      <c r="K159" s="36">
        <f>'66.09(3)(a)'!AR135</f>
        <v>0</v>
      </c>
    </row>
    <row r="160" spans="1:11" hidden="1" x14ac:dyDescent="0.25">
      <c r="A160" s="78">
        <f>'66.09(3)(a)'!A136</f>
        <v>0</v>
      </c>
      <c r="C160" s="62">
        <f>'66.09(3)(a)'!F136</f>
        <v>0</v>
      </c>
      <c r="D160" s="62">
        <f>'66.09(3)(a)'!G136</f>
        <v>0</v>
      </c>
      <c r="E160" s="62">
        <f>'66.09(3)(a)'!H136</f>
        <v>0</v>
      </c>
      <c r="F160" s="117"/>
      <c r="G160" s="117"/>
      <c r="H160" s="117"/>
      <c r="I160" s="36">
        <f>'66.09(3)(a)'!AP136</f>
        <v>0</v>
      </c>
      <c r="J160" s="36">
        <f>'66.09(3)(a)'!AQ136</f>
        <v>0</v>
      </c>
      <c r="K160" s="36">
        <f>'66.09(3)(a)'!AR136</f>
        <v>0</v>
      </c>
    </row>
    <row r="161" spans="1:11" hidden="1" x14ac:dyDescent="0.25">
      <c r="A161" s="78">
        <f>'66.09(3)(a)'!A137</f>
        <v>0</v>
      </c>
      <c r="C161" s="62">
        <f>'66.09(3)(a)'!F137</f>
        <v>0</v>
      </c>
      <c r="D161" s="62">
        <f>'66.09(3)(a)'!G137</f>
        <v>0</v>
      </c>
      <c r="E161" s="62">
        <f>'66.09(3)(a)'!H137</f>
        <v>0</v>
      </c>
      <c r="F161" s="117"/>
      <c r="G161" s="117"/>
      <c r="H161" s="117"/>
      <c r="I161" s="36">
        <f>'66.09(3)(a)'!AP137</f>
        <v>0</v>
      </c>
      <c r="J161" s="36">
        <f>'66.09(3)(a)'!AQ137</f>
        <v>0</v>
      </c>
      <c r="K161" s="36">
        <f>'66.09(3)(a)'!AR137</f>
        <v>0</v>
      </c>
    </row>
    <row r="162" spans="1:11" hidden="1" x14ac:dyDescent="0.25">
      <c r="A162" s="78">
        <f>'66.09(3)(a)'!A138</f>
        <v>0</v>
      </c>
      <c r="C162" s="62">
        <f>'66.09(3)(a)'!F138</f>
        <v>0</v>
      </c>
      <c r="D162" s="62">
        <f>'66.09(3)(a)'!G138</f>
        <v>0</v>
      </c>
      <c r="E162" s="62">
        <f>'66.09(3)(a)'!H138</f>
        <v>0</v>
      </c>
      <c r="F162" s="117"/>
      <c r="G162" s="117"/>
      <c r="H162" s="117"/>
      <c r="I162" s="36">
        <f>'66.09(3)(a)'!AP138</f>
        <v>0</v>
      </c>
      <c r="J162" s="36">
        <f>'66.09(3)(a)'!AQ138</f>
        <v>0</v>
      </c>
      <c r="K162" s="36">
        <f>'66.09(3)(a)'!AR138</f>
        <v>0</v>
      </c>
    </row>
    <row r="163" spans="1:11" hidden="1" x14ac:dyDescent="0.25">
      <c r="A163" s="78">
        <f>'66.09(3)(a)'!A139</f>
        <v>0</v>
      </c>
      <c r="C163" s="62">
        <f>'66.09(3)(a)'!F139</f>
        <v>0</v>
      </c>
      <c r="D163" s="62">
        <f>'66.09(3)(a)'!G139</f>
        <v>0</v>
      </c>
      <c r="E163" s="62">
        <f>'66.09(3)(a)'!H139</f>
        <v>0</v>
      </c>
      <c r="F163" s="117"/>
      <c r="G163" s="117"/>
      <c r="H163" s="117"/>
      <c r="I163" s="36">
        <f>'66.09(3)(a)'!AP139</f>
        <v>0</v>
      </c>
      <c r="J163" s="36">
        <f>'66.09(3)(a)'!AQ139</f>
        <v>0</v>
      </c>
      <c r="K163" s="36">
        <f>'66.09(3)(a)'!AR139</f>
        <v>0</v>
      </c>
    </row>
    <row r="164" spans="1:11" hidden="1" x14ac:dyDescent="0.25">
      <c r="A164" s="78">
        <f>'66.09(3)(a)'!A140</f>
        <v>0</v>
      </c>
      <c r="C164" s="62">
        <f>'66.09(3)(a)'!F140</f>
        <v>0</v>
      </c>
      <c r="D164" s="62">
        <f>'66.09(3)(a)'!G140</f>
        <v>0</v>
      </c>
      <c r="E164" s="62">
        <f>'66.09(3)(a)'!H140</f>
        <v>0</v>
      </c>
      <c r="F164" s="117"/>
      <c r="G164" s="117"/>
      <c r="H164" s="117"/>
      <c r="I164" s="36">
        <f>'66.09(3)(a)'!AP140</f>
        <v>0</v>
      </c>
      <c r="J164" s="36">
        <f>'66.09(3)(a)'!AQ140</f>
        <v>0</v>
      </c>
      <c r="K164" s="36">
        <f>'66.09(3)(a)'!AR140</f>
        <v>0</v>
      </c>
    </row>
    <row r="165" spans="1:11" hidden="1" x14ac:dyDescent="0.25">
      <c r="A165" s="78">
        <f>'66.09(3)(a)'!A141</f>
        <v>0</v>
      </c>
      <c r="C165" s="62">
        <f>'66.09(3)(a)'!F141</f>
        <v>0</v>
      </c>
      <c r="D165" s="62">
        <f>'66.09(3)(a)'!G141</f>
        <v>0</v>
      </c>
      <c r="E165" s="62">
        <f>'66.09(3)(a)'!H141</f>
        <v>0</v>
      </c>
      <c r="F165" s="117"/>
      <c r="G165" s="117"/>
      <c r="H165" s="117"/>
      <c r="I165" s="36">
        <f>'66.09(3)(a)'!AP141</f>
        <v>0</v>
      </c>
      <c r="J165" s="36">
        <f>'66.09(3)(a)'!AQ141</f>
        <v>0</v>
      </c>
      <c r="K165" s="36">
        <f>'66.09(3)(a)'!AR141</f>
        <v>0</v>
      </c>
    </row>
    <row r="166" spans="1:11" ht="12.75" hidden="1" customHeight="1" x14ac:dyDescent="0.25">
      <c r="A166" s="78">
        <f>'66.09(3)(a)'!A142</f>
        <v>0</v>
      </c>
      <c r="C166" s="62">
        <f>'66.09(3)(a)'!F142</f>
        <v>0</v>
      </c>
      <c r="D166" s="62">
        <f>'66.09(3)(a)'!G142</f>
        <v>0</v>
      </c>
      <c r="E166" s="62">
        <f>'66.09(3)(a)'!H142</f>
        <v>0</v>
      </c>
      <c r="F166" s="117"/>
      <c r="G166" s="117"/>
      <c r="H166" s="117"/>
      <c r="I166" s="36">
        <f>'66.09(3)(a)'!AP142</f>
        <v>0</v>
      </c>
      <c r="J166" s="36">
        <f>'66.09(3)(a)'!AQ142</f>
        <v>0</v>
      </c>
      <c r="K166" s="36">
        <f>'66.09(3)(a)'!AR142</f>
        <v>0</v>
      </c>
    </row>
    <row r="167" spans="1:11" hidden="1" x14ac:dyDescent="0.25">
      <c r="A167" s="78">
        <f>'66.09(3)(a)'!A143</f>
        <v>0</v>
      </c>
      <c r="C167" s="62">
        <f>'66.09(3)(a)'!F143</f>
        <v>0</v>
      </c>
      <c r="D167" s="62">
        <f>'66.09(3)(a)'!G143</f>
        <v>0</v>
      </c>
      <c r="E167" s="62">
        <f>'66.09(3)(a)'!H143</f>
        <v>0</v>
      </c>
      <c r="F167" s="117"/>
      <c r="G167" s="117"/>
      <c r="H167" s="117"/>
      <c r="I167" s="36">
        <f>'66.09(3)(a)'!AP143</f>
        <v>0</v>
      </c>
      <c r="J167" s="36">
        <f>'66.09(3)(a)'!AQ143</f>
        <v>0</v>
      </c>
      <c r="K167" s="36">
        <f>'66.09(3)(a)'!AR143</f>
        <v>0</v>
      </c>
    </row>
    <row r="168" spans="1:11" hidden="1" x14ac:dyDescent="0.25">
      <c r="A168" s="78">
        <f>'66.09(3)(a)'!A144</f>
        <v>0</v>
      </c>
      <c r="C168" s="62">
        <f>'66.09(3)(a)'!F144</f>
        <v>0</v>
      </c>
      <c r="D168" s="62">
        <f>'66.09(3)(a)'!G144</f>
        <v>0</v>
      </c>
      <c r="E168" s="62">
        <f>'66.09(3)(a)'!H144</f>
        <v>0</v>
      </c>
      <c r="F168" s="117"/>
      <c r="G168" s="117"/>
      <c r="H168" s="117"/>
      <c r="I168" s="36">
        <f>'66.09(3)(a)'!AP144</f>
        <v>0</v>
      </c>
      <c r="J168" s="36">
        <f>'66.09(3)(a)'!AQ144</f>
        <v>0</v>
      </c>
      <c r="K168" s="36">
        <f>'66.09(3)(a)'!AR144</f>
        <v>0</v>
      </c>
    </row>
    <row r="169" spans="1:11" hidden="1" x14ac:dyDescent="0.25">
      <c r="A169" s="78">
        <f>'66.09(3)(a)'!A145</f>
        <v>0</v>
      </c>
      <c r="C169" s="62">
        <f>'66.09(3)(a)'!F145</f>
        <v>0</v>
      </c>
      <c r="D169" s="62">
        <f>'66.09(3)(a)'!G145</f>
        <v>0</v>
      </c>
      <c r="E169" s="62">
        <f>'66.09(3)(a)'!H145</f>
        <v>0</v>
      </c>
      <c r="F169" s="117"/>
      <c r="G169" s="117"/>
      <c r="H169" s="117"/>
      <c r="I169" s="36">
        <f>'66.09(3)(a)'!AP145</f>
        <v>0</v>
      </c>
      <c r="J169" s="36">
        <f>'66.09(3)(a)'!AQ145</f>
        <v>0</v>
      </c>
      <c r="K169" s="36">
        <f>'66.09(3)(a)'!AR145</f>
        <v>0</v>
      </c>
    </row>
    <row r="170" spans="1:11" hidden="1" x14ac:dyDescent="0.25">
      <c r="A170" s="78">
        <f>'66.09(3)(a)'!A146</f>
        <v>0</v>
      </c>
      <c r="C170" s="62">
        <f>'66.09(3)(a)'!F146</f>
        <v>0</v>
      </c>
      <c r="D170" s="62">
        <f>'66.09(3)(a)'!G146</f>
        <v>0</v>
      </c>
      <c r="E170" s="62">
        <f>'66.09(3)(a)'!H146</f>
        <v>0</v>
      </c>
      <c r="F170" s="117"/>
      <c r="G170" s="117"/>
      <c r="H170" s="117"/>
      <c r="I170" s="36">
        <f>'66.09(3)(a)'!AP146</f>
        <v>0</v>
      </c>
      <c r="J170" s="36">
        <f>'66.09(3)(a)'!AQ146</f>
        <v>0</v>
      </c>
      <c r="K170" s="36">
        <f>'66.09(3)(a)'!AR146</f>
        <v>0</v>
      </c>
    </row>
    <row r="171" spans="1:11" hidden="1" x14ac:dyDescent="0.25">
      <c r="A171" s="78">
        <f>'66.09(3)(a)'!A147</f>
        <v>0</v>
      </c>
      <c r="C171" s="62">
        <f>'66.09(3)(a)'!F147</f>
        <v>0</v>
      </c>
      <c r="D171" s="62">
        <f>'66.09(3)(a)'!G147</f>
        <v>0</v>
      </c>
      <c r="E171" s="62">
        <f>'66.09(3)(a)'!H147</f>
        <v>0</v>
      </c>
      <c r="F171" s="117"/>
      <c r="G171" s="117"/>
      <c r="H171" s="117"/>
      <c r="I171" s="36">
        <f>'66.09(3)(a)'!AP147</f>
        <v>0</v>
      </c>
      <c r="J171" s="36">
        <f>'66.09(3)(a)'!AQ147</f>
        <v>0</v>
      </c>
      <c r="K171" s="36">
        <f>'66.09(3)(a)'!AR147</f>
        <v>0</v>
      </c>
    </row>
    <row r="172" spans="1:11" hidden="1" x14ac:dyDescent="0.25">
      <c r="A172" s="78">
        <f>'66.09(3)(a)'!A148</f>
        <v>0</v>
      </c>
      <c r="C172" s="62">
        <f>'66.09(3)(a)'!F148</f>
        <v>0</v>
      </c>
      <c r="D172" s="62">
        <f>'66.09(3)(a)'!G148</f>
        <v>0</v>
      </c>
      <c r="E172" s="62">
        <f>'66.09(3)(a)'!H148</f>
        <v>0</v>
      </c>
      <c r="F172" s="117"/>
      <c r="G172" s="117"/>
      <c r="H172" s="117"/>
      <c r="I172" s="36">
        <f>'66.09(3)(a)'!AP148</f>
        <v>0</v>
      </c>
      <c r="J172" s="36">
        <f>'66.09(3)(a)'!AQ148</f>
        <v>0</v>
      </c>
      <c r="K172" s="36">
        <f>'66.09(3)(a)'!AR148</f>
        <v>0</v>
      </c>
    </row>
    <row r="173" spans="1:11" hidden="1" x14ac:dyDescent="0.25">
      <c r="A173" s="78">
        <f>'66.09(3)(a)'!A149</f>
        <v>0</v>
      </c>
      <c r="C173" s="62">
        <f>'66.09(3)(a)'!F149</f>
        <v>0</v>
      </c>
      <c r="D173" s="62">
        <f>'66.09(3)(a)'!G149</f>
        <v>0</v>
      </c>
      <c r="E173" s="62">
        <f>'66.09(3)(a)'!H149</f>
        <v>0</v>
      </c>
      <c r="F173" s="117"/>
      <c r="G173" s="117"/>
      <c r="H173" s="117"/>
      <c r="I173" s="36">
        <f>'66.09(3)(a)'!AP149</f>
        <v>0</v>
      </c>
      <c r="J173" s="36">
        <f>'66.09(3)(a)'!AQ149</f>
        <v>0</v>
      </c>
      <c r="K173" s="36">
        <f>'66.09(3)(a)'!AR149</f>
        <v>0</v>
      </c>
    </row>
    <row r="174" spans="1:11" hidden="1" x14ac:dyDescent="0.25">
      <c r="A174" s="78">
        <f>'66.09(3)(a)'!A150</f>
        <v>0</v>
      </c>
      <c r="C174" s="62">
        <f>'66.09(3)(a)'!F150</f>
        <v>0</v>
      </c>
      <c r="D174" s="62">
        <f>'66.09(3)(a)'!G150</f>
        <v>0</v>
      </c>
      <c r="E174" s="62">
        <f>'66.09(3)(a)'!H150</f>
        <v>0</v>
      </c>
      <c r="F174" s="117"/>
      <c r="G174" s="117"/>
      <c r="H174" s="117"/>
      <c r="I174" s="36">
        <f>'66.09(3)(a)'!AP150</f>
        <v>0</v>
      </c>
      <c r="J174" s="36">
        <f>'66.09(3)(a)'!AQ150</f>
        <v>0</v>
      </c>
      <c r="K174" s="36">
        <f>'66.09(3)(a)'!AR150</f>
        <v>0</v>
      </c>
    </row>
    <row r="175" spans="1:11" hidden="1" x14ac:dyDescent="0.25">
      <c r="A175" s="78">
        <f>'66.09(3)(a)'!A151</f>
        <v>0</v>
      </c>
      <c r="C175" s="62">
        <f>'66.09(3)(a)'!F151</f>
        <v>0</v>
      </c>
      <c r="D175" s="62">
        <f>'66.09(3)(a)'!G151</f>
        <v>0</v>
      </c>
      <c r="E175" s="62">
        <f>'66.09(3)(a)'!H151</f>
        <v>0</v>
      </c>
      <c r="F175" s="117"/>
      <c r="G175" s="117"/>
      <c r="H175" s="117"/>
      <c r="I175" s="36">
        <f>'66.09(3)(a)'!AP151</f>
        <v>0</v>
      </c>
      <c r="J175" s="36">
        <f>'66.09(3)(a)'!AQ151</f>
        <v>0</v>
      </c>
      <c r="K175" s="36">
        <f>'66.09(3)(a)'!AR151</f>
        <v>0</v>
      </c>
    </row>
    <row r="176" spans="1:11" hidden="1" x14ac:dyDescent="0.25">
      <c r="A176" s="78">
        <f>'66.09(3)(a)'!A152</f>
        <v>0</v>
      </c>
      <c r="C176" s="62">
        <f>'66.09(3)(a)'!F152</f>
        <v>0</v>
      </c>
      <c r="D176" s="62">
        <f>'66.09(3)(a)'!G152</f>
        <v>0</v>
      </c>
      <c r="E176" s="62">
        <f>'66.09(3)(a)'!H152</f>
        <v>0</v>
      </c>
      <c r="F176" s="117"/>
      <c r="G176" s="117"/>
      <c r="H176" s="117"/>
      <c r="I176" s="36">
        <f>'66.09(3)(a)'!AP152</f>
        <v>0</v>
      </c>
      <c r="J176" s="36">
        <f>'66.09(3)(a)'!AQ152</f>
        <v>0</v>
      </c>
      <c r="K176" s="36">
        <f>'66.09(3)(a)'!AR152</f>
        <v>0</v>
      </c>
    </row>
    <row r="177" spans="1:11" hidden="1" x14ac:dyDescent="0.25">
      <c r="A177" s="78">
        <f>'66.09(3)(a)'!A153</f>
        <v>0</v>
      </c>
      <c r="C177" s="62">
        <f>'66.09(3)(a)'!F153</f>
        <v>0</v>
      </c>
      <c r="D177" s="62">
        <f>'66.09(3)(a)'!G153</f>
        <v>0</v>
      </c>
      <c r="E177" s="62">
        <f>'66.09(3)(a)'!H153</f>
        <v>0</v>
      </c>
      <c r="F177" s="117"/>
      <c r="G177" s="117"/>
      <c r="H177" s="117"/>
      <c r="I177" s="36">
        <f>'66.09(3)(a)'!AP153</f>
        <v>0</v>
      </c>
      <c r="J177" s="36">
        <f>'66.09(3)(a)'!AQ153</f>
        <v>0</v>
      </c>
      <c r="K177" s="36">
        <f>'66.09(3)(a)'!AR153</f>
        <v>0</v>
      </c>
    </row>
    <row r="178" spans="1:11" hidden="1" x14ac:dyDescent="0.25">
      <c r="A178" s="78">
        <f>'66.09(3)(a)'!A154</f>
        <v>0</v>
      </c>
      <c r="C178" s="62">
        <f>'66.09(3)(a)'!F154</f>
        <v>0</v>
      </c>
      <c r="D178" s="62">
        <f>'66.09(3)(a)'!G154</f>
        <v>0</v>
      </c>
      <c r="E178" s="62">
        <f>'66.09(3)(a)'!H154</f>
        <v>0</v>
      </c>
      <c r="F178" s="117"/>
      <c r="G178" s="117"/>
      <c r="H178" s="117"/>
      <c r="I178" s="36">
        <f>'66.09(3)(a)'!AP154</f>
        <v>0</v>
      </c>
      <c r="J178" s="36">
        <f>'66.09(3)(a)'!AQ154</f>
        <v>0</v>
      </c>
      <c r="K178" s="36">
        <f>'66.09(3)(a)'!AR154</f>
        <v>0</v>
      </c>
    </row>
    <row r="179" spans="1:11" hidden="1" x14ac:dyDescent="0.25">
      <c r="A179" s="78">
        <f>'66.09(3)(a)'!A155</f>
        <v>0</v>
      </c>
      <c r="C179" s="62">
        <f>'66.09(3)(a)'!F155</f>
        <v>0</v>
      </c>
      <c r="D179" s="62">
        <f>'66.09(3)(a)'!G155</f>
        <v>0</v>
      </c>
      <c r="E179" s="62">
        <f>'66.09(3)(a)'!H155</f>
        <v>0</v>
      </c>
      <c r="F179" s="117"/>
      <c r="G179" s="117"/>
      <c r="H179" s="117"/>
      <c r="I179" s="36">
        <f>'66.09(3)(a)'!AP155</f>
        <v>0</v>
      </c>
      <c r="J179" s="36">
        <f>'66.09(3)(a)'!AQ155</f>
        <v>0</v>
      </c>
      <c r="K179" s="36">
        <f>'66.09(3)(a)'!AR155</f>
        <v>0</v>
      </c>
    </row>
    <row r="180" spans="1:11" hidden="1" x14ac:dyDescent="0.25">
      <c r="A180" s="78">
        <f>'66.09(3)(a)'!A156</f>
        <v>0</v>
      </c>
      <c r="C180" s="62">
        <f>'66.09(3)(a)'!F156</f>
        <v>0</v>
      </c>
      <c r="D180" s="62">
        <f>'66.09(3)(a)'!G156</f>
        <v>0</v>
      </c>
      <c r="E180" s="62">
        <f>'66.09(3)(a)'!H156</f>
        <v>0</v>
      </c>
      <c r="F180" s="117"/>
      <c r="G180" s="117"/>
      <c r="H180" s="117"/>
      <c r="I180" s="36">
        <f>'66.09(3)(a)'!AP156</f>
        <v>0</v>
      </c>
      <c r="J180" s="36">
        <f>'66.09(3)(a)'!AQ156</f>
        <v>0</v>
      </c>
      <c r="K180" s="36">
        <f>'66.09(3)(a)'!AR156</f>
        <v>0</v>
      </c>
    </row>
    <row r="181" spans="1:11" hidden="1" x14ac:dyDescent="0.25">
      <c r="A181" s="78">
        <f>'66.09(3)(a)'!A157</f>
        <v>0</v>
      </c>
      <c r="C181" s="62">
        <f>'66.09(3)(a)'!F157</f>
        <v>0</v>
      </c>
      <c r="D181" s="62">
        <f>'66.09(3)(a)'!G157</f>
        <v>0</v>
      </c>
      <c r="E181" s="62">
        <f>'66.09(3)(a)'!H157</f>
        <v>0</v>
      </c>
      <c r="F181" s="117"/>
      <c r="G181" s="117"/>
      <c r="H181" s="117"/>
      <c r="I181" s="36">
        <f>'66.09(3)(a)'!AP157</f>
        <v>0</v>
      </c>
      <c r="J181" s="36">
        <f>'66.09(3)(a)'!AQ157</f>
        <v>0</v>
      </c>
      <c r="K181" s="36">
        <f>'66.09(3)(a)'!AR157</f>
        <v>0</v>
      </c>
    </row>
    <row r="182" spans="1:11" hidden="1" x14ac:dyDescent="0.25">
      <c r="A182" s="78">
        <f>'66.09(3)(a)'!A158</f>
        <v>0</v>
      </c>
      <c r="C182" s="62">
        <f>'66.09(3)(a)'!F158</f>
        <v>0</v>
      </c>
      <c r="D182" s="62">
        <f>'66.09(3)(a)'!G158</f>
        <v>0</v>
      </c>
      <c r="E182" s="62">
        <f>'66.09(3)(a)'!H158</f>
        <v>0</v>
      </c>
      <c r="F182" s="117"/>
      <c r="G182" s="117"/>
      <c r="H182" s="117"/>
      <c r="I182" s="36">
        <f>'66.09(3)(a)'!AP158</f>
        <v>0</v>
      </c>
      <c r="J182" s="36">
        <f>'66.09(3)(a)'!AQ158</f>
        <v>0</v>
      </c>
      <c r="K182" s="36">
        <f>'66.09(3)(a)'!AR158</f>
        <v>0</v>
      </c>
    </row>
    <row r="183" spans="1:11" hidden="1" x14ac:dyDescent="0.25">
      <c r="A183" s="78">
        <f>'66.09(3)(a)'!A159</f>
        <v>0</v>
      </c>
      <c r="C183" s="62">
        <f>'66.09(3)(a)'!F159</f>
        <v>0</v>
      </c>
      <c r="D183" s="62">
        <f>'66.09(3)(a)'!G159</f>
        <v>0</v>
      </c>
      <c r="E183" s="62">
        <f>'66.09(3)(a)'!H159</f>
        <v>0</v>
      </c>
      <c r="F183" s="117"/>
      <c r="G183" s="117"/>
      <c r="H183" s="117"/>
      <c r="I183" s="36">
        <f>'66.09(3)(a)'!AP159</f>
        <v>0</v>
      </c>
      <c r="J183" s="36">
        <f>'66.09(3)(a)'!AQ159</f>
        <v>0</v>
      </c>
      <c r="K183" s="36">
        <f>'66.09(3)(a)'!AR159</f>
        <v>0</v>
      </c>
    </row>
    <row r="184" spans="1:11" hidden="1" x14ac:dyDescent="0.25">
      <c r="A184" s="78">
        <f>'66.09(3)(a)'!A160</f>
        <v>0</v>
      </c>
      <c r="C184" s="62">
        <f>'66.09(3)(a)'!F160</f>
        <v>0</v>
      </c>
      <c r="D184" s="62">
        <f>'66.09(3)(a)'!G160</f>
        <v>0</v>
      </c>
      <c r="E184" s="62">
        <f>'66.09(3)(a)'!H160</f>
        <v>0</v>
      </c>
      <c r="F184" s="117"/>
      <c r="G184" s="117"/>
      <c r="H184" s="117"/>
      <c r="I184" s="36">
        <f>'66.09(3)(a)'!AP160</f>
        <v>0</v>
      </c>
      <c r="J184" s="36">
        <f>'66.09(3)(a)'!AQ160</f>
        <v>0</v>
      </c>
      <c r="K184" s="36">
        <f>'66.09(3)(a)'!AR160</f>
        <v>0</v>
      </c>
    </row>
    <row r="185" spans="1:11" hidden="1" x14ac:dyDescent="0.25">
      <c r="A185" s="78">
        <f>'66.09(3)(a)'!A161</f>
        <v>0</v>
      </c>
      <c r="C185" s="62">
        <f>'66.09(3)(a)'!F161</f>
        <v>0</v>
      </c>
      <c r="D185" s="62">
        <f>'66.09(3)(a)'!G161</f>
        <v>0</v>
      </c>
      <c r="E185" s="62">
        <f>'66.09(3)(a)'!H161</f>
        <v>0</v>
      </c>
      <c r="F185" s="117"/>
      <c r="G185" s="117"/>
      <c r="H185" s="117"/>
      <c r="I185" s="36">
        <f>'66.09(3)(a)'!AP161</f>
        <v>0</v>
      </c>
      <c r="J185" s="36">
        <f>'66.09(3)(a)'!AQ161</f>
        <v>0</v>
      </c>
      <c r="K185" s="36">
        <f>'66.09(3)(a)'!AR161</f>
        <v>0</v>
      </c>
    </row>
    <row r="186" spans="1:11" hidden="1" x14ac:dyDescent="0.25">
      <c r="A186" s="78">
        <f>'66.09(3)(a)'!A162</f>
        <v>0</v>
      </c>
      <c r="C186" s="62">
        <f>'66.09(3)(a)'!F162</f>
        <v>0</v>
      </c>
      <c r="D186" s="62">
        <f>'66.09(3)(a)'!G162</f>
        <v>0</v>
      </c>
      <c r="E186" s="62">
        <f>'66.09(3)(a)'!H162</f>
        <v>0</v>
      </c>
      <c r="F186" s="117"/>
      <c r="G186" s="117"/>
      <c r="H186" s="117"/>
      <c r="I186" s="36">
        <f>'66.09(3)(a)'!AP162</f>
        <v>0</v>
      </c>
      <c r="J186" s="36">
        <f>'66.09(3)(a)'!AQ162</f>
        <v>0</v>
      </c>
      <c r="K186" s="36">
        <f>'66.09(3)(a)'!AR162</f>
        <v>0</v>
      </c>
    </row>
    <row r="187" spans="1:11" hidden="1" x14ac:dyDescent="0.25">
      <c r="A187" s="78">
        <f>'66.09(3)(a)'!A163</f>
        <v>0</v>
      </c>
      <c r="C187" s="62">
        <f>'66.09(3)(a)'!F163</f>
        <v>0</v>
      </c>
      <c r="D187" s="62">
        <f>'66.09(3)(a)'!G163</f>
        <v>0</v>
      </c>
      <c r="E187" s="62">
        <f>'66.09(3)(a)'!H163</f>
        <v>0</v>
      </c>
      <c r="F187" s="117"/>
      <c r="G187" s="117"/>
      <c r="H187" s="117"/>
      <c r="I187" s="36">
        <f>'66.09(3)(a)'!AP163</f>
        <v>0</v>
      </c>
      <c r="J187" s="36">
        <f>'66.09(3)(a)'!AQ163</f>
        <v>0</v>
      </c>
      <c r="K187" s="36">
        <f>'66.09(3)(a)'!AR163</f>
        <v>0</v>
      </c>
    </row>
    <row r="188" spans="1:11" hidden="1" x14ac:dyDescent="0.25">
      <c r="A188" s="78">
        <f>'66.09(3)(a)'!A164</f>
        <v>0</v>
      </c>
      <c r="C188" s="62">
        <f>'66.09(3)(a)'!F164</f>
        <v>0</v>
      </c>
      <c r="D188" s="62">
        <f>'66.09(3)(a)'!G164</f>
        <v>0</v>
      </c>
      <c r="E188" s="62">
        <f>'66.09(3)(a)'!H164</f>
        <v>0</v>
      </c>
      <c r="F188" s="117"/>
      <c r="G188" s="117"/>
      <c r="H188" s="117"/>
      <c r="I188" s="36">
        <f>'66.09(3)(a)'!AP164</f>
        <v>0</v>
      </c>
      <c r="J188" s="36">
        <f>'66.09(3)(a)'!AQ164</f>
        <v>0</v>
      </c>
      <c r="K188" s="36">
        <f>'66.09(3)(a)'!AR164</f>
        <v>0</v>
      </c>
    </row>
    <row r="189" spans="1:11" ht="5.25" customHeight="1" x14ac:dyDescent="0.25">
      <c r="A189" s="78"/>
      <c r="I189" s="36"/>
      <c r="J189" s="36"/>
      <c r="K189" s="36"/>
    </row>
    <row r="190" spans="1:11" x14ac:dyDescent="0.25">
      <c r="A190" t="s">
        <v>159</v>
      </c>
      <c r="C190" s="85">
        <f>SUMPRODUCT(C39:C188,I39:I188)/I190</f>
        <v>396</v>
      </c>
      <c r="D190" s="85">
        <f>SUMPRODUCT(D39:D188,J39:J188)/J190</f>
        <v>399</v>
      </c>
      <c r="E190" s="85">
        <f>SUMPRODUCT(E39:E188,K39:K188)/K190</f>
        <v>402</v>
      </c>
      <c r="F190" s="85">
        <f>SUMPRODUCT(F39:F188,I39:I188)/I190</f>
        <v>355</v>
      </c>
      <c r="G190" s="85">
        <f>SUMPRODUCT(G39:G188,J39:J188)/J190</f>
        <v>358</v>
      </c>
      <c r="H190" s="85">
        <f>SUMPRODUCT(H39:H188,K39:K188)/K190</f>
        <v>361</v>
      </c>
      <c r="I190" s="15">
        <f>SUM(I39:I188)</f>
        <v>95700</v>
      </c>
      <c r="J190" s="15">
        <f>SUM(J39:J188)</f>
        <v>95700</v>
      </c>
      <c r="K190" s="15">
        <f>SUM(K39:K188)</f>
        <v>95700</v>
      </c>
    </row>
    <row r="193" spans="3:9" x14ac:dyDescent="0.25">
      <c r="C193" s="18"/>
      <c r="D193" s="18"/>
      <c r="E193" s="18"/>
      <c r="F193" s="18"/>
      <c r="I193" s="18"/>
    </row>
    <row r="194" spans="3:9" x14ac:dyDescent="0.25">
      <c r="I194" s="18"/>
    </row>
  </sheetData>
  <sheetProtection password="CAFC" sheet="1" objects="1" scenarios="1" formatColumns="0" formatRows="0"/>
  <mergeCells count="64">
    <mergeCell ref="T12:U12"/>
    <mergeCell ref="T16:U16"/>
    <mergeCell ref="Q12:R12"/>
    <mergeCell ref="N12:O12"/>
    <mergeCell ref="N16:O16"/>
    <mergeCell ref="N13:O13"/>
    <mergeCell ref="N14:O14"/>
    <mergeCell ref="N15:O15"/>
    <mergeCell ref="Q13:R13"/>
    <mergeCell ref="Q14:R14"/>
    <mergeCell ref="Q15:R15"/>
    <mergeCell ref="T13:U13"/>
    <mergeCell ref="T14:U14"/>
    <mergeCell ref="T15:U15"/>
    <mergeCell ref="H11:I11"/>
    <mergeCell ref="K12:L12"/>
    <mergeCell ref="K16:L16"/>
    <mergeCell ref="K19:L19"/>
    <mergeCell ref="Q16:R16"/>
    <mergeCell ref="N19:O19"/>
    <mergeCell ref="K18:L18"/>
    <mergeCell ref="K17:L17"/>
    <mergeCell ref="K13:L13"/>
    <mergeCell ref="K14:L14"/>
    <mergeCell ref="K15:L15"/>
    <mergeCell ref="T23:U23"/>
    <mergeCell ref="K22:L22"/>
    <mergeCell ref="K23:L23"/>
    <mergeCell ref="N22:O22"/>
    <mergeCell ref="N23:O23"/>
    <mergeCell ref="Q22:R22"/>
    <mergeCell ref="Q23:R23"/>
    <mergeCell ref="T19:U19"/>
    <mergeCell ref="T20:U20"/>
    <mergeCell ref="N18:O18"/>
    <mergeCell ref="Q18:R18"/>
    <mergeCell ref="N17:O17"/>
    <mergeCell ref="Q17:R17"/>
    <mergeCell ref="T18:U18"/>
    <mergeCell ref="T17:U17"/>
    <mergeCell ref="N20:O20"/>
    <mergeCell ref="Q19:R19"/>
    <mergeCell ref="Q20:R20"/>
    <mergeCell ref="K6:U6"/>
    <mergeCell ref="K7:L7"/>
    <mergeCell ref="N7:O7"/>
    <mergeCell ref="T7:U7"/>
    <mergeCell ref="Q7:R7"/>
    <mergeCell ref="C35:E35"/>
    <mergeCell ref="F35:H35"/>
    <mergeCell ref="I35:K35"/>
    <mergeCell ref="K20:L20"/>
    <mergeCell ref="T31:U31"/>
    <mergeCell ref="T32:U32"/>
    <mergeCell ref="T26:U26"/>
    <mergeCell ref="T27:U27"/>
    <mergeCell ref="T29:U29"/>
    <mergeCell ref="T30:U30"/>
    <mergeCell ref="T28:U28"/>
    <mergeCell ref="K21:L21"/>
    <mergeCell ref="N21:O21"/>
    <mergeCell ref="Q21:R21"/>
    <mergeCell ref="T21:U21"/>
    <mergeCell ref="T22:U22"/>
  </mergeCells>
  <phoneticPr fontId="2" type="noConversion"/>
  <pageMargins left="0.75" right="0.75" top="1" bottom="1" header="0.5" footer="0.5"/>
  <pageSetup scale="68" fitToHeight="2" orientation="landscape" r:id="rId1"/>
  <headerFooter alignWithMargins="0">
    <oddHeader>&amp;A</oddHeader>
  </headerFooter>
  <rowBreaks count="1" manualBreakCount="1">
    <brk id="3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O13"/>
  <sheetViews>
    <sheetView workbookViewId="0"/>
  </sheetViews>
  <sheetFormatPr defaultRowHeight="13.2" x14ac:dyDescent="0.25"/>
  <cols>
    <col min="12" max="12" width="10" bestFit="1" customWidth="1"/>
    <col min="14" max="14" width="2.6640625" customWidth="1"/>
    <col min="15" max="15" width="12.6640625" customWidth="1"/>
  </cols>
  <sheetData>
    <row r="3" spans="1:15" ht="15.6" x14ac:dyDescent="0.3">
      <c r="B3" s="2" t="s">
        <v>138</v>
      </c>
    </row>
    <row r="5" spans="1:15" x14ac:dyDescent="0.25">
      <c r="B5" s="4"/>
    </row>
    <row r="6" spans="1:15" x14ac:dyDescent="0.25">
      <c r="O6" s="10"/>
    </row>
    <row r="7" spans="1:15" x14ac:dyDescent="0.25">
      <c r="A7" s="3" t="s">
        <v>2</v>
      </c>
      <c r="O7" s="9" t="s">
        <v>161</v>
      </c>
    </row>
    <row r="8" spans="1:15" x14ac:dyDescent="0.25">
      <c r="A8" s="3"/>
      <c r="M8" s="3"/>
    </row>
    <row r="9" spans="1:15" x14ac:dyDescent="0.25">
      <c r="A9" s="3">
        <v>1</v>
      </c>
      <c r="B9" t="s">
        <v>139</v>
      </c>
      <c r="O9" s="3" t="str">
        <f>'66.09(3)(h)'!S77</f>
        <v>No</v>
      </c>
    </row>
    <row r="11" spans="1:15" x14ac:dyDescent="0.25">
      <c r="A11" s="3">
        <v>2</v>
      </c>
      <c r="B11" t="s">
        <v>140</v>
      </c>
      <c r="O11" s="3" t="str">
        <f>'66.09(3)(i)'!Q60</f>
        <v>No</v>
      </c>
    </row>
    <row r="13" spans="1:15" x14ac:dyDescent="0.25">
      <c r="A13" s="3">
        <v>3</v>
      </c>
      <c r="B13" t="s">
        <v>255</v>
      </c>
      <c r="O13" s="3" t="str">
        <f>IF('66.09(3)(j)'!T27="No",'66.09(3)(j)'!T27,'66.09(3)(j)'!T31)</f>
        <v>No</v>
      </c>
    </row>
  </sheetData>
  <sheetProtection password="CAFC" sheet="1" objects="1" scenarios="1"/>
  <phoneticPr fontId="2" type="noConversion"/>
  <pageMargins left="0.75" right="0.75" top="1" bottom="1" header="0.5" footer="0.5"/>
  <pageSetup scale="91" orientation="landscape" r:id="rId1"/>
  <headerFooter alignWithMargins="0">
    <oddHeader>&amp;A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S60"/>
  <sheetViews>
    <sheetView tabSelected="1" workbookViewId="0">
      <selection activeCell="A19" sqref="A19:A21"/>
    </sheetView>
  </sheetViews>
  <sheetFormatPr defaultRowHeight="13.2" x14ac:dyDescent="0.25"/>
  <cols>
    <col min="2" max="2" width="47.88671875" customWidth="1"/>
  </cols>
  <sheetData>
    <row r="3" spans="2:9" x14ac:dyDescent="0.25">
      <c r="B3" s="173" t="s">
        <v>419</v>
      </c>
    </row>
    <row r="5" spans="2:9" x14ac:dyDescent="0.25">
      <c r="C5" s="200" t="s">
        <v>141</v>
      </c>
      <c r="D5" s="201"/>
      <c r="E5" s="202"/>
      <c r="F5" s="203" t="s">
        <v>181</v>
      </c>
      <c r="G5" s="204"/>
      <c r="H5" s="205"/>
    </row>
    <row r="6" spans="2:9" x14ac:dyDescent="0.25">
      <c r="C6" s="158" t="str">
        <f>'66.09(3)(a)'!C12</f>
        <v>January</v>
      </c>
      <c r="D6" s="159" t="str">
        <f>'66.09(3)(a)'!D12</f>
        <v>February</v>
      </c>
      <c r="E6" s="160" t="str">
        <f>'66.09(3)(a)'!E12</f>
        <v>March</v>
      </c>
      <c r="F6" s="24" t="str">
        <f>'66.09(3)(a)'!F12</f>
        <v>January</v>
      </c>
      <c r="G6" s="25" t="str">
        <f>'66.09(3)(a)'!G12</f>
        <v>February</v>
      </c>
      <c r="H6" s="26" t="str">
        <f>'66.09(3)(a)'!H12</f>
        <v>March</v>
      </c>
    </row>
    <row r="7" spans="2:9" x14ac:dyDescent="0.25">
      <c r="C7" s="161">
        <f>'66.09(3)(a)'!C13</f>
        <v>2013</v>
      </c>
      <c r="D7" s="162">
        <f>'66.09(3)(a)'!D13</f>
        <v>2013</v>
      </c>
      <c r="E7" s="163">
        <f>'66.09(3)(a)'!E13</f>
        <v>2013</v>
      </c>
      <c r="F7" s="28">
        <f>'66.09(3)(a)'!F13</f>
        <v>2014</v>
      </c>
      <c r="G7" s="153">
        <f>'66.09(3)(a)'!G13</f>
        <v>2014</v>
      </c>
      <c r="H7" s="29">
        <f>'66.09(3)(a)'!H13</f>
        <v>2014</v>
      </c>
    </row>
    <row r="8" spans="2:9" x14ac:dyDescent="0.25">
      <c r="B8" s="17" t="s">
        <v>390</v>
      </c>
      <c r="C8" s="181">
        <f>'66.09(3)(a)'!C166</f>
        <v>360</v>
      </c>
      <c r="D8" s="181">
        <f>'66.09(3)(a)'!D166</f>
        <v>363</v>
      </c>
      <c r="E8" s="181">
        <f>'66.09(3)(a)'!E166</f>
        <v>366</v>
      </c>
      <c r="F8" s="181">
        <f>'66.09(3)(a)'!F166</f>
        <v>396</v>
      </c>
      <c r="G8" s="181">
        <f>'66.09(3)(a)'!G166</f>
        <v>399</v>
      </c>
      <c r="H8" s="181">
        <f>'66.09(3)(a)'!H166</f>
        <v>402</v>
      </c>
    </row>
    <row r="9" spans="2:9" x14ac:dyDescent="0.25">
      <c r="B9" s="169" t="s">
        <v>420</v>
      </c>
      <c r="C9" s="181"/>
      <c r="D9" s="181"/>
      <c r="E9" s="181"/>
      <c r="F9" s="38">
        <f>F8/C8-1</f>
        <v>0.10000000000000009</v>
      </c>
      <c r="G9" s="38">
        <f t="shared" ref="G9" si="0">G8/D8-1</f>
        <v>9.9173553719008156E-2</v>
      </c>
      <c r="H9" s="38">
        <f t="shared" ref="H9" si="1">H8/E8-1</f>
        <v>9.8360655737705027E-2</v>
      </c>
    </row>
    <row r="10" spans="2:9" x14ac:dyDescent="0.25">
      <c r="B10" s="17" t="s">
        <v>391</v>
      </c>
      <c r="C10" s="185">
        <v>1.24</v>
      </c>
      <c r="D10" s="185">
        <v>1.25</v>
      </c>
      <c r="E10" s="185">
        <v>1.24</v>
      </c>
      <c r="F10" s="185">
        <v>1.25</v>
      </c>
      <c r="G10" s="185">
        <v>1.26</v>
      </c>
      <c r="H10" s="185">
        <v>1.25</v>
      </c>
      <c r="I10" s="17"/>
    </row>
    <row r="11" spans="2:9" x14ac:dyDescent="0.25">
      <c r="B11" s="17" t="s">
        <v>392</v>
      </c>
      <c r="C11" s="181">
        <f t="shared" ref="C11:H11" si="2">C8*C10</f>
        <v>446.4</v>
      </c>
      <c r="D11" s="181">
        <f t="shared" si="2"/>
        <v>453.75</v>
      </c>
      <c r="E11" s="181">
        <f t="shared" si="2"/>
        <v>453.84</v>
      </c>
      <c r="F11" s="181">
        <f t="shared" si="2"/>
        <v>495</v>
      </c>
      <c r="G11" s="181">
        <f t="shared" si="2"/>
        <v>502.74</v>
      </c>
      <c r="H11" s="181">
        <f t="shared" si="2"/>
        <v>502.5</v>
      </c>
    </row>
    <row r="12" spans="2:9" x14ac:dyDescent="0.25">
      <c r="B12" s="169" t="s">
        <v>393</v>
      </c>
      <c r="F12" s="38">
        <f>F11/C11-1</f>
        <v>0.1088709677419355</v>
      </c>
      <c r="G12" s="38">
        <f t="shared" ref="G12:H12" si="3">G11/D11-1</f>
        <v>0.10796694214876035</v>
      </c>
      <c r="H12" s="38">
        <f t="shared" si="3"/>
        <v>0.10721840296139606</v>
      </c>
    </row>
    <row r="13" spans="2:9" x14ac:dyDescent="0.25">
      <c r="F13" s="85"/>
    </row>
    <row r="15" spans="2:9" x14ac:dyDescent="0.25">
      <c r="B15" s="173" t="s">
        <v>417</v>
      </c>
      <c r="C15" s="182"/>
      <c r="F15" s="38"/>
      <c r="G15" s="38"/>
      <c r="H15" s="38"/>
    </row>
    <row r="17" spans="1:19" x14ac:dyDescent="0.25">
      <c r="C17" s="174" t="str">
        <f>C6</f>
        <v>January</v>
      </c>
      <c r="D17" s="175" t="str">
        <f t="shared" ref="D17:H17" si="4">D6</f>
        <v>February</v>
      </c>
      <c r="E17" s="176" t="str">
        <f t="shared" si="4"/>
        <v>March</v>
      </c>
      <c r="F17" s="177" t="str">
        <f t="shared" si="4"/>
        <v>January</v>
      </c>
      <c r="G17" s="178" t="str">
        <f t="shared" si="4"/>
        <v>February</v>
      </c>
      <c r="H17" s="179" t="str">
        <f t="shared" si="4"/>
        <v>March</v>
      </c>
    </row>
    <row r="18" spans="1:19" x14ac:dyDescent="0.25">
      <c r="C18" s="161">
        <f t="shared" ref="C18:H18" si="5">C7</f>
        <v>2013</v>
      </c>
      <c r="D18" s="162">
        <f t="shared" si="5"/>
        <v>2013</v>
      </c>
      <c r="E18" s="163">
        <f t="shared" si="5"/>
        <v>2013</v>
      </c>
      <c r="F18" s="28">
        <f t="shared" si="5"/>
        <v>2014</v>
      </c>
      <c r="G18" s="153">
        <f t="shared" si="5"/>
        <v>2014</v>
      </c>
      <c r="H18" s="29">
        <f t="shared" si="5"/>
        <v>2014</v>
      </c>
      <c r="J18" s="182"/>
      <c r="K18" s="182"/>
      <c r="L18" s="182"/>
      <c r="M18" s="182"/>
      <c r="N18" s="182"/>
      <c r="O18" s="182"/>
      <c r="P18" s="182"/>
      <c r="Q18" s="182"/>
      <c r="R18" s="182"/>
      <c r="S18" s="182"/>
    </row>
    <row r="19" spans="1:19" ht="52.8" x14ac:dyDescent="0.25">
      <c r="A19" s="252"/>
      <c r="B19" s="180" t="s">
        <v>438</v>
      </c>
      <c r="C19" s="186">
        <v>396</v>
      </c>
      <c r="D19" s="186">
        <v>402</v>
      </c>
      <c r="E19" s="186">
        <v>402</v>
      </c>
      <c r="F19" s="186">
        <v>412.04</v>
      </c>
      <c r="G19" s="186">
        <v>418.01</v>
      </c>
      <c r="H19" s="186">
        <v>417.98</v>
      </c>
      <c r="I19" s="17"/>
    </row>
    <row r="20" spans="1:19" ht="39.6" x14ac:dyDescent="0.25">
      <c r="A20" s="253"/>
      <c r="B20" s="180" t="s">
        <v>439</v>
      </c>
      <c r="C20" s="186">
        <v>43.4</v>
      </c>
      <c r="D20" s="186">
        <v>43.556249999999999</v>
      </c>
      <c r="E20" s="186">
        <v>42.452199999999898</v>
      </c>
      <c r="F20" s="186">
        <v>53.18</v>
      </c>
      <c r="G20" s="186">
        <v>54.940199999999997</v>
      </c>
      <c r="H20" s="186">
        <v>54.88</v>
      </c>
      <c r="I20" s="17"/>
    </row>
    <row r="21" spans="1:19" x14ac:dyDescent="0.25">
      <c r="A21" s="254"/>
      <c r="B21" s="180" t="s">
        <v>426</v>
      </c>
      <c r="C21" s="186">
        <v>7</v>
      </c>
      <c r="D21" s="186">
        <v>7</v>
      </c>
      <c r="E21" s="186">
        <v>7</v>
      </c>
      <c r="F21" s="186">
        <v>7.5</v>
      </c>
      <c r="G21" s="186">
        <v>7.5</v>
      </c>
      <c r="H21" s="186">
        <v>7.5</v>
      </c>
      <c r="I21" s="17"/>
    </row>
    <row r="22" spans="1:19" ht="13.2" customHeight="1" x14ac:dyDescent="0.25">
      <c r="A22" s="252"/>
      <c r="B22" s="180" t="s">
        <v>409</v>
      </c>
      <c r="C22" s="181"/>
      <c r="D22" s="181"/>
      <c r="E22" s="181"/>
      <c r="F22" s="186">
        <v>7</v>
      </c>
      <c r="G22" s="186">
        <v>7</v>
      </c>
      <c r="H22" s="186">
        <v>7</v>
      </c>
      <c r="I22" s="17" t="s">
        <v>418</v>
      </c>
      <c r="J22" s="182"/>
    </row>
    <row r="23" spans="1:19" x14ac:dyDescent="0.25">
      <c r="A23" s="253"/>
      <c r="B23" s="180" t="s">
        <v>423</v>
      </c>
      <c r="C23" s="181"/>
      <c r="D23" s="181"/>
      <c r="E23" s="181"/>
      <c r="F23" s="186">
        <v>0</v>
      </c>
      <c r="G23" s="186">
        <v>0</v>
      </c>
      <c r="H23" s="186">
        <v>0</v>
      </c>
      <c r="J23" s="182"/>
    </row>
    <row r="24" spans="1:19" x14ac:dyDescent="0.25">
      <c r="A24" s="253"/>
      <c r="B24" s="180" t="s">
        <v>428</v>
      </c>
      <c r="C24" s="181"/>
      <c r="D24" s="181"/>
      <c r="E24" s="181"/>
      <c r="F24" s="181">
        <f>F8*(F10-C10)</f>
        <v>3.9600000000000035</v>
      </c>
      <c r="G24" s="181">
        <f t="shared" ref="G24:H24" si="6">G8*(G10-D10)</f>
        <v>3.9900000000000038</v>
      </c>
      <c r="H24" s="181">
        <f t="shared" si="6"/>
        <v>4.0200000000000031</v>
      </c>
      <c r="J24" s="188"/>
      <c r="K24" s="188"/>
      <c r="L24" s="188"/>
    </row>
    <row r="25" spans="1:19" ht="52.8" x14ac:dyDescent="0.25">
      <c r="A25" s="253"/>
      <c r="B25" s="180" t="s">
        <v>429</v>
      </c>
      <c r="C25" s="181"/>
      <c r="D25" s="181"/>
      <c r="E25" s="181"/>
      <c r="F25" s="186">
        <v>-2</v>
      </c>
      <c r="G25" s="186">
        <v>-2</v>
      </c>
      <c r="H25" s="186">
        <v>-2</v>
      </c>
    </row>
    <row r="26" spans="1:19" ht="26.4" x14ac:dyDescent="0.25">
      <c r="A26" s="253"/>
      <c r="B26" s="180" t="s">
        <v>415</v>
      </c>
      <c r="C26" s="181"/>
      <c r="D26" s="181"/>
      <c r="E26" s="181"/>
      <c r="F26" s="186">
        <v>0</v>
      </c>
      <c r="G26" s="186">
        <v>0</v>
      </c>
      <c r="H26" s="186">
        <v>0</v>
      </c>
      <c r="I26" s="255"/>
      <c r="J26" s="255"/>
      <c r="K26" s="255"/>
      <c r="L26" s="255"/>
      <c r="M26" s="255"/>
      <c r="N26" s="255"/>
    </row>
    <row r="27" spans="1:19" ht="26.4" x14ac:dyDescent="0.25">
      <c r="A27" s="253"/>
      <c r="B27" s="180" t="s">
        <v>422</v>
      </c>
      <c r="C27" s="186">
        <v>0</v>
      </c>
      <c r="D27" s="186">
        <v>0</v>
      </c>
      <c r="E27" s="186">
        <v>0</v>
      </c>
      <c r="F27" s="186">
        <v>2</v>
      </c>
      <c r="G27" s="186">
        <v>2</v>
      </c>
      <c r="H27" s="186">
        <v>2</v>
      </c>
    </row>
    <row r="28" spans="1:19" x14ac:dyDescent="0.25">
      <c r="A28" s="253"/>
      <c r="B28" s="180" t="s">
        <v>410</v>
      </c>
      <c r="C28" s="186">
        <v>0</v>
      </c>
      <c r="D28" s="186">
        <f>5.25*1/12</f>
        <v>0.4375</v>
      </c>
      <c r="E28" s="186">
        <f>5.25*2/12</f>
        <v>0.875</v>
      </c>
      <c r="F28" s="186">
        <f>5.25*12/12</f>
        <v>5.25</v>
      </c>
      <c r="G28" s="186">
        <f>5.25*11/12+5.25*6/10*1/12</f>
        <v>5.0750000000000002</v>
      </c>
      <c r="H28" s="186">
        <f>5.25*10/12+5.25*6/10*2/12</f>
        <v>4.9000000000000004</v>
      </c>
    </row>
    <row r="29" spans="1:19" x14ac:dyDescent="0.25">
      <c r="A29" s="253"/>
      <c r="B29" s="180" t="s">
        <v>411</v>
      </c>
      <c r="C29" s="186">
        <v>0</v>
      </c>
      <c r="D29" s="186">
        <f>D11*0.02*1/12</f>
        <v>0.75625000000000009</v>
      </c>
      <c r="E29" s="186">
        <f>E11*0.02*2/12</f>
        <v>1.5128000000000001</v>
      </c>
      <c r="F29" s="186">
        <f>F11*0.02*12/12</f>
        <v>9.9</v>
      </c>
      <c r="G29" s="186">
        <f>G11*0.02*12/12</f>
        <v>10.0548</v>
      </c>
      <c r="H29" s="186">
        <f>H11*0.02*12/12</f>
        <v>10.050000000000001</v>
      </c>
    </row>
    <row r="30" spans="1:19" x14ac:dyDescent="0.25">
      <c r="A30" s="253"/>
      <c r="B30" s="180" t="s">
        <v>412</v>
      </c>
      <c r="C30" s="186">
        <v>0</v>
      </c>
      <c r="D30" s="186">
        <v>0</v>
      </c>
      <c r="E30" s="186">
        <v>0</v>
      </c>
      <c r="F30" s="186">
        <v>0.17</v>
      </c>
      <c r="G30" s="186">
        <v>0.17</v>
      </c>
      <c r="H30" s="186">
        <v>0.17</v>
      </c>
    </row>
    <row r="31" spans="1:19" x14ac:dyDescent="0.25">
      <c r="A31" s="253"/>
      <c r="B31" s="180" t="s">
        <v>413</v>
      </c>
      <c r="C31" s="181"/>
      <c r="D31" s="181"/>
      <c r="E31" s="181"/>
      <c r="F31" s="186">
        <v>-3</v>
      </c>
      <c r="G31" s="186">
        <v>-3</v>
      </c>
      <c r="H31" s="186">
        <v>-3</v>
      </c>
    </row>
    <row r="32" spans="1:19" x14ac:dyDescent="0.25">
      <c r="A32" s="254"/>
      <c r="B32" s="180" t="s">
        <v>414</v>
      </c>
      <c r="C32" s="181"/>
      <c r="D32" s="181"/>
      <c r="E32" s="181"/>
      <c r="F32" s="186">
        <v>-1</v>
      </c>
      <c r="G32" s="186">
        <v>-1</v>
      </c>
      <c r="H32" s="186">
        <v>-1</v>
      </c>
    </row>
    <row r="33" spans="1:14" x14ac:dyDescent="0.25">
      <c r="C33" s="181"/>
      <c r="D33" s="181"/>
      <c r="E33" s="181"/>
      <c r="F33" s="181"/>
      <c r="G33" s="181"/>
      <c r="H33" s="181"/>
    </row>
    <row r="34" spans="1:14" x14ac:dyDescent="0.25">
      <c r="B34" s="180" t="s">
        <v>159</v>
      </c>
      <c r="C34" s="181">
        <f t="shared" ref="C34:H34" si="7">SUM(C19:C32)</f>
        <v>446.4</v>
      </c>
      <c r="D34" s="181">
        <f t="shared" si="7"/>
        <v>453.75</v>
      </c>
      <c r="E34" s="181">
        <f t="shared" si="7"/>
        <v>453.83999999999992</v>
      </c>
      <c r="F34" s="181">
        <f t="shared" si="7"/>
        <v>495</v>
      </c>
      <c r="G34" s="181">
        <f t="shared" si="7"/>
        <v>502.74</v>
      </c>
      <c r="H34" s="181">
        <f t="shared" si="7"/>
        <v>502.5</v>
      </c>
    </row>
    <row r="35" spans="1:14" ht="26.4" x14ac:dyDescent="0.25">
      <c r="B35" s="180" t="s">
        <v>416</v>
      </c>
      <c r="C35" s="181">
        <f t="shared" ref="C35:H35" si="8">C11-C34</f>
        <v>0</v>
      </c>
      <c r="D35" s="181">
        <f t="shared" si="8"/>
        <v>0</v>
      </c>
      <c r="E35" s="181">
        <f t="shared" si="8"/>
        <v>0</v>
      </c>
      <c r="F35" s="181">
        <f t="shared" si="8"/>
        <v>0</v>
      </c>
      <c r="G35" s="181">
        <f t="shared" si="8"/>
        <v>0</v>
      </c>
      <c r="H35" s="181">
        <f t="shared" si="8"/>
        <v>0</v>
      </c>
      <c r="I35" s="255"/>
      <c r="J35" s="255"/>
      <c r="K35" s="255"/>
      <c r="L35" s="255"/>
      <c r="M35" s="255"/>
      <c r="N35" s="255"/>
    </row>
    <row r="36" spans="1:14" x14ac:dyDescent="0.25">
      <c r="C36" s="181"/>
      <c r="D36" s="181"/>
      <c r="E36" s="181"/>
      <c r="F36" s="181"/>
      <c r="G36" s="181"/>
      <c r="H36" s="181"/>
    </row>
    <row r="37" spans="1:14" x14ac:dyDescent="0.25">
      <c r="C37" s="181"/>
      <c r="D37" s="181"/>
      <c r="E37" s="181"/>
      <c r="F37" s="181"/>
      <c r="G37" s="181"/>
      <c r="H37" s="181"/>
    </row>
    <row r="38" spans="1:14" x14ac:dyDescent="0.25">
      <c r="B38" s="173" t="s">
        <v>421</v>
      </c>
      <c r="C38" s="182"/>
    </row>
    <row r="40" spans="1:14" x14ac:dyDescent="0.25">
      <c r="C40" s="159"/>
      <c r="D40" s="159"/>
      <c r="E40" s="160"/>
      <c r="F40" s="177" t="str">
        <f t="shared" ref="F40:H41" si="9">F17</f>
        <v>January</v>
      </c>
      <c r="G40" s="178" t="str">
        <f t="shared" si="9"/>
        <v>February</v>
      </c>
      <c r="H40" s="179" t="str">
        <f t="shared" si="9"/>
        <v>March</v>
      </c>
    </row>
    <row r="41" spans="1:14" x14ac:dyDescent="0.25">
      <c r="C41" s="159"/>
      <c r="D41" s="159"/>
      <c r="E41" s="160"/>
      <c r="F41" s="28">
        <f t="shared" si="9"/>
        <v>2014</v>
      </c>
      <c r="G41" s="183">
        <f t="shared" si="9"/>
        <v>2014</v>
      </c>
      <c r="H41" s="29">
        <f t="shared" si="9"/>
        <v>2014</v>
      </c>
    </row>
    <row r="42" spans="1:14" ht="52.8" x14ac:dyDescent="0.25">
      <c r="A42" s="252"/>
      <c r="B42" s="180" t="str">
        <f>B19</f>
        <v>Projected claims used in premium development before changes in population or covered services, net of any revenue from change in average rating factors reflected in row 24 below</v>
      </c>
      <c r="C42" s="184"/>
      <c r="D42" s="184"/>
      <c r="E42" s="184"/>
      <c r="F42" s="53">
        <f>(F19-C19)/C$11</f>
        <v>3.5931899641577107E-2</v>
      </c>
      <c r="G42" s="53">
        <f t="shared" ref="G42:H42" si="10">(G19-D19)/D$11</f>
        <v>3.5283746556473809E-2</v>
      </c>
      <c r="H42" s="53">
        <f t="shared" si="10"/>
        <v>3.5210646924026132E-2</v>
      </c>
    </row>
    <row r="43" spans="1:14" ht="39.6" x14ac:dyDescent="0.25">
      <c r="A43" s="253"/>
      <c r="B43" s="180" t="str">
        <f t="shared" ref="B43:B55" si="11">B20</f>
        <v>Administrative expenses, excluding ACA-related taxes and fees, net of any revenue from change in average rating factors reflected in row 24 below</v>
      </c>
      <c r="C43" s="184"/>
      <c r="D43" s="184"/>
      <c r="E43" s="184"/>
      <c r="F43" s="53">
        <f t="shared" ref="F43:H43" si="12">(F20-C20)/C$11</f>
        <v>2.1908602150537637E-2</v>
      </c>
      <c r="G43" s="53">
        <f t="shared" si="12"/>
        <v>2.5088595041322312E-2</v>
      </c>
      <c r="H43" s="53">
        <f t="shared" si="12"/>
        <v>2.7383659439450259E-2</v>
      </c>
    </row>
    <row r="44" spans="1:14" x14ac:dyDescent="0.25">
      <c r="A44" s="254"/>
      <c r="B44" s="180" t="str">
        <f t="shared" si="11"/>
        <v>Contribution to surplus</v>
      </c>
      <c r="C44" s="184"/>
      <c r="D44" s="184"/>
      <c r="E44" s="184"/>
      <c r="F44" s="53">
        <f t="shared" ref="F44:H44" si="13">(F21-C21)/C$11</f>
        <v>1.1200716845878138E-3</v>
      </c>
      <c r="G44" s="53">
        <f t="shared" si="13"/>
        <v>1.1019283746556473E-3</v>
      </c>
      <c r="H44" s="53">
        <f t="shared" si="13"/>
        <v>1.1017098536929314E-3</v>
      </c>
    </row>
    <row r="45" spans="1:14" ht="13.2" customHeight="1" x14ac:dyDescent="0.25">
      <c r="A45" s="252"/>
      <c r="B45" s="180" t="str">
        <f t="shared" si="11"/>
        <v>Additional benefits in projection period (e.g., pedi vision)</v>
      </c>
      <c r="C45" s="184"/>
      <c r="D45" s="184"/>
      <c r="E45" s="184"/>
      <c r="F45" s="53">
        <f t="shared" ref="F45:H45" si="14">(F22-C22)/C$11</f>
        <v>1.5681003584229393E-2</v>
      </c>
      <c r="G45" s="53">
        <f t="shared" si="14"/>
        <v>1.5426997245179064E-2</v>
      </c>
      <c r="H45" s="53">
        <f t="shared" si="14"/>
        <v>1.5423937951701041E-2</v>
      </c>
    </row>
    <row r="46" spans="1:14" x14ac:dyDescent="0.25">
      <c r="A46" s="253"/>
      <c r="B46" s="180" t="str">
        <f t="shared" si="11"/>
        <v>Change in average cost sharing (actuarial value)</v>
      </c>
      <c r="C46" s="184"/>
      <c r="D46" s="184"/>
      <c r="E46" s="184"/>
      <c r="F46" s="53">
        <f t="shared" ref="F46:H46" si="15">(F23-C23)/C$11</f>
        <v>0</v>
      </c>
      <c r="G46" s="53">
        <f t="shared" si="15"/>
        <v>0</v>
      </c>
      <c r="H46" s="53">
        <f t="shared" si="15"/>
        <v>0</v>
      </c>
    </row>
    <row r="47" spans="1:14" x14ac:dyDescent="0.25">
      <c r="A47" s="253"/>
      <c r="B47" s="180" t="str">
        <f t="shared" si="11"/>
        <v>Revenue from change in average rating factors</v>
      </c>
      <c r="C47" s="184"/>
      <c r="D47" s="184"/>
      <c r="E47" s="184"/>
      <c r="F47" s="190" t="s">
        <v>375</v>
      </c>
      <c r="G47" s="190" t="s">
        <v>375</v>
      </c>
      <c r="H47" s="190" t="s">
        <v>375</v>
      </c>
      <c r="I47" s="187" t="s">
        <v>427</v>
      </c>
    </row>
    <row r="48" spans="1:14" ht="52.8" x14ac:dyDescent="0.25">
      <c r="A48" s="253"/>
      <c r="B48" s="180" t="str">
        <f t="shared" si="11"/>
        <v>CommCare population change (not including any portion of changes that can be rated for as reflected in "Revenue from change in average rating factors" immediately above)</v>
      </c>
      <c r="C48" s="184"/>
      <c r="D48" s="184"/>
      <c r="E48" s="184"/>
      <c r="F48" s="53">
        <f t="shared" ref="F48:H48" si="16">(F25-C25)/C$11</f>
        <v>-4.4802867383512551E-3</v>
      </c>
      <c r="G48" s="53">
        <f t="shared" si="16"/>
        <v>-4.4077134986225891E-3</v>
      </c>
      <c r="H48" s="53">
        <f t="shared" si="16"/>
        <v>-4.4068394147717257E-3</v>
      </c>
    </row>
    <row r="49" spans="1:8" ht="26.4" x14ac:dyDescent="0.25">
      <c r="A49" s="253"/>
      <c r="B49" s="180" t="str">
        <f t="shared" si="11"/>
        <v>Other assumed morbidity change (describe to right or in Actuarial Memorandum)</v>
      </c>
      <c r="C49" s="184"/>
      <c r="D49" s="184"/>
      <c r="E49" s="184"/>
      <c r="F49" s="53">
        <f t="shared" ref="F49:H49" si="17">(F26-C26)/C$11</f>
        <v>0</v>
      </c>
      <c r="G49" s="53">
        <f t="shared" si="17"/>
        <v>0</v>
      </c>
      <c r="H49" s="53">
        <f t="shared" si="17"/>
        <v>0</v>
      </c>
    </row>
    <row r="50" spans="1:8" ht="26.4" x14ac:dyDescent="0.25">
      <c r="A50" s="253"/>
      <c r="B50" s="180" t="str">
        <f t="shared" si="11"/>
        <v>Revenue neutrality adjustment related to capping of kids at 3 under age 21 (or similar capping prior to 2014)</v>
      </c>
      <c r="C50" s="184"/>
      <c r="D50" s="184"/>
      <c r="E50" s="184"/>
      <c r="F50" s="53">
        <f t="shared" ref="F50:H50" si="18">(F27-C27)/C$11</f>
        <v>4.4802867383512551E-3</v>
      </c>
      <c r="G50" s="53">
        <f t="shared" si="18"/>
        <v>4.4077134986225891E-3</v>
      </c>
      <c r="H50" s="53">
        <f t="shared" si="18"/>
        <v>4.4068394147717257E-3</v>
      </c>
    </row>
    <row r="51" spans="1:8" x14ac:dyDescent="0.25">
      <c r="A51" s="253"/>
      <c r="B51" s="180" t="str">
        <f t="shared" si="11"/>
        <v>Reinsurance contribution</v>
      </c>
      <c r="C51" s="184"/>
      <c r="D51" s="184"/>
      <c r="E51" s="184"/>
      <c r="F51" s="53">
        <f t="shared" ref="F51:H51" si="19">(F28-C28)/C$11</f>
        <v>1.1760752688172043E-2</v>
      </c>
      <c r="G51" s="53">
        <f t="shared" si="19"/>
        <v>1.022038567493113E-2</v>
      </c>
      <c r="H51" s="53">
        <f t="shared" si="19"/>
        <v>8.8687643222280996E-3</v>
      </c>
    </row>
    <row r="52" spans="1:8" x14ac:dyDescent="0.25">
      <c r="A52" s="253"/>
      <c r="B52" s="180" t="str">
        <f t="shared" si="11"/>
        <v>Insurer Tax</v>
      </c>
      <c r="C52" s="184"/>
      <c r="D52" s="184"/>
      <c r="E52" s="184"/>
      <c r="F52" s="53">
        <f t="shared" ref="F52:H52" si="20">(F29-C29)/C$11</f>
        <v>2.2177419354838711E-2</v>
      </c>
      <c r="G52" s="53">
        <f t="shared" si="20"/>
        <v>2.0492672176308541E-2</v>
      </c>
      <c r="H52" s="53">
        <f t="shared" si="20"/>
        <v>1.8811034725894592E-2</v>
      </c>
    </row>
    <row r="53" spans="1:8" x14ac:dyDescent="0.25">
      <c r="A53" s="253"/>
      <c r="B53" s="180" t="str">
        <f t="shared" si="11"/>
        <v>PCORI</v>
      </c>
      <c r="C53" s="184"/>
      <c r="D53" s="184"/>
      <c r="E53" s="184"/>
      <c r="F53" s="53">
        <f t="shared" ref="F53:H53" si="21">(F30-C30)/C$11</f>
        <v>3.8082437275985666E-4</v>
      </c>
      <c r="G53" s="53">
        <f t="shared" si="21"/>
        <v>3.7465564738292016E-4</v>
      </c>
      <c r="H53" s="53">
        <f t="shared" si="21"/>
        <v>3.7458135025559674E-4</v>
      </c>
    </row>
    <row r="54" spans="1:8" x14ac:dyDescent="0.25">
      <c r="A54" s="253"/>
      <c r="B54" s="180" t="str">
        <f t="shared" si="11"/>
        <v>Reinsurance recovery</v>
      </c>
      <c r="C54" s="184"/>
      <c r="D54" s="184"/>
      <c r="E54" s="184"/>
      <c r="F54" s="53">
        <f t="shared" ref="F54:H54" si="22">(F31-C31)/C$11</f>
        <v>-6.7204301075268818E-3</v>
      </c>
      <c r="G54" s="53">
        <f t="shared" si="22"/>
        <v>-6.6115702479338841E-3</v>
      </c>
      <c r="H54" s="53">
        <f t="shared" si="22"/>
        <v>-6.610259122157589E-3</v>
      </c>
    </row>
    <row r="55" spans="1:8" x14ac:dyDescent="0.25">
      <c r="A55" s="254"/>
      <c r="B55" s="180" t="str">
        <f t="shared" si="11"/>
        <v>Risk Adjustment Charge/Payment</v>
      </c>
      <c r="C55" s="184"/>
      <c r="D55" s="184"/>
      <c r="E55" s="184"/>
      <c r="F55" s="53">
        <f t="shared" ref="F55:H55" si="23">(F32-C32)/C$11</f>
        <v>-2.2401433691756276E-3</v>
      </c>
      <c r="G55" s="53">
        <f t="shared" si="23"/>
        <v>-2.2038567493112946E-3</v>
      </c>
      <c r="H55" s="53">
        <f t="shared" si="23"/>
        <v>-2.2034197073858629E-3</v>
      </c>
    </row>
    <row r="56" spans="1:8" x14ac:dyDescent="0.25">
      <c r="C56" s="184"/>
      <c r="D56" s="184"/>
      <c r="E56" s="184"/>
      <c r="F56" s="184"/>
      <c r="G56" s="184"/>
      <c r="H56" s="184"/>
    </row>
    <row r="57" spans="1:8" x14ac:dyDescent="0.25">
      <c r="B57" s="180" t="s">
        <v>159</v>
      </c>
      <c r="C57" s="184"/>
      <c r="D57" s="184"/>
      <c r="E57" s="184"/>
      <c r="F57" s="53">
        <f>SUM(F42:F55)</f>
        <v>0.10000000000000003</v>
      </c>
      <c r="G57" s="53">
        <f t="shared" ref="G57:H57" si="24">SUM(G42:G55)</f>
        <v>9.9173553719008253E-2</v>
      </c>
      <c r="H57" s="53">
        <f t="shared" si="24"/>
        <v>9.8360655737705222E-2</v>
      </c>
    </row>
    <row r="58" spans="1:8" x14ac:dyDescent="0.25">
      <c r="B58" s="180"/>
      <c r="C58" s="184"/>
      <c r="D58" s="184"/>
      <c r="E58" s="184"/>
      <c r="F58" s="184"/>
      <c r="G58" s="184"/>
      <c r="H58" s="184"/>
    </row>
    <row r="59" spans="1:8" x14ac:dyDescent="0.25">
      <c r="B59" s="17" t="s">
        <v>57</v>
      </c>
      <c r="F59" s="53">
        <f>(F35-C35)/C$11</f>
        <v>0</v>
      </c>
      <c r="G59" s="53">
        <f t="shared" ref="G59:H59" si="25">(G35-D35)/D$11</f>
        <v>0</v>
      </c>
      <c r="H59" s="53">
        <f t="shared" si="25"/>
        <v>0</v>
      </c>
    </row>
    <row r="60" spans="1:8" x14ac:dyDescent="0.25">
      <c r="F60" s="189"/>
      <c r="G60" s="189"/>
      <c r="H60" s="189"/>
    </row>
  </sheetData>
  <sheetProtection sheet="1" objects="1" scenarios="1"/>
  <mergeCells count="8">
    <mergeCell ref="A42:A44"/>
    <mergeCell ref="A45:A55"/>
    <mergeCell ref="C5:E5"/>
    <mergeCell ref="F5:H5"/>
    <mergeCell ref="I26:N26"/>
    <mergeCell ref="I35:N35"/>
    <mergeCell ref="A19:A21"/>
    <mergeCell ref="A22:A32"/>
  </mergeCells>
  <pageMargins left="0.7" right="0.7" top="0.75" bottom="0.75" header="0.3" footer="0.3"/>
  <pageSetup scale="48" orientation="landscape" r:id="rId1"/>
  <headerFooter>
    <oddHeader>&amp;A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63"/>
  <sheetViews>
    <sheetView workbookViewId="0"/>
  </sheetViews>
  <sheetFormatPr defaultColWidth="9.109375" defaultRowHeight="13.2" x14ac:dyDescent="0.25"/>
  <cols>
    <col min="1" max="1" width="14.109375" style="90" customWidth="1"/>
    <col min="2" max="2" width="110.88671875" style="88" customWidth="1"/>
    <col min="3" max="16384" width="9.109375" style="5"/>
  </cols>
  <sheetData>
    <row r="1" spans="1:2" ht="17.399999999999999" x14ac:dyDescent="0.3">
      <c r="A1" s="100" t="s">
        <v>359</v>
      </c>
      <c r="B1" s="5"/>
    </row>
    <row r="2" spans="1:2" ht="17.399999999999999" x14ac:dyDescent="0.3">
      <c r="A2" s="100" t="str">
        <f>Applicability!B2</f>
        <v>Version 1.3</v>
      </c>
      <c r="B2" s="5"/>
    </row>
    <row r="3" spans="1:2" ht="17.399999999999999" x14ac:dyDescent="0.3">
      <c r="A3" s="101">
        <v>41437</v>
      </c>
      <c r="B3" s="5"/>
    </row>
    <row r="4" spans="1:2" x14ac:dyDescent="0.25">
      <c r="A4" s="5"/>
      <c r="B4" s="5"/>
    </row>
    <row r="5" spans="1:2" x14ac:dyDescent="0.25">
      <c r="A5" s="92" t="s">
        <v>332</v>
      </c>
      <c r="B5" s="92" t="s">
        <v>333</v>
      </c>
    </row>
    <row r="6" spans="1:2" x14ac:dyDescent="0.25">
      <c r="A6" s="90" t="s">
        <v>334</v>
      </c>
      <c r="B6" s="88" t="s">
        <v>202</v>
      </c>
    </row>
    <row r="7" spans="1:2" x14ac:dyDescent="0.25">
      <c r="A7" s="90" t="s">
        <v>334</v>
      </c>
      <c r="B7" s="93" t="s">
        <v>369</v>
      </c>
    </row>
    <row r="8" spans="1:2" x14ac:dyDescent="0.25">
      <c r="A8" s="90" t="s">
        <v>334</v>
      </c>
      <c r="B8" s="93" t="s">
        <v>435</v>
      </c>
    </row>
    <row r="9" spans="1:2" x14ac:dyDescent="0.25">
      <c r="A9" s="89"/>
    </row>
    <row r="10" spans="1:2" x14ac:dyDescent="0.25">
      <c r="A10" s="90" t="s">
        <v>335</v>
      </c>
      <c r="B10" s="94" t="s">
        <v>336</v>
      </c>
    </row>
    <row r="11" spans="1:2" x14ac:dyDescent="0.25">
      <c r="B11" s="94"/>
    </row>
    <row r="12" spans="1:2" ht="26.4" x14ac:dyDescent="0.25">
      <c r="A12" s="90" t="s">
        <v>335</v>
      </c>
      <c r="B12" s="93" t="s">
        <v>433</v>
      </c>
    </row>
    <row r="13" spans="1:2" x14ac:dyDescent="0.25">
      <c r="B13" s="94"/>
    </row>
    <row r="14" spans="1:2" ht="52.8" x14ac:dyDescent="0.25">
      <c r="A14" s="90" t="s">
        <v>335</v>
      </c>
      <c r="B14" s="93" t="s">
        <v>443</v>
      </c>
    </row>
    <row r="15" spans="1:2" x14ac:dyDescent="0.25">
      <c r="B15" s="94"/>
    </row>
    <row r="16" spans="1:2" ht="52.8" x14ac:dyDescent="0.25">
      <c r="A16" s="90" t="s">
        <v>335</v>
      </c>
      <c r="B16" s="93" t="s">
        <v>434</v>
      </c>
    </row>
    <row r="17" spans="1:2" x14ac:dyDescent="0.25">
      <c r="B17" s="94"/>
    </row>
    <row r="18" spans="1:2" ht="39.6" x14ac:dyDescent="0.25">
      <c r="A18" s="90" t="s">
        <v>335</v>
      </c>
      <c r="B18" s="93" t="s">
        <v>444</v>
      </c>
    </row>
    <row r="19" spans="1:2" x14ac:dyDescent="0.25">
      <c r="B19" s="94"/>
    </row>
    <row r="20" spans="1:2" ht="26.4" x14ac:dyDescent="0.25">
      <c r="A20" s="90" t="s">
        <v>335</v>
      </c>
      <c r="B20" s="93" t="s">
        <v>445</v>
      </c>
    </row>
    <row r="21" spans="1:2" x14ac:dyDescent="0.25">
      <c r="B21" s="94"/>
    </row>
    <row r="22" spans="1:2" ht="52.8" x14ac:dyDescent="0.25">
      <c r="A22" s="90" t="s">
        <v>335</v>
      </c>
      <c r="B22" s="93" t="s">
        <v>436</v>
      </c>
    </row>
    <row r="23" spans="1:2" x14ac:dyDescent="0.25">
      <c r="B23" s="94"/>
    </row>
    <row r="24" spans="1:2" ht="26.4" x14ac:dyDescent="0.25">
      <c r="A24" s="95" t="s">
        <v>337</v>
      </c>
      <c r="B24" s="94" t="s">
        <v>338</v>
      </c>
    </row>
    <row r="25" spans="1:2" x14ac:dyDescent="0.25">
      <c r="A25" s="95"/>
      <c r="B25" s="94"/>
    </row>
    <row r="26" spans="1:2" ht="26.4" x14ac:dyDescent="0.25">
      <c r="A26" s="95" t="s">
        <v>337</v>
      </c>
      <c r="B26" s="94" t="s">
        <v>339</v>
      </c>
    </row>
    <row r="28" spans="1:2" ht="66" x14ac:dyDescent="0.25">
      <c r="A28" s="96" t="s">
        <v>350</v>
      </c>
      <c r="B28" s="93" t="s">
        <v>368</v>
      </c>
    </row>
    <row r="30" spans="1:2" ht="39.6" x14ac:dyDescent="0.25">
      <c r="A30" s="95" t="s">
        <v>340</v>
      </c>
      <c r="B30" s="94" t="s">
        <v>341</v>
      </c>
    </row>
    <row r="31" spans="1:2" x14ac:dyDescent="0.25">
      <c r="A31" s="95"/>
      <c r="B31" s="94"/>
    </row>
    <row r="32" spans="1:2" ht="14.25" customHeight="1" x14ac:dyDescent="0.25">
      <c r="A32" s="95" t="s">
        <v>340</v>
      </c>
      <c r="B32" s="94" t="s">
        <v>357</v>
      </c>
    </row>
    <row r="33" spans="1:2" x14ac:dyDescent="0.25">
      <c r="A33" s="95"/>
      <c r="B33" s="94"/>
    </row>
    <row r="34" spans="1:2" x14ac:dyDescent="0.25">
      <c r="A34" s="95" t="s">
        <v>354</v>
      </c>
      <c r="B34" s="93" t="s">
        <v>358</v>
      </c>
    </row>
    <row r="35" spans="1:2" x14ac:dyDescent="0.25">
      <c r="A35" s="95"/>
      <c r="B35" s="94"/>
    </row>
    <row r="36" spans="1:2" ht="26.4" x14ac:dyDescent="0.25">
      <c r="A36" s="95" t="s">
        <v>354</v>
      </c>
      <c r="B36" s="94" t="s">
        <v>355</v>
      </c>
    </row>
    <row r="37" spans="1:2" x14ac:dyDescent="0.25">
      <c r="A37" s="95"/>
      <c r="B37" s="94"/>
    </row>
    <row r="38" spans="1:2" ht="52.8" x14ac:dyDescent="0.25">
      <c r="A38" s="95" t="s">
        <v>354</v>
      </c>
      <c r="B38" s="93" t="s">
        <v>366</v>
      </c>
    </row>
    <row r="39" spans="1:2" x14ac:dyDescent="0.25">
      <c r="A39" s="95"/>
      <c r="B39" s="94"/>
    </row>
    <row r="40" spans="1:2" ht="52.8" x14ac:dyDescent="0.25">
      <c r="A40" s="96" t="s">
        <v>362</v>
      </c>
      <c r="B40" s="93" t="s">
        <v>365</v>
      </c>
    </row>
    <row r="41" spans="1:2" x14ac:dyDescent="0.25">
      <c r="A41" s="95"/>
      <c r="B41" s="94"/>
    </row>
    <row r="42" spans="1:2" ht="52.8" x14ac:dyDescent="0.25">
      <c r="A42" s="96" t="s">
        <v>364</v>
      </c>
      <c r="B42" s="93" t="s">
        <v>365</v>
      </c>
    </row>
    <row r="44" spans="1:2" ht="79.2" x14ac:dyDescent="0.25">
      <c r="A44" s="96" t="s">
        <v>343</v>
      </c>
      <c r="B44" s="93" t="s">
        <v>352</v>
      </c>
    </row>
    <row r="45" spans="1:2" ht="39.6" x14ac:dyDescent="0.25">
      <c r="A45" s="96" t="s">
        <v>343</v>
      </c>
      <c r="B45" s="93" t="s">
        <v>351</v>
      </c>
    </row>
    <row r="47" spans="1:2" ht="39.6" x14ac:dyDescent="0.25">
      <c r="A47" s="95" t="s">
        <v>342</v>
      </c>
      <c r="B47" s="88" t="s">
        <v>356</v>
      </c>
    </row>
    <row r="49" spans="1:2" ht="26.4" x14ac:dyDescent="0.25">
      <c r="A49" s="95" t="s">
        <v>342</v>
      </c>
      <c r="B49" s="94" t="s">
        <v>344</v>
      </c>
    </row>
    <row r="51" spans="1:2" ht="52.8" x14ac:dyDescent="0.25">
      <c r="A51" s="96" t="s">
        <v>371</v>
      </c>
      <c r="B51" s="93" t="s">
        <v>378</v>
      </c>
    </row>
    <row r="52" spans="1:2" x14ac:dyDescent="0.25">
      <c r="A52" s="96"/>
      <c r="B52" s="93"/>
    </row>
    <row r="53" spans="1:2" ht="52.8" x14ac:dyDescent="0.25">
      <c r="A53" s="96" t="s">
        <v>371</v>
      </c>
      <c r="B53" s="93" t="s">
        <v>442</v>
      </c>
    </row>
    <row r="55" spans="1:2" ht="52.8" x14ac:dyDescent="0.25">
      <c r="A55" s="96" t="s">
        <v>430</v>
      </c>
      <c r="B55" s="93" t="s">
        <v>431</v>
      </c>
    </row>
    <row r="57" spans="1:2" ht="26.4" x14ac:dyDescent="0.25">
      <c r="A57" s="96" t="s">
        <v>430</v>
      </c>
      <c r="B57" s="93" t="s">
        <v>432</v>
      </c>
    </row>
    <row r="59" spans="1:2" ht="66" x14ac:dyDescent="0.25">
      <c r="A59" s="96" t="s">
        <v>430</v>
      </c>
      <c r="B59" s="93" t="s">
        <v>440</v>
      </c>
    </row>
    <row r="60" spans="1:2" x14ac:dyDescent="0.25">
      <c r="A60" s="96"/>
      <c r="B60" s="93"/>
    </row>
    <row r="61" spans="1:2" x14ac:dyDescent="0.25">
      <c r="A61" s="96" t="s">
        <v>430</v>
      </c>
      <c r="B61" s="93" t="s">
        <v>441</v>
      </c>
    </row>
    <row r="63" spans="1:2" ht="26.4" x14ac:dyDescent="0.25">
      <c r="A63" s="96" t="s">
        <v>430</v>
      </c>
      <c r="B63" s="93" t="s">
        <v>437</v>
      </c>
    </row>
  </sheetData>
  <sheetProtection password="CAFC" sheet="1" objects="1" scenarios="1"/>
  <phoneticPr fontId="2" type="noConversion"/>
  <pageMargins left="0.75" right="0.75" top="1" bottom="1" header="0.5" footer="0.5"/>
  <pageSetup scale="99" fitToHeight="2" orientation="landscape" r:id="rId1"/>
  <headerFooter alignWithMargins="0">
    <oddHeader>&amp;A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351"/>
  <sheetViews>
    <sheetView workbookViewId="0"/>
  </sheetViews>
  <sheetFormatPr defaultRowHeight="13.2" x14ac:dyDescent="0.25"/>
  <cols>
    <col min="1" max="1" width="14.6640625" customWidth="1"/>
    <col min="2" max="2" width="2.6640625" customWidth="1"/>
    <col min="3" max="5" width="12.6640625" customWidth="1"/>
    <col min="6" max="7" width="9.44140625" bestFit="1" customWidth="1"/>
    <col min="8" max="8" width="10.109375" bestFit="1" customWidth="1"/>
    <col min="9" max="10" width="9.33203125" bestFit="1" customWidth="1"/>
    <col min="11" max="11" width="10.109375" bestFit="1" customWidth="1"/>
    <col min="12" max="12" width="2.6640625" customWidth="1"/>
    <col min="13" max="16" width="12.6640625" customWidth="1"/>
    <col min="17" max="17" width="2.6640625" customWidth="1"/>
    <col min="18" max="20" width="12.6640625" customWidth="1"/>
    <col min="21" max="21" width="2.6640625" customWidth="1"/>
    <col min="22" max="24" width="12.6640625" customWidth="1"/>
    <col min="25" max="25" width="2.6640625" customWidth="1"/>
    <col min="26" max="28" width="12.6640625" customWidth="1"/>
    <col min="29" max="29" width="2.6640625" customWidth="1"/>
    <col min="30" max="32" width="12.6640625" customWidth="1"/>
    <col min="33" max="33" width="2.6640625" customWidth="1"/>
    <col min="34" max="36" width="12.6640625" customWidth="1"/>
    <col min="37" max="37" width="2.6640625" customWidth="1"/>
    <col min="38" max="40" width="12.6640625" customWidth="1"/>
    <col min="41" max="41" width="2.6640625" customWidth="1"/>
    <col min="42" max="44" width="12.6640625" customWidth="1"/>
    <col min="45" max="45" width="2.6640625" customWidth="1"/>
  </cols>
  <sheetData>
    <row r="1" spans="1:48" x14ac:dyDescent="0.25">
      <c r="A1" t="s">
        <v>370</v>
      </c>
      <c r="C1" s="136"/>
      <c r="M1" s="171" t="s">
        <v>397</v>
      </c>
      <c r="AP1" s="5"/>
      <c r="AQ1" s="5"/>
      <c r="AR1" s="5"/>
    </row>
    <row r="2" spans="1:48" x14ac:dyDescent="0.25">
      <c r="M2" s="171" t="s">
        <v>398</v>
      </c>
      <c r="AP2" s="5"/>
      <c r="AQ2" s="5"/>
      <c r="AR2" s="5"/>
    </row>
    <row r="3" spans="1:48" ht="15.6" x14ac:dyDescent="0.3">
      <c r="B3" s="2" t="s">
        <v>1</v>
      </c>
      <c r="M3" s="171" t="s">
        <v>399</v>
      </c>
      <c r="AP3" s="5"/>
      <c r="AQ3" s="5"/>
      <c r="AR3" s="5"/>
    </row>
    <row r="4" spans="1:48" x14ac:dyDescent="0.25">
      <c r="B4" t="s">
        <v>207</v>
      </c>
      <c r="AP4" s="5"/>
      <c r="AQ4" s="5"/>
      <c r="AR4" s="5"/>
    </row>
    <row r="5" spans="1:48" x14ac:dyDescent="0.25">
      <c r="C5" s="86"/>
      <c r="AP5" s="5"/>
      <c r="AQ5" s="81"/>
      <c r="AR5" s="5"/>
    </row>
    <row r="6" spans="1:48" x14ac:dyDescent="0.25">
      <c r="B6" s="86" t="s">
        <v>325</v>
      </c>
      <c r="C6" s="103">
        <v>41640</v>
      </c>
      <c r="D6" s="91">
        <f>DATE(YEAR(C6),MONTH(C6)+1,DAY(C6))</f>
        <v>41671</v>
      </c>
      <c r="E6" s="91">
        <f>DATE(YEAR(D6),MONTH(D6)+1,DAY(D6))</f>
        <v>41699</v>
      </c>
      <c r="AP6" s="5"/>
      <c r="AQ6" s="81"/>
      <c r="AR6" s="5"/>
    </row>
    <row r="7" spans="1:48" x14ac:dyDescent="0.25">
      <c r="B7" s="86" t="s">
        <v>331</v>
      </c>
      <c r="C7" s="67">
        <f>DATE(YEAR(C6)+1,MONTH(C6),DAY(C6))-1</f>
        <v>42004</v>
      </c>
      <c r="D7" s="67">
        <f>DATE(YEAR(D6)+1,MONTH(D6),DAY(D6))-1</f>
        <v>42035</v>
      </c>
      <c r="E7" s="67">
        <f>DATE(YEAR(E6)+1,MONTH(E6),DAY(E6))-1</f>
        <v>42063</v>
      </c>
      <c r="AP7" s="5"/>
      <c r="AQ7" s="5"/>
      <c r="AR7" s="5"/>
    </row>
    <row r="8" spans="1:48" x14ac:dyDescent="0.25">
      <c r="A8" s="48"/>
      <c r="C8" s="67"/>
      <c r="D8" s="14"/>
      <c r="E8" s="14"/>
      <c r="AP8" s="5"/>
      <c r="AQ8" s="5"/>
      <c r="AR8" s="5"/>
    </row>
    <row r="9" spans="1:48" x14ac:dyDescent="0.25">
      <c r="C9" s="193" t="s">
        <v>3</v>
      </c>
      <c r="D9" s="194"/>
      <c r="E9" s="194"/>
      <c r="F9" s="194"/>
      <c r="G9" s="194"/>
      <c r="H9" s="194"/>
      <c r="I9" s="194"/>
      <c r="J9" s="194"/>
      <c r="K9" s="195"/>
      <c r="R9" s="206" t="s">
        <v>186</v>
      </c>
      <c r="S9" s="206"/>
      <c r="T9" s="206"/>
      <c r="U9" s="206"/>
      <c r="V9" s="206"/>
      <c r="W9" s="206"/>
      <c r="X9" s="206"/>
      <c r="Y9" s="206"/>
      <c r="Z9" s="206"/>
      <c r="AA9" s="206"/>
      <c r="AB9" s="206"/>
      <c r="AC9" s="206"/>
      <c r="AD9" s="206"/>
      <c r="AE9" s="206"/>
      <c r="AF9" s="206"/>
      <c r="AG9" s="206"/>
      <c r="AH9" s="206"/>
      <c r="AI9" s="206"/>
      <c r="AJ9" s="206"/>
      <c r="AP9" s="5"/>
      <c r="AQ9" s="5"/>
      <c r="AR9" s="5"/>
    </row>
    <row r="10" spans="1:48" ht="12.75" customHeight="1" x14ac:dyDescent="0.25">
      <c r="C10" s="196"/>
      <c r="D10" s="197"/>
      <c r="E10" s="197"/>
      <c r="F10" s="197"/>
      <c r="G10" s="197"/>
      <c r="H10" s="197"/>
      <c r="I10" s="197"/>
      <c r="J10" s="197"/>
      <c r="K10" s="198"/>
      <c r="M10" s="170"/>
      <c r="N10" s="170"/>
      <c r="O10" s="170"/>
      <c r="P10" s="170"/>
      <c r="R10" s="199" t="s">
        <v>172</v>
      </c>
      <c r="S10" s="199"/>
      <c r="T10" s="199"/>
      <c r="U10" s="21"/>
      <c r="V10" s="199" t="s">
        <v>203</v>
      </c>
      <c r="W10" s="199"/>
      <c r="X10" s="199"/>
      <c r="Y10" s="19"/>
      <c r="Z10" s="199" t="s">
        <v>173</v>
      </c>
      <c r="AA10" s="199"/>
      <c r="AB10" s="199"/>
      <c r="AC10" s="21"/>
      <c r="AD10" s="199" t="s">
        <v>204</v>
      </c>
      <c r="AE10" s="199"/>
      <c r="AF10" s="199"/>
      <c r="AG10" s="37"/>
      <c r="AH10" s="194" t="s">
        <v>205</v>
      </c>
      <c r="AI10" s="194"/>
      <c r="AJ10" s="194"/>
      <c r="AL10" s="213" t="s">
        <v>174</v>
      </c>
      <c r="AM10" s="213"/>
      <c r="AN10" s="213"/>
      <c r="AP10" s="212" t="s">
        <v>330</v>
      </c>
      <c r="AQ10" s="194"/>
      <c r="AR10" s="194"/>
      <c r="AT10" s="209" t="s">
        <v>401</v>
      </c>
      <c r="AU10" s="210"/>
      <c r="AV10" s="210"/>
    </row>
    <row r="11" spans="1:48" ht="26.25" customHeight="1" x14ac:dyDescent="0.25">
      <c r="C11" s="200" t="s">
        <v>141</v>
      </c>
      <c r="D11" s="201"/>
      <c r="E11" s="202"/>
      <c r="F11" s="203" t="s">
        <v>181</v>
      </c>
      <c r="G11" s="204"/>
      <c r="H11" s="205"/>
      <c r="I11" s="203" t="s">
        <v>182</v>
      </c>
      <c r="J11" s="204"/>
      <c r="K11" s="205"/>
      <c r="M11" s="207" t="s">
        <v>394</v>
      </c>
      <c r="N11" s="207" t="s">
        <v>400</v>
      </c>
      <c r="O11" s="207" t="s">
        <v>395</v>
      </c>
      <c r="P11" s="207" t="s">
        <v>396</v>
      </c>
      <c r="R11" s="197"/>
      <c r="S11" s="197"/>
      <c r="T11" s="197"/>
      <c r="U11" s="21"/>
      <c r="V11" s="197"/>
      <c r="W11" s="197"/>
      <c r="X11" s="197"/>
      <c r="Y11" s="19"/>
      <c r="Z11" s="197"/>
      <c r="AA11" s="197"/>
      <c r="AB11" s="197"/>
      <c r="AC11" s="21"/>
      <c r="AD11" s="197"/>
      <c r="AE11" s="197"/>
      <c r="AF11" s="197"/>
      <c r="AG11" s="37"/>
      <c r="AH11" s="197"/>
      <c r="AI11" s="197"/>
      <c r="AJ11" s="197"/>
      <c r="AL11" s="214"/>
      <c r="AM11" s="214"/>
      <c r="AN11" s="214"/>
      <c r="AP11" s="197"/>
      <c r="AQ11" s="197"/>
      <c r="AR11" s="197"/>
      <c r="AT11" s="211"/>
      <c r="AU11" s="211"/>
      <c r="AV11" s="211"/>
    </row>
    <row r="12" spans="1:48" x14ac:dyDescent="0.25">
      <c r="C12" s="164" t="s">
        <v>41</v>
      </c>
      <c r="D12" s="165" t="s">
        <v>42</v>
      </c>
      <c r="E12" s="166" t="s">
        <v>43</v>
      </c>
      <c r="F12" s="24" t="str">
        <f t="shared" ref="F12:K13" si="0">C12</f>
        <v>January</v>
      </c>
      <c r="G12" s="25" t="str">
        <f t="shared" si="0"/>
        <v>February</v>
      </c>
      <c r="H12" s="26" t="str">
        <f t="shared" si="0"/>
        <v>March</v>
      </c>
      <c r="I12" s="24" t="str">
        <f t="shared" si="0"/>
        <v>January</v>
      </c>
      <c r="J12" s="25" t="str">
        <f t="shared" si="0"/>
        <v>February</v>
      </c>
      <c r="K12" s="26" t="str">
        <f t="shared" si="0"/>
        <v>March</v>
      </c>
      <c r="M12" s="208"/>
      <c r="N12" s="208"/>
      <c r="O12" s="208"/>
      <c r="P12" s="208"/>
      <c r="R12" s="27" t="str">
        <f t="shared" ref="R12:T13" si="1">F12</f>
        <v>January</v>
      </c>
      <c r="S12" s="27" t="str">
        <f t="shared" si="1"/>
        <v>February</v>
      </c>
      <c r="T12" s="27" t="str">
        <f t="shared" si="1"/>
        <v>March</v>
      </c>
      <c r="U12" s="22"/>
      <c r="V12" s="8" t="str">
        <f t="shared" ref="V12:X13" si="2">R12</f>
        <v>January</v>
      </c>
      <c r="W12" s="8" t="str">
        <f t="shared" si="2"/>
        <v>February</v>
      </c>
      <c r="X12" s="8" t="str">
        <f t="shared" si="2"/>
        <v>March</v>
      </c>
      <c r="Y12" s="8"/>
      <c r="Z12" s="8" t="str">
        <f t="shared" ref="Z12:AB13" si="3">V12</f>
        <v>January</v>
      </c>
      <c r="AA12" s="8" t="str">
        <f t="shared" si="3"/>
        <v>February</v>
      </c>
      <c r="AB12" s="8" t="str">
        <f t="shared" si="3"/>
        <v>March</v>
      </c>
      <c r="AC12" s="8"/>
      <c r="AD12" s="8" t="str">
        <f t="shared" ref="AD12:AF13" si="4">Z12</f>
        <v>January</v>
      </c>
      <c r="AE12" s="8" t="str">
        <f t="shared" si="4"/>
        <v>February</v>
      </c>
      <c r="AF12" s="8" t="str">
        <f t="shared" si="4"/>
        <v>March</v>
      </c>
      <c r="AG12" s="8"/>
      <c r="AH12" s="8" t="str">
        <f t="shared" ref="AH12:AJ13" si="5">AD12</f>
        <v>January</v>
      </c>
      <c r="AI12" s="8" t="str">
        <f t="shared" si="5"/>
        <v>February</v>
      </c>
      <c r="AJ12" s="8" t="str">
        <f t="shared" si="5"/>
        <v>March</v>
      </c>
      <c r="AL12" s="8" t="str">
        <f t="shared" ref="AL12:AN13" si="6">AH12</f>
        <v>January</v>
      </c>
      <c r="AM12" s="8" t="str">
        <f t="shared" si="6"/>
        <v>February</v>
      </c>
      <c r="AN12" s="8" t="str">
        <f t="shared" si="6"/>
        <v>March</v>
      </c>
      <c r="AP12" s="27" t="str">
        <f t="shared" ref="AP12:AR13" si="7">AL12</f>
        <v>January</v>
      </c>
      <c r="AQ12" s="27" t="str">
        <f t="shared" si="7"/>
        <v>February</v>
      </c>
      <c r="AR12" s="27" t="str">
        <f t="shared" si="7"/>
        <v>March</v>
      </c>
      <c r="AT12" s="8" t="str">
        <f t="shared" ref="AT12:AT13" si="8">AP12</f>
        <v>January</v>
      </c>
      <c r="AU12" s="8" t="str">
        <f t="shared" ref="AU12:AU13" si="9">AQ12</f>
        <v>February</v>
      </c>
      <c r="AV12" s="8" t="str">
        <f t="shared" ref="AV12:AV13" si="10">AR12</f>
        <v>March</v>
      </c>
    </row>
    <row r="13" spans="1:48" ht="12.75" customHeight="1" x14ac:dyDescent="0.25">
      <c r="A13" s="3" t="s">
        <v>154</v>
      </c>
      <c r="C13" s="104">
        <v>2013</v>
      </c>
      <c r="D13" s="105">
        <v>2013</v>
      </c>
      <c r="E13" s="106">
        <v>2013</v>
      </c>
      <c r="F13" s="28">
        <f>C13+1</f>
        <v>2014</v>
      </c>
      <c r="G13" s="23">
        <f>D13+1</f>
        <v>2014</v>
      </c>
      <c r="H13" s="29">
        <f>E13+1</f>
        <v>2014</v>
      </c>
      <c r="I13" s="28">
        <f t="shared" si="0"/>
        <v>2014</v>
      </c>
      <c r="J13" s="23">
        <f t="shared" si="0"/>
        <v>2014</v>
      </c>
      <c r="K13" s="29">
        <f t="shared" si="0"/>
        <v>2014</v>
      </c>
      <c r="M13" s="208"/>
      <c r="N13" s="208"/>
      <c r="O13" s="208"/>
      <c r="P13" s="208"/>
      <c r="R13" s="27">
        <f t="shared" si="1"/>
        <v>2014</v>
      </c>
      <c r="S13" s="27">
        <f t="shared" si="1"/>
        <v>2014</v>
      </c>
      <c r="T13" s="27">
        <f t="shared" si="1"/>
        <v>2014</v>
      </c>
      <c r="U13" s="22"/>
      <c r="V13" s="8">
        <f t="shared" si="2"/>
        <v>2014</v>
      </c>
      <c r="W13" s="8">
        <f t="shared" si="2"/>
        <v>2014</v>
      </c>
      <c r="X13" s="8">
        <f t="shared" si="2"/>
        <v>2014</v>
      </c>
      <c r="Y13" s="8"/>
      <c r="Z13" s="8">
        <f t="shared" si="3"/>
        <v>2014</v>
      </c>
      <c r="AA13" s="8">
        <f t="shared" si="3"/>
        <v>2014</v>
      </c>
      <c r="AB13" s="8">
        <f t="shared" si="3"/>
        <v>2014</v>
      </c>
      <c r="AC13" s="8"/>
      <c r="AD13" s="8">
        <f t="shared" si="4"/>
        <v>2014</v>
      </c>
      <c r="AE13" s="8">
        <f t="shared" si="4"/>
        <v>2014</v>
      </c>
      <c r="AF13" s="8">
        <f t="shared" si="4"/>
        <v>2014</v>
      </c>
      <c r="AG13" s="8"/>
      <c r="AH13" s="8">
        <f t="shared" si="5"/>
        <v>2014</v>
      </c>
      <c r="AI13" s="8">
        <f t="shared" si="5"/>
        <v>2014</v>
      </c>
      <c r="AJ13" s="8">
        <f t="shared" si="5"/>
        <v>2014</v>
      </c>
      <c r="AL13" s="8">
        <f t="shared" si="6"/>
        <v>2014</v>
      </c>
      <c r="AM13" s="8">
        <f t="shared" si="6"/>
        <v>2014</v>
      </c>
      <c r="AN13" s="8">
        <f t="shared" si="6"/>
        <v>2014</v>
      </c>
      <c r="AP13" s="27">
        <f t="shared" si="7"/>
        <v>2014</v>
      </c>
      <c r="AQ13" s="27">
        <f t="shared" si="7"/>
        <v>2014</v>
      </c>
      <c r="AR13" s="27">
        <f t="shared" si="7"/>
        <v>2014</v>
      </c>
      <c r="AT13" s="8">
        <f t="shared" si="8"/>
        <v>2014</v>
      </c>
      <c r="AU13" s="8">
        <f t="shared" si="9"/>
        <v>2014</v>
      </c>
      <c r="AV13" s="8">
        <f t="shared" si="10"/>
        <v>2014</v>
      </c>
    </row>
    <row r="14" spans="1:48" x14ac:dyDescent="0.25">
      <c r="A14" s="3"/>
      <c r="U14" s="21"/>
    </row>
    <row r="15" spans="1:48" x14ac:dyDescent="0.25">
      <c r="A15" s="107" t="s">
        <v>5</v>
      </c>
      <c r="C15" s="110">
        <v>360</v>
      </c>
      <c r="D15" s="110">
        <v>363</v>
      </c>
      <c r="E15" s="110">
        <v>366</v>
      </c>
      <c r="F15" s="111"/>
      <c r="G15" s="111"/>
      <c r="H15" s="111"/>
      <c r="I15" s="20" t="str">
        <f>IF(AND(C15&gt;0,F15&gt;0),F15/C15-1,"n/a")</f>
        <v>n/a</v>
      </c>
      <c r="J15" s="20" t="str">
        <f t="shared" ref="J15:J78" si="11">IF(AND(D15&gt;0,G15&gt;0),G15/D15-1,"n/a")</f>
        <v>n/a</v>
      </c>
      <c r="K15" s="20" t="str">
        <f t="shared" ref="K15:K78" si="12">IF(AND(E15&gt;0,H15&gt;0),H15/E15-1,"n/a")</f>
        <v>n/a</v>
      </c>
      <c r="M15" s="112" t="s">
        <v>397</v>
      </c>
      <c r="N15" s="112" t="str">
        <f>$A$18</f>
        <v>Product # 4</v>
      </c>
      <c r="O15" s="172">
        <v>0.87</v>
      </c>
      <c r="P15" s="172"/>
      <c r="R15" s="112">
        <v>25</v>
      </c>
      <c r="S15" s="112">
        <v>25</v>
      </c>
      <c r="T15" s="112">
        <v>25</v>
      </c>
      <c r="U15" s="21"/>
      <c r="V15" s="112">
        <v>625</v>
      </c>
      <c r="W15" s="112">
        <v>625</v>
      </c>
      <c r="X15" s="112">
        <v>625</v>
      </c>
      <c r="Z15" s="112">
        <v>50</v>
      </c>
      <c r="AA15" s="112">
        <v>50</v>
      </c>
      <c r="AB15" s="112">
        <v>50</v>
      </c>
      <c r="AC15" s="3"/>
      <c r="AD15" s="112">
        <v>100</v>
      </c>
      <c r="AE15" s="112">
        <v>100</v>
      </c>
      <c r="AF15" s="112">
        <v>100</v>
      </c>
      <c r="AH15" s="15">
        <f>V15+AD15</f>
        <v>725</v>
      </c>
      <c r="AI15" s="15">
        <f t="shared" ref="AI15:AI27" si="13">W15+AE15</f>
        <v>725</v>
      </c>
      <c r="AJ15" s="15">
        <f t="shared" ref="AJ15:AJ27" si="14">X15+AF15</f>
        <v>725</v>
      </c>
      <c r="AL15" s="113">
        <v>0.15</v>
      </c>
      <c r="AM15" s="113">
        <v>0.15</v>
      </c>
      <c r="AN15" s="113">
        <v>0.15</v>
      </c>
      <c r="AP15" s="112"/>
      <c r="AQ15" s="112"/>
      <c r="AR15" s="112"/>
      <c r="AT15" s="15">
        <f>SUMIF($N$15:$N$164,$A15,AH$15:AH$164)</f>
        <v>0</v>
      </c>
      <c r="AU15" s="15">
        <f t="shared" ref="AU15:AU78" si="15">SUMIF($N$15:$N$164,$A15,AI$15:AI$164)</f>
        <v>0</v>
      </c>
      <c r="AV15" s="15">
        <f t="shared" ref="AV15:AV78" si="16">SUMIF($N$15:$N$164,$A15,AJ$15:AJ$164)</f>
        <v>0</v>
      </c>
    </row>
    <row r="16" spans="1:48" x14ac:dyDescent="0.25">
      <c r="A16" s="107" t="s">
        <v>6</v>
      </c>
      <c r="C16" s="110">
        <v>360</v>
      </c>
      <c r="D16" s="110">
        <v>363</v>
      </c>
      <c r="E16" s="110">
        <v>366</v>
      </c>
      <c r="F16" s="111"/>
      <c r="G16" s="111"/>
      <c r="H16" s="111"/>
      <c r="I16" s="20" t="str">
        <f t="shared" ref="I16:I79" si="17">IF(AND(C16&gt;0,F16&gt;0),F16/C16-1,"n/a")</f>
        <v>n/a</v>
      </c>
      <c r="J16" s="20" t="str">
        <f t="shared" si="11"/>
        <v>n/a</v>
      </c>
      <c r="K16" s="20" t="str">
        <f t="shared" si="12"/>
        <v>n/a</v>
      </c>
      <c r="M16" s="112" t="s">
        <v>397</v>
      </c>
      <c r="N16" s="112" t="str">
        <f>$A$18</f>
        <v>Product # 4</v>
      </c>
      <c r="O16" s="172">
        <v>0.87</v>
      </c>
      <c r="P16" s="172"/>
      <c r="R16" s="112">
        <v>25</v>
      </c>
      <c r="S16" s="112">
        <v>25</v>
      </c>
      <c r="T16" s="112">
        <v>25</v>
      </c>
      <c r="U16" s="21"/>
      <c r="V16" s="112">
        <v>625</v>
      </c>
      <c r="W16" s="112">
        <v>625</v>
      </c>
      <c r="X16" s="112">
        <v>625</v>
      </c>
      <c r="Z16" s="112">
        <v>50</v>
      </c>
      <c r="AA16" s="112">
        <v>50</v>
      </c>
      <c r="AB16" s="112">
        <v>50</v>
      </c>
      <c r="AC16" s="3"/>
      <c r="AD16" s="112">
        <v>100</v>
      </c>
      <c r="AE16" s="112">
        <v>100</v>
      </c>
      <c r="AF16" s="112">
        <v>100</v>
      </c>
      <c r="AH16" s="15">
        <f t="shared" ref="AH16:AH27" si="18">V16+AD16</f>
        <v>725</v>
      </c>
      <c r="AI16" s="15">
        <f t="shared" si="13"/>
        <v>725</v>
      </c>
      <c r="AJ16" s="15">
        <f t="shared" si="14"/>
        <v>725</v>
      </c>
      <c r="AL16" s="113">
        <v>0.15</v>
      </c>
      <c r="AM16" s="113">
        <v>0.15</v>
      </c>
      <c r="AN16" s="113">
        <v>0.15</v>
      </c>
      <c r="AO16" s="3"/>
      <c r="AP16" s="112"/>
      <c r="AQ16" s="112"/>
      <c r="AR16" s="112"/>
      <c r="AT16" s="15">
        <f t="shared" ref="AT16:AT79" si="19">SUMIF($N$15:$N$164,$A16,AH$15:AH$164)</f>
        <v>0</v>
      </c>
      <c r="AU16" s="15">
        <f t="shared" si="15"/>
        <v>0</v>
      </c>
      <c r="AV16" s="15">
        <f t="shared" si="16"/>
        <v>0</v>
      </c>
    </row>
    <row r="17" spans="1:48" x14ac:dyDescent="0.25">
      <c r="A17" s="107" t="s">
        <v>7</v>
      </c>
      <c r="C17" s="110">
        <v>360</v>
      </c>
      <c r="D17" s="110">
        <v>363</v>
      </c>
      <c r="E17" s="110">
        <v>366</v>
      </c>
      <c r="F17" s="111"/>
      <c r="G17" s="111"/>
      <c r="H17" s="111"/>
      <c r="I17" s="20" t="str">
        <f t="shared" si="17"/>
        <v>n/a</v>
      </c>
      <c r="J17" s="20" t="str">
        <f t="shared" si="11"/>
        <v>n/a</v>
      </c>
      <c r="K17" s="20" t="str">
        <f t="shared" si="12"/>
        <v>n/a</v>
      </c>
      <c r="M17" s="112" t="s">
        <v>397</v>
      </c>
      <c r="N17" s="112" t="str">
        <f>$A$18</f>
        <v>Product # 4</v>
      </c>
      <c r="O17" s="172">
        <v>0.87</v>
      </c>
      <c r="P17" s="172"/>
      <c r="R17" s="112">
        <v>25</v>
      </c>
      <c r="S17" s="112">
        <v>25</v>
      </c>
      <c r="T17" s="112">
        <v>25</v>
      </c>
      <c r="U17" s="21"/>
      <c r="V17" s="112">
        <v>625</v>
      </c>
      <c r="W17" s="112">
        <v>625</v>
      </c>
      <c r="X17" s="112">
        <v>625</v>
      </c>
      <c r="Z17" s="112">
        <v>50</v>
      </c>
      <c r="AA17" s="112">
        <v>50</v>
      </c>
      <c r="AB17" s="112">
        <v>50</v>
      </c>
      <c r="AC17" s="3"/>
      <c r="AD17" s="112">
        <v>100</v>
      </c>
      <c r="AE17" s="112">
        <v>100</v>
      </c>
      <c r="AF17" s="112">
        <v>100</v>
      </c>
      <c r="AH17" s="15">
        <f t="shared" si="18"/>
        <v>725</v>
      </c>
      <c r="AI17" s="15">
        <f t="shared" si="13"/>
        <v>725</v>
      </c>
      <c r="AJ17" s="15">
        <f t="shared" si="14"/>
        <v>725</v>
      </c>
      <c r="AL17" s="113">
        <v>0.15</v>
      </c>
      <c r="AM17" s="113">
        <v>0.15</v>
      </c>
      <c r="AN17" s="113">
        <v>0.15</v>
      </c>
      <c r="AO17" s="3"/>
      <c r="AP17" s="112"/>
      <c r="AQ17" s="112"/>
      <c r="AR17" s="112"/>
      <c r="AT17" s="15">
        <f t="shared" si="19"/>
        <v>0</v>
      </c>
      <c r="AU17" s="15">
        <f t="shared" si="15"/>
        <v>0</v>
      </c>
      <c r="AV17" s="15">
        <f t="shared" si="16"/>
        <v>0</v>
      </c>
    </row>
    <row r="18" spans="1:48" x14ac:dyDescent="0.25">
      <c r="A18" s="107" t="s">
        <v>8</v>
      </c>
      <c r="C18" s="110"/>
      <c r="D18" s="110"/>
      <c r="E18" s="110"/>
      <c r="F18" s="111">
        <v>396</v>
      </c>
      <c r="G18" s="111">
        <v>399</v>
      </c>
      <c r="H18" s="111">
        <v>402</v>
      </c>
      <c r="I18" s="20" t="str">
        <f t="shared" si="17"/>
        <v>n/a</v>
      </c>
      <c r="J18" s="20" t="str">
        <f t="shared" si="11"/>
        <v>n/a</v>
      </c>
      <c r="K18" s="20" t="str">
        <f t="shared" si="12"/>
        <v>n/a</v>
      </c>
      <c r="M18" s="112" t="s">
        <v>399</v>
      </c>
      <c r="N18" s="112" t="str">
        <f>$A$18</f>
        <v>Product # 4</v>
      </c>
      <c r="O18" s="172"/>
      <c r="P18" s="172">
        <v>0.9</v>
      </c>
      <c r="R18" s="112"/>
      <c r="S18" s="112"/>
      <c r="T18" s="112"/>
      <c r="U18" s="87"/>
      <c r="V18" s="112"/>
      <c r="W18" s="112"/>
      <c r="X18" s="112"/>
      <c r="Y18" s="5"/>
      <c r="Z18" s="112"/>
      <c r="AA18" s="112"/>
      <c r="AB18" s="112"/>
      <c r="AC18" s="6"/>
      <c r="AD18" s="112"/>
      <c r="AE18" s="112"/>
      <c r="AF18" s="112"/>
      <c r="AH18" s="15">
        <f t="shared" si="18"/>
        <v>0</v>
      </c>
      <c r="AI18" s="15">
        <f t="shared" si="13"/>
        <v>0</v>
      </c>
      <c r="AJ18" s="15">
        <f t="shared" si="14"/>
        <v>0</v>
      </c>
      <c r="AL18" s="113"/>
      <c r="AM18" s="113"/>
      <c r="AN18" s="113"/>
      <c r="AO18" s="3"/>
      <c r="AP18" s="112">
        <v>8700</v>
      </c>
      <c r="AQ18" s="112">
        <v>8700</v>
      </c>
      <c r="AR18" s="112">
        <v>8700</v>
      </c>
      <c r="AT18" s="15">
        <f t="shared" si="19"/>
        <v>2175</v>
      </c>
      <c r="AU18" s="15">
        <f t="shared" si="15"/>
        <v>2175</v>
      </c>
      <c r="AV18" s="15">
        <f t="shared" si="16"/>
        <v>2175</v>
      </c>
    </row>
    <row r="19" spans="1:48" x14ac:dyDescent="0.25">
      <c r="A19" s="107" t="s">
        <v>9</v>
      </c>
      <c r="C19" s="110"/>
      <c r="D19" s="110"/>
      <c r="E19" s="110"/>
      <c r="F19" s="111">
        <v>396</v>
      </c>
      <c r="G19" s="111">
        <v>399</v>
      </c>
      <c r="H19" s="111">
        <v>402</v>
      </c>
      <c r="I19" s="20" t="str">
        <f t="shared" si="17"/>
        <v>n/a</v>
      </c>
      <c r="J19" s="20" t="str">
        <f t="shared" si="11"/>
        <v>n/a</v>
      </c>
      <c r="K19" s="20" t="str">
        <f t="shared" si="12"/>
        <v>n/a</v>
      </c>
      <c r="M19" s="112" t="s">
        <v>399</v>
      </c>
      <c r="N19" s="112" t="str">
        <f>$A$19</f>
        <v>Product # 5</v>
      </c>
      <c r="O19" s="172"/>
      <c r="P19" s="172">
        <v>0.9</v>
      </c>
      <c r="R19" s="112"/>
      <c r="S19" s="112"/>
      <c r="T19" s="112"/>
      <c r="U19" s="87"/>
      <c r="V19" s="112"/>
      <c r="W19" s="112"/>
      <c r="X19" s="112"/>
      <c r="Y19" s="5"/>
      <c r="Z19" s="112"/>
      <c r="AA19" s="112"/>
      <c r="AB19" s="112"/>
      <c r="AC19" s="6"/>
      <c r="AD19" s="112"/>
      <c r="AE19" s="112"/>
      <c r="AF19" s="112"/>
      <c r="AH19" s="15">
        <f t="shared" si="18"/>
        <v>0</v>
      </c>
      <c r="AI19" s="15">
        <f t="shared" si="13"/>
        <v>0</v>
      </c>
      <c r="AJ19" s="15">
        <f t="shared" si="14"/>
        <v>0</v>
      </c>
      <c r="AL19" s="113"/>
      <c r="AM19" s="113"/>
      <c r="AN19" s="113"/>
      <c r="AO19" s="3"/>
      <c r="AP19" s="112">
        <v>8700</v>
      </c>
      <c r="AQ19" s="112">
        <v>8700</v>
      </c>
      <c r="AR19" s="112">
        <v>8700</v>
      </c>
      <c r="AT19" s="15">
        <f t="shared" si="19"/>
        <v>0</v>
      </c>
      <c r="AU19" s="15">
        <f t="shared" si="15"/>
        <v>0</v>
      </c>
      <c r="AV19" s="15">
        <f t="shared" si="16"/>
        <v>0</v>
      </c>
    </row>
    <row r="20" spans="1:48" x14ac:dyDescent="0.25">
      <c r="A20" s="107" t="s">
        <v>10</v>
      </c>
      <c r="C20" s="110">
        <v>360</v>
      </c>
      <c r="D20" s="110">
        <v>363</v>
      </c>
      <c r="E20" s="110">
        <v>366</v>
      </c>
      <c r="F20" s="111">
        <v>396</v>
      </c>
      <c r="G20" s="111">
        <v>399</v>
      </c>
      <c r="H20" s="111">
        <v>402</v>
      </c>
      <c r="I20" s="20">
        <f t="shared" si="17"/>
        <v>0.10000000000000009</v>
      </c>
      <c r="J20" s="20">
        <f t="shared" si="11"/>
        <v>9.9173553719008156E-2</v>
      </c>
      <c r="K20" s="20">
        <f t="shared" si="12"/>
        <v>9.8360655737705027E-2</v>
      </c>
      <c r="M20" s="112" t="s">
        <v>398</v>
      </c>
      <c r="N20" s="112" t="str">
        <f>A20</f>
        <v>Product # 6</v>
      </c>
      <c r="O20" s="172">
        <v>0.9</v>
      </c>
      <c r="P20" s="172">
        <v>0.9</v>
      </c>
      <c r="R20" s="112">
        <v>25</v>
      </c>
      <c r="S20" s="112">
        <v>25</v>
      </c>
      <c r="T20" s="112">
        <v>25</v>
      </c>
      <c r="U20" s="21"/>
      <c r="V20" s="112">
        <v>625</v>
      </c>
      <c r="W20" s="112">
        <v>625</v>
      </c>
      <c r="X20" s="112">
        <v>625</v>
      </c>
      <c r="Z20" s="112">
        <v>50</v>
      </c>
      <c r="AA20" s="112">
        <v>50</v>
      </c>
      <c r="AB20" s="112">
        <v>50</v>
      </c>
      <c r="AD20" s="112">
        <v>100</v>
      </c>
      <c r="AE20" s="112">
        <v>100</v>
      </c>
      <c r="AF20" s="112">
        <v>100</v>
      </c>
      <c r="AH20" s="15">
        <f t="shared" si="18"/>
        <v>725</v>
      </c>
      <c r="AI20" s="15">
        <f t="shared" si="13"/>
        <v>725</v>
      </c>
      <c r="AJ20" s="15">
        <f t="shared" si="14"/>
        <v>725</v>
      </c>
      <c r="AL20" s="113">
        <v>0.15</v>
      </c>
      <c r="AM20" s="113">
        <v>0.15</v>
      </c>
      <c r="AN20" s="113">
        <v>0.15</v>
      </c>
      <c r="AP20" s="112">
        <v>8700</v>
      </c>
      <c r="AQ20" s="112">
        <v>8700</v>
      </c>
      <c r="AR20" s="112">
        <v>8700</v>
      </c>
      <c r="AT20" s="15">
        <f t="shared" si="19"/>
        <v>725</v>
      </c>
      <c r="AU20" s="15">
        <f t="shared" si="15"/>
        <v>725</v>
      </c>
      <c r="AV20" s="15">
        <f t="shared" si="16"/>
        <v>725</v>
      </c>
    </row>
    <row r="21" spans="1:48" x14ac:dyDescent="0.25">
      <c r="A21" s="107" t="s">
        <v>11</v>
      </c>
      <c r="C21" s="110">
        <v>360</v>
      </c>
      <c r="D21" s="110">
        <v>363</v>
      </c>
      <c r="E21" s="110">
        <v>366</v>
      </c>
      <c r="F21" s="111">
        <v>396</v>
      </c>
      <c r="G21" s="111">
        <v>399</v>
      </c>
      <c r="H21" s="111">
        <v>402</v>
      </c>
      <c r="I21" s="20">
        <f t="shared" si="17"/>
        <v>0.10000000000000009</v>
      </c>
      <c r="J21" s="20">
        <f t="shared" si="11"/>
        <v>9.9173553719008156E-2</v>
      </c>
      <c r="K21" s="20">
        <f t="shared" si="12"/>
        <v>9.8360655737705027E-2</v>
      </c>
      <c r="M21" s="112" t="s">
        <v>398</v>
      </c>
      <c r="N21" s="112" t="str">
        <f t="shared" ref="N21:N28" si="20">A21</f>
        <v>Product # 7</v>
      </c>
      <c r="O21" s="172">
        <v>0.9</v>
      </c>
      <c r="P21" s="172">
        <v>0.9</v>
      </c>
      <c r="R21" s="112">
        <v>25</v>
      </c>
      <c r="S21" s="112">
        <v>25</v>
      </c>
      <c r="T21" s="112">
        <v>25</v>
      </c>
      <c r="U21" s="21"/>
      <c r="V21" s="112">
        <v>625</v>
      </c>
      <c r="W21" s="112">
        <v>625</v>
      </c>
      <c r="X21" s="112">
        <v>625</v>
      </c>
      <c r="Z21" s="112">
        <v>50</v>
      </c>
      <c r="AA21" s="112">
        <v>50</v>
      </c>
      <c r="AB21" s="112">
        <v>50</v>
      </c>
      <c r="AD21" s="112">
        <v>100</v>
      </c>
      <c r="AE21" s="112">
        <v>100</v>
      </c>
      <c r="AF21" s="112">
        <v>100</v>
      </c>
      <c r="AH21" s="15">
        <f t="shared" si="18"/>
        <v>725</v>
      </c>
      <c r="AI21" s="15">
        <f t="shared" si="13"/>
        <v>725</v>
      </c>
      <c r="AJ21" s="15">
        <f t="shared" si="14"/>
        <v>725</v>
      </c>
      <c r="AL21" s="113">
        <v>0.15</v>
      </c>
      <c r="AM21" s="113">
        <v>0.15</v>
      </c>
      <c r="AN21" s="113">
        <v>0.15</v>
      </c>
      <c r="AP21" s="112">
        <v>8700</v>
      </c>
      <c r="AQ21" s="112">
        <v>8700</v>
      </c>
      <c r="AR21" s="112">
        <v>8700</v>
      </c>
      <c r="AT21" s="15">
        <f t="shared" si="19"/>
        <v>725</v>
      </c>
      <c r="AU21" s="15">
        <f t="shared" si="15"/>
        <v>725</v>
      </c>
      <c r="AV21" s="15">
        <f t="shared" si="16"/>
        <v>725</v>
      </c>
    </row>
    <row r="22" spans="1:48" x14ac:dyDescent="0.25">
      <c r="A22" s="107" t="s">
        <v>12</v>
      </c>
      <c r="C22" s="110">
        <v>360</v>
      </c>
      <c r="D22" s="110">
        <v>363</v>
      </c>
      <c r="E22" s="110">
        <v>366</v>
      </c>
      <c r="F22" s="111">
        <v>396</v>
      </c>
      <c r="G22" s="111">
        <v>399</v>
      </c>
      <c r="H22" s="111">
        <v>402</v>
      </c>
      <c r="I22" s="20">
        <f t="shared" si="17"/>
        <v>0.10000000000000009</v>
      </c>
      <c r="J22" s="20">
        <f t="shared" si="11"/>
        <v>9.9173553719008156E-2</v>
      </c>
      <c r="K22" s="20">
        <f t="shared" si="12"/>
        <v>9.8360655737705027E-2</v>
      </c>
      <c r="M22" s="112" t="s">
        <v>398</v>
      </c>
      <c r="N22" s="112" t="str">
        <f t="shared" si="20"/>
        <v>Product # 8</v>
      </c>
      <c r="O22" s="172">
        <v>0.9</v>
      </c>
      <c r="P22" s="172">
        <v>0.9</v>
      </c>
      <c r="R22" s="112">
        <v>25</v>
      </c>
      <c r="S22" s="112">
        <v>25</v>
      </c>
      <c r="T22" s="112">
        <v>25</v>
      </c>
      <c r="U22" s="21"/>
      <c r="V22" s="112">
        <v>625</v>
      </c>
      <c r="W22" s="112">
        <v>625</v>
      </c>
      <c r="X22" s="112">
        <v>625</v>
      </c>
      <c r="Z22" s="112">
        <v>50</v>
      </c>
      <c r="AA22" s="112">
        <v>50</v>
      </c>
      <c r="AB22" s="112">
        <v>50</v>
      </c>
      <c r="AD22" s="112">
        <v>100</v>
      </c>
      <c r="AE22" s="112">
        <v>100</v>
      </c>
      <c r="AF22" s="112">
        <v>100</v>
      </c>
      <c r="AH22" s="15">
        <f t="shared" si="18"/>
        <v>725</v>
      </c>
      <c r="AI22" s="15">
        <f t="shared" si="13"/>
        <v>725</v>
      </c>
      <c r="AJ22" s="15">
        <f t="shared" si="14"/>
        <v>725</v>
      </c>
      <c r="AL22" s="113">
        <v>0.15</v>
      </c>
      <c r="AM22" s="113">
        <v>0.15</v>
      </c>
      <c r="AN22" s="113">
        <v>0.15</v>
      </c>
      <c r="AP22" s="112">
        <v>8700</v>
      </c>
      <c r="AQ22" s="112">
        <v>8700</v>
      </c>
      <c r="AR22" s="112">
        <v>8700</v>
      </c>
      <c r="AT22" s="15">
        <f t="shared" si="19"/>
        <v>725</v>
      </c>
      <c r="AU22" s="15">
        <f t="shared" si="15"/>
        <v>725</v>
      </c>
      <c r="AV22" s="15">
        <f t="shared" si="16"/>
        <v>725</v>
      </c>
    </row>
    <row r="23" spans="1:48" x14ac:dyDescent="0.25">
      <c r="A23" s="107" t="s">
        <v>13</v>
      </c>
      <c r="C23" s="110">
        <v>360</v>
      </c>
      <c r="D23" s="110">
        <v>363</v>
      </c>
      <c r="E23" s="110">
        <v>366</v>
      </c>
      <c r="F23" s="111">
        <v>396</v>
      </c>
      <c r="G23" s="111">
        <v>399</v>
      </c>
      <c r="H23" s="111">
        <v>402</v>
      </c>
      <c r="I23" s="20">
        <f t="shared" si="17"/>
        <v>0.10000000000000009</v>
      </c>
      <c r="J23" s="20">
        <f t="shared" si="11"/>
        <v>9.9173553719008156E-2</v>
      </c>
      <c r="K23" s="20">
        <f t="shared" si="12"/>
        <v>9.8360655737705027E-2</v>
      </c>
      <c r="M23" s="112" t="s">
        <v>398</v>
      </c>
      <c r="N23" s="112" t="str">
        <f t="shared" si="20"/>
        <v>Product # 9</v>
      </c>
      <c r="O23" s="172">
        <v>0.9</v>
      </c>
      <c r="P23" s="172">
        <v>0.9</v>
      </c>
      <c r="R23" s="112">
        <v>25</v>
      </c>
      <c r="S23" s="112">
        <v>25</v>
      </c>
      <c r="T23" s="112">
        <v>25</v>
      </c>
      <c r="U23" s="21"/>
      <c r="V23" s="112">
        <v>625</v>
      </c>
      <c r="W23" s="112">
        <v>625</v>
      </c>
      <c r="X23" s="112">
        <v>625</v>
      </c>
      <c r="Z23" s="112">
        <v>50</v>
      </c>
      <c r="AA23" s="112">
        <v>50</v>
      </c>
      <c r="AB23" s="112">
        <v>50</v>
      </c>
      <c r="AD23" s="112">
        <v>100</v>
      </c>
      <c r="AE23" s="112">
        <v>100</v>
      </c>
      <c r="AF23" s="112">
        <v>100</v>
      </c>
      <c r="AH23" s="15">
        <f t="shared" si="18"/>
        <v>725</v>
      </c>
      <c r="AI23" s="15">
        <f t="shared" si="13"/>
        <v>725</v>
      </c>
      <c r="AJ23" s="15">
        <f t="shared" si="14"/>
        <v>725</v>
      </c>
      <c r="AL23" s="113">
        <v>0.15</v>
      </c>
      <c r="AM23" s="113">
        <v>0.15</v>
      </c>
      <c r="AN23" s="113">
        <v>0.15</v>
      </c>
      <c r="AP23" s="112">
        <v>8700</v>
      </c>
      <c r="AQ23" s="112">
        <v>8700</v>
      </c>
      <c r="AR23" s="112">
        <v>8700</v>
      </c>
      <c r="AT23" s="15">
        <f t="shared" si="19"/>
        <v>725</v>
      </c>
      <c r="AU23" s="15">
        <f t="shared" si="15"/>
        <v>725</v>
      </c>
      <c r="AV23" s="15">
        <f t="shared" si="16"/>
        <v>725</v>
      </c>
    </row>
    <row r="24" spans="1:48" x14ac:dyDescent="0.25">
      <c r="A24" s="107" t="s">
        <v>402</v>
      </c>
      <c r="C24" s="110">
        <v>360</v>
      </c>
      <c r="D24" s="110">
        <v>363</v>
      </c>
      <c r="E24" s="110">
        <v>366</v>
      </c>
      <c r="F24" s="111">
        <v>396</v>
      </c>
      <c r="G24" s="111">
        <v>399</v>
      </c>
      <c r="H24" s="111">
        <v>402</v>
      </c>
      <c r="I24" s="20">
        <f t="shared" si="17"/>
        <v>0.10000000000000009</v>
      </c>
      <c r="J24" s="20">
        <f t="shared" si="11"/>
        <v>9.9173553719008156E-2</v>
      </c>
      <c r="K24" s="20">
        <f t="shared" si="12"/>
        <v>9.8360655737705027E-2</v>
      </c>
      <c r="M24" s="112" t="s">
        <v>398</v>
      </c>
      <c r="N24" s="112" t="str">
        <f t="shared" si="20"/>
        <v>a</v>
      </c>
      <c r="O24" s="172">
        <v>0.9</v>
      </c>
      <c r="P24" s="172">
        <v>0.9</v>
      </c>
      <c r="R24" s="112">
        <v>25</v>
      </c>
      <c r="S24" s="112">
        <v>25</v>
      </c>
      <c r="T24" s="112">
        <v>25</v>
      </c>
      <c r="U24" s="21"/>
      <c r="V24" s="112">
        <v>625</v>
      </c>
      <c r="W24" s="112">
        <v>625</v>
      </c>
      <c r="X24" s="112">
        <v>625</v>
      </c>
      <c r="Z24" s="112">
        <v>50</v>
      </c>
      <c r="AA24" s="112">
        <v>50</v>
      </c>
      <c r="AB24" s="112">
        <v>50</v>
      </c>
      <c r="AD24" s="112">
        <v>100</v>
      </c>
      <c r="AE24" s="112">
        <v>100</v>
      </c>
      <c r="AF24" s="112">
        <v>100</v>
      </c>
      <c r="AH24" s="15">
        <f t="shared" si="18"/>
        <v>725</v>
      </c>
      <c r="AI24" s="15">
        <f t="shared" si="13"/>
        <v>725</v>
      </c>
      <c r="AJ24" s="15">
        <f t="shared" si="14"/>
        <v>725</v>
      </c>
      <c r="AL24" s="113">
        <v>0.15</v>
      </c>
      <c r="AM24" s="113">
        <v>0.15</v>
      </c>
      <c r="AN24" s="113">
        <v>0.15</v>
      </c>
      <c r="AP24" s="112">
        <v>8700</v>
      </c>
      <c r="AQ24" s="112">
        <v>8700</v>
      </c>
      <c r="AR24" s="112">
        <v>8700</v>
      </c>
      <c r="AT24" s="15">
        <f t="shared" si="19"/>
        <v>725</v>
      </c>
      <c r="AU24" s="15">
        <f t="shared" si="15"/>
        <v>725</v>
      </c>
      <c r="AV24" s="15">
        <f t="shared" si="16"/>
        <v>725</v>
      </c>
    </row>
    <row r="25" spans="1:48" x14ac:dyDescent="0.25">
      <c r="A25" s="107" t="s">
        <v>403</v>
      </c>
      <c r="C25" s="110">
        <v>360</v>
      </c>
      <c r="D25" s="110">
        <v>363</v>
      </c>
      <c r="E25" s="110">
        <v>366</v>
      </c>
      <c r="F25" s="111">
        <v>396</v>
      </c>
      <c r="G25" s="111">
        <v>399</v>
      </c>
      <c r="H25" s="111">
        <v>402</v>
      </c>
      <c r="I25" s="20">
        <f t="shared" si="17"/>
        <v>0.10000000000000009</v>
      </c>
      <c r="J25" s="20">
        <f t="shared" si="11"/>
        <v>9.9173553719008156E-2</v>
      </c>
      <c r="K25" s="20">
        <f t="shared" si="12"/>
        <v>9.8360655737705027E-2</v>
      </c>
      <c r="M25" s="112" t="s">
        <v>398</v>
      </c>
      <c r="N25" s="112" t="str">
        <f t="shared" si="20"/>
        <v>b</v>
      </c>
      <c r="O25" s="172">
        <v>0.9</v>
      </c>
      <c r="P25" s="172">
        <v>0.9</v>
      </c>
      <c r="R25" s="112">
        <v>25</v>
      </c>
      <c r="S25" s="112">
        <v>25</v>
      </c>
      <c r="T25" s="112">
        <v>25</v>
      </c>
      <c r="U25" s="21"/>
      <c r="V25" s="112">
        <v>625</v>
      </c>
      <c r="W25" s="112">
        <v>625</v>
      </c>
      <c r="X25" s="112">
        <v>625</v>
      </c>
      <c r="Z25" s="112">
        <v>50</v>
      </c>
      <c r="AA25" s="112">
        <v>50</v>
      </c>
      <c r="AB25" s="112">
        <v>50</v>
      </c>
      <c r="AD25" s="112">
        <v>100</v>
      </c>
      <c r="AE25" s="112">
        <v>100</v>
      </c>
      <c r="AF25" s="112">
        <v>100</v>
      </c>
      <c r="AH25" s="15">
        <f t="shared" si="18"/>
        <v>725</v>
      </c>
      <c r="AI25" s="15">
        <f t="shared" si="13"/>
        <v>725</v>
      </c>
      <c r="AJ25" s="15">
        <f t="shared" si="14"/>
        <v>725</v>
      </c>
      <c r="AL25" s="113">
        <v>0.15</v>
      </c>
      <c r="AM25" s="113">
        <v>0.15</v>
      </c>
      <c r="AN25" s="113">
        <v>0.15</v>
      </c>
      <c r="AP25" s="112">
        <v>8700</v>
      </c>
      <c r="AQ25" s="112">
        <v>8700</v>
      </c>
      <c r="AR25" s="112">
        <v>8700</v>
      </c>
      <c r="AT25" s="15">
        <f t="shared" si="19"/>
        <v>725</v>
      </c>
      <c r="AU25" s="15">
        <f t="shared" si="15"/>
        <v>725</v>
      </c>
      <c r="AV25" s="15">
        <f t="shared" si="16"/>
        <v>725</v>
      </c>
    </row>
    <row r="26" spans="1:48" x14ac:dyDescent="0.25">
      <c r="A26" s="107" t="s">
        <v>404</v>
      </c>
      <c r="C26" s="110">
        <v>360</v>
      </c>
      <c r="D26" s="110">
        <v>363</v>
      </c>
      <c r="E26" s="110">
        <v>366</v>
      </c>
      <c r="F26" s="111">
        <v>396</v>
      </c>
      <c r="G26" s="111">
        <v>399</v>
      </c>
      <c r="H26" s="111">
        <v>402</v>
      </c>
      <c r="I26" s="20">
        <f t="shared" si="17"/>
        <v>0.10000000000000009</v>
      </c>
      <c r="J26" s="20">
        <f t="shared" si="11"/>
        <v>9.9173553719008156E-2</v>
      </c>
      <c r="K26" s="20">
        <f t="shared" si="12"/>
        <v>9.8360655737705027E-2</v>
      </c>
      <c r="M26" s="112" t="s">
        <v>398</v>
      </c>
      <c r="N26" s="112" t="str">
        <f t="shared" si="20"/>
        <v>c</v>
      </c>
      <c r="O26" s="172">
        <v>0.9</v>
      </c>
      <c r="P26" s="172">
        <v>0.9</v>
      </c>
      <c r="R26" s="112">
        <v>25</v>
      </c>
      <c r="S26" s="112">
        <v>25</v>
      </c>
      <c r="T26" s="112">
        <v>25</v>
      </c>
      <c r="U26" s="21"/>
      <c r="V26" s="112">
        <v>625</v>
      </c>
      <c r="W26" s="112">
        <v>625</v>
      </c>
      <c r="X26" s="112">
        <v>625</v>
      </c>
      <c r="Z26" s="112">
        <v>50</v>
      </c>
      <c r="AA26" s="112">
        <v>50</v>
      </c>
      <c r="AB26" s="112">
        <v>50</v>
      </c>
      <c r="AD26" s="112">
        <v>100</v>
      </c>
      <c r="AE26" s="112">
        <v>100</v>
      </c>
      <c r="AF26" s="112">
        <v>100</v>
      </c>
      <c r="AH26" s="15">
        <f t="shared" si="18"/>
        <v>725</v>
      </c>
      <c r="AI26" s="15">
        <f t="shared" si="13"/>
        <v>725</v>
      </c>
      <c r="AJ26" s="15">
        <f t="shared" si="14"/>
        <v>725</v>
      </c>
      <c r="AL26" s="113">
        <v>0.15</v>
      </c>
      <c r="AM26" s="113">
        <v>0.15</v>
      </c>
      <c r="AN26" s="113">
        <v>0.15</v>
      </c>
      <c r="AP26" s="112">
        <v>8700</v>
      </c>
      <c r="AQ26" s="112">
        <v>8700</v>
      </c>
      <c r="AR26" s="112">
        <v>8700</v>
      </c>
      <c r="AT26" s="15">
        <f t="shared" si="19"/>
        <v>725</v>
      </c>
      <c r="AU26" s="15">
        <f t="shared" si="15"/>
        <v>725</v>
      </c>
      <c r="AV26" s="15">
        <f t="shared" si="16"/>
        <v>725</v>
      </c>
    </row>
    <row r="27" spans="1:48" x14ac:dyDescent="0.25">
      <c r="A27" s="107" t="s">
        <v>405</v>
      </c>
      <c r="C27" s="110">
        <v>360</v>
      </c>
      <c r="D27" s="110">
        <v>363</v>
      </c>
      <c r="E27" s="110">
        <v>366</v>
      </c>
      <c r="F27" s="111">
        <v>396</v>
      </c>
      <c r="G27" s="111">
        <v>399</v>
      </c>
      <c r="H27" s="111">
        <v>402</v>
      </c>
      <c r="I27" s="20">
        <f t="shared" si="17"/>
        <v>0.10000000000000009</v>
      </c>
      <c r="J27" s="20">
        <f t="shared" si="11"/>
        <v>9.9173553719008156E-2</v>
      </c>
      <c r="K27" s="20">
        <f t="shared" si="12"/>
        <v>9.8360655737705027E-2</v>
      </c>
      <c r="M27" s="112" t="s">
        <v>398</v>
      </c>
      <c r="N27" s="112" t="str">
        <f t="shared" si="20"/>
        <v>d</v>
      </c>
      <c r="O27" s="172">
        <v>0.9</v>
      </c>
      <c r="P27" s="172">
        <v>0.9</v>
      </c>
      <c r="R27" s="112">
        <v>25</v>
      </c>
      <c r="S27" s="112">
        <v>25</v>
      </c>
      <c r="T27" s="112">
        <v>25</v>
      </c>
      <c r="U27" s="21"/>
      <c r="V27" s="112">
        <v>625</v>
      </c>
      <c r="W27" s="112">
        <v>625</v>
      </c>
      <c r="X27" s="112">
        <v>625</v>
      </c>
      <c r="Z27" s="112">
        <v>50</v>
      </c>
      <c r="AA27" s="112">
        <v>50</v>
      </c>
      <c r="AB27" s="112">
        <v>50</v>
      </c>
      <c r="AD27" s="112">
        <v>100</v>
      </c>
      <c r="AE27" s="112">
        <v>100</v>
      </c>
      <c r="AF27" s="112">
        <v>100</v>
      </c>
      <c r="AH27" s="15">
        <f t="shared" si="18"/>
        <v>725</v>
      </c>
      <c r="AI27" s="15">
        <f t="shared" si="13"/>
        <v>725</v>
      </c>
      <c r="AJ27" s="15">
        <f t="shared" si="14"/>
        <v>725</v>
      </c>
      <c r="AL27" s="113">
        <v>0.15</v>
      </c>
      <c r="AM27" s="113">
        <v>0.15</v>
      </c>
      <c r="AN27" s="113">
        <v>0.15</v>
      </c>
      <c r="AP27" s="112">
        <v>8700</v>
      </c>
      <c r="AQ27" s="112">
        <v>8700</v>
      </c>
      <c r="AR27" s="112">
        <v>8700</v>
      </c>
      <c r="AT27" s="15">
        <f t="shared" si="19"/>
        <v>725</v>
      </c>
      <c r="AU27" s="15">
        <f t="shared" si="15"/>
        <v>725</v>
      </c>
      <c r="AV27" s="15">
        <f t="shared" si="16"/>
        <v>725</v>
      </c>
    </row>
    <row r="28" spans="1:48" x14ac:dyDescent="0.25">
      <c r="A28" s="108" t="s">
        <v>156</v>
      </c>
      <c r="C28" s="110">
        <v>360</v>
      </c>
      <c r="D28" s="110">
        <v>363</v>
      </c>
      <c r="E28" s="110">
        <v>366</v>
      </c>
      <c r="F28" s="111">
        <v>396</v>
      </c>
      <c r="G28" s="111">
        <v>399</v>
      </c>
      <c r="H28" s="111">
        <v>402</v>
      </c>
      <c r="I28" s="20">
        <f t="shared" si="17"/>
        <v>0.10000000000000009</v>
      </c>
      <c r="J28" s="20">
        <f t="shared" si="11"/>
        <v>9.9173553719008156E-2</v>
      </c>
      <c r="K28" s="20">
        <f t="shared" si="12"/>
        <v>9.8360655737705027E-2</v>
      </c>
      <c r="M28" s="112" t="s">
        <v>398</v>
      </c>
      <c r="N28" s="112" t="str">
        <f t="shared" si="20"/>
        <v>Product # n</v>
      </c>
      <c r="O28" s="172">
        <v>0.9</v>
      </c>
      <c r="P28" s="172">
        <v>0.9</v>
      </c>
      <c r="R28" s="112">
        <v>25</v>
      </c>
      <c r="S28" s="112">
        <v>25</v>
      </c>
      <c r="T28" s="112">
        <v>25</v>
      </c>
      <c r="U28" s="21"/>
      <c r="V28" s="112">
        <v>625</v>
      </c>
      <c r="W28" s="112">
        <v>625</v>
      </c>
      <c r="X28" s="112">
        <v>625</v>
      </c>
      <c r="Z28" s="112">
        <v>50</v>
      </c>
      <c r="AA28" s="112">
        <v>50</v>
      </c>
      <c r="AB28" s="112">
        <v>50</v>
      </c>
      <c r="AD28" s="112">
        <v>100</v>
      </c>
      <c r="AE28" s="112">
        <v>100</v>
      </c>
      <c r="AF28" s="112">
        <v>100</v>
      </c>
      <c r="AH28" s="15">
        <f>V28+AD28</f>
        <v>725</v>
      </c>
      <c r="AI28" s="15">
        <f>W28+AE28</f>
        <v>725</v>
      </c>
      <c r="AJ28" s="15">
        <f>X28+AF28</f>
        <v>725</v>
      </c>
      <c r="AL28" s="113">
        <v>0.15</v>
      </c>
      <c r="AM28" s="113">
        <v>0.15</v>
      </c>
      <c r="AN28" s="113">
        <v>0.15</v>
      </c>
      <c r="AP28" s="112">
        <v>8700</v>
      </c>
      <c r="AQ28" s="112">
        <v>8700</v>
      </c>
      <c r="AR28" s="112">
        <v>8700</v>
      </c>
      <c r="AT28" s="15">
        <f t="shared" si="19"/>
        <v>725</v>
      </c>
      <c r="AU28" s="15">
        <f t="shared" si="15"/>
        <v>725</v>
      </c>
      <c r="AV28" s="15">
        <f t="shared" si="16"/>
        <v>725</v>
      </c>
    </row>
    <row r="29" spans="1:48" hidden="1" x14ac:dyDescent="0.25">
      <c r="A29" s="109"/>
      <c r="C29" s="110"/>
      <c r="D29" s="110"/>
      <c r="E29" s="110"/>
      <c r="F29" s="111"/>
      <c r="G29" s="111"/>
      <c r="H29" s="111"/>
      <c r="I29" s="20" t="str">
        <f t="shared" si="17"/>
        <v>n/a</v>
      </c>
      <c r="J29" s="20" t="str">
        <f t="shared" si="11"/>
        <v>n/a</v>
      </c>
      <c r="K29" s="20" t="str">
        <f t="shared" si="12"/>
        <v>n/a</v>
      </c>
      <c r="M29" s="112"/>
      <c r="N29" s="112"/>
      <c r="O29" s="172"/>
      <c r="P29" s="172"/>
      <c r="R29" s="112"/>
      <c r="S29" s="112"/>
      <c r="T29" s="112"/>
      <c r="U29" s="21"/>
      <c r="V29" s="112"/>
      <c r="W29" s="112"/>
      <c r="X29" s="112"/>
      <c r="Z29" s="112"/>
      <c r="AA29" s="112"/>
      <c r="AB29" s="112"/>
      <c r="AD29" s="112"/>
      <c r="AE29" s="112"/>
      <c r="AF29" s="112"/>
      <c r="AH29" s="15">
        <f t="shared" ref="AH29:AH78" si="21">V29+AD29</f>
        <v>0</v>
      </c>
      <c r="AI29" s="15">
        <f t="shared" ref="AI29:AI78" si="22">W29+AE29</f>
        <v>0</v>
      </c>
      <c r="AJ29" s="15">
        <f t="shared" ref="AJ29:AJ78" si="23">X29+AF29</f>
        <v>0</v>
      </c>
      <c r="AL29" s="113"/>
      <c r="AM29" s="113"/>
      <c r="AN29" s="113"/>
      <c r="AP29" s="137"/>
      <c r="AQ29" s="136"/>
      <c r="AR29" s="136"/>
      <c r="AT29" s="15">
        <f t="shared" si="19"/>
        <v>0</v>
      </c>
      <c r="AU29" s="15">
        <f t="shared" si="15"/>
        <v>0</v>
      </c>
      <c r="AV29" s="15">
        <f t="shared" si="16"/>
        <v>0</v>
      </c>
    </row>
    <row r="30" spans="1:48" hidden="1" x14ac:dyDescent="0.25">
      <c r="A30" s="109"/>
      <c r="C30" s="110"/>
      <c r="D30" s="110"/>
      <c r="E30" s="110"/>
      <c r="F30" s="111"/>
      <c r="G30" s="111"/>
      <c r="H30" s="111"/>
      <c r="I30" s="20" t="str">
        <f t="shared" si="17"/>
        <v>n/a</v>
      </c>
      <c r="J30" s="20" t="str">
        <f t="shared" si="11"/>
        <v>n/a</v>
      </c>
      <c r="K30" s="20" t="str">
        <f t="shared" si="12"/>
        <v>n/a</v>
      </c>
      <c r="M30" s="112"/>
      <c r="N30" s="112"/>
      <c r="O30" s="172"/>
      <c r="P30" s="172"/>
      <c r="R30" s="112"/>
      <c r="S30" s="112"/>
      <c r="T30" s="112"/>
      <c r="U30" s="21"/>
      <c r="V30" s="112"/>
      <c r="W30" s="112"/>
      <c r="X30" s="112"/>
      <c r="Z30" s="112"/>
      <c r="AA30" s="112"/>
      <c r="AB30" s="112"/>
      <c r="AD30" s="112"/>
      <c r="AE30" s="112"/>
      <c r="AF30" s="112"/>
      <c r="AH30" s="15">
        <f t="shared" si="21"/>
        <v>0</v>
      </c>
      <c r="AI30" s="15">
        <f t="shared" si="22"/>
        <v>0</v>
      </c>
      <c r="AJ30" s="15">
        <f t="shared" si="23"/>
        <v>0</v>
      </c>
      <c r="AL30" s="113"/>
      <c r="AM30" s="113"/>
      <c r="AN30" s="113"/>
      <c r="AP30" s="137"/>
      <c r="AQ30" s="136"/>
      <c r="AR30" s="136"/>
      <c r="AT30" s="15">
        <f t="shared" si="19"/>
        <v>0</v>
      </c>
      <c r="AU30" s="15">
        <f t="shared" si="15"/>
        <v>0</v>
      </c>
      <c r="AV30" s="15">
        <f t="shared" si="16"/>
        <v>0</v>
      </c>
    </row>
    <row r="31" spans="1:48" hidden="1" x14ac:dyDescent="0.25">
      <c r="A31" s="109"/>
      <c r="C31" s="110"/>
      <c r="D31" s="110"/>
      <c r="E31" s="110"/>
      <c r="F31" s="111"/>
      <c r="G31" s="111"/>
      <c r="H31" s="111"/>
      <c r="I31" s="20" t="str">
        <f t="shared" si="17"/>
        <v>n/a</v>
      </c>
      <c r="J31" s="20" t="str">
        <f t="shared" si="11"/>
        <v>n/a</v>
      </c>
      <c r="K31" s="20" t="str">
        <f t="shared" si="12"/>
        <v>n/a</v>
      </c>
      <c r="M31" s="112"/>
      <c r="N31" s="112"/>
      <c r="O31" s="172"/>
      <c r="P31" s="172"/>
      <c r="R31" s="112"/>
      <c r="S31" s="112"/>
      <c r="T31" s="112"/>
      <c r="U31" s="21"/>
      <c r="V31" s="112"/>
      <c r="W31" s="112"/>
      <c r="X31" s="112"/>
      <c r="Z31" s="112"/>
      <c r="AA31" s="112"/>
      <c r="AB31" s="112"/>
      <c r="AD31" s="112"/>
      <c r="AE31" s="112"/>
      <c r="AF31" s="112"/>
      <c r="AH31" s="15">
        <f t="shared" si="21"/>
        <v>0</v>
      </c>
      <c r="AI31" s="15">
        <f t="shared" si="22"/>
        <v>0</v>
      </c>
      <c r="AJ31" s="15">
        <f t="shared" si="23"/>
        <v>0</v>
      </c>
      <c r="AL31" s="113"/>
      <c r="AM31" s="113"/>
      <c r="AN31" s="113"/>
      <c r="AP31" s="137"/>
      <c r="AQ31" s="136"/>
      <c r="AR31" s="136"/>
      <c r="AT31" s="15">
        <f t="shared" si="19"/>
        <v>0</v>
      </c>
      <c r="AU31" s="15">
        <f t="shared" si="15"/>
        <v>0</v>
      </c>
      <c r="AV31" s="15">
        <f t="shared" si="16"/>
        <v>0</v>
      </c>
    </row>
    <row r="32" spans="1:48" hidden="1" x14ac:dyDescent="0.25">
      <c r="A32" s="109"/>
      <c r="C32" s="110"/>
      <c r="D32" s="110"/>
      <c r="E32" s="110"/>
      <c r="F32" s="111"/>
      <c r="G32" s="111"/>
      <c r="H32" s="111"/>
      <c r="I32" s="20" t="str">
        <f t="shared" si="17"/>
        <v>n/a</v>
      </c>
      <c r="J32" s="20" t="str">
        <f t="shared" si="11"/>
        <v>n/a</v>
      </c>
      <c r="K32" s="20" t="str">
        <f t="shared" si="12"/>
        <v>n/a</v>
      </c>
      <c r="M32" s="112"/>
      <c r="N32" s="112"/>
      <c r="O32" s="172"/>
      <c r="P32" s="172"/>
      <c r="R32" s="112"/>
      <c r="S32" s="112"/>
      <c r="T32" s="112"/>
      <c r="U32" s="21"/>
      <c r="V32" s="112"/>
      <c r="W32" s="112"/>
      <c r="X32" s="112"/>
      <c r="Z32" s="112"/>
      <c r="AA32" s="112"/>
      <c r="AB32" s="112"/>
      <c r="AD32" s="112"/>
      <c r="AE32" s="112"/>
      <c r="AF32" s="112"/>
      <c r="AH32" s="15">
        <f t="shared" si="21"/>
        <v>0</v>
      </c>
      <c r="AI32" s="15">
        <f t="shared" si="22"/>
        <v>0</v>
      </c>
      <c r="AJ32" s="15">
        <f t="shared" si="23"/>
        <v>0</v>
      </c>
      <c r="AL32" s="113"/>
      <c r="AM32" s="113"/>
      <c r="AN32" s="113"/>
      <c r="AP32" s="137"/>
      <c r="AQ32" s="136"/>
      <c r="AR32" s="136"/>
      <c r="AT32" s="15">
        <f t="shared" si="19"/>
        <v>0</v>
      </c>
      <c r="AU32" s="15">
        <f t="shared" si="15"/>
        <v>0</v>
      </c>
      <c r="AV32" s="15">
        <f t="shared" si="16"/>
        <v>0</v>
      </c>
    </row>
    <row r="33" spans="1:48" hidden="1" x14ac:dyDescent="0.25">
      <c r="A33" s="109"/>
      <c r="C33" s="110"/>
      <c r="D33" s="110"/>
      <c r="E33" s="110"/>
      <c r="F33" s="111"/>
      <c r="G33" s="111"/>
      <c r="H33" s="111"/>
      <c r="I33" s="20" t="str">
        <f t="shared" si="17"/>
        <v>n/a</v>
      </c>
      <c r="J33" s="20" t="str">
        <f t="shared" si="11"/>
        <v>n/a</v>
      </c>
      <c r="K33" s="20" t="str">
        <f t="shared" si="12"/>
        <v>n/a</v>
      </c>
      <c r="M33" s="112"/>
      <c r="N33" s="112"/>
      <c r="O33" s="172"/>
      <c r="P33" s="172"/>
      <c r="R33" s="112"/>
      <c r="S33" s="112"/>
      <c r="T33" s="112"/>
      <c r="U33" s="21"/>
      <c r="V33" s="112"/>
      <c r="W33" s="112"/>
      <c r="X33" s="112"/>
      <c r="Z33" s="112"/>
      <c r="AA33" s="112"/>
      <c r="AB33" s="112"/>
      <c r="AD33" s="112"/>
      <c r="AE33" s="112"/>
      <c r="AF33" s="112"/>
      <c r="AH33" s="15">
        <f t="shared" si="21"/>
        <v>0</v>
      </c>
      <c r="AI33" s="15">
        <f t="shared" si="22"/>
        <v>0</v>
      </c>
      <c r="AJ33" s="15">
        <f t="shared" si="23"/>
        <v>0</v>
      </c>
      <c r="AL33" s="113"/>
      <c r="AM33" s="113"/>
      <c r="AN33" s="113"/>
      <c r="AP33" s="137"/>
      <c r="AQ33" s="136"/>
      <c r="AR33" s="136"/>
      <c r="AT33" s="15">
        <f t="shared" si="19"/>
        <v>0</v>
      </c>
      <c r="AU33" s="15">
        <f t="shared" si="15"/>
        <v>0</v>
      </c>
      <c r="AV33" s="15">
        <f t="shared" si="16"/>
        <v>0</v>
      </c>
    </row>
    <row r="34" spans="1:48" hidden="1" x14ac:dyDescent="0.25">
      <c r="A34" s="109"/>
      <c r="C34" s="110"/>
      <c r="D34" s="110"/>
      <c r="E34" s="110"/>
      <c r="F34" s="111"/>
      <c r="G34" s="111"/>
      <c r="H34" s="111"/>
      <c r="I34" s="20" t="str">
        <f t="shared" si="17"/>
        <v>n/a</v>
      </c>
      <c r="J34" s="20" t="str">
        <f t="shared" si="11"/>
        <v>n/a</v>
      </c>
      <c r="K34" s="20" t="str">
        <f t="shared" si="12"/>
        <v>n/a</v>
      </c>
      <c r="M34" s="112"/>
      <c r="N34" s="112"/>
      <c r="O34" s="172"/>
      <c r="P34" s="172"/>
      <c r="R34" s="112"/>
      <c r="S34" s="112"/>
      <c r="T34" s="112"/>
      <c r="U34" s="21"/>
      <c r="V34" s="112"/>
      <c r="W34" s="112"/>
      <c r="X34" s="112"/>
      <c r="Z34" s="112"/>
      <c r="AA34" s="112"/>
      <c r="AB34" s="112"/>
      <c r="AD34" s="112"/>
      <c r="AE34" s="112"/>
      <c r="AF34" s="112"/>
      <c r="AH34" s="15">
        <f t="shared" si="21"/>
        <v>0</v>
      </c>
      <c r="AI34" s="15">
        <f t="shared" si="22"/>
        <v>0</v>
      </c>
      <c r="AJ34" s="15">
        <f t="shared" si="23"/>
        <v>0</v>
      </c>
      <c r="AL34" s="113"/>
      <c r="AM34" s="113"/>
      <c r="AN34" s="113"/>
      <c r="AP34" s="137"/>
      <c r="AQ34" s="136"/>
      <c r="AR34" s="136"/>
      <c r="AT34" s="15">
        <f t="shared" si="19"/>
        <v>0</v>
      </c>
      <c r="AU34" s="15">
        <f t="shared" si="15"/>
        <v>0</v>
      </c>
      <c r="AV34" s="15">
        <f t="shared" si="16"/>
        <v>0</v>
      </c>
    </row>
    <row r="35" spans="1:48" hidden="1" x14ac:dyDescent="0.25">
      <c r="A35" s="109"/>
      <c r="C35" s="110"/>
      <c r="D35" s="110"/>
      <c r="E35" s="110"/>
      <c r="F35" s="111"/>
      <c r="G35" s="111"/>
      <c r="H35" s="111"/>
      <c r="I35" s="20" t="str">
        <f t="shared" si="17"/>
        <v>n/a</v>
      </c>
      <c r="J35" s="20" t="str">
        <f t="shared" si="11"/>
        <v>n/a</v>
      </c>
      <c r="K35" s="20" t="str">
        <f t="shared" si="12"/>
        <v>n/a</v>
      </c>
      <c r="M35" s="112"/>
      <c r="N35" s="112"/>
      <c r="O35" s="172"/>
      <c r="P35" s="172"/>
      <c r="R35" s="112"/>
      <c r="S35" s="112"/>
      <c r="T35" s="112"/>
      <c r="U35" s="21"/>
      <c r="V35" s="112"/>
      <c r="W35" s="112"/>
      <c r="X35" s="112"/>
      <c r="Z35" s="112"/>
      <c r="AA35" s="112"/>
      <c r="AB35" s="112"/>
      <c r="AD35" s="112"/>
      <c r="AE35" s="112"/>
      <c r="AF35" s="112"/>
      <c r="AH35" s="15">
        <f t="shared" si="21"/>
        <v>0</v>
      </c>
      <c r="AI35" s="15">
        <f t="shared" si="22"/>
        <v>0</v>
      </c>
      <c r="AJ35" s="15">
        <f t="shared" si="23"/>
        <v>0</v>
      </c>
      <c r="AL35" s="113"/>
      <c r="AM35" s="113"/>
      <c r="AN35" s="113"/>
      <c r="AP35" s="137"/>
      <c r="AQ35" s="136"/>
      <c r="AR35" s="136"/>
      <c r="AT35" s="15">
        <f t="shared" si="19"/>
        <v>0</v>
      </c>
      <c r="AU35" s="15">
        <f t="shared" si="15"/>
        <v>0</v>
      </c>
      <c r="AV35" s="15">
        <f t="shared" si="16"/>
        <v>0</v>
      </c>
    </row>
    <row r="36" spans="1:48" hidden="1" x14ac:dyDescent="0.25">
      <c r="A36" s="109"/>
      <c r="C36" s="110"/>
      <c r="D36" s="110"/>
      <c r="E36" s="110"/>
      <c r="F36" s="111"/>
      <c r="G36" s="111"/>
      <c r="H36" s="111"/>
      <c r="I36" s="20" t="str">
        <f t="shared" si="17"/>
        <v>n/a</v>
      </c>
      <c r="J36" s="20" t="str">
        <f t="shared" si="11"/>
        <v>n/a</v>
      </c>
      <c r="K36" s="20" t="str">
        <f t="shared" si="12"/>
        <v>n/a</v>
      </c>
      <c r="M36" s="112"/>
      <c r="N36" s="112"/>
      <c r="O36" s="172"/>
      <c r="P36" s="172"/>
      <c r="R36" s="112"/>
      <c r="S36" s="112"/>
      <c r="T36" s="112"/>
      <c r="U36" s="21"/>
      <c r="V36" s="112"/>
      <c r="W36" s="112"/>
      <c r="X36" s="112"/>
      <c r="Z36" s="112"/>
      <c r="AA36" s="112"/>
      <c r="AB36" s="112"/>
      <c r="AD36" s="112"/>
      <c r="AE36" s="112"/>
      <c r="AF36" s="112"/>
      <c r="AH36" s="15">
        <f t="shared" si="21"/>
        <v>0</v>
      </c>
      <c r="AI36" s="15">
        <f t="shared" si="22"/>
        <v>0</v>
      </c>
      <c r="AJ36" s="15">
        <f t="shared" si="23"/>
        <v>0</v>
      </c>
      <c r="AL36" s="113"/>
      <c r="AM36" s="113"/>
      <c r="AN36" s="113"/>
      <c r="AP36" s="137"/>
      <c r="AQ36" s="136"/>
      <c r="AR36" s="136"/>
      <c r="AT36" s="15">
        <f t="shared" si="19"/>
        <v>0</v>
      </c>
      <c r="AU36" s="15">
        <f t="shared" si="15"/>
        <v>0</v>
      </c>
      <c r="AV36" s="15">
        <f t="shared" si="16"/>
        <v>0</v>
      </c>
    </row>
    <row r="37" spans="1:48" hidden="1" x14ac:dyDescent="0.25">
      <c r="A37" s="109"/>
      <c r="C37" s="110"/>
      <c r="D37" s="110"/>
      <c r="E37" s="110"/>
      <c r="F37" s="111"/>
      <c r="G37" s="111"/>
      <c r="H37" s="111"/>
      <c r="I37" s="20" t="str">
        <f t="shared" si="17"/>
        <v>n/a</v>
      </c>
      <c r="J37" s="20" t="str">
        <f t="shared" si="11"/>
        <v>n/a</v>
      </c>
      <c r="K37" s="20" t="str">
        <f t="shared" si="12"/>
        <v>n/a</v>
      </c>
      <c r="M37" s="112"/>
      <c r="N37" s="112"/>
      <c r="O37" s="172"/>
      <c r="P37" s="172"/>
      <c r="R37" s="112"/>
      <c r="S37" s="112"/>
      <c r="T37" s="112"/>
      <c r="U37" s="21"/>
      <c r="V37" s="112"/>
      <c r="W37" s="112"/>
      <c r="X37" s="112"/>
      <c r="Z37" s="112"/>
      <c r="AA37" s="112"/>
      <c r="AB37" s="112"/>
      <c r="AD37" s="112"/>
      <c r="AE37" s="112"/>
      <c r="AF37" s="112"/>
      <c r="AH37" s="15">
        <f t="shared" si="21"/>
        <v>0</v>
      </c>
      <c r="AI37" s="15">
        <f t="shared" si="22"/>
        <v>0</v>
      </c>
      <c r="AJ37" s="15">
        <f t="shared" si="23"/>
        <v>0</v>
      </c>
      <c r="AL37" s="113"/>
      <c r="AM37" s="113"/>
      <c r="AN37" s="113"/>
      <c r="AP37" s="137"/>
      <c r="AQ37" s="136"/>
      <c r="AR37" s="136"/>
      <c r="AT37" s="15">
        <f t="shared" si="19"/>
        <v>0</v>
      </c>
      <c r="AU37" s="15">
        <f t="shared" si="15"/>
        <v>0</v>
      </c>
      <c r="AV37" s="15">
        <f t="shared" si="16"/>
        <v>0</v>
      </c>
    </row>
    <row r="38" spans="1:48" hidden="1" x14ac:dyDescent="0.25">
      <c r="A38" s="109"/>
      <c r="C38" s="110"/>
      <c r="D38" s="110"/>
      <c r="E38" s="110"/>
      <c r="F38" s="111"/>
      <c r="G38" s="111"/>
      <c r="H38" s="111"/>
      <c r="I38" s="20" t="str">
        <f t="shared" si="17"/>
        <v>n/a</v>
      </c>
      <c r="J38" s="20" t="str">
        <f t="shared" si="11"/>
        <v>n/a</v>
      </c>
      <c r="K38" s="20" t="str">
        <f t="shared" si="12"/>
        <v>n/a</v>
      </c>
      <c r="M38" s="112"/>
      <c r="N38" s="112"/>
      <c r="O38" s="172"/>
      <c r="P38" s="172"/>
      <c r="R38" s="112"/>
      <c r="S38" s="112"/>
      <c r="T38" s="112"/>
      <c r="U38" s="21"/>
      <c r="V38" s="112"/>
      <c r="W38" s="112"/>
      <c r="X38" s="112"/>
      <c r="Z38" s="112"/>
      <c r="AA38" s="112"/>
      <c r="AB38" s="112"/>
      <c r="AD38" s="112"/>
      <c r="AE38" s="112"/>
      <c r="AF38" s="112"/>
      <c r="AH38" s="15">
        <f t="shared" si="21"/>
        <v>0</v>
      </c>
      <c r="AI38" s="15">
        <f t="shared" si="22"/>
        <v>0</v>
      </c>
      <c r="AJ38" s="15">
        <f t="shared" si="23"/>
        <v>0</v>
      </c>
      <c r="AL38" s="113"/>
      <c r="AM38" s="113"/>
      <c r="AN38" s="113"/>
      <c r="AP38" s="137"/>
      <c r="AQ38" s="136"/>
      <c r="AR38" s="136"/>
      <c r="AT38" s="15">
        <f t="shared" si="19"/>
        <v>0</v>
      </c>
      <c r="AU38" s="15">
        <f t="shared" si="15"/>
        <v>0</v>
      </c>
      <c r="AV38" s="15">
        <f t="shared" si="16"/>
        <v>0</v>
      </c>
    </row>
    <row r="39" spans="1:48" hidden="1" x14ac:dyDescent="0.25">
      <c r="A39" s="109"/>
      <c r="C39" s="110"/>
      <c r="D39" s="110"/>
      <c r="E39" s="110"/>
      <c r="F39" s="111"/>
      <c r="G39" s="111"/>
      <c r="H39" s="111"/>
      <c r="I39" s="20" t="str">
        <f t="shared" si="17"/>
        <v>n/a</v>
      </c>
      <c r="J39" s="20" t="str">
        <f t="shared" si="11"/>
        <v>n/a</v>
      </c>
      <c r="K39" s="20" t="str">
        <f t="shared" si="12"/>
        <v>n/a</v>
      </c>
      <c r="M39" s="112"/>
      <c r="N39" s="112"/>
      <c r="O39" s="172"/>
      <c r="P39" s="172"/>
      <c r="R39" s="112"/>
      <c r="S39" s="112"/>
      <c r="T39" s="112"/>
      <c r="U39" s="21"/>
      <c r="V39" s="112"/>
      <c r="W39" s="112"/>
      <c r="X39" s="112"/>
      <c r="Z39" s="112"/>
      <c r="AA39" s="112"/>
      <c r="AB39" s="112"/>
      <c r="AD39" s="112"/>
      <c r="AE39" s="112"/>
      <c r="AF39" s="112"/>
      <c r="AH39" s="15">
        <f t="shared" si="21"/>
        <v>0</v>
      </c>
      <c r="AI39" s="15">
        <f t="shared" si="22"/>
        <v>0</v>
      </c>
      <c r="AJ39" s="15">
        <f t="shared" si="23"/>
        <v>0</v>
      </c>
      <c r="AL39" s="113"/>
      <c r="AM39" s="113"/>
      <c r="AN39" s="113"/>
      <c r="AP39" s="137"/>
      <c r="AQ39" s="136"/>
      <c r="AR39" s="136"/>
      <c r="AT39" s="15">
        <f t="shared" si="19"/>
        <v>0</v>
      </c>
      <c r="AU39" s="15">
        <f t="shared" si="15"/>
        <v>0</v>
      </c>
      <c r="AV39" s="15">
        <f t="shared" si="16"/>
        <v>0</v>
      </c>
    </row>
    <row r="40" spans="1:48" hidden="1" x14ac:dyDescent="0.25">
      <c r="A40" s="109"/>
      <c r="C40" s="110"/>
      <c r="D40" s="110"/>
      <c r="E40" s="110"/>
      <c r="F40" s="111"/>
      <c r="G40" s="111"/>
      <c r="H40" s="111"/>
      <c r="I40" s="20" t="str">
        <f t="shared" si="17"/>
        <v>n/a</v>
      </c>
      <c r="J40" s="20" t="str">
        <f t="shared" si="11"/>
        <v>n/a</v>
      </c>
      <c r="K40" s="20" t="str">
        <f t="shared" si="12"/>
        <v>n/a</v>
      </c>
      <c r="M40" s="112"/>
      <c r="N40" s="112"/>
      <c r="O40" s="172"/>
      <c r="P40" s="172"/>
      <c r="R40" s="112"/>
      <c r="S40" s="112"/>
      <c r="T40" s="112"/>
      <c r="U40" s="21"/>
      <c r="V40" s="112"/>
      <c r="W40" s="112"/>
      <c r="X40" s="112"/>
      <c r="Z40" s="112"/>
      <c r="AA40" s="112"/>
      <c r="AB40" s="112"/>
      <c r="AD40" s="112"/>
      <c r="AE40" s="112"/>
      <c r="AF40" s="112"/>
      <c r="AH40" s="15">
        <f t="shared" si="21"/>
        <v>0</v>
      </c>
      <c r="AI40" s="15">
        <f t="shared" si="22"/>
        <v>0</v>
      </c>
      <c r="AJ40" s="15">
        <f t="shared" si="23"/>
        <v>0</v>
      </c>
      <c r="AL40" s="113"/>
      <c r="AM40" s="113"/>
      <c r="AN40" s="113"/>
      <c r="AP40" s="137"/>
      <c r="AQ40" s="136"/>
      <c r="AR40" s="136"/>
      <c r="AT40" s="15">
        <f t="shared" si="19"/>
        <v>0</v>
      </c>
      <c r="AU40" s="15">
        <f t="shared" si="15"/>
        <v>0</v>
      </c>
      <c r="AV40" s="15">
        <f t="shared" si="16"/>
        <v>0</v>
      </c>
    </row>
    <row r="41" spans="1:48" hidden="1" x14ac:dyDescent="0.25">
      <c r="A41" s="109"/>
      <c r="C41" s="110"/>
      <c r="D41" s="110"/>
      <c r="E41" s="110"/>
      <c r="F41" s="111"/>
      <c r="G41" s="111"/>
      <c r="H41" s="111"/>
      <c r="I41" s="20" t="str">
        <f t="shared" si="17"/>
        <v>n/a</v>
      </c>
      <c r="J41" s="20" t="str">
        <f t="shared" si="11"/>
        <v>n/a</v>
      </c>
      <c r="K41" s="20" t="str">
        <f t="shared" si="12"/>
        <v>n/a</v>
      </c>
      <c r="M41" s="112"/>
      <c r="N41" s="112"/>
      <c r="O41" s="172"/>
      <c r="P41" s="172"/>
      <c r="R41" s="112"/>
      <c r="S41" s="112"/>
      <c r="T41" s="112"/>
      <c r="U41" s="21"/>
      <c r="V41" s="112"/>
      <c r="W41" s="112"/>
      <c r="X41" s="112"/>
      <c r="Z41" s="112"/>
      <c r="AA41" s="112"/>
      <c r="AB41" s="112"/>
      <c r="AD41" s="112"/>
      <c r="AE41" s="112"/>
      <c r="AF41" s="112"/>
      <c r="AH41" s="15">
        <f t="shared" si="21"/>
        <v>0</v>
      </c>
      <c r="AI41" s="15">
        <f t="shared" si="22"/>
        <v>0</v>
      </c>
      <c r="AJ41" s="15">
        <f t="shared" si="23"/>
        <v>0</v>
      </c>
      <c r="AL41" s="113"/>
      <c r="AM41" s="113"/>
      <c r="AN41" s="113"/>
      <c r="AP41" s="137"/>
      <c r="AQ41" s="136"/>
      <c r="AR41" s="136"/>
      <c r="AT41" s="15">
        <f t="shared" si="19"/>
        <v>0</v>
      </c>
      <c r="AU41" s="15">
        <f t="shared" si="15"/>
        <v>0</v>
      </c>
      <c r="AV41" s="15">
        <f t="shared" si="16"/>
        <v>0</v>
      </c>
    </row>
    <row r="42" spans="1:48" hidden="1" x14ac:dyDescent="0.25">
      <c r="A42" s="109"/>
      <c r="C42" s="110"/>
      <c r="D42" s="110"/>
      <c r="E42" s="110"/>
      <c r="F42" s="111"/>
      <c r="G42" s="111"/>
      <c r="H42" s="111"/>
      <c r="I42" s="20" t="str">
        <f t="shared" si="17"/>
        <v>n/a</v>
      </c>
      <c r="J42" s="20" t="str">
        <f t="shared" si="11"/>
        <v>n/a</v>
      </c>
      <c r="K42" s="20" t="str">
        <f t="shared" si="12"/>
        <v>n/a</v>
      </c>
      <c r="M42" s="112"/>
      <c r="N42" s="112"/>
      <c r="O42" s="172"/>
      <c r="P42" s="172"/>
      <c r="R42" s="112"/>
      <c r="S42" s="112"/>
      <c r="T42" s="112"/>
      <c r="U42" s="21"/>
      <c r="V42" s="112"/>
      <c r="W42" s="112"/>
      <c r="X42" s="112"/>
      <c r="Z42" s="112"/>
      <c r="AA42" s="112"/>
      <c r="AB42" s="112"/>
      <c r="AD42" s="112"/>
      <c r="AE42" s="112"/>
      <c r="AF42" s="112"/>
      <c r="AH42" s="15">
        <f t="shared" si="21"/>
        <v>0</v>
      </c>
      <c r="AI42" s="15">
        <f t="shared" si="22"/>
        <v>0</v>
      </c>
      <c r="AJ42" s="15">
        <f t="shared" si="23"/>
        <v>0</v>
      </c>
      <c r="AL42" s="113"/>
      <c r="AM42" s="113"/>
      <c r="AN42" s="113"/>
      <c r="AP42" s="137"/>
      <c r="AQ42" s="136"/>
      <c r="AR42" s="136"/>
      <c r="AT42" s="15">
        <f t="shared" si="19"/>
        <v>0</v>
      </c>
      <c r="AU42" s="15">
        <f t="shared" si="15"/>
        <v>0</v>
      </c>
      <c r="AV42" s="15">
        <f t="shared" si="16"/>
        <v>0</v>
      </c>
    </row>
    <row r="43" spans="1:48" hidden="1" x14ac:dyDescent="0.25">
      <c r="A43" s="109"/>
      <c r="C43" s="110"/>
      <c r="D43" s="110"/>
      <c r="E43" s="110"/>
      <c r="F43" s="111"/>
      <c r="G43" s="111"/>
      <c r="H43" s="111"/>
      <c r="I43" s="20" t="str">
        <f t="shared" si="17"/>
        <v>n/a</v>
      </c>
      <c r="J43" s="20" t="str">
        <f t="shared" si="11"/>
        <v>n/a</v>
      </c>
      <c r="K43" s="20" t="str">
        <f t="shared" si="12"/>
        <v>n/a</v>
      </c>
      <c r="M43" s="112"/>
      <c r="N43" s="112"/>
      <c r="O43" s="172"/>
      <c r="P43" s="172"/>
      <c r="R43" s="112"/>
      <c r="S43" s="112"/>
      <c r="T43" s="112"/>
      <c r="U43" s="21"/>
      <c r="V43" s="112"/>
      <c r="W43" s="112"/>
      <c r="X43" s="112"/>
      <c r="Z43" s="112"/>
      <c r="AA43" s="112"/>
      <c r="AB43" s="112"/>
      <c r="AD43" s="112"/>
      <c r="AE43" s="112"/>
      <c r="AF43" s="112"/>
      <c r="AH43" s="15">
        <f t="shared" si="21"/>
        <v>0</v>
      </c>
      <c r="AI43" s="15">
        <f t="shared" si="22"/>
        <v>0</v>
      </c>
      <c r="AJ43" s="15">
        <f t="shared" si="23"/>
        <v>0</v>
      </c>
      <c r="AL43" s="113"/>
      <c r="AM43" s="113"/>
      <c r="AN43" s="113"/>
      <c r="AP43" s="137"/>
      <c r="AQ43" s="136"/>
      <c r="AR43" s="136"/>
      <c r="AT43" s="15">
        <f t="shared" si="19"/>
        <v>0</v>
      </c>
      <c r="AU43" s="15">
        <f t="shared" si="15"/>
        <v>0</v>
      </c>
      <c r="AV43" s="15">
        <f t="shared" si="16"/>
        <v>0</v>
      </c>
    </row>
    <row r="44" spans="1:48" hidden="1" x14ac:dyDescent="0.25">
      <c r="A44" s="109"/>
      <c r="C44" s="110"/>
      <c r="D44" s="110"/>
      <c r="E44" s="110"/>
      <c r="F44" s="111"/>
      <c r="G44" s="111"/>
      <c r="H44" s="111"/>
      <c r="I44" s="20" t="str">
        <f t="shared" si="17"/>
        <v>n/a</v>
      </c>
      <c r="J44" s="20" t="str">
        <f t="shared" si="11"/>
        <v>n/a</v>
      </c>
      <c r="K44" s="20" t="str">
        <f t="shared" si="12"/>
        <v>n/a</v>
      </c>
      <c r="M44" s="112"/>
      <c r="N44" s="112"/>
      <c r="O44" s="172"/>
      <c r="P44" s="172"/>
      <c r="R44" s="112"/>
      <c r="S44" s="112"/>
      <c r="T44" s="112"/>
      <c r="U44" s="21"/>
      <c r="V44" s="112"/>
      <c r="W44" s="112"/>
      <c r="X44" s="112"/>
      <c r="Z44" s="112"/>
      <c r="AA44" s="112"/>
      <c r="AB44" s="112"/>
      <c r="AD44" s="112"/>
      <c r="AE44" s="112"/>
      <c r="AF44" s="112"/>
      <c r="AH44" s="15">
        <f t="shared" si="21"/>
        <v>0</v>
      </c>
      <c r="AI44" s="15">
        <f t="shared" si="22"/>
        <v>0</v>
      </c>
      <c r="AJ44" s="15">
        <f t="shared" si="23"/>
        <v>0</v>
      </c>
      <c r="AL44" s="113"/>
      <c r="AM44" s="113"/>
      <c r="AN44" s="113"/>
      <c r="AP44" s="137"/>
      <c r="AQ44" s="136"/>
      <c r="AR44" s="136"/>
      <c r="AT44" s="15">
        <f t="shared" si="19"/>
        <v>0</v>
      </c>
      <c r="AU44" s="15">
        <f t="shared" si="15"/>
        <v>0</v>
      </c>
      <c r="AV44" s="15">
        <f t="shared" si="16"/>
        <v>0</v>
      </c>
    </row>
    <row r="45" spans="1:48" hidden="1" x14ac:dyDescent="0.25">
      <c r="A45" s="109"/>
      <c r="C45" s="110"/>
      <c r="D45" s="110"/>
      <c r="E45" s="110"/>
      <c r="F45" s="111"/>
      <c r="G45" s="111"/>
      <c r="H45" s="111"/>
      <c r="I45" s="20" t="str">
        <f t="shared" si="17"/>
        <v>n/a</v>
      </c>
      <c r="J45" s="20" t="str">
        <f t="shared" si="11"/>
        <v>n/a</v>
      </c>
      <c r="K45" s="20" t="str">
        <f t="shared" si="12"/>
        <v>n/a</v>
      </c>
      <c r="M45" s="112"/>
      <c r="N45" s="112"/>
      <c r="O45" s="172"/>
      <c r="P45" s="172"/>
      <c r="R45" s="112"/>
      <c r="S45" s="112"/>
      <c r="T45" s="112"/>
      <c r="U45" s="21"/>
      <c r="V45" s="112"/>
      <c r="W45" s="112"/>
      <c r="X45" s="112"/>
      <c r="Z45" s="112"/>
      <c r="AA45" s="112"/>
      <c r="AB45" s="112"/>
      <c r="AD45" s="112"/>
      <c r="AE45" s="112"/>
      <c r="AF45" s="112"/>
      <c r="AH45" s="15">
        <f t="shared" si="21"/>
        <v>0</v>
      </c>
      <c r="AI45" s="15">
        <f t="shared" si="22"/>
        <v>0</v>
      </c>
      <c r="AJ45" s="15">
        <f t="shared" si="23"/>
        <v>0</v>
      </c>
      <c r="AL45" s="113"/>
      <c r="AM45" s="113"/>
      <c r="AN45" s="113"/>
      <c r="AP45" s="137"/>
      <c r="AQ45" s="136"/>
      <c r="AR45" s="136"/>
      <c r="AT45" s="15">
        <f t="shared" si="19"/>
        <v>0</v>
      </c>
      <c r="AU45" s="15">
        <f t="shared" si="15"/>
        <v>0</v>
      </c>
      <c r="AV45" s="15">
        <f t="shared" si="16"/>
        <v>0</v>
      </c>
    </row>
    <row r="46" spans="1:48" hidden="1" x14ac:dyDescent="0.25">
      <c r="A46" s="109"/>
      <c r="C46" s="110"/>
      <c r="D46" s="110"/>
      <c r="E46" s="110"/>
      <c r="F46" s="111"/>
      <c r="G46" s="111"/>
      <c r="H46" s="111"/>
      <c r="I46" s="20" t="str">
        <f t="shared" si="17"/>
        <v>n/a</v>
      </c>
      <c r="J46" s="20" t="str">
        <f t="shared" si="11"/>
        <v>n/a</v>
      </c>
      <c r="K46" s="20" t="str">
        <f t="shared" si="12"/>
        <v>n/a</v>
      </c>
      <c r="M46" s="112"/>
      <c r="N46" s="112"/>
      <c r="O46" s="172"/>
      <c r="P46" s="172"/>
      <c r="R46" s="112"/>
      <c r="S46" s="112"/>
      <c r="T46" s="112"/>
      <c r="U46" s="21"/>
      <c r="V46" s="112"/>
      <c r="W46" s="112"/>
      <c r="X46" s="112"/>
      <c r="Z46" s="112"/>
      <c r="AA46" s="112"/>
      <c r="AB46" s="112"/>
      <c r="AD46" s="112"/>
      <c r="AE46" s="112"/>
      <c r="AF46" s="112"/>
      <c r="AH46" s="15">
        <f t="shared" si="21"/>
        <v>0</v>
      </c>
      <c r="AI46" s="15">
        <f t="shared" si="22"/>
        <v>0</v>
      </c>
      <c r="AJ46" s="15">
        <f t="shared" si="23"/>
        <v>0</v>
      </c>
      <c r="AL46" s="113"/>
      <c r="AM46" s="113"/>
      <c r="AN46" s="113"/>
      <c r="AP46" s="137"/>
      <c r="AQ46" s="136"/>
      <c r="AR46" s="136"/>
      <c r="AT46" s="15">
        <f t="shared" si="19"/>
        <v>0</v>
      </c>
      <c r="AU46" s="15">
        <f t="shared" si="15"/>
        <v>0</v>
      </c>
      <c r="AV46" s="15">
        <f t="shared" si="16"/>
        <v>0</v>
      </c>
    </row>
    <row r="47" spans="1:48" hidden="1" x14ac:dyDescent="0.25">
      <c r="A47" s="109"/>
      <c r="C47" s="110"/>
      <c r="D47" s="110"/>
      <c r="E47" s="110"/>
      <c r="F47" s="111"/>
      <c r="G47" s="111"/>
      <c r="H47" s="111"/>
      <c r="I47" s="20" t="str">
        <f t="shared" si="17"/>
        <v>n/a</v>
      </c>
      <c r="J47" s="20" t="str">
        <f t="shared" si="11"/>
        <v>n/a</v>
      </c>
      <c r="K47" s="20" t="str">
        <f t="shared" si="12"/>
        <v>n/a</v>
      </c>
      <c r="M47" s="112"/>
      <c r="N47" s="112"/>
      <c r="O47" s="172"/>
      <c r="P47" s="172"/>
      <c r="R47" s="112"/>
      <c r="S47" s="112"/>
      <c r="T47" s="112"/>
      <c r="U47" s="21"/>
      <c r="V47" s="112"/>
      <c r="W47" s="112"/>
      <c r="X47" s="112"/>
      <c r="Z47" s="112"/>
      <c r="AA47" s="112"/>
      <c r="AB47" s="112"/>
      <c r="AD47" s="112"/>
      <c r="AE47" s="112"/>
      <c r="AF47" s="112"/>
      <c r="AH47" s="15">
        <f t="shared" si="21"/>
        <v>0</v>
      </c>
      <c r="AI47" s="15">
        <f t="shared" si="22"/>
        <v>0</v>
      </c>
      <c r="AJ47" s="15">
        <f t="shared" si="23"/>
        <v>0</v>
      </c>
      <c r="AL47" s="113"/>
      <c r="AM47" s="113"/>
      <c r="AN47" s="113"/>
      <c r="AP47" s="137"/>
      <c r="AQ47" s="136"/>
      <c r="AR47" s="136"/>
      <c r="AT47" s="15">
        <f t="shared" si="19"/>
        <v>0</v>
      </c>
      <c r="AU47" s="15">
        <f t="shared" si="15"/>
        <v>0</v>
      </c>
      <c r="AV47" s="15">
        <f t="shared" si="16"/>
        <v>0</v>
      </c>
    </row>
    <row r="48" spans="1:48" hidden="1" x14ac:dyDescent="0.25">
      <c r="A48" s="109"/>
      <c r="C48" s="110"/>
      <c r="D48" s="110"/>
      <c r="E48" s="110"/>
      <c r="F48" s="111"/>
      <c r="G48" s="111"/>
      <c r="H48" s="111"/>
      <c r="I48" s="20" t="str">
        <f t="shared" si="17"/>
        <v>n/a</v>
      </c>
      <c r="J48" s="20" t="str">
        <f t="shared" si="11"/>
        <v>n/a</v>
      </c>
      <c r="K48" s="20" t="str">
        <f t="shared" si="12"/>
        <v>n/a</v>
      </c>
      <c r="M48" s="112"/>
      <c r="N48" s="112"/>
      <c r="O48" s="172"/>
      <c r="P48" s="172"/>
      <c r="R48" s="112"/>
      <c r="S48" s="112"/>
      <c r="T48" s="112"/>
      <c r="U48" s="21"/>
      <c r="V48" s="112"/>
      <c r="W48" s="112"/>
      <c r="X48" s="112"/>
      <c r="Z48" s="112"/>
      <c r="AA48" s="112"/>
      <c r="AB48" s="112"/>
      <c r="AD48" s="112"/>
      <c r="AE48" s="112"/>
      <c r="AF48" s="112"/>
      <c r="AH48" s="15">
        <f t="shared" si="21"/>
        <v>0</v>
      </c>
      <c r="AI48" s="15">
        <f t="shared" si="22"/>
        <v>0</v>
      </c>
      <c r="AJ48" s="15">
        <f t="shared" si="23"/>
        <v>0</v>
      </c>
      <c r="AL48" s="113"/>
      <c r="AM48" s="113"/>
      <c r="AN48" s="113"/>
      <c r="AP48" s="137"/>
      <c r="AQ48" s="136"/>
      <c r="AR48" s="136"/>
      <c r="AT48" s="15">
        <f t="shared" si="19"/>
        <v>0</v>
      </c>
      <c r="AU48" s="15">
        <f t="shared" si="15"/>
        <v>0</v>
      </c>
      <c r="AV48" s="15">
        <f t="shared" si="16"/>
        <v>0</v>
      </c>
    </row>
    <row r="49" spans="1:48" hidden="1" x14ac:dyDescent="0.25">
      <c r="A49" s="109"/>
      <c r="C49" s="110"/>
      <c r="D49" s="110"/>
      <c r="E49" s="110"/>
      <c r="F49" s="111"/>
      <c r="G49" s="111"/>
      <c r="H49" s="111"/>
      <c r="I49" s="20" t="str">
        <f t="shared" si="17"/>
        <v>n/a</v>
      </c>
      <c r="J49" s="20" t="str">
        <f t="shared" si="11"/>
        <v>n/a</v>
      </c>
      <c r="K49" s="20" t="str">
        <f t="shared" si="12"/>
        <v>n/a</v>
      </c>
      <c r="M49" s="112"/>
      <c r="N49" s="112"/>
      <c r="O49" s="172"/>
      <c r="P49" s="172"/>
      <c r="R49" s="112"/>
      <c r="S49" s="112"/>
      <c r="T49" s="112"/>
      <c r="U49" s="21"/>
      <c r="V49" s="112"/>
      <c r="W49" s="112"/>
      <c r="X49" s="112"/>
      <c r="Z49" s="112"/>
      <c r="AA49" s="112"/>
      <c r="AB49" s="112"/>
      <c r="AD49" s="112"/>
      <c r="AE49" s="112"/>
      <c r="AF49" s="112"/>
      <c r="AH49" s="15">
        <f t="shared" si="21"/>
        <v>0</v>
      </c>
      <c r="AI49" s="15">
        <f t="shared" si="22"/>
        <v>0</v>
      </c>
      <c r="AJ49" s="15">
        <f t="shared" si="23"/>
        <v>0</v>
      </c>
      <c r="AL49" s="113"/>
      <c r="AM49" s="113"/>
      <c r="AN49" s="113"/>
      <c r="AP49" s="137"/>
      <c r="AQ49" s="136"/>
      <c r="AR49" s="136"/>
      <c r="AT49" s="15">
        <f t="shared" si="19"/>
        <v>0</v>
      </c>
      <c r="AU49" s="15">
        <f t="shared" si="15"/>
        <v>0</v>
      </c>
      <c r="AV49" s="15">
        <f t="shared" si="16"/>
        <v>0</v>
      </c>
    </row>
    <row r="50" spans="1:48" hidden="1" x14ac:dyDescent="0.25">
      <c r="A50" s="109"/>
      <c r="C50" s="110"/>
      <c r="D50" s="110"/>
      <c r="E50" s="110"/>
      <c r="F50" s="111"/>
      <c r="G50" s="111"/>
      <c r="H50" s="111"/>
      <c r="I50" s="20" t="str">
        <f t="shared" si="17"/>
        <v>n/a</v>
      </c>
      <c r="J50" s="20" t="str">
        <f t="shared" si="11"/>
        <v>n/a</v>
      </c>
      <c r="K50" s="20" t="str">
        <f t="shared" si="12"/>
        <v>n/a</v>
      </c>
      <c r="M50" s="112"/>
      <c r="N50" s="112"/>
      <c r="O50" s="172"/>
      <c r="P50" s="172"/>
      <c r="R50" s="112"/>
      <c r="S50" s="112"/>
      <c r="T50" s="112"/>
      <c r="U50" s="21"/>
      <c r="V50" s="112"/>
      <c r="W50" s="112"/>
      <c r="X50" s="112"/>
      <c r="Z50" s="112"/>
      <c r="AA50" s="112"/>
      <c r="AB50" s="112"/>
      <c r="AD50" s="112"/>
      <c r="AE50" s="112"/>
      <c r="AF50" s="112"/>
      <c r="AH50" s="15">
        <f t="shared" si="21"/>
        <v>0</v>
      </c>
      <c r="AI50" s="15">
        <f t="shared" si="22"/>
        <v>0</v>
      </c>
      <c r="AJ50" s="15">
        <f t="shared" si="23"/>
        <v>0</v>
      </c>
      <c r="AL50" s="113"/>
      <c r="AM50" s="113"/>
      <c r="AN50" s="113"/>
      <c r="AP50" s="137"/>
      <c r="AQ50" s="136"/>
      <c r="AR50" s="136"/>
      <c r="AT50" s="15">
        <f t="shared" si="19"/>
        <v>0</v>
      </c>
      <c r="AU50" s="15">
        <f t="shared" si="15"/>
        <v>0</v>
      </c>
      <c r="AV50" s="15">
        <f t="shared" si="16"/>
        <v>0</v>
      </c>
    </row>
    <row r="51" spans="1:48" hidden="1" x14ac:dyDescent="0.25">
      <c r="A51" s="109"/>
      <c r="C51" s="110"/>
      <c r="D51" s="110"/>
      <c r="E51" s="110"/>
      <c r="F51" s="111"/>
      <c r="G51" s="111"/>
      <c r="H51" s="111"/>
      <c r="I51" s="20" t="str">
        <f t="shared" si="17"/>
        <v>n/a</v>
      </c>
      <c r="J51" s="20" t="str">
        <f t="shared" si="11"/>
        <v>n/a</v>
      </c>
      <c r="K51" s="20" t="str">
        <f t="shared" si="12"/>
        <v>n/a</v>
      </c>
      <c r="M51" s="112"/>
      <c r="N51" s="112"/>
      <c r="O51" s="172"/>
      <c r="P51" s="172"/>
      <c r="R51" s="112"/>
      <c r="S51" s="112"/>
      <c r="T51" s="112"/>
      <c r="U51" s="21"/>
      <c r="V51" s="112"/>
      <c r="W51" s="112"/>
      <c r="X51" s="112"/>
      <c r="Z51" s="112"/>
      <c r="AA51" s="112"/>
      <c r="AB51" s="112"/>
      <c r="AD51" s="112"/>
      <c r="AE51" s="112"/>
      <c r="AF51" s="112"/>
      <c r="AH51" s="15">
        <f t="shared" si="21"/>
        <v>0</v>
      </c>
      <c r="AI51" s="15">
        <f t="shared" si="22"/>
        <v>0</v>
      </c>
      <c r="AJ51" s="15">
        <f t="shared" si="23"/>
        <v>0</v>
      </c>
      <c r="AL51" s="113"/>
      <c r="AM51" s="113"/>
      <c r="AN51" s="113"/>
      <c r="AP51" s="137"/>
      <c r="AQ51" s="136"/>
      <c r="AR51" s="136"/>
      <c r="AT51" s="15">
        <f t="shared" si="19"/>
        <v>0</v>
      </c>
      <c r="AU51" s="15">
        <f t="shared" si="15"/>
        <v>0</v>
      </c>
      <c r="AV51" s="15">
        <f t="shared" si="16"/>
        <v>0</v>
      </c>
    </row>
    <row r="52" spans="1:48" hidden="1" x14ac:dyDescent="0.25">
      <c r="A52" s="109"/>
      <c r="C52" s="110"/>
      <c r="D52" s="110"/>
      <c r="E52" s="110"/>
      <c r="F52" s="111"/>
      <c r="G52" s="111"/>
      <c r="H52" s="111"/>
      <c r="I52" s="20" t="str">
        <f t="shared" si="17"/>
        <v>n/a</v>
      </c>
      <c r="J52" s="20" t="str">
        <f t="shared" si="11"/>
        <v>n/a</v>
      </c>
      <c r="K52" s="20" t="str">
        <f t="shared" si="12"/>
        <v>n/a</v>
      </c>
      <c r="M52" s="112"/>
      <c r="N52" s="112"/>
      <c r="O52" s="172"/>
      <c r="P52" s="172"/>
      <c r="R52" s="112"/>
      <c r="S52" s="112"/>
      <c r="T52" s="112"/>
      <c r="U52" s="21"/>
      <c r="V52" s="112"/>
      <c r="W52" s="112"/>
      <c r="X52" s="112"/>
      <c r="Z52" s="112"/>
      <c r="AA52" s="112"/>
      <c r="AB52" s="112"/>
      <c r="AD52" s="112"/>
      <c r="AE52" s="112"/>
      <c r="AF52" s="112"/>
      <c r="AH52" s="15">
        <f t="shared" si="21"/>
        <v>0</v>
      </c>
      <c r="AI52" s="15">
        <f t="shared" si="22"/>
        <v>0</v>
      </c>
      <c r="AJ52" s="15">
        <f t="shared" si="23"/>
        <v>0</v>
      </c>
      <c r="AL52" s="113"/>
      <c r="AM52" s="113"/>
      <c r="AN52" s="113"/>
      <c r="AP52" s="137"/>
      <c r="AQ52" s="136"/>
      <c r="AR52" s="136"/>
      <c r="AT52" s="15">
        <f t="shared" si="19"/>
        <v>0</v>
      </c>
      <c r="AU52" s="15">
        <f t="shared" si="15"/>
        <v>0</v>
      </c>
      <c r="AV52" s="15">
        <f t="shared" si="16"/>
        <v>0</v>
      </c>
    </row>
    <row r="53" spans="1:48" hidden="1" x14ac:dyDescent="0.25">
      <c r="A53" s="109"/>
      <c r="C53" s="110"/>
      <c r="D53" s="110"/>
      <c r="E53" s="110"/>
      <c r="F53" s="111"/>
      <c r="G53" s="111"/>
      <c r="H53" s="111"/>
      <c r="I53" s="20" t="str">
        <f t="shared" si="17"/>
        <v>n/a</v>
      </c>
      <c r="J53" s="20" t="str">
        <f t="shared" si="11"/>
        <v>n/a</v>
      </c>
      <c r="K53" s="20" t="str">
        <f t="shared" si="12"/>
        <v>n/a</v>
      </c>
      <c r="M53" s="112"/>
      <c r="N53" s="112"/>
      <c r="O53" s="172"/>
      <c r="P53" s="172"/>
      <c r="R53" s="112"/>
      <c r="S53" s="112"/>
      <c r="T53" s="112"/>
      <c r="U53" s="21"/>
      <c r="V53" s="112"/>
      <c r="W53" s="112"/>
      <c r="X53" s="112"/>
      <c r="Z53" s="112"/>
      <c r="AA53" s="112"/>
      <c r="AB53" s="112"/>
      <c r="AD53" s="112"/>
      <c r="AE53" s="112"/>
      <c r="AF53" s="112"/>
      <c r="AH53" s="15">
        <f t="shared" si="21"/>
        <v>0</v>
      </c>
      <c r="AI53" s="15">
        <f t="shared" si="22"/>
        <v>0</v>
      </c>
      <c r="AJ53" s="15">
        <f t="shared" si="23"/>
        <v>0</v>
      </c>
      <c r="AL53" s="113"/>
      <c r="AM53" s="113"/>
      <c r="AN53" s="113"/>
      <c r="AP53" s="137"/>
      <c r="AQ53" s="136"/>
      <c r="AR53" s="136"/>
      <c r="AT53" s="15">
        <f t="shared" si="19"/>
        <v>0</v>
      </c>
      <c r="AU53" s="15">
        <f t="shared" si="15"/>
        <v>0</v>
      </c>
      <c r="AV53" s="15">
        <f t="shared" si="16"/>
        <v>0</v>
      </c>
    </row>
    <row r="54" spans="1:48" hidden="1" x14ac:dyDescent="0.25">
      <c r="A54" s="109"/>
      <c r="C54" s="110"/>
      <c r="D54" s="110"/>
      <c r="E54" s="110"/>
      <c r="F54" s="111"/>
      <c r="G54" s="111"/>
      <c r="H54" s="111"/>
      <c r="I54" s="20" t="str">
        <f t="shared" si="17"/>
        <v>n/a</v>
      </c>
      <c r="J54" s="20" t="str">
        <f t="shared" si="11"/>
        <v>n/a</v>
      </c>
      <c r="K54" s="20" t="str">
        <f t="shared" si="12"/>
        <v>n/a</v>
      </c>
      <c r="M54" s="112"/>
      <c r="N54" s="112"/>
      <c r="O54" s="172"/>
      <c r="P54" s="172"/>
      <c r="R54" s="112"/>
      <c r="S54" s="112"/>
      <c r="T54" s="112"/>
      <c r="U54" s="21"/>
      <c r="V54" s="112"/>
      <c r="W54" s="112"/>
      <c r="X54" s="112"/>
      <c r="Z54" s="112"/>
      <c r="AA54" s="112"/>
      <c r="AB54" s="112"/>
      <c r="AD54" s="112"/>
      <c r="AE54" s="112"/>
      <c r="AF54" s="112"/>
      <c r="AH54" s="15">
        <f t="shared" si="21"/>
        <v>0</v>
      </c>
      <c r="AI54" s="15">
        <f t="shared" si="22"/>
        <v>0</v>
      </c>
      <c r="AJ54" s="15">
        <f t="shared" si="23"/>
        <v>0</v>
      </c>
      <c r="AL54" s="113"/>
      <c r="AM54" s="113"/>
      <c r="AN54" s="113"/>
      <c r="AP54" s="137"/>
      <c r="AQ54" s="136"/>
      <c r="AR54" s="136"/>
      <c r="AT54" s="15">
        <f t="shared" si="19"/>
        <v>0</v>
      </c>
      <c r="AU54" s="15">
        <f t="shared" si="15"/>
        <v>0</v>
      </c>
      <c r="AV54" s="15">
        <f t="shared" si="16"/>
        <v>0</v>
      </c>
    </row>
    <row r="55" spans="1:48" hidden="1" x14ac:dyDescent="0.25">
      <c r="A55" s="109"/>
      <c r="C55" s="110"/>
      <c r="D55" s="110"/>
      <c r="E55" s="110"/>
      <c r="F55" s="111"/>
      <c r="G55" s="111"/>
      <c r="H55" s="111"/>
      <c r="I55" s="20" t="str">
        <f t="shared" si="17"/>
        <v>n/a</v>
      </c>
      <c r="J55" s="20" t="str">
        <f t="shared" si="11"/>
        <v>n/a</v>
      </c>
      <c r="K55" s="20" t="str">
        <f t="shared" si="12"/>
        <v>n/a</v>
      </c>
      <c r="M55" s="112"/>
      <c r="N55" s="112"/>
      <c r="O55" s="172"/>
      <c r="P55" s="172"/>
      <c r="R55" s="112"/>
      <c r="S55" s="112"/>
      <c r="T55" s="112"/>
      <c r="U55" s="21"/>
      <c r="V55" s="112"/>
      <c r="W55" s="112"/>
      <c r="X55" s="112"/>
      <c r="Z55" s="112"/>
      <c r="AA55" s="112"/>
      <c r="AB55" s="112"/>
      <c r="AD55" s="112"/>
      <c r="AE55" s="112"/>
      <c r="AF55" s="112"/>
      <c r="AH55" s="15">
        <f t="shared" si="21"/>
        <v>0</v>
      </c>
      <c r="AI55" s="15">
        <f t="shared" si="22"/>
        <v>0</v>
      </c>
      <c r="AJ55" s="15">
        <f t="shared" si="23"/>
        <v>0</v>
      </c>
      <c r="AL55" s="113"/>
      <c r="AM55" s="113"/>
      <c r="AN55" s="113"/>
      <c r="AP55" s="137"/>
      <c r="AQ55" s="136"/>
      <c r="AR55" s="136"/>
      <c r="AT55" s="15">
        <f t="shared" si="19"/>
        <v>0</v>
      </c>
      <c r="AU55" s="15">
        <f t="shared" si="15"/>
        <v>0</v>
      </c>
      <c r="AV55" s="15">
        <f t="shared" si="16"/>
        <v>0</v>
      </c>
    </row>
    <row r="56" spans="1:48" hidden="1" x14ac:dyDescent="0.25">
      <c r="A56" s="109"/>
      <c r="C56" s="110"/>
      <c r="D56" s="110"/>
      <c r="E56" s="110"/>
      <c r="F56" s="111"/>
      <c r="G56" s="111"/>
      <c r="H56" s="111"/>
      <c r="I56" s="20" t="str">
        <f t="shared" si="17"/>
        <v>n/a</v>
      </c>
      <c r="J56" s="20" t="str">
        <f t="shared" si="11"/>
        <v>n/a</v>
      </c>
      <c r="K56" s="20" t="str">
        <f t="shared" si="12"/>
        <v>n/a</v>
      </c>
      <c r="M56" s="112"/>
      <c r="N56" s="112"/>
      <c r="O56" s="172"/>
      <c r="P56" s="172"/>
      <c r="R56" s="112"/>
      <c r="S56" s="112"/>
      <c r="T56" s="112"/>
      <c r="U56" s="21"/>
      <c r="V56" s="112"/>
      <c r="W56" s="112"/>
      <c r="X56" s="112"/>
      <c r="Z56" s="112"/>
      <c r="AA56" s="112"/>
      <c r="AB56" s="112"/>
      <c r="AD56" s="112"/>
      <c r="AE56" s="112"/>
      <c r="AF56" s="112"/>
      <c r="AH56" s="15">
        <f t="shared" si="21"/>
        <v>0</v>
      </c>
      <c r="AI56" s="15">
        <f t="shared" si="22"/>
        <v>0</v>
      </c>
      <c r="AJ56" s="15">
        <f t="shared" si="23"/>
        <v>0</v>
      </c>
      <c r="AL56" s="113"/>
      <c r="AM56" s="113"/>
      <c r="AN56" s="113"/>
      <c r="AP56" s="137"/>
      <c r="AQ56" s="136"/>
      <c r="AR56" s="136"/>
      <c r="AT56" s="15">
        <f t="shared" si="19"/>
        <v>0</v>
      </c>
      <c r="AU56" s="15">
        <f t="shared" si="15"/>
        <v>0</v>
      </c>
      <c r="AV56" s="15">
        <f t="shared" si="16"/>
        <v>0</v>
      </c>
    </row>
    <row r="57" spans="1:48" hidden="1" x14ac:dyDescent="0.25">
      <c r="A57" s="109"/>
      <c r="C57" s="110"/>
      <c r="D57" s="110"/>
      <c r="E57" s="110"/>
      <c r="F57" s="111"/>
      <c r="G57" s="111"/>
      <c r="H57" s="111"/>
      <c r="I57" s="20" t="str">
        <f t="shared" si="17"/>
        <v>n/a</v>
      </c>
      <c r="J57" s="20" t="str">
        <f t="shared" si="11"/>
        <v>n/a</v>
      </c>
      <c r="K57" s="20" t="str">
        <f t="shared" si="12"/>
        <v>n/a</v>
      </c>
      <c r="M57" s="112"/>
      <c r="N57" s="112"/>
      <c r="O57" s="172"/>
      <c r="P57" s="172"/>
      <c r="R57" s="112"/>
      <c r="S57" s="112"/>
      <c r="T57" s="112"/>
      <c r="U57" s="21"/>
      <c r="V57" s="112"/>
      <c r="W57" s="112"/>
      <c r="X57" s="112"/>
      <c r="Z57" s="112"/>
      <c r="AA57" s="112"/>
      <c r="AB57" s="112"/>
      <c r="AD57" s="112"/>
      <c r="AE57" s="112"/>
      <c r="AF57" s="112"/>
      <c r="AH57" s="15">
        <f t="shared" si="21"/>
        <v>0</v>
      </c>
      <c r="AI57" s="15">
        <f t="shared" si="22"/>
        <v>0</v>
      </c>
      <c r="AJ57" s="15">
        <f t="shared" si="23"/>
        <v>0</v>
      </c>
      <c r="AL57" s="113"/>
      <c r="AM57" s="113"/>
      <c r="AN57" s="113"/>
      <c r="AP57" s="137"/>
      <c r="AQ57" s="136"/>
      <c r="AR57" s="136"/>
      <c r="AT57" s="15">
        <f t="shared" si="19"/>
        <v>0</v>
      </c>
      <c r="AU57" s="15">
        <f t="shared" si="15"/>
        <v>0</v>
      </c>
      <c r="AV57" s="15">
        <f t="shared" si="16"/>
        <v>0</v>
      </c>
    </row>
    <row r="58" spans="1:48" hidden="1" x14ac:dyDescent="0.25">
      <c r="A58" s="109"/>
      <c r="C58" s="110"/>
      <c r="D58" s="110"/>
      <c r="E58" s="110"/>
      <c r="F58" s="111"/>
      <c r="G58" s="111"/>
      <c r="H58" s="111"/>
      <c r="I58" s="20" t="str">
        <f t="shared" si="17"/>
        <v>n/a</v>
      </c>
      <c r="J58" s="20" t="str">
        <f t="shared" si="11"/>
        <v>n/a</v>
      </c>
      <c r="K58" s="20" t="str">
        <f t="shared" si="12"/>
        <v>n/a</v>
      </c>
      <c r="M58" s="112"/>
      <c r="N58" s="112"/>
      <c r="O58" s="172"/>
      <c r="P58" s="172"/>
      <c r="R58" s="112"/>
      <c r="S58" s="112"/>
      <c r="T58" s="112"/>
      <c r="U58" s="21"/>
      <c r="V58" s="112"/>
      <c r="W58" s="112"/>
      <c r="X58" s="112"/>
      <c r="Z58" s="112"/>
      <c r="AA58" s="112"/>
      <c r="AB58" s="112"/>
      <c r="AD58" s="112"/>
      <c r="AE58" s="112"/>
      <c r="AF58" s="112"/>
      <c r="AH58" s="15">
        <f t="shared" si="21"/>
        <v>0</v>
      </c>
      <c r="AI58" s="15">
        <f t="shared" si="22"/>
        <v>0</v>
      </c>
      <c r="AJ58" s="15">
        <f t="shared" si="23"/>
        <v>0</v>
      </c>
      <c r="AL58" s="113"/>
      <c r="AM58" s="113"/>
      <c r="AN58" s="113"/>
      <c r="AP58" s="137"/>
      <c r="AQ58" s="136"/>
      <c r="AR58" s="136"/>
      <c r="AT58" s="15">
        <f t="shared" si="19"/>
        <v>0</v>
      </c>
      <c r="AU58" s="15">
        <f t="shared" si="15"/>
        <v>0</v>
      </c>
      <c r="AV58" s="15">
        <f t="shared" si="16"/>
        <v>0</v>
      </c>
    </row>
    <row r="59" spans="1:48" hidden="1" x14ac:dyDescent="0.25">
      <c r="A59" s="109"/>
      <c r="C59" s="110"/>
      <c r="D59" s="110"/>
      <c r="E59" s="110"/>
      <c r="F59" s="111"/>
      <c r="G59" s="111"/>
      <c r="H59" s="111"/>
      <c r="I59" s="20" t="str">
        <f t="shared" si="17"/>
        <v>n/a</v>
      </c>
      <c r="J59" s="20" t="str">
        <f t="shared" si="11"/>
        <v>n/a</v>
      </c>
      <c r="K59" s="20" t="str">
        <f t="shared" si="12"/>
        <v>n/a</v>
      </c>
      <c r="M59" s="112"/>
      <c r="N59" s="112"/>
      <c r="O59" s="172"/>
      <c r="P59" s="172"/>
      <c r="R59" s="112"/>
      <c r="S59" s="112"/>
      <c r="T59" s="112"/>
      <c r="U59" s="21"/>
      <c r="V59" s="112"/>
      <c r="W59" s="112"/>
      <c r="X59" s="112"/>
      <c r="Z59" s="112"/>
      <c r="AA59" s="112"/>
      <c r="AB59" s="112"/>
      <c r="AD59" s="112"/>
      <c r="AE59" s="112"/>
      <c r="AF59" s="112"/>
      <c r="AH59" s="15">
        <f t="shared" si="21"/>
        <v>0</v>
      </c>
      <c r="AI59" s="15">
        <f t="shared" si="22"/>
        <v>0</v>
      </c>
      <c r="AJ59" s="15">
        <f t="shared" si="23"/>
        <v>0</v>
      </c>
      <c r="AL59" s="113"/>
      <c r="AM59" s="113"/>
      <c r="AN59" s="113"/>
      <c r="AP59" s="137"/>
      <c r="AQ59" s="136"/>
      <c r="AR59" s="136"/>
      <c r="AT59" s="15">
        <f t="shared" si="19"/>
        <v>0</v>
      </c>
      <c r="AU59" s="15">
        <f t="shared" si="15"/>
        <v>0</v>
      </c>
      <c r="AV59" s="15">
        <f t="shared" si="16"/>
        <v>0</v>
      </c>
    </row>
    <row r="60" spans="1:48" hidden="1" x14ac:dyDescent="0.25">
      <c r="A60" s="109"/>
      <c r="C60" s="110"/>
      <c r="D60" s="110"/>
      <c r="E60" s="110"/>
      <c r="F60" s="111"/>
      <c r="G60" s="111"/>
      <c r="H60" s="111"/>
      <c r="I60" s="20" t="str">
        <f t="shared" si="17"/>
        <v>n/a</v>
      </c>
      <c r="J60" s="20" t="str">
        <f t="shared" si="11"/>
        <v>n/a</v>
      </c>
      <c r="K60" s="20" t="str">
        <f t="shared" si="12"/>
        <v>n/a</v>
      </c>
      <c r="M60" s="112"/>
      <c r="N60" s="112"/>
      <c r="O60" s="172"/>
      <c r="P60" s="172"/>
      <c r="R60" s="112"/>
      <c r="S60" s="112"/>
      <c r="T60" s="112"/>
      <c r="U60" s="21"/>
      <c r="V60" s="112"/>
      <c r="W60" s="112"/>
      <c r="X60" s="112"/>
      <c r="Z60" s="112"/>
      <c r="AA60" s="112"/>
      <c r="AB60" s="112"/>
      <c r="AD60" s="112"/>
      <c r="AE60" s="112"/>
      <c r="AF60" s="112"/>
      <c r="AH60" s="15">
        <f t="shared" si="21"/>
        <v>0</v>
      </c>
      <c r="AI60" s="15">
        <f t="shared" si="22"/>
        <v>0</v>
      </c>
      <c r="AJ60" s="15">
        <f t="shared" si="23"/>
        <v>0</v>
      </c>
      <c r="AL60" s="113"/>
      <c r="AM60" s="113"/>
      <c r="AN60" s="113"/>
      <c r="AP60" s="137"/>
      <c r="AQ60" s="136"/>
      <c r="AR60" s="136"/>
      <c r="AT60" s="15">
        <f t="shared" si="19"/>
        <v>0</v>
      </c>
      <c r="AU60" s="15">
        <f t="shared" si="15"/>
        <v>0</v>
      </c>
      <c r="AV60" s="15">
        <f t="shared" si="16"/>
        <v>0</v>
      </c>
    </row>
    <row r="61" spans="1:48" hidden="1" x14ac:dyDescent="0.25">
      <c r="A61" s="109"/>
      <c r="C61" s="110"/>
      <c r="D61" s="110"/>
      <c r="E61" s="110"/>
      <c r="F61" s="111"/>
      <c r="G61" s="111"/>
      <c r="H61" s="111"/>
      <c r="I61" s="20" t="str">
        <f t="shared" si="17"/>
        <v>n/a</v>
      </c>
      <c r="J61" s="20" t="str">
        <f t="shared" si="11"/>
        <v>n/a</v>
      </c>
      <c r="K61" s="20" t="str">
        <f t="shared" si="12"/>
        <v>n/a</v>
      </c>
      <c r="M61" s="112"/>
      <c r="N61" s="112"/>
      <c r="O61" s="172"/>
      <c r="P61" s="172"/>
      <c r="R61" s="112"/>
      <c r="S61" s="112"/>
      <c r="T61" s="112"/>
      <c r="U61" s="21"/>
      <c r="V61" s="112"/>
      <c r="W61" s="112"/>
      <c r="X61" s="112"/>
      <c r="Z61" s="112"/>
      <c r="AA61" s="112"/>
      <c r="AB61" s="112"/>
      <c r="AD61" s="112"/>
      <c r="AE61" s="112"/>
      <c r="AF61" s="112"/>
      <c r="AH61" s="15">
        <f t="shared" si="21"/>
        <v>0</v>
      </c>
      <c r="AI61" s="15">
        <f t="shared" si="22"/>
        <v>0</v>
      </c>
      <c r="AJ61" s="15">
        <f t="shared" si="23"/>
        <v>0</v>
      </c>
      <c r="AL61" s="113"/>
      <c r="AM61" s="113"/>
      <c r="AN61" s="113"/>
      <c r="AP61" s="137"/>
      <c r="AQ61" s="136"/>
      <c r="AR61" s="136"/>
      <c r="AT61" s="15">
        <f t="shared" si="19"/>
        <v>0</v>
      </c>
      <c r="AU61" s="15">
        <f t="shared" si="15"/>
        <v>0</v>
      </c>
      <c r="AV61" s="15">
        <f t="shared" si="16"/>
        <v>0</v>
      </c>
    </row>
    <row r="62" spans="1:48" hidden="1" x14ac:dyDescent="0.25">
      <c r="A62" s="109"/>
      <c r="C62" s="110"/>
      <c r="D62" s="110"/>
      <c r="E62" s="110"/>
      <c r="F62" s="111"/>
      <c r="G62" s="111"/>
      <c r="H62" s="111"/>
      <c r="I62" s="20" t="str">
        <f t="shared" si="17"/>
        <v>n/a</v>
      </c>
      <c r="J62" s="20" t="str">
        <f t="shared" si="11"/>
        <v>n/a</v>
      </c>
      <c r="K62" s="20" t="str">
        <f t="shared" si="12"/>
        <v>n/a</v>
      </c>
      <c r="M62" s="112"/>
      <c r="N62" s="112"/>
      <c r="O62" s="172"/>
      <c r="P62" s="172"/>
      <c r="R62" s="112"/>
      <c r="S62" s="112"/>
      <c r="T62" s="112"/>
      <c r="U62" s="21"/>
      <c r="V62" s="112"/>
      <c r="W62" s="112"/>
      <c r="X62" s="112"/>
      <c r="Z62" s="112"/>
      <c r="AA62" s="112"/>
      <c r="AB62" s="112"/>
      <c r="AD62" s="112"/>
      <c r="AE62" s="112"/>
      <c r="AF62" s="112"/>
      <c r="AH62" s="15">
        <f t="shared" si="21"/>
        <v>0</v>
      </c>
      <c r="AI62" s="15">
        <f t="shared" si="22"/>
        <v>0</v>
      </c>
      <c r="AJ62" s="15">
        <f t="shared" si="23"/>
        <v>0</v>
      </c>
      <c r="AL62" s="113"/>
      <c r="AM62" s="113"/>
      <c r="AN62" s="113"/>
      <c r="AP62" s="137"/>
      <c r="AQ62" s="136"/>
      <c r="AR62" s="136"/>
      <c r="AT62" s="15">
        <f t="shared" si="19"/>
        <v>0</v>
      </c>
      <c r="AU62" s="15">
        <f t="shared" si="15"/>
        <v>0</v>
      </c>
      <c r="AV62" s="15">
        <f t="shared" si="16"/>
        <v>0</v>
      </c>
    </row>
    <row r="63" spans="1:48" hidden="1" x14ac:dyDescent="0.25">
      <c r="A63" s="109"/>
      <c r="C63" s="110"/>
      <c r="D63" s="110"/>
      <c r="E63" s="110"/>
      <c r="F63" s="111"/>
      <c r="G63" s="111"/>
      <c r="H63" s="111"/>
      <c r="I63" s="20" t="str">
        <f t="shared" si="17"/>
        <v>n/a</v>
      </c>
      <c r="J63" s="20" t="str">
        <f t="shared" si="11"/>
        <v>n/a</v>
      </c>
      <c r="K63" s="20" t="str">
        <f t="shared" si="12"/>
        <v>n/a</v>
      </c>
      <c r="M63" s="112"/>
      <c r="N63" s="112"/>
      <c r="O63" s="172"/>
      <c r="P63" s="172"/>
      <c r="R63" s="112"/>
      <c r="S63" s="112"/>
      <c r="T63" s="112"/>
      <c r="U63" s="21"/>
      <c r="V63" s="112"/>
      <c r="W63" s="112"/>
      <c r="X63" s="112"/>
      <c r="Z63" s="112"/>
      <c r="AA63" s="112"/>
      <c r="AB63" s="112"/>
      <c r="AD63" s="112"/>
      <c r="AE63" s="112"/>
      <c r="AF63" s="112"/>
      <c r="AH63" s="15">
        <f t="shared" si="21"/>
        <v>0</v>
      </c>
      <c r="AI63" s="15">
        <f t="shared" si="22"/>
        <v>0</v>
      </c>
      <c r="AJ63" s="15">
        <f t="shared" si="23"/>
        <v>0</v>
      </c>
      <c r="AL63" s="113"/>
      <c r="AM63" s="113"/>
      <c r="AN63" s="113"/>
      <c r="AP63" s="137"/>
      <c r="AQ63" s="136"/>
      <c r="AR63" s="136"/>
      <c r="AT63" s="15">
        <f t="shared" si="19"/>
        <v>0</v>
      </c>
      <c r="AU63" s="15">
        <f t="shared" si="15"/>
        <v>0</v>
      </c>
      <c r="AV63" s="15">
        <f t="shared" si="16"/>
        <v>0</v>
      </c>
    </row>
    <row r="64" spans="1:48" hidden="1" x14ac:dyDescent="0.25">
      <c r="A64" s="109"/>
      <c r="C64" s="110"/>
      <c r="D64" s="110"/>
      <c r="E64" s="110"/>
      <c r="F64" s="111"/>
      <c r="G64" s="111"/>
      <c r="H64" s="111"/>
      <c r="I64" s="20" t="str">
        <f t="shared" si="17"/>
        <v>n/a</v>
      </c>
      <c r="J64" s="20" t="str">
        <f t="shared" si="11"/>
        <v>n/a</v>
      </c>
      <c r="K64" s="20" t="str">
        <f t="shared" si="12"/>
        <v>n/a</v>
      </c>
      <c r="M64" s="112"/>
      <c r="N64" s="112"/>
      <c r="O64" s="172"/>
      <c r="P64" s="172"/>
      <c r="R64" s="112"/>
      <c r="S64" s="112"/>
      <c r="T64" s="112"/>
      <c r="U64" s="21"/>
      <c r="V64" s="112"/>
      <c r="W64" s="112"/>
      <c r="X64" s="112"/>
      <c r="Z64" s="112"/>
      <c r="AA64" s="112"/>
      <c r="AB64" s="112"/>
      <c r="AD64" s="112"/>
      <c r="AE64" s="112"/>
      <c r="AF64" s="112"/>
      <c r="AH64" s="15">
        <f t="shared" si="21"/>
        <v>0</v>
      </c>
      <c r="AI64" s="15">
        <f t="shared" si="22"/>
        <v>0</v>
      </c>
      <c r="AJ64" s="15">
        <f t="shared" si="23"/>
        <v>0</v>
      </c>
      <c r="AL64" s="113"/>
      <c r="AM64" s="113"/>
      <c r="AN64" s="113"/>
      <c r="AP64" s="137"/>
      <c r="AQ64" s="136"/>
      <c r="AR64" s="136"/>
      <c r="AT64" s="15">
        <f t="shared" si="19"/>
        <v>0</v>
      </c>
      <c r="AU64" s="15">
        <f t="shared" si="15"/>
        <v>0</v>
      </c>
      <c r="AV64" s="15">
        <f t="shared" si="16"/>
        <v>0</v>
      </c>
    </row>
    <row r="65" spans="1:48" hidden="1" x14ac:dyDescent="0.25">
      <c r="A65" s="109"/>
      <c r="C65" s="110"/>
      <c r="D65" s="110"/>
      <c r="E65" s="110"/>
      <c r="F65" s="111"/>
      <c r="G65" s="111"/>
      <c r="H65" s="111"/>
      <c r="I65" s="20" t="str">
        <f t="shared" si="17"/>
        <v>n/a</v>
      </c>
      <c r="J65" s="20" t="str">
        <f t="shared" si="11"/>
        <v>n/a</v>
      </c>
      <c r="K65" s="20" t="str">
        <f t="shared" si="12"/>
        <v>n/a</v>
      </c>
      <c r="M65" s="112"/>
      <c r="N65" s="112"/>
      <c r="O65" s="172"/>
      <c r="P65" s="172"/>
      <c r="R65" s="112"/>
      <c r="S65" s="112"/>
      <c r="T65" s="112"/>
      <c r="U65" s="21"/>
      <c r="V65" s="112"/>
      <c r="W65" s="112"/>
      <c r="X65" s="112"/>
      <c r="Z65" s="112"/>
      <c r="AA65" s="112"/>
      <c r="AB65" s="112"/>
      <c r="AD65" s="112"/>
      <c r="AE65" s="112"/>
      <c r="AF65" s="112"/>
      <c r="AH65" s="15">
        <f t="shared" si="21"/>
        <v>0</v>
      </c>
      <c r="AI65" s="15">
        <f t="shared" si="22"/>
        <v>0</v>
      </c>
      <c r="AJ65" s="15">
        <f t="shared" si="23"/>
        <v>0</v>
      </c>
      <c r="AL65" s="113"/>
      <c r="AM65" s="113"/>
      <c r="AN65" s="113"/>
      <c r="AP65" s="137"/>
      <c r="AQ65" s="136"/>
      <c r="AR65" s="136"/>
      <c r="AT65" s="15">
        <f t="shared" si="19"/>
        <v>0</v>
      </c>
      <c r="AU65" s="15">
        <f t="shared" si="15"/>
        <v>0</v>
      </c>
      <c r="AV65" s="15">
        <f t="shared" si="16"/>
        <v>0</v>
      </c>
    </row>
    <row r="66" spans="1:48" hidden="1" x14ac:dyDescent="0.25">
      <c r="A66" s="109"/>
      <c r="C66" s="110"/>
      <c r="D66" s="110"/>
      <c r="E66" s="110"/>
      <c r="F66" s="111"/>
      <c r="G66" s="111"/>
      <c r="H66" s="111"/>
      <c r="I66" s="20" t="str">
        <f t="shared" si="17"/>
        <v>n/a</v>
      </c>
      <c r="J66" s="20" t="str">
        <f t="shared" si="11"/>
        <v>n/a</v>
      </c>
      <c r="K66" s="20" t="str">
        <f t="shared" si="12"/>
        <v>n/a</v>
      </c>
      <c r="M66" s="112"/>
      <c r="N66" s="112"/>
      <c r="O66" s="172"/>
      <c r="P66" s="172"/>
      <c r="R66" s="112"/>
      <c r="S66" s="112"/>
      <c r="T66" s="112"/>
      <c r="U66" s="21"/>
      <c r="V66" s="112"/>
      <c r="W66" s="112"/>
      <c r="X66" s="112"/>
      <c r="Z66" s="112"/>
      <c r="AA66" s="112"/>
      <c r="AB66" s="112"/>
      <c r="AD66" s="112"/>
      <c r="AE66" s="112"/>
      <c r="AF66" s="112"/>
      <c r="AH66" s="15">
        <f t="shared" si="21"/>
        <v>0</v>
      </c>
      <c r="AI66" s="15">
        <f t="shared" si="22"/>
        <v>0</v>
      </c>
      <c r="AJ66" s="15">
        <f t="shared" si="23"/>
        <v>0</v>
      </c>
      <c r="AL66" s="113"/>
      <c r="AM66" s="113"/>
      <c r="AN66" s="113"/>
      <c r="AP66" s="137"/>
      <c r="AQ66" s="136"/>
      <c r="AR66" s="136"/>
      <c r="AT66" s="15">
        <f t="shared" si="19"/>
        <v>0</v>
      </c>
      <c r="AU66" s="15">
        <f t="shared" si="15"/>
        <v>0</v>
      </c>
      <c r="AV66" s="15">
        <f t="shared" si="16"/>
        <v>0</v>
      </c>
    </row>
    <row r="67" spans="1:48" hidden="1" x14ac:dyDescent="0.25">
      <c r="A67" s="109"/>
      <c r="C67" s="110"/>
      <c r="D67" s="110"/>
      <c r="E67" s="110"/>
      <c r="F67" s="111"/>
      <c r="G67" s="111"/>
      <c r="H67" s="111"/>
      <c r="I67" s="20" t="str">
        <f t="shared" si="17"/>
        <v>n/a</v>
      </c>
      <c r="J67" s="20" t="str">
        <f t="shared" si="11"/>
        <v>n/a</v>
      </c>
      <c r="K67" s="20" t="str">
        <f t="shared" si="12"/>
        <v>n/a</v>
      </c>
      <c r="M67" s="112"/>
      <c r="N67" s="112"/>
      <c r="O67" s="172"/>
      <c r="P67" s="172"/>
      <c r="R67" s="112"/>
      <c r="S67" s="112"/>
      <c r="T67" s="112"/>
      <c r="U67" s="21"/>
      <c r="V67" s="112"/>
      <c r="W67" s="112"/>
      <c r="X67" s="112"/>
      <c r="Z67" s="112"/>
      <c r="AA67" s="112"/>
      <c r="AB67" s="112"/>
      <c r="AD67" s="112"/>
      <c r="AE67" s="112"/>
      <c r="AF67" s="112"/>
      <c r="AH67" s="15">
        <f t="shared" si="21"/>
        <v>0</v>
      </c>
      <c r="AI67" s="15">
        <f t="shared" si="22"/>
        <v>0</v>
      </c>
      <c r="AJ67" s="15">
        <f t="shared" si="23"/>
        <v>0</v>
      </c>
      <c r="AL67" s="113"/>
      <c r="AM67" s="113"/>
      <c r="AN67" s="113"/>
      <c r="AP67" s="137"/>
      <c r="AQ67" s="136"/>
      <c r="AR67" s="136"/>
      <c r="AT67" s="15">
        <f t="shared" si="19"/>
        <v>0</v>
      </c>
      <c r="AU67" s="15">
        <f t="shared" si="15"/>
        <v>0</v>
      </c>
      <c r="AV67" s="15">
        <f t="shared" si="16"/>
        <v>0</v>
      </c>
    </row>
    <row r="68" spans="1:48" hidden="1" x14ac:dyDescent="0.25">
      <c r="A68" s="109"/>
      <c r="C68" s="110"/>
      <c r="D68" s="110"/>
      <c r="E68" s="110"/>
      <c r="F68" s="111"/>
      <c r="G68" s="111"/>
      <c r="H68" s="111"/>
      <c r="I68" s="20" t="str">
        <f t="shared" si="17"/>
        <v>n/a</v>
      </c>
      <c r="J68" s="20" t="str">
        <f t="shared" si="11"/>
        <v>n/a</v>
      </c>
      <c r="K68" s="20" t="str">
        <f t="shared" si="12"/>
        <v>n/a</v>
      </c>
      <c r="M68" s="112"/>
      <c r="N68" s="112"/>
      <c r="O68" s="172"/>
      <c r="P68" s="172"/>
      <c r="R68" s="112"/>
      <c r="S68" s="112"/>
      <c r="T68" s="112"/>
      <c r="U68" s="21"/>
      <c r="V68" s="112"/>
      <c r="W68" s="112"/>
      <c r="X68" s="112"/>
      <c r="Z68" s="112"/>
      <c r="AA68" s="112"/>
      <c r="AB68" s="112"/>
      <c r="AD68" s="112"/>
      <c r="AE68" s="112"/>
      <c r="AF68" s="112"/>
      <c r="AH68" s="15">
        <f t="shared" si="21"/>
        <v>0</v>
      </c>
      <c r="AI68" s="15">
        <f t="shared" si="22"/>
        <v>0</v>
      </c>
      <c r="AJ68" s="15">
        <f t="shared" si="23"/>
        <v>0</v>
      </c>
      <c r="AL68" s="113"/>
      <c r="AM68" s="113"/>
      <c r="AN68" s="113"/>
      <c r="AP68" s="137"/>
      <c r="AQ68" s="136"/>
      <c r="AR68" s="136"/>
      <c r="AT68" s="15">
        <f t="shared" si="19"/>
        <v>0</v>
      </c>
      <c r="AU68" s="15">
        <f t="shared" si="15"/>
        <v>0</v>
      </c>
      <c r="AV68" s="15">
        <f t="shared" si="16"/>
        <v>0</v>
      </c>
    </row>
    <row r="69" spans="1:48" hidden="1" x14ac:dyDescent="0.25">
      <c r="A69" s="109"/>
      <c r="C69" s="110"/>
      <c r="D69" s="110"/>
      <c r="E69" s="110"/>
      <c r="F69" s="111"/>
      <c r="G69" s="111"/>
      <c r="H69" s="111"/>
      <c r="I69" s="20" t="str">
        <f t="shared" si="17"/>
        <v>n/a</v>
      </c>
      <c r="J69" s="20" t="str">
        <f t="shared" si="11"/>
        <v>n/a</v>
      </c>
      <c r="K69" s="20" t="str">
        <f t="shared" si="12"/>
        <v>n/a</v>
      </c>
      <c r="M69" s="112"/>
      <c r="N69" s="112"/>
      <c r="O69" s="172"/>
      <c r="P69" s="172"/>
      <c r="R69" s="112"/>
      <c r="S69" s="112"/>
      <c r="T69" s="112"/>
      <c r="U69" s="21"/>
      <c r="V69" s="112"/>
      <c r="W69" s="112"/>
      <c r="X69" s="112"/>
      <c r="Z69" s="112"/>
      <c r="AA69" s="112"/>
      <c r="AB69" s="112"/>
      <c r="AD69" s="112"/>
      <c r="AE69" s="112"/>
      <c r="AF69" s="112"/>
      <c r="AH69" s="15">
        <f t="shared" si="21"/>
        <v>0</v>
      </c>
      <c r="AI69" s="15">
        <f t="shared" si="22"/>
        <v>0</v>
      </c>
      <c r="AJ69" s="15">
        <f t="shared" si="23"/>
        <v>0</v>
      </c>
      <c r="AL69" s="113"/>
      <c r="AM69" s="113"/>
      <c r="AN69" s="113"/>
      <c r="AP69" s="137"/>
      <c r="AQ69" s="136"/>
      <c r="AR69" s="136"/>
      <c r="AT69" s="15">
        <f t="shared" si="19"/>
        <v>0</v>
      </c>
      <c r="AU69" s="15">
        <f t="shared" si="15"/>
        <v>0</v>
      </c>
      <c r="AV69" s="15">
        <f t="shared" si="16"/>
        <v>0</v>
      </c>
    </row>
    <row r="70" spans="1:48" hidden="1" x14ac:dyDescent="0.25">
      <c r="A70" s="109"/>
      <c r="C70" s="110"/>
      <c r="D70" s="110"/>
      <c r="E70" s="110"/>
      <c r="F70" s="111"/>
      <c r="G70" s="111"/>
      <c r="H70" s="111"/>
      <c r="I70" s="20" t="str">
        <f t="shared" si="17"/>
        <v>n/a</v>
      </c>
      <c r="J70" s="20" t="str">
        <f t="shared" si="11"/>
        <v>n/a</v>
      </c>
      <c r="K70" s="20" t="str">
        <f t="shared" si="12"/>
        <v>n/a</v>
      </c>
      <c r="M70" s="112"/>
      <c r="N70" s="112"/>
      <c r="O70" s="172"/>
      <c r="P70" s="172"/>
      <c r="R70" s="112"/>
      <c r="S70" s="112"/>
      <c r="T70" s="112"/>
      <c r="U70" s="21"/>
      <c r="V70" s="112"/>
      <c r="W70" s="112"/>
      <c r="X70" s="112"/>
      <c r="Z70" s="112"/>
      <c r="AA70" s="112"/>
      <c r="AB70" s="112"/>
      <c r="AD70" s="112"/>
      <c r="AE70" s="112"/>
      <c r="AF70" s="112"/>
      <c r="AH70" s="15">
        <f t="shared" si="21"/>
        <v>0</v>
      </c>
      <c r="AI70" s="15">
        <f t="shared" si="22"/>
        <v>0</v>
      </c>
      <c r="AJ70" s="15">
        <f t="shared" si="23"/>
        <v>0</v>
      </c>
      <c r="AL70" s="113"/>
      <c r="AM70" s="113"/>
      <c r="AN70" s="113"/>
      <c r="AP70" s="137"/>
      <c r="AQ70" s="136"/>
      <c r="AR70" s="136"/>
      <c r="AT70" s="15">
        <f t="shared" si="19"/>
        <v>0</v>
      </c>
      <c r="AU70" s="15">
        <f t="shared" si="15"/>
        <v>0</v>
      </c>
      <c r="AV70" s="15">
        <f t="shared" si="16"/>
        <v>0</v>
      </c>
    </row>
    <row r="71" spans="1:48" hidden="1" x14ac:dyDescent="0.25">
      <c r="A71" s="109"/>
      <c r="C71" s="110"/>
      <c r="D71" s="110"/>
      <c r="E71" s="110"/>
      <c r="F71" s="111"/>
      <c r="G71" s="111"/>
      <c r="H71" s="111"/>
      <c r="I71" s="20" t="str">
        <f t="shared" si="17"/>
        <v>n/a</v>
      </c>
      <c r="J71" s="20" t="str">
        <f t="shared" si="11"/>
        <v>n/a</v>
      </c>
      <c r="K71" s="20" t="str">
        <f t="shared" si="12"/>
        <v>n/a</v>
      </c>
      <c r="M71" s="112"/>
      <c r="N71" s="112"/>
      <c r="O71" s="172"/>
      <c r="P71" s="172"/>
      <c r="R71" s="112"/>
      <c r="S71" s="112"/>
      <c r="T71" s="112"/>
      <c r="U71" s="21"/>
      <c r="V71" s="112"/>
      <c r="W71" s="112"/>
      <c r="X71" s="112"/>
      <c r="Z71" s="112"/>
      <c r="AA71" s="112"/>
      <c r="AB71" s="112"/>
      <c r="AD71" s="112"/>
      <c r="AE71" s="112"/>
      <c r="AF71" s="112"/>
      <c r="AH71" s="15">
        <f t="shared" si="21"/>
        <v>0</v>
      </c>
      <c r="AI71" s="15">
        <f t="shared" si="22"/>
        <v>0</v>
      </c>
      <c r="AJ71" s="15">
        <f t="shared" si="23"/>
        <v>0</v>
      </c>
      <c r="AL71" s="113"/>
      <c r="AM71" s="113"/>
      <c r="AN71" s="113"/>
      <c r="AP71" s="137"/>
      <c r="AQ71" s="136"/>
      <c r="AR71" s="136"/>
      <c r="AT71" s="15">
        <f t="shared" si="19"/>
        <v>0</v>
      </c>
      <c r="AU71" s="15">
        <f t="shared" si="15"/>
        <v>0</v>
      </c>
      <c r="AV71" s="15">
        <f t="shared" si="16"/>
        <v>0</v>
      </c>
    </row>
    <row r="72" spans="1:48" hidden="1" x14ac:dyDescent="0.25">
      <c r="A72" s="109"/>
      <c r="C72" s="110"/>
      <c r="D72" s="110"/>
      <c r="E72" s="110"/>
      <c r="F72" s="111"/>
      <c r="G72" s="111"/>
      <c r="H72" s="111"/>
      <c r="I72" s="20" t="str">
        <f t="shared" si="17"/>
        <v>n/a</v>
      </c>
      <c r="J72" s="20" t="str">
        <f t="shared" si="11"/>
        <v>n/a</v>
      </c>
      <c r="K72" s="20" t="str">
        <f t="shared" si="12"/>
        <v>n/a</v>
      </c>
      <c r="M72" s="112"/>
      <c r="N72" s="112"/>
      <c r="O72" s="172"/>
      <c r="P72" s="172"/>
      <c r="R72" s="112"/>
      <c r="S72" s="112"/>
      <c r="T72" s="112"/>
      <c r="U72" s="21"/>
      <c r="V72" s="112"/>
      <c r="W72" s="112"/>
      <c r="X72" s="112"/>
      <c r="Z72" s="112"/>
      <c r="AA72" s="112"/>
      <c r="AB72" s="112"/>
      <c r="AD72" s="112"/>
      <c r="AE72" s="112"/>
      <c r="AF72" s="112"/>
      <c r="AH72" s="15">
        <f t="shared" si="21"/>
        <v>0</v>
      </c>
      <c r="AI72" s="15">
        <f t="shared" si="22"/>
        <v>0</v>
      </c>
      <c r="AJ72" s="15">
        <f t="shared" si="23"/>
        <v>0</v>
      </c>
      <c r="AL72" s="113"/>
      <c r="AM72" s="113"/>
      <c r="AN72" s="113"/>
      <c r="AP72" s="137"/>
      <c r="AQ72" s="136"/>
      <c r="AR72" s="136"/>
      <c r="AT72" s="15">
        <f t="shared" si="19"/>
        <v>0</v>
      </c>
      <c r="AU72" s="15">
        <f t="shared" si="15"/>
        <v>0</v>
      </c>
      <c r="AV72" s="15">
        <f t="shared" si="16"/>
        <v>0</v>
      </c>
    </row>
    <row r="73" spans="1:48" hidden="1" x14ac:dyDescent="0.25">
      <c r="A73" s="109"/>
      <c r="C73" s="110"/>
      <c r="D73" s="110"/>
      <c r="E73" s="110"/>
      <c r="F73" s="111"/>
      <c r="G73" s="111"/>
      <c r="H73" s="111"/>
      <c r="I73" s="20" t="str">
        <f t="shared" si="17"/>
        <v>n/a</v>
      </c>
      <c r="J73" s="20" t="str">
        <f t="shared" si="11"/>
        <v>n/a</v>
      </c>
      <c r="K73" s="20" t="str">
        <f t="shared" si="12"/>
        <v>n/a</v>
      </c>
      <c r="M73" s="112"/>
      <c r="N73" s="112"/>
      <c r="O73" s="172"/>
      <c r="P73" s="172"/>
      <c r="R73" s="112"/>
      <c r="S73" s="112"/>
      <c r="T73" s="112"/>
      <c r="U73" s="21"/>
      <c r="V73" s="112"/>
      <c r="W73" s="112"/>
      <c r="X73" s="112"/>
      <c r="Z73" s="112"/>
      <c r="AA73" s="112"/>
      <c r="AB73" s="112"/>
      <c r="AD73" s="112"/>
      <c r="AE73" s="112"/>
      <c r="AF73" s="112"/>
      <c r="AH73" s="15">
        <f t="shared" si="21"/>
        <v>0</v>
      </c>
      <c r="AI73" s="15">
        <f t="shared" si="22"/>
        <v>0</v>
      </c>
      <c r="AJ73" s="15">
        <f t="shared" si="23"/>
        <v>0</v>
      </c>
      <c r="AL73" s="113"/>
      <c r="AM73" s="113"/>
      <c r="AN73" s="113"/>
      <c r="AP73" s="137"/>
      <c r="AQ73" s="136"/>
      <c r="AR73" s="136"/>
      <c r="AT73" s="15">
        <f t="shared" si="19"/>
        <v>0</v>
      </c>
      <c r="AU73" s="15">
        <f t="shared" si="15"/>
        <v>0</v>
      </c>
      <c r="AV73" s="15">
        <f t="shared" si="16"/>
        <v>0</v>
      </c>
    </row>
    <row r="74" spans="1:48" hidden="1" x14ac:dyDescent="0.25">
      <c r="A74" s="109"/>
      <c r="C74" s="110"/>
      <c r="D74" s="110"/>
      <c r="E74" s="110"/>
      <c r="F74" s="111"/>
      <c r="G74" s="111"/>
      <c r="H74" s="111"/>
      <c r="I74" s="20" t="str">
        <f t="shared" si="17"/>
        <v>n/a</v>
      </c>
      <c r="J74" s="20" t="str">
        <f t="shared" si="11"/>
        <v>n/a</v>
      </c>
      <c r="K74" s="20" t="str">
        <f t="shared" si="12"/>
        <v>n/a</v>
      </c>
      <c r="M74" s="112"/>
      <c r="N74" s="112"/>
      <c r="O74" s="172"/>
      <c r="P74" s="172"/>
      <c r="R74" s="112"/>
      <c r="S74" s="112"/>
      <c r="T74" s="112"/>
      <c r="U74" s="21"/>
      <c r="V74" s="112"/>
      <c r="W74" s="112"/>
      <c r="X74" s="112"/>
      <c r="Z74" s="112"/>
      <c r="AA74" s="112"/>
      <c r="AB74" s="112"/>
      <c r="AD74" s="112"/>
      <c r="AE74" s="112"/>
      <c r="AF74" s="112"/>
      <c r="AH74" s="15">
        <f t="shared" si="21"/>
        <v>0</v>
      </c>
      <c r="AI74" s="15">
        <f t="shared" si="22"/>
        <v>0</v>
      </c>
      <c r="AJ74" s="15">
        <f t="shared" si="23"/>
        <v>0</v>
      </c>
      <c r="AL74" s="113"/>
      <c r="AM74" s="113"/>
      <c r="AN74" s="113"/>
      <c r="AP74" s="137"/>
      <c r="AQ74" s="136"/>
      <c r="AR74" s="136"/>
      <c r="AT74" s="15">
        <f t="shared" si="19"/>
        <v>0</v>
      </c>
      <c r="AU74" s="15">
        <f t="shared" si="15"/>
        <v>0</v>
      </c>
      <c r="AV74" s="15">
        <f t="shared" si="16"/>
        <v>0</v>
      </c>
    </row>
    <row r="75" spans="1:48" hidden="1" x14ac:dyDescent="0.25">
      <c r="A75" s="109"/>
      <c r="C75" s="110"/>
      <c r="D75" s="110"/>
      <c r="E75" s="110"/>
      <c r="F75" s="111"/>
      <c r="G75" s="111"/>
      <c r="H75" s="111"/>
      <c r="I75" s="20" t="str">
        <f t="shared" si="17"/>
        <v>n/a</v>
      </c>
      <c r="J75" s="20" t="str">
        <f t="shared" si="11"/>
        <v>n/a</v>
      </c>
      <c r="K75" s="20" t="str">
        <f t="shared" si="12"/>
        <v>n/a</v>
      </c>
      <c r="M75" s="112"/>
      <c r="N75" s="112"/>
      <c r="O75" s="172"/>
      <c r="P75" s="172"/>
      <c r="R75" s="112"/>
      <c r="S75" s="112"/>
      <c r="T75" s="112"/>
      <c r="U75" s="21"/>
      <c r="V75" s="112"/>
      <c r="W75" s="112"/>
      <c r="X75" s="112"/>
      <c r="Z75" s="112"/>
      <c r="AA75" s="112"/>
      <c r="AB75" s="112"/>
      <c r="AD75" s="112"/>
      <c r="AE75" s="112"/>
      <c r="AF75" s="112"/>
      <c r="AH75" s="15">
        <f t="shared" si="21"/>
        <v>0</v>
      </c>
      <c r="AI75" s="15">
        <f t="shared" si="22"/>
        <v>0</v>
      </c>
      <c r="AJ75" s="15">
        <f t="shared" si="23"/>
        <v>0</v>
      </c>
      <c r="AL75" s="113"/>
      <c r="AM75" s="113"/>
      <c r="AN75" s="113"/>
      <c r="AP75" s="137"/>
      <c r="AQ75" s="136"/>
      <c r="AR75" s="136"/>
      <c r="AT75" s="15">
        <f t="shared" si="19"/>
        <v>0</v>
      </c>
      <c r="AU75" s="15">
        <f t="shared" si="15"/>
        <v>0</v>
      </c>
      <c r="AV75" s="15">
        <f t="shared" si="16"/>
        <v>0</v>
      </c>
    </row>
    <row r="76" spans="1:48" hidden="1" x14ac:dyDescent="0.25">
      <c r="A76" s="109"/>
      <c r="C76" s="110"/>
      <c r="D76" s="110"/>
      <c r="E76" s="110"/>
      <c r="F76" s="111"/>
      <c r="G76" s="111"/>
      <c r="H76" s="111"/>
      <c r="I76" s="20" t="str">
        <f t="shared" si="17"/>
        <v>n/a</v>
      </c>
      <c r="J76" s="20" t="str">
        <f t="shared" si="11"/>
        <v>n/a</v>
      </c>
      <c r="K76" s="20" t="str">
        <f t="shared" si="12"/>
        <v>n/a</v>
      </c>
      <c r="M76" s="112"/>
      <c r="N76" s="112"/>
      <c r="O76" s="172"/>
      <c r="P76" s="172"/>
      <c r="R76" s="112"/>
      <c r="S76" s="112"/>
      <c r="T76" s="112"/>
      <c r="U76" s="21"/>
      <c r="V76" s="112"/>
      <c r="W76" s="112"/>
      <c r="X76" s="112"/>
      <c r="Z76" s="112"/>
      <c r="AA76" s="112"/>
      <c r="AB76" s="112"/>
      <c r="AD76" s="112"/>
      <c r="AE76" s="112"/>
      <c r="AF76" s="112"/>
      <c r="AH76" s="15">
        <f t="shared" si="21"/>
        <v>0</v>
      </c>
      <c r="AI76" s="15">
        <f t="shared" si="22"/>
        <v>0</v>
      </c>
      <c r="AJ76" s="15">
        <f t="shared" si="23"/>
        <v>0</v>
      </c>
      <c r="AL76" s="113"/>
      <c r="AM76" s="113"/>
      <c r="AN76" s="113"/>
      <c r="AP76" s="137"/>
      <c r="AQ76" s="136"/>
      <c r="AR76" s="136"/>
      <c r="AT76" s="15">
        <f t="shared" si="19"/>
        <v>0</v>
      </c>
      <c r="AU76" s="15">
        <f t="shared" si="15"/>
        <v>0</v>
      </c>
      <c r="AV76" s="15">
        <f t="shared" si="16"/>
        <v>0</v>
      </c>
    </row>
    <row r="77" spans="1:48" hidden="1" x14ac:dyDescent="0.25">
      <c r="A77" s="109"/>
      <c r="C77" s="110"/>
      <c r="D77" s="110"/>
      <c r="E77" s="110"/>
      <c r="F77" s="111"/>
      <c r="G77" s="111"/>
      <c r="H77" s="111"/>
      <c r="I77" s="20" t="str">
        <f t="shared" si="17"/>
        <v>n/a</v>
      </c>
      <c r="J77" s="20" t="str">
        <f t="shared" si="11"/>
        <v>n/a</v>
      </c>
      <c r="K77" s="20" t="str">
        <f t="shared" si="12"/>
        <v>n/a</v>
      </c>
      <c r="M77" s="112"/>
      <c r="N77" s="112"/>
      <c r="O77" s="172"/>
      <c r="P77" s="172"/>
      <c r="R77" s="112"/>
      <c r="S77" s="112"/>
      <c r="T77" s="112"/>
      <c r="U77" s="21"/>
      <c r="V77" s="112"/>
      <c r="W77" s="112"/>
      <c r="X77" s="112"/>
      <c r="Z77" s="112"/>
      <c r="AA77" s="112"/>
      <c r="AB77" s="112"/>
      <c r="AD77" s="112"/>
      <c r="AE77" s="112"/>
      <c r="AF77" s="112"/>
      <c r="AH77" s="15">
        <f t="shared" si="21"/>
        <v>0</v>
      </c>
      <c r="AI77" s="15">
        <f t="shared" si="22"/>
        <v>0</v>
      </c>
      <c r="AJ77" s="15">
        <f t="shared" si="23"/>
        <v>0</v>
      </c>
      <c r="AL77" s="113"/>
      <c r="AM77" s="113"/>
      <c r="AN77" s="113"/>
      <c r="AP77" s="137"/>
      <c r="AQ77" s="136"/>
      <c r="AR77" s="136"/>
      <c r="AT77" s="15">
        <f t="shared" si="19"/>
        <v>0</v>
      </c>
      <c r="AU77" s="15">
        <f t="shared" si="15"/>
        <v>0</v>
      </c>
      <c r="AV77" s="15">
        <f t="shared" si="16"/>
        <v>0</v>
      </c>
    </row>
    <row r="78" spans="1:48" hidden="1" x14ac:dyDescent="0.25">
      <c r="A78" s="109"/>
      <c r="C78" s="110"/>
      <c r="D78" s="110"/>
      <c r="E78" s="110"/>
      <c r="F78" s="111"/>
      <c r="G78" s="111"/>
      <c r="H78" s="111"/>
      <c r="I78" s="20" t="str">
        <f t="shared" si="17"/>
        <v>n/a</v>
      </c>
      <c r="J78" s="20" t="str">
        <f t="shared" si="11"/>
        <v>n/a</v>
      </c>
      <c r="K78" s="20" t="str">
        <f t="shared" si="12"/>
        <v>n/a</v>
      </c>
      <c r="M78" s="112"/>
      <c r="N78" s="112"/>
      <c r="O78" s="172"/>
      <c r="P78" s="172"/>
      <c r="R78" s="112"/>
      <c r="S78" s="112"/>
      <c r="T78" s="112"/>
      <c r="U78" s="21"/>
      <c r="V78" s="112"/>
      <c r="W78" s="112"/>
      <c r="X78" s="112"/>
      <c r="Z78" s="112"/>
      <c r="AA78" s="112"/>
      <c r="AB78" s="112"/>
      <c r="AD78" s="112"/>
      <c r="AE78" s="112"/>
      <c r="AF78" s="112"/>
      <c r="AH78" s="15">
        <f t="shared" si="21"/>
        <v>0</v>
      </c>
      <c r="AI78" s="15">
        <f t="shared" si="22"/>
        <v>0</v>
      </c>
      <c r="AJ78" s="15">
        <f t="shared" si="23"/>
        <v>0</v>
      </c>
      <c r="AL78" s="113"/>
      <c r="AM78" s="113"/>
      <c r="AN78" s="113"/>
      <c r="AP78" s="137"/>
      <c r="AQ78" s="136"/>
      <c r="AR78" s="136"/>
      <c r="AT78" s="15">
        <f t="shared" si="19"/>
        <v>0</v>
      </c>
      <c r="AU78" s="15">
        <f t="shared" si="15"/>
        <v>0</v>
      </c>
      <c r="AV78" s="15">
        <f t="shared" si="16"/>
        <v>0</v>
      </c>
    </row>
    <row r="79" spans="1:48" ht="12.75" hidden="1" customHeight="1" x14ac:dyDescent="0.25">
      <c r="A79" s="109"/>
      <c r="C79" s="110"/>
      <c r="D79" s="110"/>
      <c r="E79" s="110"/>
      <c r="F79" s="111"/>
      <c r="G79" s="111"/>
      <c r="H79" s="111"/>
      <c r="I79" s="20" t="str">
        <f t="shared" si="17"/>
        <v>n/a</v>
      </c>
      <c r="J79" s="20" t="str">
        <f t="shared" ref="J79:J142" si="24">IF(AND(D79&gt;0,G79&gt;0),G79/D79-1,"n/a")</f>
        <v>n/a</v>
      </c>
      <c r="K79" s="20" t="str">
        <f t="shared" ref="K79:K142" si="25">IF(AND(E79&gt;0,H79&gt;0),H79/E79-1,"n/a")</f>
        <v>n/a</v>
      </c>
      <c r="M79" s="112"/>
      <c r="N79" s="112"/>
      <c r="O79" s="172"/>
      <c r="P79" s="172"/>
      <c r="R79" s="112"/>
      <c r="S79" s="112"/>
      <c r="T79" s="112"/>
      <c r="U79" s="21"/>
      <c r="V79" s="112"/>
      <c r="W79" s="112"/>
      <c r="X79" s="112"/>
      <c r="Z79" s="112"/>
      <c r="AA79" s="112"/>
      <c r="AB79" s="112"/>
      <c r="AD79" s="112"/>
      <c r="AE79" s="112"/>
      <c r="AF79" s="112"/>
      <c r="AH79" s="15">
        <f t="shared" ref="AH79:AH152" si="26">V79+AD79</f>
        <v>0</v>
      </c>
      <c r="AI79" s="15">
        <f t="shared" ref="AI79:AI152" si="27">W79+AE79</f>
        <v>0</v>
      </c>
      <c r="AJ79" s="15">
        <f t="shared" ref="AJ79:AJ152" si="28">X79+AF79</f>
        <v>0</v>
      </c>
      <c r="AL79" s="113"/>
      <c r="AM79" s="113"/>
      <c r="AN79" s="113"/>
      <c r="AP79" s="137"/>
      <c r="AQ79" s="136"/>
      <c r="AR79" s="136"/>
      <c r="AT79" s="15">
        <f t="shared" si="19"/>
        <v>0</v>
      </c>
      <c r="AU79" s="15">
        <f t="shared" ref="AU79:AU142" si="29">SUMIF($N$15:$N$164,$A79,AI$15:AI$164)</f>
        <v>0</v>
      </c>
      <c r="AV79" s="15">
        <f t="shared" ref="AV79:AV142" si="30">SUMIF($N$15:$N$164,$A79,AJ$15:AJ$164)</f>
        <v>0</v>
      </c>
    </row>
    <row r="80" spans="1:48" ht="12.75" hidden="1" customHeight="1" x14ac:dyDescent="0.25">
      <c r="A80" s="109"/>
      <c r="C80" s="110"/>
      <c r="D80" s="110"/>
      <c r="E80" s="110"/>
      <c r="F80" s="111"/>
      <c r="G80" s="111"/>
      <c r="H80" s="111"/>
      <c r="I80" s="20" t="str">
        <f t="shared" ref="I80:I143" si="31">IF(AND(C80&gt;0,F80&gt;0),F80/C80-1,"n/a")</f>
        <v>n/a</v>
      </c>
      <c r="J80" s="20" t="str">
        <f t="shared" si="24"/>
        <v>n/a</v>
      </c>
      <c r="K80" s="20" t="str">
        <f t="shared" si="25"/>
        <v>n/a</v>
      </c>
      <c r="M80" s="112"/>
      <c r="N80" s="112"/>
      <c r="O80" s="172"/>
      <c r="P80" s="172"/>
      <c r="R80" s="112"/>
      <c r="S80" s="112"/>
      <c r="T80" s="112"/>
      <c r="U80" s="21"/>
      <c r="V80" s="112"/>
      <c r="W80" s="112"/>
      <c r="X80" s="112"/>
      <c r="Z80" s="112"/>
      <c r="AA80" s="112"/>
      <c r="AB80" s="112"/>
      <c r="AD80" s="112"/>
      <c r="AE80" s="112"/>
      <c r="AF80" s="112"/>
      <c r="AH80" s="15">
        <f t="shared" si="26"/>
        <v>0</v>
      </c>
      <c r="AI80" s="15">
        <f t="shared" si="27"/>
        <v>0</v>
      </c>
      <c r="AJ80" s="15">
        <f t="shared" si="28"/>
        <v>0</v>
      </c>
      <c r="AL80" s="113"/>
      <c r="AM80" s="113"/>
      <c r="AN80" s="113"/>
      <c r="AP80" s="137"/>
      <c r="AQ80" s="136"/>
      <c r="AR80" s="136"/>
      <c r="AT80" s="15">
        <f t="shared" ref="AT80:AT143" si="32">SUMIF($N$15:$N$164,$A80,AH$15:AH$164)</f>
        <v>0</v>
      </c>
      <c r="AU80" s="15">
        <f t="shared" si="29"/>
        <v>0</v>
      </c>
      <c r="AV80" s="15">
        <f t="shared" si="30"/>
        <v>0</v>
      </c>
    </row>
    <row r="81" spans="1:48" ht="12.75" hidden="1" customHeight="1" x14ac:dyDescent="0.25">
      <c r="A81" s="109"/>
      <c r="C81" s="110"/>
      <c r="D81" s="110"/>
      <c r="E81" s="110"/>
      <c r="F81" s="111"/>
      <c r="G81" s="111"/>
      <c r="H81" s="111"/>
      <c r="I81" s="20" t="str">
        <f t="shared" si="31"/>
        <v>n/a</v>
      </c>
      <c r="J81" s="20" t="str">
        <f t="shared" si="24"/>
        <v>n/a</v>
      </c>
      <c r="K81" s="20" t="str">
        <f t="shared" si="25"/>
        <v>n/a</v>
      </c>
      <c r="M81" s="112"/>
      <c r="N81" s="112"/>
      <c r="O81" s="172"/>
      <c r="P81" s="172"/>
      <c r="R81" s="112"/>
      <c r="S81" s="112"/>
      <c r="T81" s="112"/>
      <c r="U81" s="21"/>
      <c r="V81" s="112"/>
      <c r="W81" s="112"/>
      <c r="X81" s="112"/>
      <c r="Z81" s="112"/>
      <c r="AA81" s="112"/>
      <c r="AB81" s="112"/>
      <c r="AD81" s="112"/>
      <c r="AE81" s="112"/>
      <c r="AF81" s="112"/>
      <c r="AH81" s="15">
        <f t="shared" si="26"/>
        <v>0</v>
      </c>
      <c r="AI81" s="15">
        <f t="shared" si="27"/>
        <v>0</v>
      </c>
      <c r="AJ81" s="15">
        <f t="shared" si="28"/>
        <v>0</v>
      </c>
      <c r="AL81" s="113"/>
      <c r="AM81" s="113"/>
      <c r="AN81" s="113"/>
      <c r="AP81" s="137"/>
      <c r="AQ81" s="136"/>
      <c r="AR81" s="136"/>
      <c r="AT81" s="15">
        <f t="shared" si="32"/>
        <v>0</v>
      </c>
      <c r="AU81" s="15">
        <f t="shared" si="29"/>
        <v>0</v>
      </c>
      <c r="AV81" s="15">
        <f t="shared" si="30"/>
        <v>0</v>
      </c>
    </row>
    <row r="82" spans="1:48" ht="12.75" hidden="1" customHeight="1" x14ac:dyDescent="0.25">
      <c r="A82" s="109"/>
      <c r="C82" s="110"/>
      <c r="D82" s="110"/>
      <c r="E82" s="110"/>
      <c r="F82" s="111"/>
      <c r="G82" s="111"/>
      <c r="H82" s="111"/>
      <c r="I82" s="20" t="str">
        <f t="shared" si="31"/>
        <v>n/a</v>
      </c>
      <c r="J82" s="20" t="str">
        <f t="shared" si="24"/>
        <v>n/a</v>
      </c>
      <c r="K82" s="20" t="str">
        <f t="shared" si="25"/>
        <v>n/a</v>
      </c>
      <c r="M82" s="112"/>
      <c r="N82" s="112"/>
      <c r="O82" s="172"/>
      <c r="P82" s="172"/>
      <c r="R82" s="112"/>
      <c r="S82" s="112"/>
      <c r="T82" s="112"/>
      <c r="U82" s="21"/>
      <c r="V82" s="112"/>
      <c r="W82" s="112"/>
      <c r="X82" s="112"/>
      <c r="Z82" s="112"/>
      <c r="AA82" s="112"/>
      <c r="AB82" s="112"/>
      <c r="AD82" s="112"/>
      <c r="AE82" s="112"/>
      <c r="AF82" s="112"/>
      <c r="AH82" s="15">
        <f t="shared" si="26"/>
        <v>0</v>
      </c>
      <c r="AI82" s="15">
        <f t="shared" si="27"/>
        <v>0</v>
      </c>
      <c r="AJ82" s="15">
        <f t="shared" si="28"/>
        <v>0</v>
      </c>
      <c r="AL82" s="113"/>
      <c r="AM82" s="113"/>
      <c r="AN82" s="113"/>
      <c r="AP82" s="137"/>
      <c r="AQ82" s="136"/>
      <c r="AR82" s="136"/>
      <c r="AT82" s="15">
        <f t="shared" si="32"/>
        <v>0</v>
      </c>
      <c r="AU82" s="15">
        <f t="shared" si="29"/>
        <v>0</v>
      </c>
      <c r="AV82" s="15">
        <f t="shared" si="30"/>
        <v>0</v>
      </c>
    </row>
    <row r="83" spans="1:48" ht="12.75" hidden="1" customHeight="1" x14ac:dyDescent="0.25">
      <c r="A83" s="109"/>
      <c r="C83" s="110"/>
      <c r="D83" s="110"/>
      <c r="E83" s="110"/>
      <c r="F83" s="111"/>
      <c r="G83" s="111"/>
      <c r="H83" s="111"/>
      <c r="I83" s="20" t="str">
        <f t="shared" si="31"/>
        <v>n/a</v>
      </c>
      <c r="J83" s="20" t="str">
        <f t="shared" si="24"/>
        <v>n/a</v>
      </c>
      <c r="K83" s="20" t="str">
        <f t="shared" si="25"/>
        <v>n/a</v>
      </c>
      <c r="M83" s="112"/>
      <c r="N83" s="112"/>
      <c r="O83" s="172"/>
      <c r="P83" s="172"/>
      <c r="R83" s="112"/>
      <c r="S83" s="112"/>
      <c r="T83" s="112"/>
      <c r="U83" s="21"/>
      <c r="V83" s="112"/>
      <c r="W83" s="112"/>
      <c r="X83" s="112"/>
      <c r="Z83" s="112"/>
      <c r="AA83" s="112"/>
      <c r="AB83" s="112"/>
      <c r="AD83" s="112"/>
      <c r="AE83" s="112"/>
      <c r="AF83" s="112"/>
      <c r="AH83" s="15">
        <f t="shared" si="26"/>
        <v>0</v>
      </c>
      <c r="AI83" s="15">
        <f t="shared" si="27"/>
        <v>0</v>
      </c>
      <c r="AJ83" s="15">
        <f t="shared" si="28"/>
        <v>0</v>
      </c>
      <c r="AL83" s="113"/>
      <c r="AM83" s="113"/>
      <c r="AN83" s="113"/>
      <c r="AP83" s="137"/>
      <c r="AQ83" s="136"/>
      <c r="AR83" s="136"/>
      <c r="AT83" s="15">
        <f t="shared" si="32"/>
        <v>0</v>
      </c>
      <c r="AU83" s="15">
        <f t="shared" si="29"/>
        <v>0</v>
      </c>
      <c r="AV83" s="15">
        <f t="shared" si="30"/>
        <v>0</v>
      </c>
    </row>
    <row r="84" spans="1:48" ht="12.75" hidden="1" customHeight="1" x14ac:dyDescent="0.25">
      <c r="A84" s="109"/>
      <c r="C84" s="110"/>
      <c r="D84" s="110"/>
      <c r="E84" s="110"/>
      <c r="F84" s="111"/>
      <c r="G84" s="111"/>
      <c r="H84" s="111"/>
      <c r="I84" s="20" t="str">
        <f t="shared" si="31"/>
        <v>n/a</v>
      </c>
      <c r="J84" s="20" t="str">
        <f t="shared" si="24"/>
        <v>n/a</v>
      </c>
      <c r="K84" s="20" t="str">
        <f t="shared" si="25"/>
        <v>n/a</v>
      </c>
      <c r="M84" s="112"/>
      <c r="N84" s="112"/>
      <c r="O84" s="172"/>
      <c r="P84" s="172"/>
      <c r="R84" s="112"/>
      <c r="S84" s="112"/>
      <c r="T84" s="112"/>
      <c r="U84" s="21"/>
      <c r="V84" s="112"/>
      <c r="W84" s="112"/>
      <c r="X84" s="112"/>
      <c r="Z84" s="112"/>
      <c r="AA84" s="112"/>
      <c r="AB84" s="112"/>
      <c r="AD84" s="112"/>
      <c r="AE84" s="112"/>
      <c r="AF84" s="112"/>
      <c r="AH84" s="15">
        <f t="shared" si="26"/>
        <v>0</v>
      </c>
      <c r="AI84" s="15">
        <f t="shared" si="27"/>
        <v>0</v>
      </c>
      <c r="AJ84" s="15">
        <f t="shared" si="28"/>
        <v>0</v>
      </c>
      <c r="AL84" s="113"/>
      <c r="AM84" s="113"/>
      <c r="AN84" s="113"/>
      <c r="AP84" s="137"/>
      <c r="AQ84" s="136"/>
      <c r="AR84" s="136"/>
      <c r="AT84" s="15">
        <f t="shared" si="32"/>
        <v>0</v>
      </c>
      <c r="AU84" s="15">
        <f t="shared" si="29"/>
        <v>0</v>
      </c>
      <c r="AV84" s="15">
        <f t="shared" si="30"/>
        <v>0</v>
      </c>
    </row>
    <row r="85" spans="1:48" ht="12.75" hidden="1" customHeight="1" x14ac:dyDescent="0.25">
      <c r="A85" s="109"/>
      <c r="C85" s="110"/>
      <c r="D85" s="110"/>
      <c r="E85" s="110"/>
      <c r="F85" s="111"/>
      <c r="G85" s="111"/>
      <c r="H85" s="111"/>
      <c r="I85" s="20" t="str">
        <f t="shared" si="31"/>
        <v>n/a</v>
      </c>
      <c r="J85" s="20" t="str">
        <f t="shared" si="24"/>
        <v>n/a</v>
      </c>
      <c r="K85" s="20" t="str">
        <f t="shared" si="25"/>
        <v>n/a</v>
      </c>
      <c r="M85" s="112"/>
      <c r="N85" s="112"/>
      <c r="O85" s="172"/>
      <c r="P85" s="172"/>
      <c r="R85" s="112"/>
      <c r="S85" s="112"/>
      <c r="T85" s="112"/>
      <c r="U85" s="21"/>
      <c r="V85" s="112"/>
      <c r="W85" s="112"/>
      <c r="X85" s="112"/>
      <c r="Z85" s="112"/>
      <c r="AA85" s="112"/>
      <c r="AB85" s="112"/>
      <c r="AD85" s="112"/>
      <c r="AE85" s="112"/>
      <c r="AF85" s="112"/>
      <c r="AH85" s="15">
        <f t="shared" si="26"/>
        <v>0</v>
      </c>
      <c r="AI85" s="15">
        <f t="shared" si="27"/>
        <v>0</v>
      </c>
      <c r="AJ85" s="15">
        <f t="shared" si="28"/>
        <v>0</v>
      </c>
      <c r="AL85" s="113"/>
      <c r="AM85" s="113"/>
      <c r="AN85" s="113"/>
      <c r="AP85" s="137"/>
      <c r="AQ85" s="136"/>
      <c r="AR85" s="136"/>
      <c r="AT85" s="15">
        <f t="shared" si="32"/>
        <v>0</v>
      </c>
      <c r="AU85" s="15">
        <f t="shared" si="29"/>
        <v>0</v>
      </c>
      <c r="AV85" s="15">
        <f t="shared" si="30"/>
        <v>0</v>
      </c>
    </row>
    <row r="86" spans="1:48" ht="12.75" hidden="1" customHeight="1" x14ac:dyDescent="0.25">
      <c r="A86" s="109"/>
      <c r="C86" s="110"/>
      <c r="D86" s="110"/>
      <c r="E86" s="110"/>
      <c r="F86" s="111"/>
      <c r="G86" s="111"/>
      <c r="H86" s="111"/>
      <c r="I86" s="20" t="str">
        <f t="shared" si="31"/>
        <v>n/a</v>
      </c>
      <c r="J86" s="20" t="str">
        <f t="shared" si="24"/>
        <v>n/a</v>
      </c>
      <c r="K86" s="20" t="str">
        <f t="shared" si="25"/>
        <v>n/a</v>
      </c>
      <c r="M86" s="112"/>
      <c r="N86" s="112"/>
      <c r="O86" s="172"/>
      <c r="P86" s="172"/>
      <c r="R86" s="112"/>
      <c r="S86" s="112"/>
      <c r="T86" s="112"/>
      <c r="U86" s="21"/>
      <c r="V86" s="112"/>
      <c r="W86" s="112"/>
      <c r="X86" s="112"/>
      <c r="Z86" s="112"/>
      <c r="AA86" s="112"/>
      <c r="AB86" s="112"/>
      <c r="AD86" s="112"/>
      <c r="AE86" s="112"/>
      <c r="AF86" s="112"/>
      <c r="AH86" s="15">
        <f t="shared" si="26"/>
        <v>0</v>
      </c>
      <c r="AI86" s="15">
        <f t="shared" si="27"/>
        <v>0</v>
      </c>
      <c r="AJ86" s="15">
        <f t="shared" si="28"/>
        <v>0</v>
      </c>
      <c r="AL86" s="113"/>
      <c r="AM86" s="113"/>
      <c r="AN86" s="113"/>
      <c r="AP86" s="137"/>
      <c r="AQ86" s="136"/>
      <c r="AR86" s="136"/>
      <c r="AT86" s="15">
        <f t="shared" si="32"/>
        <v>0</v>
      </c>
      <c r="AU86" s="15">
        <f t="shared" si="29"/>
        <v>0</v>
      </c>
      <c r="AV86" s="15">
        <f t="shared" si="30"/>
        <v>0</v>
      </c>
    </row>
    <row r="87" spans="1:48" ht="12.75" hidden="1" customHeight="1" x14ac:dyDescent="0.25">
      <c r="A87" s="109"/>
      <c r="C87" s="110"/>
      <c r="D87" s="110"/>
      <c r="E87" s="110"/>
      <c r="F87" s="111"/>
      <c r="G87" s="111"/>
      <c r="H87" s="111"/>
      <c r="I87" s="20" t="str">
        <f t="shared" si="31"/>
        <v>n/a</v>
      </c>
      <c r="J87" s="20" t="str">
        <f t="shared" si="24"/>
        <v>n/a</v>
      </c>
      <c r="K87" s="20" t="str">
        <f t="shared" si="25"/>
        <v>n/a</v>
      </c>
      <c r="M87" s="112"/>
      <c r="N87" s="112"/>
      <c r="O87" s="172"/>
      <c r="P87" s="172"/>
      <c r="R87" s="112"/>
      <c r="S87" s="112"/>
      <c r="T87" s="112"/>
      <c r="U87" s="21"/>
      <c r="V87" s="112"/>
      <c r="W87" s="112"/>
      <c r="X87" s="112"/>
      <c r="Z87" s="112"/>
      <c r="AA87" s="112"/>
      <c r="AB87" s="112"/>
      <c r="AD87" s="112"/>
      <c r="AE87" s="112"/>
      <c r="AF87" s="112"/>
      <c r="AH87" s="15">
        <f t="shared" si="26"/>
        <v>0</v>
      </c>
      <c r="AI87" s="15">
        <f t="shared" si="27"/>
        <v>0</v>
      </c>
      <c r="AJ87" s="15">
        <f t="shared" si="28"/>
        <v>0</v>
      </c>
      <c r="AL87" s="113"/>
      <c r="AM87" s="113"/>
      <c r="AN87" s="113"/>
      <c r="AP87" s="137"/>
      <c r="AQ87" s="136"/>
      <c r="AR87" s="136"/>
      <c r="AT87" s="15">
        <f t="shared" si="32"/>
        <v>0</v>
      </c>
      <c r="AU87" s="15">
        <f t="shared" si="29"/>
        <v>0</v>
      </c>
      <c r="AV87" s="15">
        <f t="shared" si="30"/>
        <v>0</v>
      </c>
    </row>
    <row r="88" spans="1:48" ht="12.75" hidden="1" customHeight="1" x14ac:dyDescent="0.25">
      <c r="A88" s="109"/>
      <c r="C88" s="110"/>
      <c r="D88" s="110"/>
      <c r="E88" s="110"/>
      <c r="F88" s="111"/>
      <c r="G88" s="111"/>
      <c r="H88" s="111"/>
      <c r="I88" s="20" t="str">
        <f t="shared" si="31"/>
        <v>n/a</v>
      </c>
      <c r="J88" s="20" t="str">
        <f t="shared" si="24"/>
        <v>n/a</v>
      </c>
      <c r="K88" s="20" t="str">
        <f t="shared" si="25"/>
        <v>n/a</v>
      </c>
      <c r="M88" s="112"/>
      <c r="N88" s="112"/>
      <c r="O88" s="172"/>
      <c r="P88" s="172"/>
      <c r="R88" s="112"/>
      <c r="S88" s="112"/>
      <c r="T88" s="112"/>
      <c r="U88" s="21"/>
      <c r="V88" s="112"/>
      <c r="W88" s="112"/>
      <c r="X88" s="112"/>
      <c r="Z88" s="112"/>
      <c r="AA88" s="112"/>
      <c r="AB88" s="112"/>
      <c r="AD88" s="112"/>
      <c r="AE88" s="112"/>
      <c r="AF88" s="112"/>
      <c r="AH88" s="15">
        <f t="shared" si="26"/>
        <v>0</v>
      </c>
      <c r="AI88" s="15">
        <f t="shared" si="27"/>
        <v>0</v>
      </c>
      <c r="AJ88" s="15">
        <f t="shared" si="28"/>
        <v>0</v>
      </c>
      <c r="AL88" s="113"/>
      <c r="AM88" s="113"/>
      <c r="AN88" s="113"/>
      <c r="AP88" s="137"/>
      <c r="AQ88" s="136"/>
      <c r="AR88" s="136"/>
      <c r="AT88" s="15">
        <f t="shared" si="32"/>
        <v>0</v>
      </c>
      <c r="AU88" s="15">
        <f t="shared" si="29"/>
        <v>0</v>
      </c>
      <c r="AV88" s="15">
        <f t="shared" si="30"/>
        <v>0</v>
      </c>
    </row>
    <row r="89" spans="1:48" ht="12.75" hidden="1" customHeight="1" x14ac:dyDescent="0.25">
      <c r="A89" s="109"/>
      <c r="C89" s="110"/>
      <c r="D89" s="110"/>
      <c r="E89" s="110"/>
      <c r="F89" s="111"/>
      <c r="G89" s="111"/>
      <c r="H89" s="111"/>
      <c r="I89" s="20" t="str">
        <f t="shared" si="31"/>
        <v>n/a</v>
      </c>
      <c r="J89" s="20" t="str">
        <f t="shared" si="24"/>
        <v>n/a</v>
      </c>
      <c r="K89" s="20" t="str">
        <f t="shared" si="25"/>
        <v>n/a</v>
      </c>
      <c r="M89" s="112"/>
      <c r="N89" s="112"/>
      <c r="O89" s="172"/>
      <c r="P89" s="172"/>
      <c r="R89" s="112"/>
      <c r="S89" s="112"/>
      <c r="T89" s="112"/>
      <c r="U89" s="21"/>
      <c r="V89" s="112"/>
      <c r="W89" s="112"/>
      <c r="X89" s="112"/>
      <c r="Z89" s="112"/>
      <c r="AA89" s="112"/>
      <c r="AB89" s="112"/>
      <c r="AD89" s="112"/>
      <c r="AE89" s="112"/>
      <c r="AF89" s="112"/>
      <c r="AH89" s="15">
        <f t="shared" si="26"/>
        <v>0</v>
      </c>
      <c r="AI89" s="15">
        <f t="shared" si="27"/>
        <v>0</v>
      </c>
      <c r="AJ89" s="15">
        <f t="shared" si="28"/>
        <v>0</v>
      </c>
      <c r="AL89" s="113"/>
      <c r="AM89" s="113"/>
      <c r="AN89" s="113"/>
      <c r="AP89" s="137"/>
      <c r="AQ89" s="136"/>
      <c r="AR89" s="136"/>
      <c r="AT89" s="15">
        <f t="shared" si="32"/>
        <v>0</v>
      </c>
      <c r="AU89" s="15">
        <f t="shared" si="29"/>
        <v>0</v>
      </c>
      <c r="AV89" s="15">
        <f t="shared" si="30"/>
        <v>0</v>
      </c>
    </row>
    <row r="90" spans="1:48" ht="12.75" hidden="1" customHeight="1" x14ac:dyDescent="0.25">
      <c r="A90" s="109"/>
      <c r="C90" s="110"/>
      <c r="D90" s="110"/>
      <c r="E90" s="110"/>
      <c r="F90" s="111"/>
      <c r="G90" s="111"/>
      <c r="H90" s="111"/>
      <c r="I90" s="20" t="str">
        <f t="shared" si="31"/>
        <v>n/a</v>
      </c>
      <c r="J90" s="20" t="str">
        <f t="shared" si="24"/>
        <v>n/a</v>
      </c>
      <c r="K90" s="20" t="str">
        <f t="shared" si="25"/>
        <v>n/a</v>
      </c>
      <c r="M90" s="112"/>
      <c r="N90" s="112"/>
      <c r="O90" s="172"/>
      <c r="P90" s="172"/>
      <c r="R90" s="112"/>
      <c r="S90" s="112"/>
      <c r="T90" s="112"/>
      <c r="U90" s="21"/>
      <c r="V90" s="112"/>
      <c r="W90" s="112"/>
      <c r="X90" s="112"/>
      <c r="Z90" s="112"/>
      <c r="AA90" s="112"/>
      <c r="AB90" s="112"/>
      <c r="AD90" s="112"/>
      <c r="AE90" s="112"/>
      <c r="AF90" s="112"/>
      <c r="AH90" s="15">
        <f t="shared" si="26"/>
        <v>0</v>
      </c>
      <c r="AI90" s="15">
        <f t="shared" si="27"/>
        <v>0</v>
      </c>
      <c r="AJ90" s="15">
        <f t="shared" si="28"/>
        <v>0</v>
      </c>
      <c r="AL90" s="113"/>
      <c r="AM90" s="113"/>
      <c r="AN90" s="113"/>
      <c r="AP90" s="137"/>
      <c r="AQ90" s="136"/>
      <c r="AR90" s="136"/>
      <c r="AT90" s="15">
        <f t="shared" si="32"/>
        <v>0</v>
      </c>
      <c r="AU90" s="15">
        <f t="shared" si="29"/>
        <v>0</v>
      </c>
      <c r="AV90" s="15">
        <f t="shared" si="30"/>
        <v>0</v>
      </c>
    </row>
    <row r="91" spans="1:48" ht="12.75" hidden="1" customHeight="1" x14ac:dyDescent="0.25">
      <c r="A91" s="109"/>
      <c r="C91" s="110"/>
      <c r="D91" s="110"/>
      <c r="E91" s="110"/>
      <c r="F91" s="111"/>
      <c r="G91" s="111"/>
      <c r="H91" s="111"/>
      <c r="I91" s="20" t="str">
        <f t="shared" si="31"/>
        <v>n/a</v>
      </c>
      <c r="J91" s="20" t="str">
        <f t="shared" si="24"/>
        <v>n/a</v>
      </c>
      <c r="K91" s="20" t="str">
        <f t="shared" si="25"/>
        <v>n/a</v>
      </c>
      <c r="M91" s="112"/>
      <c r="N91" s="112"/>
      <c r="O91" s="172"/>
      <c r="P91" s="172"/>
      <c r="R91" s="112"/>
      <c r="S91" s="112"/>
      <c r="T91" s="112"/>
      <c r="U91" s="21"/>
      <c r="V91" s="112"/>
      <c r="W91" s="112"/>
      <c r="X91" s="112"/>
      <c r="Z91" s="112"/>
      <c r="AA91" s="112"/>
      <c r="AB91" s="112"/>
      <c r="AD91" s="112"/>
      <c r="AE91" s="112"/>
      <c r="AF91" s="112"/>
      <c r="AH91" s="15">
        <f t="shared" si="26"/>
        <v>0</v>
      </c>
      <c r="AI91" s="15">
        <f t="shared" si="27"/>
        <v>0</v>
      </c>
      <c r="AJ91" s="15">
        <f t="shared" si="28"/>
        <v>0</v>
      </c>
      <c r="AL91" s="113"/>
      <c r="AM91" s="113"/>
      <c r="AN91" s="113"/>
      <c r="AP91" s="137"/>
      <c r="AQ91" s="136"/>
      <c r="AR91" s="136"/>
      <c r="AT91" s="15">
        <f t="shared" si="32"/>
        <v>0</v>
      </c>
      <c r="AU91" s="15">
        <f t="shared" si="29"/>
        <v>0</v>
      </c>
      <c r="AV91" s="15">
        <f t="shared" si="30"/>
        <v>0</v>
      </c>
    </row>
    <row r="92" spans="1:48" ht="12.75" hidden="1" customHeight="1" x14ac:dyDescent="0.25">
      <c r="A92" s="109"/>
      <c r="C92" s="110"/>
      <c r="D92" s="110"/>
      <c r="E92" s="110"/>
      <c r="F92" s="111"/>
      <c r="G92" s="111"/>
      <c r="H92" s="111"/>
      <c r="I92" s="20" t="str">
        <f t="shared" si="31"/>
        <v>n/a</v>
      </c>
      <c r="J92" s="20" t="str">
        <f t="shared" si="24"/>
        <v>n/a</v>
      </c>
      <c r="K92" s="20" t="str">
        <f t="shared" si="25"/>
        <v>n/a</v>
      </c>
      <c r="M92" s="112"/>
      <c r="N92" s="112"/>
      <c r="O92" s="172"/>
      <c r="P92" s="172"/>
      <c r="R92" s="112"/>
      <c r="S92" s="112"/>
      <c r="T92" s="112"/>
      <c r="U92" s="21"/>
      <c r="V92" s="112"/>
      <c r="W92" s="112"/>
      <c r="X92" s="112"/>
      <c r="Z92" s="112"/>
      <c r="AA92" s="112"/>
      <c r="AB92" s="112"/>
      <c r="AD92" s="112"/>
      <c r="AE92" s="112"/>
      <c r="AF92" s="112"/>
      <c r="AH92" s="15">
        <f t="shared" si="26"/>
        <v>0</v>
      </c>
      <c r="AI92" s="15">
        <f t="shared" si="27"/>
        <v>0</v>
      </c>
      <c r="AJ92" s="15">
        <f t="shared" si="28"/>
        <v>0</v>
      </c>
      <c r="AL92" s="113"/>
      <c r="AM92" s="113"/>
      <c r="AN92" s="113"/>
      <c r="AP92" s="137"/>
      <c r="AQ92" s="136"/>
      <c r="AR92" s="136"/>
      <c r="AT92" s="15">
        <f t="shared" si="32"/>
        <v>0</v>
      </c>
      <c r="AU92" s="15">
        <f t="shared" si="29"/>
        <v>0</v>
      </c>
      <c r="AV92" s="15">
        <f t="shared" si="30"/>
        <v>0</v>
      </c>
    </row>
    <row r="93" spans="1:48" ht="12.75" hidden="1" customHeight="1" x14ac:dyDescent="0.25">
      <c r="A93" s="109"/>
      <c r="C93" s="110"/>
      <c r="D93" s="110"/>
      <c r="E93" s="110"/>
      <c r="F93" s="111"/>
      <c r="G93" s="111"/>
      <c r="H93" s="111"/>
      <c r="I93" s="20" t="str">
        <f t="shared" si="31"/>
        <v>n/a</v>
      </c>
      <c r="J93" s="20" t="str">
        <f t="shared" si="24"/>
        <v>n/a</v>
      </c>
      <c r="K93" s="20" t="str">
        <f t="shared" si="25"/>
        <v>n/a</v>
      </c>
      <c r="M93" s="112"/>
      <c r="N93" s="112"/>
      <c r="O93" s="172"/>
      <c r="P93" s="172"/>
      <c r="R93" s="112"/>
      <c r="S93" s="112"/>
      <c r="T93" s="112"/>
      <c r="U93" s="21"/>
      <c r="V93" s="112"/>
      <c r="W93" s="112"/>
      <c r="X93" s="112"/>
      <c r="Z93" s="112"/>
      <c r="AA93" s="112"/>
      <c r="AB93" s="112"/>
      <c r="AD93" s="112"/>
      <c r="AE93" s="112"/>
      <c r="AF93" s="112"/>
      <c r="AH93" s="15">
        <f t="shared" si="26"/>
        <v>0</v>
      </c>
      <c r="AI93" s="15">
        <f t="shared" si="27"/>
        <v>0</v>
      </c>
      <c r="AJ93" s="15">
        <f t="shared" si="28"/>
        <v>0</v>
      </c>
      <c r="AL93" s="113"/>
      <c r="AM93" s="113"/>
      <c r="AN93" s="113"/>
      <c r="AP93" s="137"/>
      <c r="AQ93" s="136"/>
      <c r="AR93" s="136"/>
      <c r="AT93" s="15">
        <f t="shared" si="32"/>
        <v>0</v>
      </c>
      <c r="AU93" s="15">
        <f t="shared" si="29"/>
        <v>0</v>
      </c>
      <c r="AV93" s="15">
        <f t="shared" si="30"/>
        <v>0</v>
      </c>
    </row>
    <row r="94" spans="1:48" ht="12.75" hidden="1" customHeight="1" x14ac:dyDescent="0.25">
      <c r="A94" s="109"/>
      <c r="C94" s="110"/>
      <c r="D94" s="110"/>
      <c r="E94" s="110"/>
      <c r="F94" s="111"/>
      <c r="G94" s="111"/>
      <c r="H94" s="111"/>
      <c r="I94" s="20" t="str">
        <f t="shared" si="31"/>
        <v>n/a</v>
      </c>
      <c r="J94" s="20" t="str">
        <f t="shared" si="24"/>
        <v>n/a</v>
      </c>
      <c r="K94" s="20" t="str">
        <f t="shared" si="25"/>
        <v>n/a</v>
      </c>
      <c r="M94" s="112"/>
      <c r="N94" s="112"/>
      <c r="O94" s="172"/>
      <c r="P94" s="172"/>
      <c r="R94" s="112"/>
      <c r="S94" s="112"/>
      <c r="T94" s="112"/>
      <c r="U94" s="21"/>
      <c r="V94" s="112"/>
      <c r="W94" s="112"/>
      <c r="X94" s="112"/>
      <c r="Z94" s="112"/>
      <c r="AA94" s="112"/>
      <c r="AB94" s="112"/>
      <c r="AD94" s="112"/>
      <c r="AE94" s="112"/>
      <c r="AF94" s="112"/>
      <c r="AH94" s="15">
        <f t="shared" si="26"/>
        <v>0</v>
      </c>
      <c r="AI94" s="15">
        <f t="shared" si="27"/>
        <v>0</v>
      </c>
      <c r="AJ94" s="15">
        <f t="shared" si="28"/>
        <v>0</v>
      </c>
      <c r="AL94" s="113"/>
      <c r="AM94" s="113"/>
      <c r="AN94" s="113"/>
      <c r="AP94" s="137"/>
      <c r="AQ94" s="136"/>
      <c r="AR94" s="136"/>
      <c r="AT94" s="15">
        <f t="shared" si="32"/>
        <v>0</v>
      </c>
      <c r="AU94" s="15">
        <f t="shared" si="29"/>
        <v>0</v>
      </c>
      <c r="AV94" s="15">
        <f t="shared" si="30"/>
        <v>0</v>
      </c>
    </row>
    <row r="95" spans="1:48" ht="12.75" hidden="1" customHeight="1" x14ac:dyDescent="0.25">
      <c r="A95" s="109"/>
      <c r="C95" s="110"/>
      <c r="D95" s="110"/>
      <c r="E95" s="110"/>
      <c r="F95" s="111"/>
      <c r="G95" s="111"/>
      <c r="H95" s="111"/>
      <c r="I95" s="20" t="str">
        <f t="shared" si="31"/>
        <v>n/a</v>
      </c>
      <c r="J95" s="20" t="str">
        <f t="shared" si="24"/>
        <v>n/a</v>
      </c>
      <c r="K95" s="20" t="str">
        <f t="shared" si="25"/>
        <v>n/a</v>
      </c>
      <c r="M95" s="112"/>
      <c r="N95" s="112"/>
      <c r="O95" s="172"/>
      <c r="P95" s="172"/>
      <c r="R95" s="112"/>
      <c r="S95" s="112"/>
      <c r="T95" s="112"/>
      <c r="U95" s="21"/>
      <c r="V95" s="112"/>
      <c r="W95" s="112"/>
      <c r="X95" s="112"/>
      <c r="Z95" s="112"/>
      <c r="AA95" s="112"/>
      <c r="AB95" s="112"/>
      <c r="AD95" s="112"/>
      <c r="AE95" s="112"/>
      <c r="AF95" s="112"/>
      <c r="AH95" s="15">
        <f t="shared" si="26"/>
        <v>0</v>
      </c>
      <c r="AI95" s="15">
        <f t="shared" si="27"/>
        <v>0</v>
      </c>
      <c r="AJ95" s="15">
        <f t="shared" si="28"/>
        <v>0</v>
      </c>
      <c r="AL95" s="113"/>
      <c r="AM95" s="113"/>
      <c r="AN95" s="113"/>
      <c r="AP95" s="137"/>
      <c r="AQ95" s="136"/>
      <c r="AR95" s="136"/>
      <c r="AT95" s="15">
        <f t="shared" si="32"/>
        <v>0</v>
      </c>
      <c r="AU95" s="15">
        <f t="shared" si="29"/>
        <v>0</v>
      </c>
      <c r="AV95" s="15">
        <f t="shared" si="30"/>
        <v>0</v>
      </c>
    </row>
    <row r="96" spans="1:48" ht="12.75" hidden="1" customHeight="1" x14ac:dyDescent="0.25">
      <c r="A96" s="109"/>
      <c r="C96" s="110"/>
      <c r="D96" s="110"/>
      <c r="E96" s="110"/>
      <c r="F96" s="111"/>
      <c r="G96" s="111"/>
      <c r="H96" s="111"/>
      <c r="I96" s="20" t="str">
        <f t="shared" si="31"/>
        <v>n/a</v>
      </c>
      <c r="J96" s="20" t="str">
        <f t="shared" si="24"/>
        <v>n/a</v>
      </c>
      <c r="K96" s="20" t="str">
        <f t="shared" si="25"/>
        <v>n/a</v>
      </c>
      <c r="M96" s="112"/>
      <c r="N96" s="112"/>
      <c r="O96" s="172"/>
      <c r="P96" s="172"/>
      <c r="R96" s="112"/>
      <c r="S96" s="112"/>
      <c r="T96" s="112"/>
      <c r="U96" s="21"/>
      <c r="V96" s="112"/>
      <c r="W96" s="112"/>
      <c r="X96" s="112"/>
      <c r="Z96" s="112"/>
      <c r="AA96" s="112"/>
      <c r="AB96" s="112"/>
      <c r="AD96" s="112"/>
      <c r="AE96" s="112"/>
      <c r="AF96" s="112"/>
      <c r="AH96" s="15">
        <f t="shared" si="26"/>
        <v>0</v>
      </c>
      <c r="AI96" s="15">
        <f t="shared" si="27"/>
        <v>0</v>
      </c>
      <c r="AJ96" s="15">
        <f t="shared" si="28"/>
        <v>0</v>
      </c>
      <c r="AL96" s="113"/>
      <c r="AM96" s="113"/>
      <c r="AN96" s="113"/>
      <c r="AP96" s="137"/>
      <c r="AQ96" s="136"/>
      <c r="AR96" s="136"/>
      <c r="AT96" s="15">
        <f t="shared" si="32"/>
        <v>0</v>
      </c>
      <c r="AU96" s="15">
        <f t="shared" si="29"/>
        <v>0</v>
      </c>
      <c r="AV96" s="15">
        <f t="shared" si="30"/>
        <v>0</v>
      </c>
    </row>
    <row r="97" spans="1:48" ht="12.75" hidden="1" customHeight="1" x14ac:dyDescent="0.25">
      <c r="A97" s="109"/>
      <c r="C97" s="110"/>
      <c r="D97" s="110"/>
      <c r="E97" s="110"/>
      <c r="F97" s="111"/>
      <c r="G97" s="111"/>
      <c r="H97" s="111"/>
      <c r="I97" s="20" t="str">
        <f t="shared" si="31"/>
        <v>n/a</v>
      </c>
      <c r="J97" s="20" t="str">
        <f t="shared" si="24"/>
        <v>n/a</v>
      </c>
      <c r="K97" s="20" t="str">
        <f t="shared" si="25"/>
        <v>n/a</v>
      </c>
      <c r="M97" s="112"/>
      <c r="N97" s="112"/>
      <c r="O97" s="172"/>
      <c r="P97" s="172"/>
      <c r="R97" s="112"/>
      <c r="S97" s="112"/>
      <c r="T97" s="112"/>
      <c r="U97" s="21"/>
      <c r="V97" s="112"/>
      <c r="W97" s="112"/>
      <c r="X97" s="112"/>
      <c r="Z97" s="112"/>
      <c r="AA97" s="112"/>
      <c r="AB97" s="112"/>
      <c r="AD97" s="112"/>
      <c r="AE97" s="112"/>
      <c r="AF97" s="112"/>
      <c r="AH97" s="15">
        <f t="shared" si="26"/>
        <v>0</v>
      </c>
      <c r="AI97" s="15">
        <f t="shared" si="27"/>
        <v>0</v>
      </c>
      <c r="AJ97" s="15">
        <f t="shared" si="28"/>
        <v>0</v>
      </c>
      <c r="AL97" s="113"/>
      <c r="AM97" s="113"/>
      <c r="AN97" s="113"/>
      <c r="AP97" s="137"/>
      <c r="AQ97" s="136"/>
      <c r="AR97" s="136"/>
      <c r="AT97" s="15">
        <f t="shared" si="32"/>
        <v>0</v>
      </c>
      <c r="AU97" s="15">
        <f t="shared" si="29"/>
        <v>0</v>
      </c>
      <c r="AV97" s="15">
        <f t="shared" si="30"/>
        <v>0</v>
      </c>
    </row>
    <row r="98" spans="1:48" ht="12.75" hidden="1" customHeight="1" x14ac:dyDescent="0.25">
      <c r="A98" s="109"/>
      <c r="C98" s="110"/>
      <c r="D98" s="110"/>
      <c r="E98" s="110"/>
      <c r="F98" s="111"/>
      <c r="G98" s="111"/>
      <c r="H98" s="111"/>
      <c r="I98" s="20" t="str">
        <f t="shared" si="31"/>
        <v>n/a</v>
      </c>
      <c r="J98" s="20" t="str">
        <f t="shared" si="24"/>
        <v>n/a</v>
      </c>
      <c r="K98" s="20" t="str">
        <f t="shared" si="25"/>
        <v>n/a</v>
      </c>
      <c r="M98" s="112"/>
      <c r="N98" s="112"/>
      <c r="O98" s="172"/>
      <c r="P98" s="172"/>
      <c r="R98" s="112"/>
      <c r="S98" s="112"/>
      <c r="T98" s="112"/>
      <c r="U98" s="21"/>
      <c r="V98" s="112"/>
      <c r="W98" s="112"/>
      <c r="X98" s="112"/>
      <c r="Z98" s="112"/>
      <c r="AA98" s="112"/>
      <c r="AB98" s="112"/>
      <c r="AD98" s="112"/>
      <c r="AE98" s="112"/>
      <c r="AF98" s="112"/>
      <c r="AH98" s="15">
        <f t="shared" si="26"/>
        <v>0</v>
      </c>
      <c r="AI98" s="15">
        <f t="shared" si="27"/>
        <v>0</v>
      </c>
      <c r="AJ98" s="15">
        <f t="shared" si="28"/>
        <v>0</v>
      </c>
      <c r="AL98" s="113"/>
      <c r="AM98" s="113"/>
      <c r="AN98" s="113"/>
      <c r="AP98" s="137"/>
      <c r="AQ98" s="136"/>
      <c r="AR98" s="136"/>
      <c r="AT98" s="15">
        <f t="shared" si="32"/>
        <v>0</v>
      </c>
      <c r="AU98" s="15">
        <f t="shared" si="29"/>
        <v>0</v>
      </c>
      <c r="AV98" s="15">
        <f t="shared" si="30"/>
        <v>0</v>
      </c>
    </row>
    <row r="99" spans="1:48" ht="12.75" hidden="1" customHeight="1" x14ac:dyDescent="0.25">
      <c r="A99" s="109"/>
      <c r="C99" s="110"/>
      <c r="D99" s="110"/>
      <c r="E99" s="110"/>
      <c r="F99" s="111"/>
      <c r="G99" s="111"/>
      <c r="H99" s="111"/>
      <c r="I99" s="20" t="str">
        <f t="shared" si="31"/>
        <v>n/a</v>
      </c>
      <c r="J99" s="20" t="str">
        <f t="shared" si="24"/>
        <v>n/a</v>
      </c>
      <c r="K99" s="20" t="str">
        <f t="shared" si="25"/>
        <v>n/a</v>
      </c>
      <c r="M99" s="112"/>
      <c r="N99" s="112"/>
      <c r="O99" s="172"/>
      <c r="P99" s="172"/>
      <c r="R99" s="112"/>
      <c r="S99" s="112"/>
      <c r="T99" s="112"/>
      <c r="U99" s="21"/>
      <c r="V99" s="112"/>
      <c r="W99" s="112"/>
      <c r="X99" s="112"/>
      <c r="Z99" s="112"/>
      <c r="AA99" s="112"/>
      <c r="AB99" s="112"/>
      <c r="AD99" s="112"/>
      <c r="AE99" s="112"/>
      <c r="AF99" s="112"/>
      <c r="AH99" s="15">
        <f t="shared" si="26"/>
        <v>0</v>
      </c>
      <c r="AI99" s="15">
        <f t="shared" si="27"/>
        <v>0</v>
      </c>
      <c r="AJ99" s="15">
        <f t="shared" si="28"/>
        <v>0</v>
      </c>
      <c r="AL99" s="113"/>
      <c r="AM99" s="113"/>
      <c r="AN99" s="113"/>
      <c r="AP99" s="137"/>
      <c r="AQ99" s="136"/>
      <c r="AR99" s="136"/>
      <c r="AT99" s="15">
        <f t="shared" si="32"/>
        <v>0</v>
      </c>
      <c r="AU99" s="15">
        <f t="shared" si="29"/>
        <v>0</v>
      </c>
      <c r="AV99" s="15">
        <f t="shared" si="30"/>
        <v>0</v>
      </c>
    </row>
    <row r="100" spans="1:48" ht="12.75" hidden="1" customHeight="1" x14ac:dyDescent="0.25">
      <c r="A100" s="109"/>
      <c r="C100" s="110"/>
      <c r="D100" s="110"/>
      <c r="E100" s="110"/>
      <c r="F100" s="111"/>
      <c r="G100" s="111"/>
      <c r="H100" s="111"/>
      <c r="I100" s="20" t="str">
        <f t="shared" si="31"/>
        <v>n/a</v>
      </c>
      <c r="J100" s="20" t="str">
        <f t="shared" si="24"/>
        <v>n/a</v>
      </c>
      <c r="K100" s="20" t="str">
        <f t="shared" si="25"/>
        <v>n/a</v>
      </c>
      <c r="M100" s="112"/>
      <c r="N100" s="112"/>
      <c r="O100" s="172"/>
      <c r="P100" s="172"/>
      <c r="R100" s="112"/>
      <c r="S100" s="112"/>
      <c r="T100" s="112"/>
      <c r="U100" s="21"/>
      <c r="V100" s="112"/>
      <c r="W100" s="112"/>
      <c r="X100" s="112"/>
      <c r="Z100" s="112"/>
      <c r="AA100" s="112"/>
      <c r="AB100" s="112"/>
      <c r="AD100" s="112"/>
      <c r="AE100" s="112"/>
      <c r="AF100" s="112"/>
      <c r="AH100" s="15">
        <f t="shared" si="26"/>
        <v>0</v>
      </c>
      <c r="AI100" s="15">
        <f t="shared" si="27"/>
        <v>0</v>
      </c>
      <c r="AJ100" s="15">
        <f t="shared" si="28"/>
        <v>0</v>
      </c>
      <c r="AL100" s="113"/>
      <c r="AM100" s="113"/>
      <c r="AN100" s="113"/>
      <c r="AP100" s="137"/>
      <c r="AQ100" s="136"/>
      <c r="AR100" s="136"/>
      <c r="AT100" s="15">
        <f t="shared" si="32"/>
        <v>0</v>
      </c>
      <c r="AU100" s="15">
        <f t="shared" si="29"/>
        <v>0</v>
      </c>
      <c r="AV100" s="15">
        <f t="shared" si="30"/>
        <v>0</v>
      </c>
    </row>
    <row r="101" spans="1:48" ht="12.75" hidden="1" customHeight="1" x14ac:dyDescent="0.25">
      <c r="A101" s="109"/>
      <c r="C101" s="110"/>
      <c r="D101" s="110"/>
      <c r="E101" s="110"/>
      <c r="F101" s="111"/>
      <c r="G101" s="111"/>
      <c r="H101" s="111"/>
      <c r="I101" s="20" t="str">
        <f t="shared" si="31"/>
        <v>n/a</v>
      </c>
      <c r="J101" s="20" t="str">
        <f t="shared" si="24"/>
        <v>n/a</v>
      </c>
      <c r="K101" s="20" t="str">
        <f t="shared" si="25"/>
        <v>n/a</v>
      </c>
      <c r="M101" s="112"/>
      <c r="N101" s="112"/>
      <c r="O101" s="172"/>
      <c r="P101" s="172"/>
      <c r="R101" s="112"/>
      <c r="S101" s="112"/>
      <c r="T101" s="112"/>
      <c r="U101" s="21"/>
      <c r="V101" s="112"/>
      <c r="W101" s="112"/>
      <c r="X101" s="112"/>
      <c r="Z101" s="112"/>
      <c r="AA101" s="112"/>
      <c r="AB101" s="112"/>
      <c r="AD101" s="112"/>
      <c r="AE101" s="112"/>
      <c r="AF101" s="112"/>
      <c r="AH101" s="15">
        <f t="shared" si="26"/>
        <v>0</v>
      </c>
      <c r="AI101" s="15">
        <f t="shared" si="27"/>
        <v>0</v>
      </c>
      <c r="AJ101" s="15">
        <f t="shared" si="28"/>
        <v>0</v>
      </c>
      <c r="AL101" s="113"/>
      <c r="AM101" s="113"/>
      <c r="AN101" s="113"/>
      <c r="AP101" s="137"/>
      <c r="AQ101" s="136"/>
      <c r="AR101" s="136"/>
      <c r="AT101" s="15">
        <f t="shared" si="32"/>
        <v>0</v>
      </c>
      <c r="AU101" s="15">
        <f t="shared" si="29"/>
        <v>0</v>
      </c>
      <c r="AV101" s="15">
        <f t="shared" si="30"/>
        <v>0</v>
      </c>
    </row>
    <row r="102" spans="1:48" ht="12.75" hidden="1" customHeight="1" x14ac:dyDescent="0.25">
      <c r="A102" s="109"/>
      <c r="C102" s="110"/>
      <c r="D102" s="110"/>
      <c r="E102" s="110"/>
      <c r="F102" s="111"/>
      <c r="G102" s="111"/>
      <c r="H102" s="111"/>
      <c r="I102" s="20" t="str">
        <f t="shared" si="31"/>
        <v>n/a</v>
      </c>
      <c r="J102" s="20" t="str">
        <f t="shared" si="24"/>
        <v>n/a</v>
      </c>
      <c r="K102" s="20" t="str">
        <f t="shared" si="25"/>
        <v>n/a</v>
      </c>
      <c r="M102" s="112"/>
      <c r="N102" s="112"/>
      <c r="O102" s="172"/>
      <c r="P102" s="172"/>
      <c r="R102" s="112"/>
      <c r="S102" s="112"/>
      <c r="T102" s="112"/>
      <c r="U102" s="21"/>
      <c r="V102" s="112"/>
      <c r="W102" s="112"/>
      <c r="X102" s="112"/>
      <c r="Z102" s="112"/>
      <c r="AA102" s="112"/>
      <c r="AB102" s="112"/>
      <c r="AD102" s="112"/>
      <c r="AE102" s="112"/>
      <c r="AF102" s="112"/>
      <c r="AH102" s="15">
        <f t="shared" si="26"/>
        <v>0</v>
      </c>
      <c r="AI102" s="15">
        <f t="shared" si="27"/>
        <v>0</v>
      </c>
      <c r="AJ102" s="15">
        <f t="shared" si="28"/>
        <v>0</v>
      </c>
      <c r="AL102" s="113"/>
      <c r="AM102" s="113"/>
      <c r="AN102" s="113"/>
      <c r="AP102" s="137"/>
      <c r="AQ102" s="136"/>
      <c r="AR102" s="136"/>
      <c r="AT102" s="15">
        <f t="shared" si="32"/>
        <v>0</v>
      </c>
      <c r="AU102" s="15">
        <f t="shared" si="29"/>
        <v>0</v>
      </c>
      <c r="AV102" s="15">
        <f t="shared" si="30"/>
        <v>0</v>
      </c>
    </row>
    <row r="103" spans="1:48" ht="12.75" hidden="1" customHeight="1" x14ac:dyDescent="0.25">
      <c r="A103" s="109"/>
      <c r="C103" s="110"/>
      <c r="D103" s="110"/>
      <c r="E103" s="110"/>
      <c r="F103" s="111"/>
      <c r="G103" s="111"/>
      <c r="H103" s="111"/>
      <c r="I103" s="20" t="str">
        <f t="shared" si="31"/>
        <v>n/a</v>
      </c>
      <c r="J103" s="20" t="str">
        <f t="shared" si="24"/>
        <v>n/a</v>
      </c>
      <c r="K103" s="20" t="str">
        <f t="shared" si="25"/>
        <v>n/a</v>
      </c>
      <c r="M103" s="112"/>
      <c r="N103" s="112"/>
      <c r="O103" s="172"/>
      <c r="P103" s="172"/>
      <c r="R103" s="112"/>
      <c r="S103" s="112"/>
      <c r="T103" s="112"/>
      <c r="U103" s="21"/>
      <c r="V103" s="112"/>
      <c r="W103" s="112"/>
      <c r="X103" s="112"/>
      <c r="Z103" s="112"/>
      <c r="AA103" s="112"/>
      <c r="AB103" s="112"/>
      <c r="AD103" s="112"/>
      <c r="AE103" s="112"/>
      <c r="AF103" s="112"/>
      <c r="AH103" s="15">
        <f t="shared" si="26"/>
        <v>0</v>
      </c>
      <c r="AI103" s="15">
        <f t="shared" si="27"/>
        <v>0</v>
      </c>
      <c r="AJ103" s="15">
        <f t="shared" si="28"/>
        <v>0</v>
      </c>
      <c r="AL103" s="113"/>
      <c r="AM103" s="113"/>
      <c r="AN103" s="113"/>
      <c r="AP103" s="137"/>
      <c r="AQ103" s="136"/>
      <c r="AR103" s="136"/>
      <c r="AT103" s="15">
        <f t="shared" si="32"/>
        <v>0</v>
      </c>
      <c r="AU103" s="15">
        <f t="shared" si="29"/>
        <v>0</v>
      </c>
      <c r="AV103" s="15">
        <f t="shared" si="30"/>
        <v>0</v>
      </c>
    </row>
    <row r="104" spans="1:48" ht="12.75" hidden="1" customHeight="1" x14ac:dyDescent="0.25">
      <c r="A104" s="109"/>
      <c r="C104" s="110"/>
      <c r="D104" s="110"/>
      <c r="E104" s="110"/>
      <c r="F104" s="111"/>
      <c r="G104" s="111"/>
      <c r="H104" s="111"/>
      <c r="I104" s="20" t="str">
        <f t="shared" si="31"/>
        <v>n/a</v>
      </c>
      <c r="J104" s="20" t="str">
        <f t="shared" si="24"/>
        <v>n/a</v>
      </c>
      <c r="K104" s="20" t="str">
        <f t="shared" si="25"/>
        <v>n/a</v>
      </c>
      <c r="M104" s="112"/>
      <c r="N104" s="112"/>
      <c r="O104" s="172"/>
      <c r="P104" s="172"/>
      <c r="R104" s="112"/>
      <c r="S104" s="112"/>
      <c r="T104" s="112"/>
      <c r="U104" s="21"/>
      <c r="V104" s="112"/>
      <c r="W104" s="112"/>
      <c r="X104" s="112"/>
      <c r="Z104" s="112"/>
      <c r="AA104" s="112"/>
      <c r="AB104" s="112"/>
      <c r="AD104" s="112"/>
      <c r="AE104" s="112"/>
      <c r="AF104" s="112"/>
      <c r="AH104" s="15">
        <f t="shared" si="26"/>
        <v>0</v>
      </c>
      <c r="AI104" s="15">
        <f t="shared" si="27"/>
        <v>0</v>
      </c>
      <c r="AJ104" s="15">
        <f t="shared" si="28"/>
        <v>0</v>
      </c>
      <c r="AL104" s="113"/>
      <c r="AM104" s="113"/>
      <c r="AN104" s="113"/>
      <c r="AP104" s="137"/>
      <c r="AQ104" s="136"/>
      <c r="AR104" s="136"/>
      <c r="AT104" s="15">
        <f t="shared" si="32"/>
        <v>0</v>
      </c>
      <c r="AU104" s="15">
        <f t="shared" si="29"/>
        <v>0</v>
      </c>
      <c r="AV104" s="15">
        <f t="shared" si="30"/>
        <v>0</v>
      </c>
    </row>
    <row r="105" spans="1:48" ht="12.75" hidden="1" customHeight="1" x14ac:dyDescent="0.25">
      <c r="A105" s="109"/>
      <c r="C105" s="110"/>
      <c r="D105" s="110"/>
      <c r="E105" s="110"/>
      <c r="F105" s="111"/>
      <c r="G105" s="111"/>
      <c r="H105" s="111"/>
      <c r="I105" s="20" t="str">
        <f t="shared" si="31"/>
        <v>n/a</v>
      </c>
      <c r="J105" s="20" t="str">
        <f t="shared" si="24"/>
        <v>n/a</v>
      </c>
      <c r="K105" s="20" t="str">
        <f t="shared" si="25"/>
        <v>n/a</v>
      </c>
      <c r="M105" s="112"/>
      <c r="N105" s="112"/>
      <c r="O105" s="172"/>
      <c r="P105" s="172"/>
      <c r="R105" s="112"/>
      <c r="S105" s="112"/>
      <c r="T105" s="112"/>
      <c r="U105" s="21"/>
      <c r="V105" s="112"/>
      <c r="W105" s="112"/>
      <c r="X105" s="112"/>
      <c r="Z105" s="112"/>
      <c r="AA105" s="112"/>
      <c r="AB105" s="112"/>
      <c r="AD105" s="112"/>
      <c r="AE105" s="112"/>
      <c r="AF105" s="112"/>
      <c r="AH105" s="15">
        <f t="shared" si="26"/>
        <v>0</v>
      </c>
      <c r="AI105" s="15">
        <f t="shared" si="27"/>
        <v>0</v>
      </c>
      <c r="AJ105" s="15">
        <f t="shared" si="28"/>
        <v>0</v>
      </c>
      <c r="AL105" s="113"/>
      <c r="AM105" s="113"/>
      <c r="AN105" s="113"/>
      <c r="AP105" s="137"/>
      <c r="AQ105" s="136"/>
      <c r="AR105" s="136"/>
      <c r="AT105" s="15">
        <f t="shared" si="32"/>
        <v>0</v>
      </c>
      <c r="AU105" s="15">
        <f t="shared" si="29"/>
        <v>0</v>
      </c>
      <c r="AV105" s="15">
        <f t="shared" si="30"/>
        <v>0</v>
      </c>
    </row>
    <row r="106" spans="1:48" ht="12.75" hidden="1" customHeight="1" x14ac:dyDescent="0.25">
      <c r="A106" s="109"/>
      <c r="C106" s="110"/>
      <c r="D106" s="110"/>
      <c r="E106" s="110"/>
      <c r="F106" s="111"/>
      <c r="G106" s="111"/>
      <c r="H106" s="111"/>
      <c r="I106" s="20" t="str">
        <f t="shared" si="31"/>
        <v>n/a</v>
      </c>
      <c r="J106" s="20" t="str">
        <f t="shared" si="24"/>
        <v>n/a</v>
      </c>
      <c r="K106" s="20" t="str">
        <f t="shared" si="25"/>
        <v>n/a</v>
      </c>
      <c r="M106" s="112"/>
      <c r="N106" s="112"/>
      <c r="O106" s="172"/>
      <c r="P106" s="172"/>
      <c r="R106" s="112"/>
      <c r="S106" s="112"/>
      <c r="T106" s="112"/>
      <c r="U106" s="21"/>
      <c r="V106" s="112"/>
      <c r="W106" s="112"/>
      <c r="X106" s="112"/>
      <c r="Z106" s="112"/>
      <c r="AA106" s="112"/>
      <c r="AB106" s="112"/>
      <c r="AD106" s="112"/>
      <c r="AE106" s="112"/>
      <c r="AF106" s="112"/>
      <c r="AH106" s="15">
        <f t="shared" si="26"/>
        <v>0</v>
      </c>
      <c r="AI106" s="15">
        <f t="shared" si="27"/>
        <v>0</v>
      </c>
      <c r="AJ106" s="15">
        <f t="shared" si="28"/>
        <v>0</v>
      </c>
      <c r="AL106" s="113"/>
      <c r="AM106" s="113"/>
      <c r="AN106" s="113"/>
      <c r="AP106" s="137"/>
      <c r="AQ106" s="136"/>
      <c r="AR106" s="136"/>
      <c r="AT106" s="15">
        <f t="shared" si="32"/>
        <v>0</v>
      </c>
      <c r="AU106" s="15">
        <f t="shared" si="29"/>
        <v>0</v>
      </c>
      <c r="AV106" s="15">
        <f t="shared" si="30"/>
        <v>0</v>
      </c>
    </row>
    <row r="107" spans="1:48" ht="12.75" hidden="1" customHeight="1" x14ac:dyDescent="0.25">
      <c r="A107" s="109"/>
      <c r="C107" s="110"/>
      <c r="D107" s="110"/>
      <c r="E107" s="110"/>
      <c r="F107" s="111"/>
      <c r="G107" s="111"/>
      <c r="H107" s="111"/>
      <c r="I107" s="20" t="str">
        <f t="shared" si="31"/>
        <v>n/a</v>
      </c>
      <c r="J107" s="20" t="str">
        <f t="shared" si="24"/>
        <v>n/a</v>
      </c>
      <c r="K107" s="20" t="str">
        <f t="shared" si="25"/>
        <v>n/a</v>
      </c>
      <c r="M107" s="112"/>
      <c r="N107" s="112"/>
      <c r="O107" s="172"/>
      <c r="P107" s="172"/>
      <c r="R107" s="112"/>
      <c r="S107" s="112"/>
      <c r="T107" s="112"/>
      <c r="U107" s="21"/>
      <c r="V107" s="112"/>
      <c r="W107" s="112"/>
      <c r="X107" s="112"/>
      <c r="Z107" s="112"/>
      <c r="AA107" s="112"/>
      <c r="AB107" s="112"/>
      <c r="AD107" s="112"/>
      <c r="AE107" s="112"/>
      <c r="AF107" s="112"/>
      <c r="AH107" s="15">
        <f t="shared" si="26"/>
        <v>0</v>
      </c>
      <c r="AI107" s="15">
        <f t="shared" si="27"/>
        <v>0</v>
      </c>
      <c r="AJ107" s="15">
        <f t="shared" si="28"/>
        <v>0</v>
      </c>
      <c r="AL107" s="113"/>
      <c r="AM107" s="113"/>
      <c r="AN107" s="113"/>
      <c r="AP107" s="137"/>
      <c r="AQ107" s="136"/>
      <c r="AR107" s="136"/>
      <c r="AT107" s="15">
        <f t="shared" si="32"/>
        <v>0</v>
      </c>
      <c r="AU107" s="15">
        <f t="shared" si="29"/>
        <v>0</v>
      </c>
      <c r="AV107" s="15">
        <f t="shared" si="30"/>
        <v>0</v>
      </c>
    </row>
    <row r="108" spans="1:48" ht="12.75" hidden="1" customHeight="1" x14ac:dyDescent="0.25">
      <c r="A108" s="109"/>
      <c r="C108" s="110"/>
      <c r="D108" s="110"/>
      <c r="E108" s="110"/>
      <c r="F108" s="111"/>
      <c r="G108" s="111"/>
      <c r="H108" s="111"/>
      <c r="I108" s="20" t="str">
        <f t="shared" si="31"/>
        <v>n/a</v>
      </c>
      <c r="J108" s="20" t="str">
        <f t="shared" si="24"/>
        <v>n/a</v>
      </c>
      <c r="K108" s="20" t="str">
        <f t="shared" si="25"/>
        <v>n/a</v>
      </c>
      <c r="M108" s="112"/>
      <c r="N108" s="112"/>
      <c r="O108" s="172"/>
      <c r="P108" s="172"/>
      <c r="R108" s="112"/>
      <c r="S108" s="112"/>
      <c r="T108" s="112"/>
      <c r="U108" s="21"/>
      <c r="V108" s="112"/>
      <c r="W108" s="112"/>
      <c r="X108" s="112"/>
      <c r="Z108" s="112"/>
      <c r="AA108" s="112"/>
      <c r="AB108" s="112"/>
      <c r="AD108" s="112"/>
      <c r="AE108" s="112"/>
      <c r="AF108" s="112"/>
      <c r="AH108" s="15">
        <f t="shared" si="26"/>
        <v>0</v>
      </c>
      <c r="AI108" s="15">
        <f t="shared" si="27"/>
        <v>0</v>
      </c>
      <c r="AJ108" s="15">
        <f t="shared" si="28"/>
        <v>0</v>
      </c>
      <c r="AL108" s="113"/>
      <c r="AM108" s="113"/>
      <c r="AN108" s="113"/>
      <c r="AP108" s="137"/>
      <c r="AQ108" s="136"/>
      <c r="AR108" s="136"/>
      <c r="AT108" s="15">
        <f t="shared" si="32"/>
        <v>0</v>
      </c>
      <c r="AU108" s="15">
        <f t="shared" si="29"/>
        <v>0</v>
      </c>
      <c r="AV108" s="15">
        <f t="shared" si="30"/>
        <v>0</v>
      </c>
    </row>
    <row r="109" spans="1:48" ht="12.75" hidden="1" customHeight="1" x14ac:dyDescent="0.25">
      <c r="A109" s="109"/>
      <c r="C109" s="110"/>
      <c r="D109" s="110"/>
      <c r="E109" s="110"/>
      <c r="F109" s="111"/>
      <c r="G109" s="111"/>
      <c r="H109" s="111"/>
      <c r="I109" s="20" t="str">
        <f t="shared" si="31"/>
        <v>n/a</v>
      </c>
      <c r="J109" s="20" t="str">
        <f t="shared" si="24"/>
        <v>n/a</v>
      </c>
      <c r="K109" s="20" t="str">
        <f t="shared" si="25"/>
        <v>n/a</v>
      </c>
      <c r="M109" s="112"/>
      <c r="N109" s="112"/>
      <c r="O109" s="172"/>
      <c r="P109" s="172"/>
      <c r="R109" s="112"/>
      <c r="S109" s="112"/>
      <c r="T109" s="112"/>
      <c r="U109" s="21"/>
      <c r="V109" s="112"/>
      <c r="W109" s="112"/>
      <c r="X109" s="112"/>
      <c r="Z109" s="112"/>
      <c r="AA109" s="112"/>
      <c r="AB109" s="112"/>
      <c r="AD109" s="112"/>
      <c r="AE109" s="112"/>
      <c r="AF109" s="112"/>
      <c r="AH109" s="15">
        <f t="shared" si="26"/>
        <v>0</v>
      </c>
      <c r="AI109" s="15">
        <f t="shared" si="27"/>
        <v>0</v>
      </c>
      <c r="AJ109" s="15">
        <f t="shared" si="28"/>
        <v>0</v>
      </c>
      <c r="AL109" s="113"/>
      <c r="AM109" s="113"/>
      <c r="AN109" s="113"/>
      <c r="AP109" s="137"/>
      <c r="AQ109" s="136"/>
      <c r="AR109" s="136"/>
      <c r="AT109" s="15">
        <f t="shared" si="32"/>
        <v>0</v>
      </c>
      <c r="AU109" s="15">
        <f t="shared" si="29"/>
        <v>0</v>
      </c>
      <c r="AV109" s="15">
        <f t="shared" si="30"/>
        <v>0</v>
      </c>
    </row>
    <row r="110" spans="1:48" ht="12.75" hidden="1" customHeight="1" x14ac:dyDescent="0.25">
      <c r="A110" s="109"/>
      <c r="C110" s="110"/>
      <c r="D110" s="110"/>
      <c r="E110" s="110"/>
      <c r="F110" s="111"/>
      <c r="G110" s="111"/>
      <c r="H110" s="111"/>
      <c r="I110" s="20" t="str">
        <f t="shared" si="31"/>
        <v>n/a</v>
      </c>
      <c r="J110" s="20" t="str">
        <f t="shared" si="24"/>
        <v>n/a</v>
      </c>
      <c r="K110" s="20" t="str">
        <f t="shared" si="25"/>
        <v>n/a</v>
      </c>
      <c r="M110" s="112"/>
      <c r="N110" s="112"/>
      <c r="O110" s="172"/>
      <c r="P110" s="172"/>
      <c r="R110" s="112"/>
      <c r="S110" s="112"/>
      <c r="T110" s="112"/>
      <c r="U110" s="21"/>
      <c r="V110" s="112"/>
      <c r="W110" s="112"/>
      <c r="X110" s="112"/>
      <c r="Z110" s="112"/>
      <c r="AA110" s="112"/>
      <c r="AB110" s="112"/>
      <c r="AD110" s="112"/>
      <c r="AE110" s="112"/>
      <c r="AF110" s="112"/>
      <c r="AH110" s="15">
        <f t="shared" si="26"/>
        <v>0</v>
      </c>
      <c r="AI110" s="15">
        <f t="shared" si="27"/>
        <v>0</v>
      </c>
      <c r="AJ110" s="15">
        <f t="shared" si="28"/>
        <v>0</v>
      </c>
      <c r="AL110" s="113"/>
      <c r="AM110" s="113"/>
      <c r="AN110" s="113"/>
      <c r="AP110" s="137"/>
      <c r="AQ110" s="136"/>
      <c r="AR110" s="136"/>
      <c r="AT110" s="15">
        <f t="shared" si="32"/>
        <v>0</v>
      </c>
      <c r="AU110" s="15">
        <f t="shared" si="29"/>
        <v>0</v>
      </c>
      <c r="AV110" s="15">
        <f t="shared" si="30"/>
        <v>0</v>
      </c>
    </row>
    <row r="111" spans="1:48" ht="12.75" hidden="1" customHeight="1" x14ac:dyDescent="0.25">
      <c r="A111" s="109"/>
      <c r="C111" s="110"/>
      <c r="D111" s="110"/>
      <c r="E111" s="110"/>
      <c r="F111" s="111"/>
      <c r="G111" s="111"/>
      <c r="H111" s="111"/>
      <c r="I111" s="20" t="str">
        <f t="shared" si="31"/>
        <v>n/a</v>
      </c>
      <c r="J111" s="20" t="str">
        <f t="shared" si="24"/>
        <v>n/a</v>
      </c>
      <c r="K111" s="20" t="str">
        <f t="shared" si="25"/>
        <v>n/a</v>
      </c>
      <c r="M111" s="112"/>
      <c r="N111" s="112"/>
      <c r="O111" s="172"/>
      <c r="P111" s="172"/>
      <c r="R111" s="112"/>
      <c r="S111" s="112"/>
      <c r="T111" s="112"/>
      <c r="U111" s="21"/>
      <c r="V111" s="112"/>
      <c r="W111" s="112"/>
      <c r="X111" s="112"/>
      <c r="Z111" s="112"/>
      <c r="AA111" s="112"/>
      <c r="AB111" s="112"/>
      <c r="AD111" s="112"/>
      <c r="AE111" s="112"/>
      <c r="AF111" s="112"/>
      <c r="AH111" s="15">
        <f t="shared" si="26"/>
        <v>0</v>
      </c>
      <c r="AI111" s="15">
        <f t="shared" si="27"/>
        <v>0</v>
      </c>
      <c r="AJ111" s="15">
        <f t="shared" si="28"/>
        <v>0</v>
      </c>
      <c r="AL111" s="113"/>
      <c r="AM111" s="113"/>
      <c r="AN111" s="113"/>
      <c r="AP111" s="137"/>
      <c r="AQ111" s="136"/>
      <c r="AR111" s="136"/>
      <c r="AT111" s="15">
        <f t="shared" si="32"/>
        <v>0</v>
      </c>
      <c r="AU111" s="15">
        <f t="shared" si="29"/>
        <v>0</v>
      </c>
      <c r="AV111" s="15">
        <f t="shared" si="30"/>
        <v>0</v>
      </c>
    </row>
    <row r="112" spans="1:48" ht="12.75" hidden="1" customHeight="1" x14ac:dyDescent="0.25">
      <c r="A112" s="109"/>
      <c r="C112" s="110"/>
      <c r="D112" s="110"/>
      <c r="E112" s="110"/>
      <c r="F112" s="111"/>
      <c r="G112" s="111"/>
      <c r="H112" s="111"/>
      <c r="I112" s="20" t="str">
        <f t="shared" si="31"/>
        <v>n/a</v>
      </c>
      <c r="J112" s="20" t="str">
        <f t="shared" si="24"/>
        <v>n/a</v>
      </c>
      <c r="K112" s="20" t="str">
        <f t="shared" si="25"/>
        <v>n/a</v>
      </c>
      <c r="M112" s="112"/>
      <c r="N112" s="112"/>
      <c r="O112" s="172"/>
      <c r="P112" s="172"/>
      <c r="R112" s="112"/>
      <c r="S112" s="112"/>
      <c r="T112" s="112"/>
      <c r="U112" s="21"/>
      <c r="V112" s="112"/>
      <c r="W112" s="112"/>
      <c r="X112" s="112"/>
      <c r="Z112" s="112"/>
      <c r="AA112" s="112"/>
      <c r="AB112" s="112"/>
      <c r="AD112" s="112"/>
      <c r="AE112" s="112"/>
      <c r="AF112" s="112"/>
      <c r="AH112" s="15">
        <f t="shared" si="26"/>
        <v>0</v>
      </c>
      <c r="AI112" s="15">
        <f t="shared" si="27"/>
        <v>0</v>
      </c>
      <c r="AJ112" s="15">
        <f t="shared" si="28"/>
        <v>0</v>
      </c>
      <c r="AL112" s="113"/>
      <c r="AM112" s="113"/>
      <c r="AN112" s="113"/>
      <c r="AP112" s="137"/>
      <c r="AQ112" s="136"/>
      <c r="AR112" s="136"/>
      <c r="AT112" s="15">
        <f t="shared" si="32"/>
        <v>0</v>
      </c>
      <c r="AU112" s="15">
        <f t="shared" si="29"/>
        <v>0</v>
      </c>
      <c r="AV112" s="15">
        <f t="shared" si="30"/>
        <v>0</v>
      </c>
    </row>
    <row r="113" spans="1:48" ht="12.75" hidden="1" customHeight="1" x14ac:dyDescent="0.25">
      <c r="A113" s="109"/>
      <c r="C113" s="110"/>
      <c r="D113" s="110"/>
      <c r="E113" s="110"/>
      <c r="F113" s="111"/>
      <c r="G113" s="111"/>
      <c r="H113" s="111"/>
      <c r="I113" s="20" t="str">
        <f t="shared" si="31"/>
        <v>n/a</v>
      </c>
      <c r="J113" s="20" t="str">
        <f t="shared" si="24"/>
        <v>n/a</v>
      </c>
      <c r="K113" s="20" t="str">
        <f t="shared" si="25"/>
        <v>n/a</v>
      </c>
      <c r="M113" s="112"/>
      <c r="N113" s="112"/>
      <c r="O113" s="172"/>
      <c r="P113" s="172"/>
      <c r="R113" s="112"/>
      <c r="S113" s="112"/>
      <c r="T113" s="112"/>
      <c r="U113" s="21"/>
      <c r="V113" s="112"/>
      <c r="W113" s="112"/>
      <c r="X113" s="112"/>
      <c r="Z113" s="112"/>
      <c r="AA113" s="112"/>
      <c r="AB113" s="112"/>
      <c r="AD113" s="112"/>
      <c r="AE113" s="112"/>
      <c r="AF113" s="112"/>
      <c r="AH113" s="15">
        <f t="shared" si="26"/>
        <v>0</v>
      </c>
      <c r="AI113" s="15">
        <f t="shared" si="27"/>
        <v>0</v>
      </c>
      <c r="AJ113" s="15">
        <f t="shared" si="28"/>
        <v>0</v>
      </c>
      <c r="AL113" s="113"/>
      <c r="AM113" s="113"/>
      <c r="AN113" s="113"/>
      <c r="AP113" s="137"/>
      <c r="AQ113" s="136"/>
      <c r="AR113" s="136"/>
      <c r="AT113" s="15">
        <f t="shared" si="32"/>
        <v>0</v>
      </c>
      <c r="AU113" s="15">
        <f t="shared" si="29"/>
        <v>0</v>
      </c>
      <c r="AV113" s="15">
        <f t="shared" si="30"/>
        <v>0</v>
      </c>
    </row>
    <row r="114" spans="1:48" ht="12.75" hidden="1" customHeight="1" x14ac:dyDescent="0.25">
      <c r="A114" s="109"/>
      <c r="C114" s="110"/>
      <c r="D114" s="110"/>
      <c r="E114" s="110"/>
      <c r="F114" s="111"/>
      <c r="G114" s="111"/>
      <c r="H114" s="111"/>
      <c r="I114" s="20" t="str">
        <f t="shared" si="31"/>
        <v>n/a</v>
      </c>
      <c r="J114" s="20" t="str">
        <f t="shared" si="24"/>
        <v>n/a</v>
      </c>
      <c r="K114" s="20" t="str">
        <f t="shared" si="25"/>
        <v>n/a</v>
      </c>
      <c r="M114" s="112"/>
      <c r="N114" s="112"/>
      <c r="O114" s="172"/>
      <c r="P114" s="172"/>
      <c r="R114" s="112"/>
      <c r="S114" s="112"/>
      <c r="T114" s="112"/>
      <c r="U114" s="21"/>
      <c r="V114" s="112"/>
      <c r="W114" s="112"/>
      <c r="X114" s="112"/>
      <c r="Z114" s="112"/>
      <c r="AA114" s="112"/>
      <c r="AB114" s="112"/>
      <c r="AD114" s="112"/>
      <c r="AE114" s="112"/>
      <c r="AF114" s="112"/>
      <c r="AH114" s="15">
        <f t="shared" si="26"/>
        <v>0</v>
      </c>
      <c r="AI114" s="15">
        <f t="shared" si="27"/>
        <v>0</v>
      </c>
      <c r="AJ114" s="15">
        <f t="shared" si="28"/>
        <v>0</v>
      </c>
      <c r="AL114" s="113"/>
      <c r="AM114" s="113"/>
      <c r="AN114" s="113"/>
      <c r="AP114" s="137"/>
      <c r="AQ114" s="136"/>
      <c r="AR114" s="136"/>
      <c r="AT114" s="15">
        <f t="shared" si="32"/>
        <v>0</v>
      </c>
      <c r="AU114" s="15">
        <f t="shared" si="29"/>
        <v>0</v>
      </c>
      <c r="AV114" s="15">
        <f t="shared" si="30"/>
        <v>0</v>
      </c>
    </row>
    <row r="115" spans="1:48" ht="12.75" hidden="1" customHeight="1" x14ac:dyDescent="0.25">
      <c r="A115" s="109"/>
      <c r="C115" s="110"/>
      <c r="D115" s="110"/>
      <c r="E115" s="110"/>
      <c r="F115" s="111"/>
      <c r="G115" s="111"/>
      <c r="H115" s="111"/>
      <c r="I115" s="20" t="str">
        <f t="shared" si="31"/>
        <v>n/a</v>
      </c>
      <c r="J115" s="20" t="str">
        <f t="shared" si="24"/>
        <v>n/a</v>
      </c>
      <c r="K115" s="20" t="str">
        <f t="shared" si="25"/>
        <v>n/a</v>
      </c>
      <c r="M115" s="112"/>
      <c r="N115" s="112"/>
      <c r="O115" s="172"/>
      <c r="P115" s="172"/>
      <c r="R115" s="112"/>
      <c r="S115" s="112"/>
      <c r="T115" s="112"/>
      <c r="U115" s="21"/>
      <c r="V115" s="112"/>
      <c r="W115" s="112"/>
      <c r="X115" s="112"/>
      <c r="Z115" s="112"/>
      <c r="AA115" s="112"/>
      <c r="AB115" s="112"/>
      <c r="AD115" s="112"/>
      <c r="AE115" s="112"/>
      <c r="AF115" s="112"/>
      <c r="AH115" s="15">
        <f t="shared" si="26"/>
        <v>0</v>
      </c>
      <c r="AI115" s="15">
        <f t="shared" si="27"/>
        <v>0</v>
      </c>
      <c r="AJ115" s="15">
        <f t="shared" si="28"/>
        <v>0</v>
      </c>
      <c r="AL115" s="113"/>
      <c r="AM115" s="113"/>
      <c r="AN115" s="113"/>
      <c r="AP115" s="137"/>
      <c r="AQ115" s="136"/>
      <c r="AR115" s="136"/>
      <c r="AT115" s="15">
        <f t="shared" si="32"/>
        <v>0</v>
      </c>
      <c r="AU115" s="15">
        <f t="shared" si="29"/>
        <v>0</v>
      </c>
      <c r="AV115" s="15">
        <f t="shared" si="30"/>
        <v>0</v>
      </c>
    </row>
    <row r="116" spans="1:48" ht="12.75" hidden="1" customHeight="1" x14ac:dyDescent="0.25">
      <c r="A116" s="109"/>
      <c r="C116" s="110"/>
      <c r="D116" s="110"/>
      <c r="E116" s="110"/>
      <c r="F116" s="111"/>
      <c r="G116" s="111"/>
      <c r="H116" s="111"/>
      <c r="I116" s="20" t="str">
        <f t="shared" si="31"/>
        <v>n/a</v>
      </c>
      <c r="J116" s="20" t="str">
        <f t="shared" si="24"/>
        <v>n/a</v>
      </c>
      <c r="K116" s="20" t="str">
        <f t="shared" si="25"/>
        <v>n/a</v>
      </c>
      <c r="M116" s="112"/>
      <c r="N116" s="112"/>
      <c r="O116" s="172"/>
      <c r="P116" s="172"/>
      <c r="R116" s="112"/>
      <c r="S116" s="112"/>
      <c r="T116" s="112"/>
      <c r="U116" s="21"/>
      <c r="V116" s="112"/>
      <c r="W116" s="112"/>
      <c r="X116" s="112"/>
      <c r="Z116" s="112"/>
      <c r="AA116" s="112"/>
      <c r="AB116" s="112"/>
      <c r="AD116" s="112"/>
      <c r="AE116" s="112"/>
      <c r="AF116" s="112"/>
      <c r="AH116" s="15">
        <f t="shared" si="26"/>
        <v>0</v>
      </c>
      <c r="AI116" s="15">
        <f t="shared" si="27"/>
        <v>0</v>
      </c>
      <c r="AJ116" s="15">
        <f t="shared" si="28"/>
        <v>0</v>
      </c>
      <c r="AL116" s="113"/>
      <c r="AM116" s="113"/>
      <c r="AN116" s="113"/>
      <c r="AP116" s="137"/>
      <c r="AQ116" s="136"/>
      <c r="AR116" s="136"/>
      <c r="AT116" s="15">
        <f t="shared" si="32"/>
        <v>0</v>
      </c>
      <c r="AU116" s="15">
        <f t="shared" si="29"/>
        <v>0</v>
      </c>
      <c r="AV116" s="15">
        <f t="shared" si="30"/>
        <v>0</v>
      </c>
    </row>
    <row r="117" spans="1:48" ht="12.75" hidden="1" customHeight="1" x14ac:dyDescent="0.25">
      <c r="A117" s="109"/>
      <c r="C117" s="110"/>
      <c r="D117" s="110"/>
      <c r="E117" s="110"/>
      <c r="F117" s="111"/>
      <c r="G117" s="111"/>
      <c r="H117" s="111"/>
      <c r="I117" s="20" t="str">
        <f t="shared" si="31"/>
        <v>n/a</v>
      </c>
      <c r="J117" s="20" t="str">
        <f t="shared" si="24"/>
        <v>n/a</v>
      </c>
      <c r="K117" s="20" t="str">
        <f t="shared" si="25"/>
        <v>n/a</v>
      </c>
      <c r="M117" s="112"/>
      <c r="N117" s="112"/>
      <c r="O117" s="172"/>
      <c r="P117" s="172"/>
      <c r="R117" s="112"/>
      <c r="S117" s="112"/>
      <c r="T117" s="112"/>
      <c r="U117" s="21"/>
      <c r="V117" s="112"/>
      <c r="W117" s="112"/>
      <c r="X117" s="112"/>
      <c r="Z117" s="112"/>
      <c r="AA117" s="112"/>
      <c r="AB117" s="112"/>
      <c r="AD117" s="112"/>
      <c r="AE117" s="112"/>
      <c r="AF117" s="112"/>
      <c r="AH117" s="15">
        <f t="shared" si="26"/>
        <v>0</v>
      </c>
      <c r="AI117" s="15">
        <f t="shared" si="27"/>
        <v>0</v>
      </c>
      <c r="AJ117" s="15">
        <f t="shared" si="28"/>
        <v>0</v>
      </c>
      <c r="AL117" s="113"/>
      <c r="AM117" s="113"/>
      <c r="AN117" s="113"/>
      <c r="AP117" s="137"/>
      <c r="AQ117" s="136"/>
      <c r="AR117" s="136"/>
      <c r="AT117" s="15">
        <f t="shared" si="32"/>
        <v>0</v>
      </c>
      <c r="AU117" s="15">
        <f t="shared" si="29"/>
        <v>0</v>
      </c>
      <c r="AV117" s="15">
        <f t="shared" si="30"/>
        <v>0</v>
      </c>
    </row>
    <row r="118" spans="1:48" ht="12.75" hidden="1" customHeight="1" x14ac:dyDescent="0.25">
      <c r="A118" s="109"/>
      <c r="C118" s="110"/>
      <c r="D118" s="110"/>
      <c r="E118" s="110"/>
      <c r="F118" s="111"/>
      <c r="G118" s="111"/>
      <c r="H118" s="111"/>
      <c r="I118" s="20" t="str">
        <f t="shared" si="31"/>
        <v>n/a</v>
      </c>
      <c r="J118" s="20" t="str">
        <f t="shared" si="24"/>
        <v>n/a</v>
      </c>
      <c r="K118" s="20" t="str">
        <f t="shared" si="25"/>
        <v>n/a</v>
      </c>
      <c r="M118" s="112"/>
      <c r="N118" s="112"/>
      <c r="O118" s="172"/>
      <c r="P118" s="172"/>
      <c r="R118" s="112"/>
      <c r="S118" s="112"/>
      <c r="T118" s="112"/>
      <c r="U118" s="21"/>
      <c r="V118" s="112"/>
      <c r="W118" s="112"/>
      <c r="X118" s="112"/>
      <c r="Z118" s="112"/>
      <c r="AA118" s="112"/>
      <c r="AB118" s="112"/>
      <c r="AD118" s="112"/>
      <c r="AE118" s="112"/>
      <c r="AF118" s="112"/>
      <c r="AH118" s="15">
        <f t="shared" si="26"/>
        <v>0</v>
      </c>
      <c r="AI118" s="15">
        <f t="shared" si="27"/>
        <v>0</v>
      </c>
      <c r="AJ118" s="15">
        <f t="shared" si="28"/>
        <v>0</v>
      </c>
      <c r="AL118" s="113"/>
      <c r="AM118" s="113"/>
      <c r="AN118" s="113"/>
      <c r="AP118" s="137"/>
      <c r="AQ118" s="136"/>
      <c r="AR118" s="136"/>
      <c r="AT118" s="15">
        <f t="shared" si="32"/>
        <v>0</v>
      </c>
      <c r="AU118" s="15">
        <f t="shared" si="29"/>
        <v>0</v>
      </c>
      <c r="AV118" s="15">
        <f t="shared" si="30"/>
        <v>0</v>
      </c>
    </row>
    <row r="119" spans="1:48" ht="12.75" hidden="1" customHeight="1" x14ac:dyDescent="0.25">
      <c r="A119" s="109"/>
      <c r="C119" s="110"/>
      <c r="D119" s="110"/>
      <c r="E119" s="110"/>
      <c r="F119" s="111"/>
      <c r="G119" s="111"/>
      <c r="H119" s="111"/>
      <c r="I119" s="20" t="str">
        <f t="shared" si="31"/>
        <v>n/a</v>
      </c>
      <c r="J119" s="20" t="str">
        <f t="shared" si="24"/>
        <v>n/a</v>
      </c>
      <c r="K119" s="20" t="str">
        <f t="shared" si="25"/>
        <v>n/a</v>
      </c>
      <c r="M119" s="112"/>
      <c r="N119" s="112"/>
      <c r="O119" s="172"/>
      <c r="P119" s="172"/>
      <c r="R119" s="112"/>
      <c r="S119" s="112"/>
      <c r="T119" s="112"/>
      <c r="U119" s="21"/>
      <c r="V119" s="112"/>
      <c r="W119" s="112"/>
      <c r="X119" s="112"/>
      <c r="Z119" s="112"/>
      <c r="AA119" s="112"/>
      <c r="AB119" s="112"/>
      <c r="AD119" s="112"/>
      <c r="AE119" s="112"/>
      <c r="AF119" s="112"/>
      <c r="AH119" s="15">
        <f t="shared" si="26"/>
        <v>0</v>
      </c>
      <c r="AI119" s="15">
        <f t="shared" si="27"/>
        <v>0</v>
      </c>
      <c r="AJ119" s="15">
        <f t="shared" si="28"/>
        <v>0</v>
      </c>
      <c r="AL119" s="113"/>
      <c r="AM119" s="113"/>
      <c r="AN119" s="113"/>
      <c r="AP119" s="137"/>
      <c r="AQ119" s="136"/>
      <c r="AR119" s="136"/>
      <c r="AT119" s="15">
        <f t="shared" si="32"/>
        <v>0</v>
      </c>
      <c r="AU119" s="15">
        <f t="shared" si="29"/>
        <v>0</v>
      </c>
      <c r="AV119" s="15">
        <f t="shared" si="30"/>
        <v>0</v>
      </c>
    </row>
    <row r="120" spans="1:48" ht="12.75" hidden="1" customHeight="1" x14ac:dyDescent="0.25">
      <c r="A120" s="109"/>
      <c r="C120" s="110"/>
      <c r="D120" s="110"/>
      <c r="E120" s="110"/>
      <c r="F120" s="111"/>
      <c r="G120" s="111"/>
      <c r="H120" s="111"/>
      <c r="I120" s="20" t="str">
        <f t="shared" si="31"/>
        <v>n/a</v>
      </c>
      <c r="J120" s="20" t="str">
        <f t="shared" si="24"/>
        <v>n/a</v>
      </c>
      <c r="K120" s="20" t="str">
        <f t="shared" si="25"/>
        <v>n/a</v>
      </c>
      <c r="M120" s="112"/>
      <c r="N120" s="112"/>
      <c r="O120" s="172"/>
      <c r="P120" s="172"/>
      <c r="R120" s="112"/>
      <c r="S120" s="112"/>
      <c r="T120" s="112"/>
      <c r="U120" s="21"/>
      <c r="V120" s="112"/>
      <c r="W120" s="112"/>
      <c r="X120" s="112"/>
      <c r="Z120" s="112"/>
      <c r="AA120" s="112"/>
      <c r="AB120" s="112"/>
      <c r="AD120" s="112"/>
      <c r="AE120" s="112"/>
      <c r="AF120" s="112"/>
      <c r="AH120" s="15">
        <f t="shared" ref="AH120:AH130" si="33">V120+AD120</f>
        <v>0</v>
      </c>
      <c r="AI120" s="15">
        <f t="shared" ref="AI120:AI130" si="34">W120+AE120</f>
        <v>0</v>
      </c>
      <c r="AJ120" s="15">
        <f t="shared" ref="AJ120:AJ130" si="35">X120+AF120</f>
        <v>0</v>
      </c>
      <c r="AL120" s="113"/>
      <c r="AM120" s="113"/>
      <c r="AN120" s="113"/>
      <c r="AP120" s="137"/>
      <c r="AQ120" s="136"/>
      <c r="AR120" s="136"/>
      <c r="AT120" s="15">
        <f t="shared" si="32"/>
        <v>0</v>
      </c>
      <c r="AU120" s="15">
        <f t="shared" si="29"/>
        <v>0</v>
      </c>
      <c r="AV120" s="15">
        <f t="shared" si="30"/>
        <v>0</v>
      </c>
    </row>
    <row r="121" spans="1:48" ht="12.75" hidden="1" customHeight="1" x14ac:dyDescent="0.25">
      <c r="A121" s="109"/>
      <c r="C121" s="110"/>
      <c r="D121" s="110"/>
      <c r="E121" s="110"/>
      <c r="F121" s="111"/>
      <c r="G121" s="111"/>
      <c r="H121" s="111"/>
      <c r="I121" s="20" t="str">
        <f t="shared" si="31"/>
        <v>n/a</v>
      </c>
      <c r="J121" s="20" t="str">
        <f t="shared" si="24"/>
        <v>n/a</v>
      </c>
      <c r="K121" s="20" t="str">
        <f t="shared" si="25"/>
        <v>n/a</v>
      </c>
      <c r="M121" s="112"/>
      <c r="N121" s="112"/>
      <c r="O121" s="172"/>
      <c r="P121" s="172"/>
      <c r="R121" s="112"/>
      <c r="S121" s="112"/>
      <c r="T121" s="112"/>
      <c r="U121" s="21"/>
      <c r="V121" s="112"/>
      <c r="W121" s="112"/>
      <c r="X121" s="112"/>
      <c r="Z121" s="112"/>
      <c r="AA121" s="112"/>
      <c r="AB121" s="112"/>
      <c r="AD121" s="112"/>
      <c r="AE121" s="112"/>
      <c r="AF121" s="112"/>
      <c r="AH121" s="15">
        <f t="shared" si="33"/>
        <v>0</v>
      </c>
      <c r="AI121" s="15">
        <f t="shared" si="34"/>
        <v>0</v>
      </c>
      <c r="AJ121" s="15">
        <f t="shared" si="35"/>
        <v>0</v>
      </c>
      <c r="AL121" s="113"/>
      <c r="AM121" s="113"/>
      <c r="AN121" s="113"/>
      <c r="AP121" s="137"/>
      <c r="AQ121" s="136"/>
      <c r="AR121" s="136"/>
      <c r="AT121" s="15">
        <f t="shared" si="32"/>
        <v>0</v>
      </c>
      <c r="AU121" s="15">
        <f t="shared" si="29"/>
        <v>0</v>
      </c>
      <c r="AV121" s="15">
        <f t="shared" si="30"/>
        <v>0</v>
      </c>
    </row>
    <row r="122" spans="1:48" ht="12.75" hidden="1" customHeight="1" x14ac:dyDescent="0.25">
      <c r="A122" s="109"/>
      <c r="C122" s="110"/>
      <c r="D122" s="110"/>
      <c r="E122" s="110"/>
      <c r="F122" s="111"/>
      <c r="G122" s="111"/>
      <c r="H122" s="111"/>
      <c r="I122" s="20" t="str">
        <f t="shared" si="31"/>
        <v>n/a</v>
      </c>
      <c r="J122" s="20" t="str">
        <f t="shared" si="24"/>
        <v>n/a</v>
      </c>
      <c r="K122" s="20" t="str">
        <f t="shared" si="25"/>
        <v>n/a</v>
      </c>
      <c r="M122" s="112"/>
      <c r="N122" s="112"/>
      <c r="O122" s="172"/>
      <c r="P122" s="172"/>
      <c r="R122" s="112"/>
      <c r="S122" s="112"/>
      <c r="T122" s="112"/>
      <c r="U122" s="21"/>
      <c r="V122" s="112"/>
      <c r="W122" s="112"/>
      <c r="X122" s="112"/>
      <c r="Z122" s="112"/>
      <c r="AA122" s="112"/>
      <c r="AB122" s="112"/>
      <c r="AD122" s="112"/>
      <c r="AE122" s="112"/>
      <c r="AF122" s="112"/>
      <c r="AH122" s="15">
        <f t="shared" si="33"/>
        <v>0</v>
      </c>
      <c r="AI122" s="15">
        <f t="shared" si="34"/>
        <v>0</v>
      </c>
      <c r="AJ122" s="15">
        <f t="shared" si="35"/>
        <v>0</v>
      </c>
      <c r="AL122" s="113"/>
      <c r="AM122" s="113"/>
      <c r="AN122" s="113"/>
      <c r="AP122" s="137"/>
      <c r="AQ122" s="136"/>
      <c r="AR122" s="136"/>
      <c r="AT122" s="15">
        <f t="shared" si="32"/>
        <v>0</v>
      </c>
      <c r="AU122" s="15">
        <f t="shared" si="29"/>
        <v>0</v>
      </c>
      <c r="AV122" s="15">
        <f t="shared" si="30"/>
        <v>0</v>
      </c>
    </row>
    <row r="123" spans="1:48" ht="12.75" hidden="1" customHeight="1" x14ac:dyDescent="0.25">
      <c r="A123" s="109"/>
      <c r="C123" s="110"/>
      <c r="D123" s="110"/>
      <c r="E123" s="110"/>
      <c r="F123" s="111"/>
      <c r="G123" s="111"/>
      <c r="H123" s="111"/>
      <c r="I123" s="20" t="str">
        <f t="shared" si="31"/>
        <v>n/a</v>
      </c>
      <c r="J123" s="20" t="str">
        <f t="shared" si="24"/>
        <v>n/a</v>
      </c>
      <c r="K123" s="20" t="str">
        <f t="shared" si="25"/>
        <v>n/a</v>
      </c>
      <c r="M123" s="112"/>
      <c r="N123" s="112"/>
      <c r="O123" s="172"/>
      <c r="P123" s="172"/>
      <c r="R123" s="112"/>
      <c r="S123" s="112"/>
      <c r="T123" s="112"/>
      <c r="U123" s="21"/>
      <c r="V123" s="112"/>
      <c r="W123" s="112"/>
      <c r="X123" s="112"/>
      <c r="Z123" s="112"/>
      <c r="AA123" s="112"/>
      <c r="AB123" s="112"/>
      <c r="AD123" s="112"/>
      <c r="AE123" s="112"/>
      <c r="AF123" s="112"/>
      <c r="AH123" s="15">
        <f t="shared" si="33"/>
        <v>0</v>
      </c>
      <c r="AI123" s="15">
        <f t="shared" si="34"/>
        <v>0</v>
      </c>
      <c r="AJ123" s="15">
        <f t="shared" si="35"/>
        <v>0</v>
      </c>
      <c r="AL123" s="113"/>
      <c r="AM123" s="113"/>
      <c r="AN123" s="113"/>
      <c r="AP123" s="137"/>
      <c r="AQ123" s="136"/>
      <c r="AR123" s="136"/>
      <c r="AT123" s="15">
        <f t="shared" si="32"/>
        <v>0</v>
      </c>
      <c r="AU123" s="15">
        <f t="shared" si="29"/>
        <v>0</v>
      </c>
      <c r="AV123" s="15">
        <f t="shared" si="30"/>
        <v>0</v>
      </c>
    </row>
    <row r="124" spans="1:48" ht="12.75" hidden="1" customHeight="1" x14ac:dyDescent="0.25">
      <c r="A124" s="109"/>
      <c r="C124" s="110"/>
      <c r="D124" s="110"/>
      <c r="E124" s="110"/>
      <c r="F124" s="111"/>
      <c r="G124" s="111"/>
      <c r="H124" s="111"/>
      <c r="I124" s="20" t="str">
        <f t="shared" si="31"/>
        <v>n/a</v>
      </c>
      <c r="J124" s="20" t="str">
        <f t="shared" si="24"/>
        <v>n/a</v>
      </c>
      <c r="K124" s="20" t="str">
        <f t="shared" si="25"/>
        <v>n/a</v>
      </c>
      <c r="M124" s="112"/>
      <c r="N124" s="112"/>
      <c r="O124" s="172"/>
      <c r="P124" s="172"/>
      <c r="R124" s="112"/>
      <c r="S124" s="112"/>
      <c r="T124" s="112"/>
      <c r="U124" s="21"/>
      <c r="V124" s="112"/>
      <c r="W124" s="112"/>
      <c r="X124" s="112"/>
      <c r="Z124" s="112"/>
      <c r="AA124" s="112"/>
      <c r="AB124" s="112"/>
      <c r="AD124" s="112"/>
      <c r="AE124" s="112"/>
      <c r="AF124" s="112"/>
      <c r="AH124" s="15">
        <f t="shared" si="33"/>
        <v>0</v>
      </c>
      <c r="AI124" s="15">
        <f t="shared" si="34"/>
        <v>0</v>
      </c>
      <c r="AJ124" s="15">
        <f t="shared" si="35"/>
        <v>0</v>
      </c>
      <c r="AL124" s="113"/>
      <c r="AM124" s="113"/>
      <c r="AN124" s="113"/>
      <c r="AP124" s="137"/>
      <c r="AQ124" s="136"/>
      <c r="AR124" s="136"/>
      <c r="AT124" s="15">
        <f t="shared" si="32"/>
        <v>0</v>
      </c>
      <c r="AU124" s="15">
        <f t="shared" si="29"/>
        <v>0</v>
      </c>
      <c r="AV124" s="15">
        <f t="shared" si="30"/>
        <v>0</v>
      </c>
    </row>
    <row r="125" spans="1:48" ht="12.75" hidden="1" customHeight="1" x14ac:dyDescent="0.25">
      <c r="A125" s="109"/>
      <c r="C125" s="110"/>
      <c r="D125" s="110"/>
      <c r="E125" s="110"/>
      <c r="F125" s="111"/>
      <c r="G125" s="111"/>
      <c r="H125" s="111"/>
      <c r="I125" s="20" t="str">
        <f t="shared" si="31"/>
        <v>n/a</v>
      </c>
      <c r="J125" s="20" t="str">
        <f t="shared" si="24"/>
        <v>n/a</v>
      </c>
      <c r="K125" s="20" t="str">
        <f t="shared" si="25"/>
        <v>n/a</v>
      </c>
      <c r="M125" s="112"/>
      <c r="N125" s="112"/>
      <c r="O125" s="172"/>
      <c r="P125" s="172"/>
      <c r="R125" s="112"/>
      <c r="S125" s="112"/>
      <c r="T125" s="112"/>
      <c r="U125" s="21"/>
      <c r="V125" s="112"/>
      <c r="W125" s="112"/>
      <c r="X125" s="112"/>
      <c r="Z125" s="112"/>
      <c r="AA125" s="112"/>
      <c r="AB125" s="112"/>
      <c r="AD125" s="112"/>
      <c r="AE125" s="112"/>
      <c r="AF125" s="112"/>
      <c r="AH125" s="15">
        <f t="shared" si="33"/>
        <v>0</v>
      </c>
      <c r="AI125" s="15">
        <f t="shared" si="34"/>
        <v>0</v>
      </c>
      <c r="AJ125" s="15">
        <f t="shared" si="35"/>
        <v>0</v>
      </c>
      <c r="AL125" s="113"/>
      <c r="AM125" s="113"/>
      <c r="AN125" s="113"/>
      <c r="AP125" s="137"/>
      <c r="AQ125" s="136"/>
      <c r="AR125" s="136"/>
      <c r="AT125" s="15">
        <f t="shared" si="32"/>
        <v>0</v>
      </c>
      <c r="AU125" s="15">
        <f t="shared" si="29"/>
        <v>0</v>
      </c>
      <c r="AV125" s="15">
        <f t="shared" si="30"/>
        <v>0</v>
      </c>
    </row>
    <row r="126" spans="1:48" ht="12.75" hidden="1" customHeight="1" x14ac:dyDescent="0.25">
      <c r="A126" s="109"/>
      <c r="C126" s="110"/>
      <c r="D126" s="110"/>
      <c r="E126" s="110"/>
      <c r="F126" s="111"/>
      <c r="G126" s="111"/>
      <c r="H126" s="111"/>
      <c r="I126" s="20" t="str">
        <f t="shared" si="31"/>
        <v>n/a</v>
      </c>
      <c r="J126" s="20" t="str">
        <f t="shared" si="24"/>
        <v>n/a</v>
      </c>
      <c r="K126" s="20" t="str">
        <f t="shared" si="25"/>
        <v>n/a</v>
      </c>
      <c r="M126" s="112"/>
      <c r="N126" s="112"/>
      <c r="O126" s="172"/>
      <c r="P126" s="172"/>
      <c r="R126" s="112"/>
      <c r="S126" s="112"/>
      <c r="T126" s="112"/>
      <c r="U126" s="21"/>
      <c r="V126" s="112"/>
      <c r="W126" s="112"/>
      <c r="X126" s="112"/>
      <c r="Z126" s="112"/>
      <c r="AA126" s="112"/>
      <c r="AB126" s="112"/>
      <c r="AD126" s="112"/>
      <c r="AE126" s="112"/>
      <c r="AF126" s="112"/>
      <c r="AH126" s="15">
        <f t="shared" si="33"/>
        <v>0</v>
      </c>
      <c r="AI126" s="15">
        <f t="shared" si="34"/>
        <v>0</v>
      </c>
      <c r="AJ126" s="15">
        <f t="shared" si="35"/>
        <v>0</v>
      </c>
      <c r="AL126" s="113"/>
      <c r="AM126" s="113"/>
      <c r="AN126" s="113"/>
      <c r="AP126" s="137"/>
      <c r="AQ126" s="136"/>
      <c r="AR126" s="136"/>
      <c r="AT126" s="15">
        <f t="shared" si="32"/>
        <v>0</v>
      </c>
      <c r="AU126" s="15">
        <f t="shared" si="29"/>
        <v>0</v>
      </c>
      <c r="AV126" s="15">
        <f t="shared" si="30"/>
        <v>0</v>
      </c>
    </row>
    <row r="127" spans="1:48" ht="12.75" hidden="1" customHeight="1" x14ac:dyDescent="0.25">
      <c r="A127" s="109"/>
      <c r="C127" s="110"/>
      <c r="D127" s="110"/>
      <c r="E127" s="110"/>
      <c r="F127" s="111"/>
      <c r="G127" s="111"/>
      <c r="H127" s="111"/>
      <c r="I127" s="20" t="str">
        <f t="shared" si="31"/>
        <v>n/a</v>
      </c>
      <c r="J127" s="20" t="str">
        <f t="shared" si="24"/>
        <v>n/a</v>
      </c>
      <c r="K127" s="20" t="str">
        <f t="shared" si="25"/>
        <v>n/a</v>
      </c>
      <c r="M127" s="112"/>
      <c r="N127" s="112"/>
      <c r="O127" s="172"/>
      <c r="P127" s="172"/>
      <c r="R127" s="112"/>
      <c r="S127" s="112"/>
      <c r="T127" s="112"/>
      <c r="U127" s="21"/>
      <c r="V127" s="112"/>
      <c r="W127" s="112"/>
      <c r="X127" s="112"/>
      <c r="Z127" s="112"/>
      <c r="AA127" s="112"/>
      <c r="AB127" s="112"/>
      <c r="AD127" s="112"/>
      <c r="AE127" s="112"/>
      <c r="AF127" s="112"/>
      <c r="AH127" s="15">
        <f t="shared" si="33"/>
        <v>0</v>
      </c>
      <c r="AI127" s="15">
        <f t="shared" si="34"/>
        <v>0</v>
      </c>
      <c r="AJ127" s="15">
        <f t="shared" si="35"/>
        <v>0</v>
      </c>
      <c r="AL127" s="113"/>
      <c r="AM127" s="113"/>
      <c r="AN127" s="113"/>
      <c r="AP127" s="137"/>
      <c r="AQ127" s="136"/>
      <c r="AR127" s="136"/>
      <c r="AT127" s="15">
        <f t="shared" si="32"/>
        <v>0</v>
      </c>
      <c r="AU127" s="15">
        <f t="shared" si="29"/>
        <v>0</v>
      </c>
      <c r="AV127" s="15">
        <f t="shared" si="30"/>
        <v>0</v>
      </c>
    </row>
    <row r="128" spans="1:48" ht="12.75" hidden="1" customHeight="1" x14ac:dyDescent="0.25">
      <c r="A128" s="109"/>
      <c r="C128" s="110"/>
      <c r="D128" s="110"/>
      <c r="E128" s="110"/>
      <c r="F128" s="111"/>
      <c r="G128" s="111"/>
      <c r="H128" s="111"/>
      <c r="I128" s="20" t="str">
        <f t="shared" si="31"/>
        <v>n/a</v>
      </c>
      <c r="J128" s="20" t="str">
        <f t="shared" si="24"/>
        <v>n/a</v>
      </c>
      <c r="K128" s="20" t="str">
        <f t="shared" si="25"/>
        <v>n/a</v>
      </c>
      <c r="M128" s="112"/>
      <c r="N128" s="112"/>
      <c r="O128" s="172"/>
      <c r="P128" s="172"/>
      <c r="R128" s="112"/>
      <c r="S128" s="112"/>
      <c r="T128" s="112"/>
      <c r="U128" s="21"/>
      <c r="V128" s="112"/>
      <c r="W128" s="112"/>
      <c r="X128" s="112"/>
      <c r="Z128" s="112"/>
      <c r="AA128" s="112"/>
      <c r="AB128" s="112"/>
      <c r="AD128" s="112"/>
      <c r="AE128" s="112"/>
      <c r="AF128" s="112"/>
      <c r="AH128" s="15">
        <f t="shared" si="33"/>
        <v>0</v>
      </c>
      <c r="AI128" s="15">
        <f t="shared" si="34"/>
        <v>0</v>
      </c>
      <c r="AJ128" s="15">
        <f t="shared" si="35"/>
        <v>0</v>
      </c>
      <c r="AL128" s="113"/>
      <c r="AM128" s="113"/>
      <c r="AN128" s="113"/>
      <c r="AP128" s="137"/>
      <c r="AQ128" s="136"/>
      <c r="AR128" s="136"/>
      <c r="AT128" s="15">
        <f t="shared" si="32"/>
        <v>0</v>
      </c>
      <c r="AU128" s="15">
        <f t="shared" si="29"/>
        <v>0</v>
      </c>
      <c r="AV128" s="15">
        <f t="shared" si="30"/>
        <v>0</v>
      </c>
    </row>
    <row r="129" spans="1:48" ht="12.75" hidden="1" customHeight="1" x14ac:dyDescent="0.25">
      <c r="A129" s="109"/>
      <c r="C129" s="110"/>
      <c r="D129" s="110"/>
      <c r="E129" s="110"/>
      <c r="F129" s="111"/>
      <c r="G129" s="111"/>
      <c r="H129" s="111"/>
      <c r="I129" s="20" t="str">
        <f t="shared" si="31"/>
        <v>n/a</v>
      </c>
      <c r="J129" s="20" t="str">
        <f t="shared" si="24"/>
        <v>n/a</v>
      </c>
      <c r="K129" s="20" t="str">
        <f t="shared" si="25"/>
        <v>n/a</v>
      </c>
      <c r="M129" s="112"/>
      <c r="N129" s="112"/>
      <c r="O129" s="172"/>
      <c r="P129" s="172"/>
      <c r="R129" s="112"/>
      <c r="S129" s="112"/>
      <c r="T129" s="112"/>
      <c r="U129" s="21"/>
      <c r="V129" s="112"/>
      <c r="W129" s="112"/>
      <c r="X129" s="112"/>
      <c r="Z129" s="112"/>
      <c r="AA129" s="112"/>
      <c r="AB129" s="112"/>
      <c r="AD129" s="112"/>
      <c r="AE129" s="112"/>
      <c r="AF129" s="112"/>
      <c r="AH129" s="15">
        <f t="shared" si="33"/>
        <v>0</v>
      </c>
      <c r="AI129" s="15">
        <f t="shared" si="34"/>
        <v>0</v>
      </c>
      <c r="AJ129" s="15">
        <f t="shared" si="35"/>
        <v>0</v>
      </c>
      <c r="AL129" s="113"/>
      <c r="AM129" s="113"/>
      <c r="AN129" s="113"/>
      <c r="AP129" s="137"/>
      <c r="AQ129" s="136"/>
      <c r="AR129" s="136"/>
      <c r="AT129" s="15">
        <f t="shared" si="32"/>
        <v>0</v>
      </c>
      <c r="AU129" s="15">
        <f t="shared" si="29"/>
        <v>0</v>
      </c>
      <c r="AV129" s="15">
        <f t="shared" si="30"/>
        <v>0</v>
      </c>
    </row>
    <row r="130" spans="1:48" ht="12.75" hidden="1" customHeight="1" x14ac:dyDescent="0.25">
      <c r="A130" s="109"/>
      <c r="C130" s="110"/>
      <c r="D130" s="110"/>
      <c r="E130" s="110"/>
      <c r="F130" s="111"/>
      <c r="G130" s="111"/>
      <c r="H130" s="111"/>
      <c r="I130" s="20" t="str">
        <f t="shared" si="31"/>
        <v>n/a</v>
      </c>
      <c r="J130" s="20" t="str">
        <f t="shared" si="24"/>
        <v>n/a</v>
      </c>
      <c r="K130" s="20" t="str">
        <f t="shared" si="25"/>
        <v>n/a</v>
      </c>
      <c r="M130" s="112"/>
      <c r="N130" s="112"/>
      <c r="O130" s="172"/>
      <c r="P130" s="172"/>
      <c r="R130" s="112"/>
      <c r="S130" s="112"/>
      <c r="T130" s="112"/>
      <c r="U130" s="21"/>
      <c r="V130" s="112"/>
      <c r="W130" s="112"/>
      <c r="X130" s="112"/>
      <c r="Z130" s="112"/>
      <c r="AA130" s="112"/>
      <c r="AB130" s="112"/>
      <c r="AD130" s="112"/>
      <c r="AE130" s="112"/>
      <c r="AF130" s="112"/>
      <c r="AH130" s="15">
        <f t="shared" si="33"/>
        <v>0</v>
      </c>
      <c r="AI130" s="15">
        <f t="shared" si="34"/>
        <v>0</v>
      </c>
      <c r="AJ130" s="15">
        <f t="shared" si="35"/>
        <v>0</v>
      </c>
      <c r="AL130" s="113"/>
      <c r="AM130" s="113"/>
      <c r="AN130" s="113"/>
      <c r="AP130" s="137"/>
      <c r="AQ130" s="136"/>
      <c r="AR130" s="136"/>
      <c r="AT130" s="15">
        <f t="shared" si="32"/>
        <v>0</v>
      </c>
      <c r="AU130" s="15">
        <f t="shared" si="29"/>
        <v>0</v>
      </c>
      <c r="AV130" s="15">
        <f t="shared" si="30"/>
        <v>0</v>
      </c>
    </row>
    <row r="131" spans="1:48" ht="12.75" hidden="1" customHeight="1" x14ac:dyDescent="0.25">
      <c r="A131" s="109"/>
      <c r="C131" s="110"/>
      <c r="D131" s="110"/>
      <c r="E131" s="110"/>
      <c r="F131" s="111"/>
      <c r="G131" s="111"/>
      <c r="H131" s="111"/>
      <c r="I131" s="20" t="str">
        <f t="shared" si="31"/>
        <v>n/a</v>
      </c>
      <c r="J131" s="20" t="str">
        <f t="shared" si="24"/>
        <v>n/a</v>
      </c>
      <c r="K131" s="20" t="str">
        <f t="shared" si="25"/>
        <v>n/a</v>
      </c>
      <c r="M131" s="112"/>
      <c r="N131" s="112"/>
      <c r="O131" s="172"/>
      <c r="P131" s="172"/>
      <c r="R131" s="112"/>
      <c r="S131" s="112"/>
      <c r="T131" s="112"/>
      <c r="U131" s="21"/>
      <c r="V131" s="112"/>
      <c r="W131" s="112"/>
      <c r="X131" s="112"/>
      <c r="Z131" s="112"/>
      <c r="AA131" s="112"/>
      <c r="AB131" s="112"/>
      <c r="AD131" s="112"/>
      <c r="AE131" s="112"/>
      <c r="AF131" s="112"/>
      <c r="AH131" s="15">
        <f t="shared" si="26"/>
        <v>0</v>
      </c>
      <c r="AI131" s="15">
        <f t="shared" si="27"/>
        <v>0</v>
      </c>
      <c r="AJ131" s="15">
        <f t="shared" si="28"/>
        <v>0</v>
      </c>
      <c r="AL131" s="113"/>
      <c r="AM131" s="113"/>
      <c r="AN131" s="113"/>
      <c r="AP131" s="137"/>
      <c r="AQ131" s="136"/>
      <c r="AR131" s="136"/>
      <c r="AT131" s="15">
        <f t="shared" si="32"/>
        <v>0</v>
      </c>
      <c r="AU131" s="15">
        <f t="shared" si="29"/>
        <v>0</v>
      </c>
      <c r="AV131" s="15">
        <f t="shared" si="30"/>
        <v>0</v>
      </c>
    </row>
    <row r="132" spans="1:48" ht="12.75" hidden="1" customHeight="1" x14ac:dyDescent="0.25">
      <c r="A132" s="109"/>
      <c r="C132" s="110"/>
      <c r="D132" s="110"/>
      <c r="E132" s="110"/>
      <c r="F132" s="111"/>
      <c r="G132" s="111"/>
      <c r="H132" s="111"/>
      <c r="I132" s="20" t="str">
        <f t="shared" si="31"/>
        <v>n/a</v>
      </c>
      <c r="J132" s="20" t="str">
        <f t="shared" si="24"/>
        <v>n/a</v>
      </c>
      <c r="K132" s="20" t="str">
        <f t="shared" si="25"/>
        <v>n/a</v>
      </c>
      <c r="M132" s="112"/>
      <c r="N132" s="112"/>
      <c r="O132" s="172"/>
      <c r="P132" s="172"/>
      <c r="R132" s="112"/>
      <c r="S132" s="112"/>
      <c r="T132" s="112"/>
      <c r="U132" s="21"/>
      <c r="V132" s="112"/>
      <c r="W132" s="112"/>
      <c r="X132" s="112"/>
      <c r="Z132" s="112"/>
      <c r="AA132" s="112"/>
      <c r="AB132" s="112"/>
      <c r="AD132" s="112"/>
      <c r="AE132" s="112"/>
      <c r="AF132" s="112"/>
      <c r="AH132" s="15">
        <f t="shared" si="26"/>
        <v>0</v>
      </c>
      <c r="AI132" s="15">
        <f t="shared" si="27"/>
        <v>0</v>
      </c>
      <c r="AJ132" s="15">
        <f t="shared" si="28"/>
        <v>0</v>
      </c>
      <c r="AL132" s="113"/>
      <c r="AM132" s="113"/>
      <c r="AN132" s="113"/>
      <c r="AP132" s="137"/>
      <c r="AQ132" s="136"/>
      <c r="AR132" s="136"/>
      <c r="AT132" s="15">
        <f t="shared" si="32"/>
        <v>0</v>
      </c>
      <c r="AU132" s="15">
        <f t="shared" si="29"/>
        <v>0</v>
      </c>
      <c r="AV132" s="15">
        <f t="shared" si="30"/>
        <v>0</v>
      </c>
    </row>
    <row r="133" spans="1:48" ht="12.75" hidden="1" customHeight="1" x14ac:dyDescent="0.25">
      <c r="A133" s="109"/>
      <c r="C133" s="110"/>
      <c r="D133" s="110"/>
      <c r="E133" s="110"/>
      <c r="F133" s="111"/>
      <c r="G133" s="111"/>
      <c r="H133" s="111"/>
      <c r="I133" s="20" t="str">
        <f t="shared" si="31"/>
        <v>n/a</v>
      </c>
      <c r="J133" s="20" t="str">
        <f t="shared" si="24"/>
        <v>n/a</v>
      </c>
      <c r="K133" s="20" t="str">
        <f t="shared" si="25"/>
        <v>n/a</v>
      </c>
      <c r="M133" s="112"/>
      <c r="N133" s="112"/>
      <c r="O133" s="172"/>
      <c r="P133" s="172"/>
      <c r="R133" s="112"/>
      <c r="S133" s="112"/>
      <c r="T133" s="112"/>
      <c r="U133" s="21"/>
      <c r="V133" s="112"/>
      <c r="W133" s="112"/>
      <c r="X133" s="112"/>
      <c r="Z133" s="112"/>
      <c r="AA133" s="112"/>
      <c r="AB133" s="112"/>
      <c r="AD133" s="112"/>
      <c r="AE133" s="112"/>
      <c r="AF133" s="112"/>
      <c r="AH133" s="15">
        <f t="shared" si="26"/>
        <v>0</v>
      </c>
      <c r="AI133" s="15">
        <f t="shared" si="27"/>
        <v>0</v>
      </c>
      <c r="AJ133" s="15">
        <f t="shared" si="28"/>
        <v>0</v>
      </c>
      <c r="AL133" s="113"/>
      <c r="AM133" s="113"/>
      <c r="AN133" s="113"/>
      <c r="AP133" s="137"/>
      <c r="AQ133" s="136"/>
      <c r="AR133" s="136"/>
      <c r="AT133" s="15">
        <f t="shared" si="32"/>
        <v>0</v>
      </c>
      <c r="AU133" s="15">
        <f t="shared" si="29"/>
        <v>0</v>
      </c>
      <c r="AV133" s="15">
        <f t="shared" si="30"/>
        <v>0</v>
      </c>
    </row>
    <row r="134" spans="1:48" ht="12.75" hidden="1" customHeight="1" x14ac:dyDescent="0.25">
      <c r="A134" s="109"/>
      <c r="C134" s="110"/>
      <c r="D134" s="110"/>
      <c r="E134" s="110"/>
      <c r="F134" s="111"/>
      <c r="G134" s="111"/>
      <c r="H134" s="111"/>
      <c r="I134" s="20" t="str">
        <f t="shared" si="31"/>
        <v>n/a</v>
      </c>
      <c r="J134" s="20" t="str">
        <f t="shared" si="24"/>
        <v>n/a</v>
      </c>
      <c r="K134" s="20" t="str">
        <f t="shared" si="25"/>
        <v>n/a</v>
      </c>
      <c r="M134" s="112"/>
      <c r="N134" s="112"/>
      <c r="O134" s="172"/>
      <c r="P134" s="172"/>
      <c r="R134" s="112"/>
      <c r="S134" s="112"/>
      <c r="T134" s="112"/>
      <c r="U134" s="21"/>
      <c r="V134" s="112"/>
      <c r="W134" s="112"/>
      <c r="X134" s="112"/>
      <c r="Z134" s="112"/>
      <c r="AA134" s="112"/>
      <c r="AB134" s="112"/>
      <c r="AD134" s="112"/>
      <c r="AE134" s="112"/>
      <c r="AF134" s="112"/>
      <c r="AH134" s="15">
        <f t="shared" si="26"/>
        <v>0</v>
      </c>
      <c r="AI134" s="15">
        <f t="shared" si="27"/>
        <v>0</v>
      </c>
      <c r="AJ134" s="15">
        <f t="shared" si="28"/>
        <v>0</v>
      </c>
      <c r="AL134" s="113"/>
      <c r="AM134" s="113"/>
      <c r="AN134" s="113"/>
      <c r="AP134" s="137"/>
      <c r="AQ134" s="136"/>
      <c r="AR134" s="136"/>
      <c r="AT134" s="15">
        <f t="shared" si="32"/>
        <v>0</v>
      </c>
      <c r="AU134" s="15">
        <f t="shared" si="29"/>
        <v>0</v>
      </c>
      <c r="AV134" s="15">
        <f t="shared" si="30"/>
        <v>0</v>
      </c>
    </row>
    <row r="135" spans="1:48" ht="12.75" hidden="1" customHeight="1" x14ac:dyDescent="0.25">
      <c r="A135" s="109"/>
      <c r="C135" s="110"/>
      <c r="D135" s="110"/>
      <c r="E135" s="110"/>
      <c r="F135" s="111"/>
      <c r="G135" s="111"/>
      <c r="H135" s="111"/>
      <c r="I135" s="20" t="str">
        <f t="shared" si="31"/>
        <v>n/a</v>
      </c>
      <c r="J135" s="20" t="str">
        <f t="shared" si="24"/>
        <v>n/a</v>
      </c>
      <c r="K135" s="20" t="str">
        <f t="shared" si="25"/>
        <v>n/a</v>
      </c>
      <c r="M135" s="112"/>
      <c r="N135" s="112"/>
      <c r="O135" s="172"/>
      <c r="P135" s="172"/>
      <c r="R135" s="112"/>
      <c r="S135" s="112"/>
      <c r="T135" s="112"/>
      <c r="U135" s="21"/>
      <c r="V135" s="112"/>
      <c r="W135" s="112"/>
      <c r="X135" s="112"/>
      <c r="Z135" s="112"/>
      <c r="AA135" s="112"/>
      <c r="AB135" s="112"/>
      <c r="AD135" s="112"/>
      <c r="AE135" s="112"/>
      <c r="AF135" s="112"/>
      <c r="AH135" s="15">
        <f t="shared" si="26"/>
        <v>0</v>
      </c>
      <c r="AI135" s="15">
        <f t="shared" si="27"/>
        <v>0</v>
      </c>
      <c r="AJ135" s="15">
        <f t="shared" si="28"/>
        <v>0</v>
      </c>
      <c r="AL135" s="113"/>
      <c r="AM135" s="113"/>
      <c r="AN135" s="113"/>
      <c r="AP135" s="137"/>
      <c r="AQ135" s="136"/>
      <c r="AR135" s="136"/>
      <c r="AT135" s="15">
        <f t="shared" si="32"/>
        <v>0</v>
      </c>
      <c r="AU135" s="15">
        <f t="shared" si="29"/>
        <v>0</v>
      </c>
      <c r="AV135" s="15">
        <f t="shared" si="30"/>
        <v>0</v>
      </c>
    </row>
    <row r="136" spans="1:48" ht="12.75" hidden="1" customHeight="1" x14ac:dyDescent="0.25">
      <c r="A136" s="109"/>
      <c r="C136" s="110"/>
      <c r="D136" s="110"/>
      <c r="E136" s="110"/>
      <c r="F136" s="111"/>
      <c r="G136" s="111"/>
      <c r="H136" s="111"/>
      <c r="I136" s="20" t="str">
        <f t="shared" si="31"/>
        <v>n/a</v>
      </c>
      <c r="J136" s="20" t="str">
        <f t="shared" si="24"/>
        <v>n/a</v>
      </c>
      <c r="K136" s="20" t="str">
        <f t="shared" si="25"/>
        <v>n/a</v>
      </c>
      <c r="M136" s="112"/>
      <c r="N136" s="112"/>
      <c r="O136" s="172"/>
      <c r="P136" s="172"/>
      <c r="R136" s="112"/>
      <c r="S136" s="112"/>
      <c r="T136" s="112"/>
      <c r="U136" s="21"/>
      <c r="V136" s="112"/>
      <c r="W136" s="112"/>
      <c r="X136" s="112"/>
      <c r="Z136" s="112"/>
      <c r="AA136" s="112"/>
      <c r="AB136" s="112"/>
      <c r="AD136" s="112"/>
      <c r="AE136" s="112"/>
      <c r="AF136" s="112"/>
      <c r="AH136" s="15">
        <f t="shared" si="26"/>
        <v>0</v>
      </c>
      <c r="AI136" s="15">
        <f t="shared" si="27"/>
        <v>0</v>
      </c>
      <c r="AJ136" s="15">
        <f t="shared" si="28"/>
        <v>0</v>
      </c>
      <c r="AL136" s="113"/>
      <c r="AM136" s="113"/>
      <c r="AN136" s="113"/>
      <c r="AP136" s="137"/>
      <c r="AQ136" s="136"/>
      <c r="AR136" s="136"/>
      <c r="AT136" s="15">
        <f t="shared" si="32"/>
        <v>0</v>
      </c>
      <c r="AU136" s="15">
        <f t="shared" si="29"/>
        <v>0</v>
      </c>
      <c r="AV136" s="15">
        <f t="shared" si="30"/>
        <v>0</v>
      </c>
    </row>
    <row r="137" spans="1:48" ht="12.75" hidden="1" customHeight="1" x14ac:dyDescent="0.25">
      <c r="A137" s="109"/>
      <c r="C137" s="110"/>
      <c r="D137" s="110"/>
      <c r="E137" s="110"/>
      <c r="F137" s="111"/>
      <c r="G137" s="111"/>
      <c r="H137" s="111"/>
      <c r="I137" s="20" t="str">
        <f t="shared" si="31"/>
        <v>n/a</v>
      </c>
      <c r="J137" s="20" t="str">
        <f t="shared" si="24"/>
        <v>n/a</v>
      </c>
      <c r="K137" s="20" t="str">
        <f t="shared" si="25"/>
        <v>n/a</v>
      </c>
      <c r="M137" s="112"/>
      <c r="N137" s="112"/>
      <c r="O137" s="172"/>
      <c r="P137" s="172"/>
      <c r="R137" s="112"/>
      <c r="S137" s="112"/>
      <c r="T137" s="112"/>
      <c r="U137" s="21"/>
      <c r="V137" s="112"/>
      <c r="W137" s="112"/>
      <c r="X137" s="112"/>
      <c r="Z137" s="112"/>
      <c r="AA137" s="112"/>
      <c r="AB137" s="112"/>
      <c r="AD137" s="112"/>
      <c r="AE137" s="112"/>
      <c r="AF137" s="112"/>
      <c r="AH137" s="15">
        <f t="shared" si="26"/>
        <v>0</v>
      </c>
      <c r="AI137" s="15">
        <f t="shared" si="27"/>
        <v>0</v>
      </c>
      <c r="AJ137" s="15">
        <f t="shared" si="28"/>
        <v>0</v>
      </c>
      <c r="AL137" s="113"/>
      <c r="AM137" s="113"/>
      <c r="AN137" s="113"/>
      <c r="AP137" s="137"/>
      <c r="AQ137" s="136"/>
      <c r="AR137" s="136"/>
      <c r="AT137" s="15">
        <f t="shared" si="32"/>
        <v>0</v>
      </c>
      <c r="AU137" s="15">
        <f t="shared" si="29"/>
        <v>0</v>
      </c>
      <c r="AV137" s="15">
        <f t="shared" si="30"/>
        <v>0</v>
      </c>
    </row>
    <row r="138" spans="1:48" ht="12.75" hidden="1" customHeight="1" x14ac:dyDescent="0.25">
      <c r="A138" s="109"/>
      <c r="C138" s="110"/>
      <c r="D138" s="110"/>
      <c r="E138" s="110"/>
      <c r="F138" s="111"/>
      <c r="G138" s="111"/>
      <c r="H138" s="111"/>
      <c r="I138" s="20" t="str">
        <f t="shared" si="31"/>
        <v>n/a</v>
      </c>
      <c r="J138" s="20" t="str">
        <f t="shared" si="24"/>
        <v>n/a</v>
      </c>
      <c r="K138" s="20" t="str">
        <f t="shared" si="25"/>
        <v>n/a</v>
      </c>
      <c r="M138" s="112"/>
      <c r="N138" s="112"/>
      <c r="O138" s="172"/>
      <c r="P138" s="172"/>
      <c r="R138" s="112"/>
      <c r="S138" s="112"/>
      <c r="T138" s="112"/>
      <c r="U138" s="21"/>
      <c r="V138" s="112"/>
      <c r="W138" s="112"/>
      <c r="X138" s="112"/>
      <c r="Z138" s="112"/>
      <c r="AA138" s="112"/>
      <c r="AB138" s="112"/>
      <c r="AD138" s="112"/>
      <c r="AE138" s="112"/>
      <c r="AF138" s="112"/>
      <c r="AH138" s="15">
        <f t="shared" si="26"/>
        <v>0</v>
      </c>
      <c r="AI138" s="15">
        <f t="shared" si="27"/>
        <v>0</v>
      </c>
      <c r="AJ138" s="15">
        <f t="shared" si="28"/>
        <v>0</v>
      </c>
      <c r="AL138" s="113"/>
      <c r="AM138" s="113"/>
      <c r="AN138" s="113"/>
      <c r="AP138" s="137"/>
      <c r="AQ138" s="136"/>
      <c r="AR138" s="136"/>
      <c r="AT138" s="15">
        <f t="shared" si="32"/>
        <v>0</v>
      </c>
      <c r="AU138" s="15">
        <f t="shared" si="29"/>
        <v>0</v>
      </c>
      <c r="AV138" s="15">
        <f t="shared" si="30"/>
        <v>0</v>
      </c>
    </row>
    <row r="139" spans="1:48" ht="12.75" hidden="1" customHeight="1" x14ac:dyDescent="0.25">
      <c r="A139" s="109"/>
      <c r="C139" s="110"/>
      <c r="D139" s="110"/>
      <c r="E139" s="110"/>
      <c r="F139" s="111"/>
      <c r="G139" s="111"/>
      <c r="H139" s="111"/>
      <c r="I139" s="20" t="str">
        <f t="shared" si="31"/>
        <v>n/a</v>
      </c>
      <c r="J139" s="20" t="str">
        <f t="shared" si="24"/>
        <v>n/a</v>
      </c>
      <c r="K139" s="20" t="str">
        <f t="shared" si="25"/>
        <v>n/a</v>
      </c>
      <c r="M139" s="112"/>
      <c r="N139" s="112"/>
      <c r="O139" s="172"/>
      <c r="P139" s="172"/>
      <c r="R139" s="112"/>
      <c r="S139" s="112"/>
      <c r="T139" s="112"/>
      <c r="U139" s="21"/>
      <c r="V139" s="112"/>
      <c r="W139" s="112"/>
      <c r="X139" s="112"/>
      <c r="Z139" s="112"/>
      <c r="AA139" s="112"/>
      <c r="AB139" s="112"/>
      <c r="AD139" s="112"/>
      <c r="AE139" s="112"/>
      <c r="AF139" s="112"/>
      <c r="AH139" s="15">
        <f t="shared" si="26"/>
        <v>0</v>
      </c>
      <c r="AI139" s="15">
        <f t="shared" si="27"/>
        <v>0</v>
      </c>
      <c r="AJ139" s="15">
        <f t="shared" si="28"/>
        <v>0</v>
      </c>
      <c r="AL139" s="113"/>
      <c r="AM139" s="113"/>
      <c r="AN139" s="113"/>
      <c r="AP139" s="137"/>
      <c r="AQ139" s="136"/>
      <c r="AR139" s="136"/>
      <c r="AT139" s="15">
        <f t="shared" si="32"/>
        <v>0</v>
      </c>
      <c r="AU139" s="15">
        <f t="shared" si="29"/>
        <v>0</v>
      </c>
      <c r="AV139" s="15">
        <f t="shared" si="30"/>
        <v>0</v>
      </c>
    </row>
    <row r="140" spans="1:48" ht="12.75" hidden="1" customHeight="1" x14ac:dyDescent="0.25">
      <c r="A140" s="109"/>
      <c r="C140" s="110"/>
      <c r="D140" s="110"/>
      <c r="E140" s="110"/>
      <c r="F140" s="111"/>
      <c r="G140" s="111"/>
      <c r="H140" s="111"/>
      <c r="I140" s="20" t="str">
        <f t="shared" si="31"/>
        <v>n/a</v>
      </c>
      <c r="J140" s="20" t="str">
        <f t="shared" si="24"/>
        <v>n/a</v>
      </c>
      <c r="K140" s="20" t="str">
        <f t="shared" si="25"/>
        <v>n/a</v>
      </c>
      <c r="M140" s="112"/>
      <c r="N140" s="112"/>
      <c r="O140" s="172"/>
      <c r="P140" s="172"/>
      <c r="R140" s="112"/>
      <c r="S140" s="112"/>
      <c r="T140" s="112"/>
      <c r="U140" s="21"/>
      <c r="V140" s="112"/>
      <c r="W140" s="112"/>
      <c r="X140" s="112"/>
      <c r="Z140" s="112"/>
      <c r="AA140" s="112"/>
      <c r="AB140" s="112"/>
      <c r="AD140" s="112"/>
      <c r="AE140" s="112"/>
      <c r="AF140" s="112"/>
      <c r="AH140" s="15">
        <f t="shared" si="26"/>
        <v>0</v>
      </c>
      <c r="AI140" s="15">
        <f t="shared" si="27"/>
        <v>0</v>
      </c>
      <c r="AJ140" s="15">
        <f t="shared" si="28"/>
        <v>0</v>
      </c>
      <c r="AL140" s="113"/>
      <c r="AM140" s="113"/>
      <c r="AN140" s="113"/>
      <c r="AP140" s="137"/>
      <c r="AQ140" s="136"/>
      <c r="AR140" s="136"/>
      <c r="AT140" s="15">
        <f t="shared" si="32"/>
        <v>0</v>
      </c>
      <c r="AU140" s="15">
        <f t="shared" si="29"/>
        <v>0</v>
      </c>
      <c r="AV140" s="15">
        <f t="shared" si="30"/>
        <v>0</v>
      </c>
    </row>
    <row r="141" spans="1:48" ht="12.75" hidden="1" customHeight="1" x14ac:dyDescent="0.25">
      <c r="A141" s="109"/>
      <c r="C141" s="110"/>
      <c r="D141" s="110"/>
      <c r="E141" s="110"/>
      <c r="F141" s="111"/>
      <c r="G141" s="111"/>
      <c r="H141" s="111"/>
      <c r="I141" s="20" t="str">
        <f t="shared" si="31"/>
        <v>n/a</v>
      </c>
      <c r="J141" s="20" t="str">
        <f t="shared" si="24"/>
        <v>n/a</v>
      </c>
      <c r="K141" s="20" t="str">
        <f t="shared" si="25"/>
        <v>n/a</v>
      </c>
      <c r="M141" s="112"/>
      <c r="N141" s="112"/>
      <c r="O141" s="172"/>
      <c r="P141" s="172"/>
      <c r="R141" s="112"/>
      <c r="S141" s="112"/>
      <c r="T141" s="112"/>
      <c r="U141" s="21"/>
      <c r="V141" s="112"/>
      <c r="W141" s="112"/>
      <c r="X141" s="112"/>
      <c r="Z141" s="112"/>
      <c r="AA141" s="112"/>
      <c r="AB141" s="112"/>
      <c r="AD141" s="112"/>
      <c r="AE141" s="112"/>
      <c r="AF141" s="112"/>
      <c r="AH141" s="15">
        <f t="shared" si="26"/>
        <v>0</v>
      </c>
      <c r="AI141" s="15">
        <f t="shared" si="27"/>
        <v>0</v>
      </c>
      <c r="AJ141" s="15">
        <f t="shared" si="28"/>
        <v>0</v>
      </c>
      <c r="AL141" s="113"/>
      <c r="AM141" s="113"/>
      <c r="AN141" s="113"/>
      <c r="AP141" s="137"/>
      <c r="AQ141" s="136"/>
      <c r="AR141" s="136"/>
      <c r="AT141" s="15">
        <f t="shared" si="32"/>
        <v>0</v>
      </c>
      <c r="AU141" s="15">
        <f t="shared" si="29"/>
        <v>0</v>
      </c>
      <c r="AV141" s="15">
        <f t="shared" si="30"/>
        <v>0</v>
      </c>
    </row>
    <row r="142" spans="1:48" ht="12.75" hidden="1" customHeight="1" x14ac:dyDescent="0.25">
      <c r="A142" s="109"/>
      <c r="C142" s="110"/>
      <c r="D142" s="110"/>
      <c r="E142" s="110"/>
      <c r="F142" s="111"/>
      <c r="G142" s="111"/>
      <c r="H142" s="111"/>
      <c r="I142" s="20" t="str">
        <f t="shared" si="31"/>
        <v>n/a</v>
      </c>
      <c r="J142" s="20" t="str">
        <f t="shared" si="24"/>
        <v>n/a</v>
      </c>
      <c r="K142" s="20" t="str">
        <f t="shared" si="25"/>
        <v>n/a</v>
      </c>
      <c r="M142" s="112"/>
      <c r="N142" s="112"/>
      <c r="O142" s="172"/>
      <c r="P142" s="172"/>
      <c r="R142" s="112"/>
      <c r="S142" s="112"/>
      <c r="T142" s="112"/>
      <c r="U142" s="21"/>
      <c r="V142" s="112"/>
      <c r="W142" s="112"/>
      <c r="X142" s="112"/>
      <c r="Z142" s="112"/>
      <c r="AA142" s="112"/>
      <c r="AB142" s="112"/>
      <c r="AD142" s="112"/>
      <c r="AE142" s="112"/>
      <c r="AF142" s="112"/>
      <c r="AH142" s="15">
        <f t="shared" si="26"/>
        <v>0</v>
      </c>
      <c r="AI142" s="15">
        <f t="shared" si="27"/>
        <v>0</v>
      </c>
      <c r="AJ142" s="15">
        <f t="shared" si="28"/>
        <v>0</v>
      </c>
      <c r="AL142" s="113"/>
      <c r="AM142" s="113"/>
      <c r="AN142" s="113"/>
      <c r="AP142" s="137"/>
      <c r="AQ142" s="136"/>
      <c r="AR142" s="136"/>
      <c r="AT142" s="15">
        <f t="shared" si="32"/>
        <v>0</v>
      </c>
      <c r="AU142" s="15">
        <f t="shared" si="29"/>
        <v>0</v>
      </c>
      <c r="AV142" s="15">
        <f t="shared" si="30"/>
        <v>0</v>
      </c>
    </row>
    <row r="143" spans="1:48" ht="12.75" hidden="1" customHeight="1" x14ac:dyDescent="0.25">
      <c r="A143" s="109"/>
      <c r="C143" s="110"/>
      <c r="D143" s="110"/>
      <c r="E143" s="110"/>
      <c r="F143" s="111"/>
      <c r="G143" s="111"/>
      <c r="H143" s="111"/>
      <c r="I143" s="20" t="str">
        <f t="shared" si="31"/>
        <v>n/a</v>
      </c>
      <c r="J143" s="20" t="str">
        <f t="shared" ref="J143:J164" si="36">IF(AND(D143&gt;0,G143&gt;0),G143/D143-1,"n/a")</f>
        <v>n/a</v>
      </c>
      <c r="K143" s="20" t="str">
        <f t="shared" ref="K143:K164" si="37">IF(AND(E143&gt;0,H143&gt;0),H143/E143-1,"n/a")</f>
        <v>n/a</v>
      </c>
      <c r="M143" s="112"/>
      <c r="N143" s="112"/>
      <c r="O143" s="172"/>
      <c r="P143" s="172"/>
      <c r="R143" s="112"/>
      <c r="S143" s="112"/>
      <c r="T143" s="112"/>
      <c r="U143" s="21"/>
      <c r="V143" s="112"/>
      <c r="W143" s="112"/>
      <c r="X143" s="112"/>
      <c r="Z143" s="112"/>
      <c r="AA143" s="112"/>
      <c r="AB143" s="112"/>
      <c r="AD143" s="112"/>
      <c r="AE143" s="112"/>
      <c r="AF143" s="112"/>
      <c r="AH143" s="15">
        <f t="shared" si="26"/>
        <v>0</v>
      </c>
      <c r="AI143" s="15">
        <f t="shared" si="27"/>
        <v>0</v>
      </c>
      <c r="AJ143" s="15">
        <f t="shared" si="28"/>
        <v>0</v>
      </c>
      <c r="AL143" s="113"/>
      <c r="AM143" s="113"/>
      <c r="AN143" s="113"/>
      <c r="AP143" s="137"/>
      <c r="AQ143" s="136"/>
      <c r="AR143" s="136"/>
      <c r="AT143" s="15">
        <f t="shared" si="32"/>
        <v>0</v>
      </c>
      <c r="AU143" s="15">
        <f t="shared" ref="AU143:AU164" si="38">SUMIF($N$15:$N$164,$A143,AI$15:AI$164)</f>
        <v>0</v>
      </c>
      <c r="AV143" s="15">
        <f t="shared" ref="AV143:AV164" si="39">SUMIF($N$15:$N$164,$A143,AJ$15:AJ$164)</f>
        <v>0</v>
      </c>
    </row>
    <row r="144" spans="1:48" ht="12.75" hidden="1" customHeight="1" x14ac:dyDescent="0.25">
      <c r="A144" s="109"/>
      <c r="C144" s="110"/>
      <c r="D144" s="110"/>
      <c r="E144" s="110"/>
      <c r="F144" s="111"/>
      <c r="G144" s="111"/>
      <c r="H144" s="111"/>
      <c r="I144" s="20" t="str">
        <f t="shared" ref="I144:I164" si="40">IF(AND(C144&gt;0,F144&gt;0),F144/C144-1,"n/a")</f>
        <v>n/a</v>
      </c>
      <c r="J144" s="20" t="str">
        <f t="shared" si="36"/>
        <v>n/a</v>
      </c>
      <c r="K144" s="20" t="str">
        <f t="shared" si="37"/>
        <v>n/a</v>
      </c>
      <c r="M144" s="112"/>
      <c r="N144" s="112"/>
      <c r="O144" s="172"/>
      <c r="P144" s="172"/>
      <c r="R144" s="112"/>
      <c r="S144" s="112"/>
      <c r="T144" s="112"/>
      <c r="U144" s="21"/>
      <c r="V144" s="112"/>
      <c r="W144" s="112"/>
      <c r="X144" s="112"/>
      <c r="Z144" s="112"/>
      <c r="AA144" s="112"/>
      <c r="AB144" s="112"/>
      <c r="AD144" s="112"/>
      <c r="AE144" s="112"/>
      <c r="AF144" s="112"/>
      <c r="AH144" s="15">
        <f t="shared" si="26"/>
        <v>0</v>
      </c>
      <c r="AI144" s="15">
        <f t="shared" si="27"/>
        <v>0</v>
      </c>
      <c r="AJ144" s="15">
        <f t="shared" si="28"/>
        <v>0</v>
      </c>
      <c r="AL144" s="113"/>
      <c r="AM144" s="113"/>
      <c r="AN144" s="113"/>
      <c r="AP144" s="137"/>
      <c r="AQ144" s="136"/>
      <c r="AR144" s="136"/>
      <c r="AT144" s="15">
        <f t="shared" ref="AT144:AT164" si="41">SUMIF($N$15:$N$164,$A144,AH$15:AH$164)</f>
        <v>0</v>
      </c>
      <c r="AU144" s="15">
        <f t="shared" si="38"/>
        <v>0</v>
      </c>
      <c r="AV144" s="15">
        <f t="shared" si="39"/>
        <v>0</v>
      </c>
    </row>
    <row r="145" spans="1:48" ht="12.75" hidden="1" customHeight="1" x14ac:dyDescent="0.25">
      <c r="A145" s="109"/>
      <c r="C145" s="110"/>
      <c r="D145" s="110"/>
      <c r="E145" s="110"/>
      <c r="F145" s="111"/>
      <c r="G145" s="111"/>
      <c r="H145" s="111"/>
      <c r="I145" s="20" t="str">
        <f t="shared" si="40"/>
        <v>n/a</v>
      </c>
      <c r="J145" s="20" t="str">
        <f t="shared" si="36"/>
        <v>n/a</v>
      </c>
      <c r="K145" s="20" t="str">
        <f t="shared" si="37"/>
        <v>n/a</v>
      </c>
      <c r="M145" s="112"/>
      <c r="N145" s="112"/>
      <c r="O145" s="172"/>
      <c r="P145" s="172"/>
      <c r="R145" s="112"/>
      <c r="S145" s="112"/>
      <c r="T145" s="112"/>
      <c r="U145" s="21"/>
      <c r="V145" s="112"/>
      <c r="W145" s="112"/>
      <c r="X145" s="112"/>
      <c r="Z145" s="112"/>
      <c r="AA145" s="112"/>
      <c r="AB145" s="112"/>
      <c r="AD145" s="112"/>
      <c r="AE145" s="112"/>
      <c r="AF145" s="112"/>
      <c r="AH145" s="15">
        <f t="shared" si="26"/>
        <v>0</v>
      </c>
      <c r="AI145" s="15">
        <f t="shared" si="27"/>
        <v>0</v>
      </c>
      <c r="AJ145" s="15">
        <f t="shared" si="28"/>
        <v>0</v>
      </c>
      <c r="AL145" s="113"/>
      <c r="AM145" s="113"/>
      <c r="AN145" s="113"/>
      <c r="AP145" s="137"/>
      <c r="AQ145" s="136"/>
      <c r="AR145" s="136"/>
      <c r="AT145" s="15">
        <f t="shared" si="41"/>
        <v>0</v>
      </c>
      <c r="AU145" s="15">
        <f t="shared" si="38"/>
        <v>0</v>
      </c>
      <c r="AV145" s="15">
        <f t="shared" si="39"/>
        <v>0</v>
      </c>
    </row>
    <row r="146" spans="1:48" ht="12.75" hidden="1" customHeight="1" x14ac:dyDescent="0.25">
      <c r="A146" s="109"/>
      <c r="C146" s="110"/>
      <c r="D146" s="110"/>
      <c r="E146" s="110"/>
      <c r="F146" s="111"/>
      <c r="G146" s="111"/>
      <c r="H146" s="111"/>
      <c r="I146" s="20" t="str">
        <f t="shared" si="40"/>
        <v>n/a</v>
      </c>
      <c r="J146" s="20" t="str">
        <f t="shared" si="36"/>
        <v>n/a</v>
      </c>
      <c r="K146" s="20" t="str">
        <f t="shared" si="37"/>
        <v>n/a</v>
      </c>
      <c r="M146" s="112"/>
      <c r="N146" s="112"/>
      <c r="O146" s="172"/>
      <c r="P146" s="172"/>
      <c r="R146" s="112"/>
      <c r="S146" s="112"/>
      <c r="T146" s="112"/>
      <c r="U146" s="21"/>
      <c r="V146" s="112"/>
      <c r="W146" s="112"/>
      <c r="X146" s="112"/>
      <c r="Z146" s="112"/>
      <c r="AA146" s="112"/>
      <c r="AB146" s="112"/>
      <c r="AD146" s="112"/>
      <c r="AE146" s="112"/>
      <c r="AF146" s="112"/>
      <c r="AH146" s="15">
        <f t="shared" si="26"/>
        <v>0</v>
      </c>
      <c r="AI146" s="15">
        <f t="shared" si="27"/>
        <v>0</v>
      </c>
      <c r="AJ146" s="15">
        <f t="shared" si="28"/>
        <v>0</v>
      </c>
      <c r="AL146" s="113"/>
      <c r="AM146" s="113"/>
      <c r="AN146" s="113"/>
      <c r="AP146" s="137"/>
      <c r="AQ146" s="136"/>
      <c r="AR146" s="136"/>
      <c r="AT146" s="15">
        <f t="shared" si="41"/>
        <v>0</v>
      </c>
      <c r="AU146" s="15">
        <f t="shared" si="38"/>
        <v>0</v>
      </c>
      <c r="AV146" s="15">
        <f t="shared" si="39"/>
        <v>0</v>
      </c>
    </row>
    <row r="147" spans="1:48" ht="12.75" hidden="1" customHeight="1" x14ac:dyDescent="0.25">
      <c r="A147" s="109"/>
      <c r="C147" s="110"/>
      <c r="D147" s="110"/>
      <c r="E147" s="110"/>
      <c r="F147" s="111"/>
      <c r="G147" s="111"/>
      <c r="H147" s="111"/>
      <c r="I147" s="20" t="str">
        <f t="shared" si="40"/>
        <v>n/a</v>
      </c>
      <c r="J147" s="20" t="str">
        <f t="shared" si="36"/>
        <v>n/a</v>
      </c>
      <c r="K147" s="20" t="str">
        <f t="shared" si="37"/>
        <v>n/a</v>
      </c>
      <c r="M147" s="112"/>
      <c r="N147" s="112"/>
      <c r="O147" s="172"/>
      <c r="P147" s="172"/>
      <c r="R147" s="112"/>
      <c r="S147" s="112"/>
      <c r="T147" s="112"/>
      <c r="U147" s="21"/>
      <c r="V147" s="112"/>
      <c r="W147" s="112"/>
      <c r="X147" s="112"/>
      <c r="Z147" s="112"/>
      <c r="AA147" s="112"/>
      <c r="AB147" s="112"/>
      <c r="AD147" s="112"/>
      <c r="AE147" s="112"/>
      <c r="AF147" s="112"/>
      <c r="AH147" s="15">
        <f t="shared" si="26"/>
        <v>0</v>
      </c>
      <c r="AI147" s="15">
        <f t="shared" si="27"/>
        <v>0</v>
      </c>
      <c r="AJ147" s="15">
        <f t="shared" si="28"/>
        <v>0</v>
      </c>
      <c r="AL147" s="113"/>
      <c r="AM147" s="113"/>
      <c r="AN147" s="113"/>
      <c r="AP147" s="137"/>
      <c r="AQ147" s="136"/>
      <c r="AR147" s="136"/>
      <c r="AT147" s="15">
        <f t="shared" si="41"/>
        <v>0</v>
      </c>
      <c r="AU147" s="15">
        <f t="shared" si="38"/>
        <v>0</v>
      </c>
      <c r="AV147" s="15">
        <f t="shared" si="39"/>
        <v>0</v>
      </c>
    </row>
    <row r="148" spans="1:48" ht="12.75" hidden="1" customHeight="1" x14ac:dyDescent="0.25">
      <c r="A148" s="109"/>
      <c r="C148" s="110"/>
      <c r="D148" s="110"/>
      <c r="E148" s="110"/>
      <c r="F148" s="111"/>
      <c r="G148" s="111"/>
      <c r="H148" s="111"/>
      <c r="I148" s="20" t="str">
        <f t="shared" si="40"/>
        <v>n/a</v>
      </c>
      <c r="J148" s="20" t="str">
        <f t="shared" si="36"/>
        <v>n/a</v>
      </c>
      <c r="K148" s="20" t="str">
        <f t="shared" si="37"/>
        <v>n/a</v>
      </c>
      <c r="M148" s="112"/>
      <c r="N148" s="112"/>
      <c r="O148" s="172"/>
      <c r="P148" s="172"/>
      <c r="R148" s="112"/>
      <c r="S148" s="112"/>
      <c r="T148" s="112"/>
      <c r="U148" s="21"/>
      <c r="V148" s="112"/>
      <c r="W148" s="112"/>
      <c r="X148" s="112"/>
      <c r="Z148" s="112"/>
      <c r="AA148" s="112"/>
      <c r="AB148" s="112"/>
      <c r="AD148" s="112"/>
      <c r="AE148" s="112"/>
      <c r="AF148" s="112"/>
      <c r="AH148" s="15">
        <f t="shared" si="26"/>
        <v>0</v>
      </c>
      <c r="AI148" s="15">
        <f t="shared" si="27"/>
        <v>0</v>
      </c>
      <c r="AJ148" s="15">
        <f t="shared" si="28"/>
        <v>0</v>
      </c>
      <c r="AL148" s="113"/>
      <c r="AM148" s="113"/>
      <c r="AN148" s="113"/>
      <c r="AP148" s="137"/>
      <c r="AQ148" s="136"/>
      <c r="AR148" s="136"/>
      <c r="AT148" s="15">
        <f t="shared" si="41"/>
        <v>0</v>
      </c>
      <c r="AU148" s="15">
        <f t="shared" si="38"/>
        <v>0</v>
      </c>
      <c r="AV148" s="15">
        <f t="shared" si="39"/>
        <v>0</v>
      </c>
    </row>
    <row r="149" spans="1:48" ht="12.75" hidden="1" customHeight="1" x14ac:dyDescent="0.25">
      <c r="A149" s="109"/>
      <c r="C149" s="110"/>
      <c r="D149" s="110"/>
      <c r="E149" s="110"/>
      <c r="F149" s="111"/>
      <c r="G149" s="111"/>
      <c r="H149" s="111"/>
      <c r="I149" s="20" t="str">
        <f t="shared" si="40"/>
        <v>n/a</v>
      </c>
      <c r="J149" s="20" t="str">
        <f t="shared" si="36"/>
        <v>n/a</v>
      </c>
      <c r="K149" s="20" t="str">
        <f t="shared" si="37"/>
        <v>n/a</v>
      </c>
      <c r="M149" s="112"/>
      <c r="N149" s="112"/>
      <c r="O149" s="172"/>
      <c r="P149" s="172"/>
      <c r="R149" s="112"/>
      <c r="S149" s="112"/>
      <c r="T149" s="112"/>
      <c r="U149" s="21"/>
      <c r="V149" s="112"/>
      <c r="W149" s="112"/>
      <c r="X149" s="112"/>
      <c r="Z149" s="112"/>
      <c r="AA149" s="112"/>
      <c r="AB149" s="112"/>
      <c r="AD149" s="112"/>
      <c r="AE149" s="112"/>
      <c r="AF149" s="112"/>
      <c r="AH149" s="15">
        <f t="shared" si="26"/>
        <v>0</v>
      </c>
      <c r="AI149" s="15">
        <f t="shared" si="27"/>
        <v>0</v>
      </c>
      <c r="AJ149" s="15">
        <f t="shared" si="28"/>
        <v>0</v>
      </c>
      <c r="AL149" s="113"/>
      <c r="AM149" s="113"/>
      <c r="AN149" s="113"/>
      <c r="AP149" s="137"/>
      <c r="AQ149" s="136"/>
      <c r="AR149" s="136"/>
      <c r="AT149" s="15">
        <f t="shared" si="41"/>
        <v>0</v>
      </c>
      <c r="AU149" s="15">
        <f t="shared" si="38"/>
        <v>0</v>
      </c>
      <c r="AV149" s="15">
        <f t="shared" si="39"/>
        <v>0</v>
      </c>
    </row>
    <row r="150" spans="1:48" ht="12.75" hidden="1" customHeight="1" x14ac:dyDescent="0.25">
      <c r="A150" s="109"/>
      <c r="C150" s="110"/>
      <c r="D150" s="110"/>
      <c r="E150" s="110"/>
      <c r="F150" s="111"/>
      <c r="G150" s="111"/>
      <c r="H150" s="111"/>
      <c r="I150" s="20" t="str">
        <f t="shared" si="40"/>
        <v>n/a</v>
      </c>
      <c r="J150" s="20" t="str">
        <f t="shared" si="36"/>
        <v>n/a</v>
      </c>
      <c r="K150" s="20" t="str">
        <f t="shared" si="37"/>
        <v>n/a</v>
      </c>
      <c r="M150" s="112"/>
      <c r="N150" s="112"/>
      <c r="O150" s="172"/>
      <c r="P150" s="172"/>
      <c r="R150" s="112"/>
      <c r="S150" s="112"/>
      <c r="T150" s="112"/>
      <c r="U150" s="21"/>
      <c r="V150" s="112"/>
      <c r="W150" s="112"/>
      <c r="X150" s="112"/>
      <c r="Z150" s="112"/>
      <c r="AA150" s="112"/>
      <c r="AB150" s="112"/>
      <c r="AD150" s="112"/>
      <c r="AE150" s="112"/>
      <c r="AF150" s="112"/>
      <c r="AH150" s="15">
        <f t="shared" si="26"/>
        <v>0</v>
      </c>
      <c r="AI150" s="15">
        <f t="shared" si="27"/>
        <v>0</v>
      </c>
      <c r="AJ150" s="15">
        <f t="shared" si="28"/>
        <v>0</v>
      </c>
      <c r="AL150" s="113"/>
      <c r="AM150" s="113"/>
      <c r="AN150" s="113"/>
      <c r="AP150" s="137"/>
      <c r="AQ150" s="136"/>
      <c r="AR150" s="136"/>
      <c r="AT150" s="15">
        <f t="shared" si="41"/>
        <v>0</v>
      </c>
      <c r="AU150" s="15">
        <f t="shared" si="38"/>
        <v>0</v>
      </c>
      <c r="AV150" s="15">
        <f t="shared" si="39"/>
        <v>0</v>
      </c>
    </row>
    <row r="151" spans="1:48" ht="12.75" hidden="1" customHeight="1" x14ac:dyDescent="0.25">
      <c r="A151" s="109"/>
      <c r="C151" s="110"/>
      <c r="D151" s="110"/>
      <c r="E151" s="110"/>
      <c r="F151" s="111"/>
      <c r="G151" s="111"/>
      <c r="H151" s="111"/>
      <c r="I151" s="20" t="str">
        <f t="shared" si="40"/>
        <v>n/a</v>
      </c>
      <c r="J151" s="20" t="str">
        <f t="shared" si="36"/>
        <v>n/a</v>
      </c>
      <c r="K151" s="20" t="str">
        <f t="shared" si="37"/>
        <v>n/a</v>
      </c>
      <c r="M151" s="112"/>
      <c r="N151" s="112"/>
      <c r="O151" s="172"/>
      <c r="P151" s="172"/>
      <c r="R151" s="112"/>
      <c r="S151" s="112"/>
      <c r="T151" s="112"/>
      <c r="U151" s="21"/>
      <c r="V151" s="112"/>
      <c r="W151" s="112"/>
      <c r="X151" s="112"/>
      <c r="Z151" s="112"/>
      <c r="AA151" s="112"/>
      <c r="AB151" s="112"/>
      <c r="AD151" s="112"/>
      <c r="AE151" s="112"/>
      <c r="AF151" s="112"/>
      <c r="AH151" s="15">
        <f t="shared" si="26"/>
        <v>0</v>
      </c>
      <c r="AI151" s="15">
        <f t="shared" si="27"/>
        <v>0</v>
      </c>
      <c r="AJ151" s="15">
        <f t="shared" si="28"/>
        <v>0</v>
      </c>
      <c r="AL151" s="113"/>
      <c r="AM151" s="113"/>
      <c r="AN151" s="113"/>
      <c r="AP151" s="137"/>
      <c r="AQ151" s="136"/>
      <c r="AR151" s="136"/>
      <c r="AT151" s="15">
        <f t="shared" si="41"/>
        <v>0</v>
      </c>
      <c r="AU151" s="15">
        <f t="shared" si="38"/>
        <v>0</v>
      </c>
      <c r="AV151" s="15">
        <f t="shared" si="39"/>
        <v>0</v>
      </c>
    </row>
    <row r="152" spans="1:48" ht="12.75" hidden="1" customHeight="1" x14ac:dyDescent="0.25">
      <c r="A152" s="109"/>
      <c r="C152" s="110"/>
      <c r="D152" s="110"/>
      <c r="E152" s="110"/>
      <c r="F152" s="111"/>
      <c r="G152" s="111"/>
      <c r="H152" s="111"/>
      <c r="I152" s="20" t="str">
        <f t="shared" si="40"/>
        <v>n/a</v>
      </c>
      <c r="J152" s="20" t="str">
        <f t="shared" si="36"/>
        <v>n/a</v>
      </c>
      <c r="K152" s="20" t="str">
        <f t="shared" si="37"/>
        <v>n/a</v>
      </c>
      <c r="M152" s="112"/>
      <c r="N152" s="112"/>
      <c r="O152" s="172"/>
      <c r="P152" s="172"/>
      <c r="R152" s="112"/>
      <c r="S152" s="112"/>
      <c r="T152" s="112"/>
      <c r="U152" s="21"/>
      <c r="V152" s="112"/>
      <c r="W152" s="112"/>
      <c r="X152" s="112"/>
      <c r="Z152" s="112"/>
      <c r="AA152" s="112"/>
      <c r="AB152" s="112"/>
      <c r="AD152" s="112"/>
      <c r="AE152" s="112"/>
      <c r="AF152" s="112"/>
      <c r="AH152" s="15">
        <f t="shared" si="26"/>
        <v>0</v>
      </c>
      <c r="AI152" s="15">
        <f t="shared" si="27"/>
        <v>0</v>
      </c>
      <c r="AJ152" s="15">
        <f t="shared" si="28"/>
        <v>0</v>
      </c>
      <c r="AL152" s="113"/>
      <c r="AM152" s="113"/>
      <c r="AN152" s="113"/>
      <c r="AP152" s="137"/>
      <c r="AQ152" s="136"/>
      <c r="AR152" s="136"/>
      <c r="AT152" s="15">
        <f t="shared" si="41"/>
        <v>0</v>
      </c>
      <c r="AU152" s="15">
        <f t="shared" si="38"/>
        <v>0</v>
      </c>
      <c r="AV152" s="15">
        <f t="shared" si="39"/>
        <v>0</v>
      </c>
    </row>
    <row r="153" spans="1:48" ht="12.75" hidden="1" customHeight="1" x14ac:dyDescent="0.25">
      <c r="A153" s="109"/>
      <c r="C153" s="110"/>
      <c r="D153" s="110"/>
      <c r="E153" s="110"/>
      <c r="F153" s="111"/>
      <c r="G153" s="111"/>
      <c r="H153" s="111"/>
      <c r="I153" s="20" t="str">
        <f t="shared" si="40"/>
        <v>n/a</v>
      </c>
      <c r="J153" s="20" t="str">
        <f t="shared" si="36"/>
        <v>n/a</v>
      </c>
      <c r="K153" s="20" t="str">
        <f t="shared" si="37"/>
        <v>n/a</v>
      </c>
      <c r="M153" s="112"/>
      <c r="N153" s="112"/>
      <c r="O153" s="172"/>
      <c r="P153" s="172"/>
      <c r="R153" s="112"/>
      <c r="S153" s="112"/>
      <c r="T153" s="112"/>
      <c r="U153" s="21"/>
      <c r="V153" s="112"/>
      <c r="W153" s="112"/>
      <c r="X153" s="112"/>
      <c r="Z153" s="112"/>
      <c r="AA153" s="112"/>
      <c r="AB153" s="112"/>
      <c r="AD153" s="112"/>
      <c r="AE153" s="112"/>
      <c r="AF153" s="112"/>
      <c r="AH153" s="15">
        <f t="shared" ref="AH153:AH164" si="42">V153+AD153</f>
        <v>0</v>
      </c>
      <c r="AI153" s="15">
        <f t="shared" ref="AI153:AI164" si="43">W153+AE153</f>
        <v>0</v>
      </c>
      <c r="AJ153" s="15">
        <f t="shared" ref="AJ153:AJ164" si="44">X153+AF153</f>
        <v>0</v>
      </c>
      <c r="AL153" s="113"/>
      <c r="AM153" s="113"/>
      <c r="AN153" s="113"/>
      <c r="AP153" s="137"/>
      <c r="AQ153" s="136"/>
      <c r="AR153" s="136"/>
      <c r="AT153" s="15">
        <f t="shared" si="41"/>
        <v>0</v>
      </c>
      <c r="AU153" s="15">
        <f t="shared" si="38"/>
        <v>0</v>
      </c>
      <c r="AV153" s="15">
        <f t="shared" si="39"/>
        <v>0</v>
      </c>
    </row>
    <row r="154" spans="1:48" ht="12.75" hidden="1" customHeight="1" x14ac:dyDescent="0.25">
      <c r="A154" s="109"/>
      <c r="C154" s="110"/>
      <c r="D154" s="110"/>
      <c r="E154" s="110"/>
      <c r="F154" s="111"/>
      <c r="G154" s="111"/>
      <c r="H154" s="111"/>
      <c r="I154" s="20" t="str">
        <f t="shared" si="40"/>
        <v>n/a</v>
      </c>
      <c r="J154" s="20" t="str">
        <f t="shared" si="36"/>
        <v>n/a</v>
      </c>
      <c r="K154" s="20" t="str">
        <f t="shared" si="37"/>
        <v>n/a</v>
      </c>
      <c r="M154" s="112"/>
      <c r="N154" s="112"/>
      <c r="O154" s="172"/>
      <c r="P154" s="172"/>
      <c r="R154" s="112"/>
      <c r="S154" s="112"/>
      <c r="T154" s="112"/>
      <c r="U154" s="21"/>
      <c r="V154" s="112"/>
      <c r="W154" s="112"/>
      <c r="X154" s="112"/>
      <c r="Z154" s="112"/>
      <c r="AA154" s="112"/>
      <c r="AB154" s="112"/>
      <c r="AD154" s="112"/>
      <c r="AE154" s="112"/>
      <c r="AF154" s="112"/>
      <c r="AH154" s="15">
        <f t="shared" si="42"/>
        <v>0</v>
      </c>
      <c r="AI154" s="15">
        <f t="shared" si="43"/>
        <v>0</v>
      </c>
      <c r="AJ154" s="15">
        <f t="shared" si="44"/>
        <v>0</v>
      </c>
      <c r="AL154" s="113"/>
      <c r="AM154" s="113"/>
      <c r="AN154" s="113"/>
      <c r="AP154" s="137"/>
      <c r="AQ154" s="136"/>
      <c r="AR154" s="136"/>
      <c r="AT154" s="15">
        <f t="shared" si="41"/>
        <v>0</v>
      </c>
      <c r="AU154" s="15">
        <f t="shared" si="38"/>
        <v>0</v>
      </c>
      <c r="AV154" s="15">
        <f t="shared" si="39"/>
        <v>0</v>
      </c>
    </row>
    <row r="155" spans="1:48" ht="12.75" hidden="1" customHeight="1" x14ac:dyDescent="0.25">
      <c r="A155" s="109"/>
      <c r="C155" s="110"/>
      <c r="D155" s="110"/>
      <c r="E155" s="110"/>
      <c r="F155" s="111"/>
      <c r="G155" s="111"/>
      <c r="H155" s="111"/>
      <c r="I155" s="20" t="str">
        <f t="shared" si="40"/>
        <v>n/a</v>
      </c>
      <c r="J155" s="20" t="str">
        <f t="shared" si="36"/>
        <v>n/a</v>
      </c>
      <c r="K155" s="20" t="str">
        <f t="shared" si="37"/>
        <v>n/a</v>
      </c>
      <c r="M155" s="112"/>
      <c r="N155" s="112"/>
      <c r="O155" s="172"/>
      <c r="P155" s="172"/>
      <c r="R155" s="112"/>
      <c r="S155" s="112"/>
      <c r="T155" s="112"/>
      <c r="U155" s="21"/>
      <c r="V155" s="112"/>
      <c r="W155" s="112"/>
      <c r="X155" s="112"/>
      <c r="Z155" s="112"/>
      <c r="AA155" s="112"/>
      <c r="AB155" s="112"/>
      <c r="AD155" s="112"/>
      <c r="AE155" s="112"/>
      <c r="AF155" s="112"/>
      <c r="AH155" s="15">
        <f t="shared" si="42"/>
        <v>0</v>
      </c>
      <c r="AI155" s="15">
        <f t="shared" si="43"/>
        <v>0</v>
      </c>
      <c r="AJ155" s="15">
        <f t="shared" si="44"/>
        <v>0</v>
      </c>
      <c r="AL155" s="113"/>
      <c r="AM155" s="113"/>
      <c r="AN155" s="113"/>
      <c r="AP155" s="137"/>
      <c r="AQ155" s="136"/>
      <c r="AR155" s="136"/>
      <c r="AT155" s="15">
        <f t="shared" si="41"/>
        <v>0</v>
      </c>
      <c r="AU155" s="15">
        <f t="shared" si="38"/>
        <v>0</v>
      </c>
      <c r="AV155" s="15">
        <f t="shared" si="39"/>
        <v>0</v>
      </c>
    </row>
    <row r="156" spans="1:48" ht="12.75" hidden="1" customHeight="1" x14ac:dyDescent="0.25">
      <c r="A156" s="109"/>
      <c r="C156" s="110"/>
      <c r="D156" s="110"/>
      <c r="E156" s="110"/>
      <c r="F156" s="111"/>
      <c r="G156" s="111"/>
      <c r="H156" s="111"/>
      <c r="I156" s="20" t="str">
        <f t="shared" si="40"/>
        <v>n/a</v>
      </c>
      <c r="J156" s="20" t="str">
        <f t="shared" si="36"/>
        <v>n/a</v>
      </c>
      <c r="K156" s="20" t="str">
        <f t="shared" si="37"/>
        <v>n/a</v>
      </c>
      <c r="M156" s="112"/>
      <c r="N156" s="112"/>
      <c r="O156" s="172"/>
      <c r="P156" s="172"/>
      <c r="R156" s="112"/>
      <c r="S156" s="112"/>
      <c r="T156" s="112"/>
      <c r="U156" s="21"/>
      <c r="V156" s="112"/>
      <c r="W156" s="112"/>
      <c r="X156" s="112"/>
      <c r="Z156" s="112"/>
      <c r="AA156" s="112"/>
      <c r="AB156" s="112"/>
      <c r="AD156" s="112"/>
      <c r="AE156" s="112"/>
      <c r="AF156" s="112"/>
      <c r="AH156" s="15">
        <f t="shared" si="42"/>
        <v>0</v>
      </c>
      <c r="AI156" s="15">
        <f t="shared" si="43"/>
        <v>0</v>
      </c>
      <c r="AJ156" s="15">
        <f t="shared" si="44"/>
        <v>0</v>
      </c>
      <c r="AL156" s="113"/>
      <c r="AM156" s="113"/>
      <c r="AN156" s="113"/>
      <c r="AP156" s="137"/>
      <c r="AQ156" s="136"/>
      <c r="AR156" s="136"/>
      <c r="AT156" s="15">
        <f t="shared" si="41"/>
        <v>0</v>
      </c>
      <c r="AU156" s="15">
        <f t="shared" si="38"/>
        <v>0</v>
      </c>
      <c r="AV156" s="15">
        <f t="shared" si="39"/>
        <v>0</v>
      </c>
    </row>
    <row r="157" spans="1:48" ht="12.75" hidden="1" customHeight="1" x14ac:dyDescent="0.25">
      <c r="A157" s="109"/>
      <c r="C157" s="110"/>
      <c r="D157" s="110"/>
      <c r="E157" s="110"/>
      <c r="F157" s="111"/>
      <c r="G157" s="111"/>
      <c r="H157" s="111"/>
      <c r="I157" s="20" t="str">
        <f t="shared" si="40"/>
        <v>n/a</v>
      </c>
      <c r="J157" s="20" t="str">
        <f t="shared" si="36"/>
        <v>n/a</v>
      </c>
      <c r="K157" s="20" t="str">
        <f t="shared" si="37"/>
        <v>n/a</v>
      </c>
      <c r="M157" s="112"/>
      <c r="N157" s="112"/>
      <c r="O157" s="172"/>
      <c r="P157" s="172"/>
      <c r="R157" s="112"/>
      <c r="S157" s="112"/>
      <c r="T157" s="112"/>
      <c r="U157" s="21"/>
      <c r="V157" s="112"/>
      <c r="W157" s="112"/>
      <c r="X157" s="112"/>
      <c r="Z157" s="112"/>
      <c r="AA157" s="112"/>
      <c r="AB157" s="112"/>
      <c r="AD157" s="112"/>
      <c r="AE157" s="112"/>
      <c r="AF157" s="112"/>
      <c r="AH157" s="15">
        <f t="shared" si="42"/>
        <v>0</v>
      </c>
      <c r="AI157" s="15">
        <f t="shared" si="43"/>
        <v>0</v>
      </c>
      <c r="AJ157" s="15">
        <f t="shared" si="44"/>
        <v>0</v>
      </c>
      <c r="AL157" s="113"/>
      <c r="AM157" s="113"/>
      <c r="AN157" s="113"/>
      <c r="AP157" s="137"/>
      <c r="AQ157" s="136"/>
      <c r="AR157" s="136"/>
      <c r="AT157" s="15">
        <f t="shared" si="41"/>
        <v>0</v>
      </c>
      <c r="AU157" s="15">
        <f t="shared" si="38"/>
        <v>0</v>
      </c>
      <c r="AV157" s="15">
        <f t="shared" si="39"/>
        <v>0</v>
      </c>
    </row>
    <row r="158" spans="1:48" ht="12.75" hidden="1" customHeight="1" x14ac:dyDescent="0.25">
      <c r="A158" s="109"/>
      <c r="C158" s="110"/>
      <c r="D158" s="110"/>
      <c r="E158" s="110"/>
      <c r="F158" s="111"/>
      <c r="G158" s="111"/>
      <c r="H158" s="111"/>
      <c r="I158" s="20" t="str">
        <f t="shared" si="40"/>
        <v>n/a</v>
      </c>
      <c r="J158" s="20" t="str">
        <f t="shared" si="36"/>
        <v>n/a</v>
      </c>
      <c r="K158" s="20" t="str">
        <f t="shared" si="37"/>
        <v>n/a</v>
      </c>
      <c r="M158" s="112"/>
      <c r="N158" s="112"/>
      <c r="O158" s="172"/>
      <c r="P158" s="172"/>
      <c r="R158" s="112"/>
      <c r="S158" s="112"/>
      <c r="T158" s="112"/>
      <c r="U158" s="21"/>
      <c r="V158" s="112"/>
      <c r="W158" s="112"/>
      <c r="X158" s="112"/>
      <c r="Z158" s="112"/>
      <c r="AA158" s="112"/>
      <c r="AB158" s="112"/>
      <c r="AD158" s="112"/>
      <c r="AE158" s="112"/>
      <c r="AF158" s="112"/>
      <c r="AH158" s="15">
        <f t="shared" si="42"/>
        <v>0</v>
      </c>
      <c r="AI158" s="15">
        <f t="shared" si="43"/>
        <v>0</v>
      </c>
      <c r="AJ158" s="15">
        <f t="shared" si="44"/>
        <v>0</v>
      </c>
      <c r="AL158" s="113"/>
      <c r="AM158" s="113"/>
      <c r="AN158" s="113"/>
      <c r="AP158" s="137"/>
      <c r="AQ158" s="136"/>
      <c r="AR158" s="136"/>
      <c r="AT158" s="15">
        <f t="shared" si="41"/>
        <v>0</v>
      </c>
      <c r="AU158" s="15">
        <f t="shared" si="38"/>
        <v>0</v>
      </c>
      <c r="AV158" s="15">
        <f t="shared" si="39"/>
        <v>0</v>
      </c>
    </row>
    <row r="159" spans="1:48" ht="12.75" hidden="1" customHeight="1" x14ac:dyDescent="0.25">
      <c r="A159" s="109"/>
      <c r="C159" s="110"/>
      <c r="D159" s="110"/>
      <c r="E159" s="110"/>
      <c r="F159" s="111"/>
      <c r="G159" s="111"/>
      <c r="H159" s="111"/>
      <c r="I159" s="20" t="str">
        <f t="shared" si="40"/>
        <v>n/a</v>
      </c>
      <c r="J159" s="20" t="str">
        <f t="shared" si="36"/>
        <v>n/a</v>
      </c>
      <c r="K159" s="20" t="str">
        <f t="shared" si="37"/>
        <v>n/a</v>
      </c>
      <c r="M159" s="112"/>
      <c r="N159" s="112"/>
      <c r="O159" s="172"/>
      <c r="P159" s="172"/>
      <c r="R159" s="112"/>
      <c r="S159" s="112"/>
      <c r="T159" s="112"/>
      <c r="U159" s="21"/>
      <c r="V159" s="112"/>
      <c r="W159" s="112"/>
      <c r="X159" s="112"/>
      <c r="Z159" s="112"/>
      <c r="AA159" s="112"/>
      <c r="AB159" s="112"/>
      <c r="AD159" s="112"/>
      <c r="AE159" s="112"/>
      <c r="AF159" s="112"/>
      <c r="AH159" s="15">
        <f t="shared" si="42"/>
        <v>0</v>
      </c>
      <c r="AI159" s="15">
        <f t="shared" si="43"/>
        <v>0</v>
      </c>
      <c r="AJ159" s="15">
        <f t="shared" si="44"/>
        <v>0</v>
      </c>
      <c r="AL159" s="113"/>
      <c r="AM159" s="113"/>
      <c r="AN159" s="113"/>
      <c r="AP159" s="137"/>
      <c r="AQ159" s="136"/>
      <c r="AR159" s="136"/>
      <c r="AT159" s="15">
        <f t="shared" si="41"/>
        <v>0</v>
      </c>
      <c r="AU159" s="15">
        <f t="shared" si="38"/>
        <v>0</v>
      </c>
      <c r="AV159" s="15">
        <f t="shared" si="39"/>
        <v>0</v>
      </c>
    </row>
    <row r="160" spans="1:48" ht="12.75" hidden="1" customHeight="1" x14ac:dyDescent="0.25">
      <c r="A160" s="109"/>
      <c r="C160" s="110"/>
      <c r="D160" s="110"/>
      <c r="E160" s="110"/>
      <c r="F160" s="111"/>
      <c r="G160" s="111"/>
      <c r="H160" s="111"/>
      <c r="I160" s="20" t="str">
        <f t="shared" si="40"/>
        <v>n/a</v>
      </c>
      <c r="J160" s="20" t="str">
        <f t="shared" si="36"/>
        <v>n/a</v>
      </c>
      <c r="K160" s="20" t="str">
        <f t="shared" si="37"/>
        <v>n/a</v>
      </c>
      <c r="M160" s="112"/>
      <c r="N160" s="112"/>
      <c r="O160" s="172"/>
      <c r="P160" s="172"/>
      <c r="R160" s="112"/>
      <c r="S160" s="112"/>
      <c r="T160" s="112"/>
      <c r="U160" s="21"/>
      <c r="V160" s="112"/>
      <c r="W160" s="112"/>
      <c r="X160" s="112"/>
      <c r="Z160" s="112"/>
      <c r="AA160" s="112"/>
      <c r="AB160" s="112"/>
      <c r="AD160" s="112"/>
      <c r="AE160" s="112"/>
      <c r="AF160" s="112"/>
      <c r="AH160" s="15">
        <f t="shared" si="42"/>
        <v>0</v>
      </c>
      <c r="AI160" s="15">
        <f t="shared" si="43"/>
        <v>0</v>
      </c>
      <c r="AJ160" s="15">
        <f t="shared" si="44"/>
        <v>0</v>
      </c>
      <c r="AL160" s="113"/>
      <c r="AM160" s="113"/>
      <c r="AN160" s="113"/>
      <c r="AP160" s="137"/>
      <c r="AQ160" s="136"/>
      <c r="AR160" s="136"/>
      <c r="AT160" s="15">
        <f t="shared" si="41"/>
        <v>0</v>
      </c>
      <c r="AU160" s="15">
        <f t="shared" si="38"/>
        <v>0</v>
      </c>
      <c r="AV160" s="15">
        <f t="shared" si="39"/>
        <v>0</v>
      </c>
    </row>
    <row r="161" spans="1:48" ht="12.75" hidden="1" customHeight="1" x14ac:dyDescent="0.25">
      <c r="A161" s="109"/>
      <c r="C161" s="110"/>
      <c r="D161" s="110"/>
      <c r="E161" s="110"/>
      <c r="F161" s="111"/>
      <c r="G161" s="111"/>
      <c r="H161" s="111"/>
      <c r="I161" s="20" t="str">
        <f t="shared" si="40"/>
        <v>n/a</v>
      </c>
      <c r="J161" s="20" t="str">
        <f t="shared" si="36"/>
        <v>n/a</v>
      </c>
      <c r="K161" s="20" t="str">
        <f t="shared" si="37"/>
        <v>n/a</v>
      </c>
      <c r="M161" s="112"/>
      <c r="N161" s="112"/>
      <c r="O161" s="172"/>
      <c r="P161" s="172"/>
      <c r="R161" s="112"/>
      <c r="S161" s="112"/>
      <c r="T161" s="112"/>
      <c r="U161" s="21"/>
      <c r="V161" s="112"/>
      <c r="W161" s="112"/>
      <c r="X161" s="112"/>
      <c r="Z161" s="112"/>
      <c r="AA161" s="112"/>
      <c r="AB161" s="112"/>
      <c r="AD161" s="112"/>
      <c r="AE161" s="112"/>
      <c r="AF161" s="112"/>
      <c r="AH161" s="15">
        <f t="shared" si="42"/>
        <v>0</v>
      </c>
      <c r="AI161" s="15">
        <f t="shared" si="43"/>
        <v>0</v>
      </c>
      <c r="AJ161" s="15">
        <f t="shared" si="44"/>
        <v>0</v>
      </c>
      <c r="AL161" s="113"/>
      <c r="AM161" s="113"/>
      <c r="AN161" s="113"/>
      <c r="AP161" s="137"/>
      <c r="AQ161" s="136"/>
      <c r="AR161" s="136"/>
      <c r="AT161" s="15">
        <f t="shared" si="41"/>
        <v>0</v>
      </c>
      <c r="AU161" s="15">
        <f t="shared" si="38"/>
        <v>0</v>
      </c>
      <c r="AV161" s="15">
        <f t="shared" si="39"/>
        <v>0</v>
      </c>
    </row>
    <row r="162" spans="1:48" ht="12.75" hidden="1" customHeight="1" x14ac:dyDescent="0.25">
      <c r="A162" s="109"/>
      <c r="C162" s="110"/>
      <c r="D162" s="110"/>
      <c r="E162" s="110"/>
      <c r="F162" s="111"/>
      <c r="G162" s="111"/>
      <c r="H162" s="111"/>
      <c r="I162" s="20" t="str">
        <f t="shared" si="40"/>
        <v>n/a</v>
      </c>
      <c r="J162" s="20" t="str">
        <f t="shared" si="36"/>
        <v>n/a</v>
      </c>
      <c r="K162" s="20" t="str">
        <f t="shared" si="37"/>
        <v>n/a</v>
      </c>
      <c r="M162" s="112"/>
      <c r="N162" s="112"/>
      <c r="O162" s="172"/>
      <c r="P162" s="172"/>
      <c r="R162" s="112"/>
      <c r="S162" s="112"/>
      <c r="T162" s="112"/>
      <c r="U162" s="21"/>
      <c r="V162" s="112"/>
      <c r="W162" s="112"/>
      <c r="X162" s="112"/>
      <c r="Z162" s="112"/>
      <c r="AA162" s="112"/>
      <c r="AB162" s="112"/>
      <c r="AD162" s="112"/>
      <c r="AE162" s="112"/>
      <c r="AF162" s="112"/>
      <c r="AH162" s="15">
        <f t="shared" si="42"/>
        <v>0</v>
      </c>
      <c r="AI162" s="15">
        <f t="shared" si="43"/>
        <v>0</v>
      </c>
      <c r="AJ162" s="15">
        <f t="shared" si="44"/>
        <v>0</v>
      </c>
      <c r="AL162" s="113"/>
      <c r="AM162" s="113"/>
      <c r="AN162" s="113"/>
      <c r="AP162" s="137"/>
      <c r="AQ162" s="136"/>
      <c r="AR162" s="136"/>
      <c r="AT162" s="15">
        <f t="shared" si="41"/>
        <v>0</v>
      </c>
      <c r="AU162" s="15">
        <f t="shared" si="38"/>
        <v>0</v>
      </c>
      <c r="AV162" s="15">
        <f t="shared" si="39"/>
        <v>0</v>
      </c>
    </row>
    <row r="163" spans="1:48" ht="12.75" hidden="1" customHeight="1" x14ac:dyDescent="0.25">
      <c r="A163" s="109"/>
      <c r="C163" s="110"/>
      <c r="D163" s="110"/>
      <c r="E163" s="110"/>
      <c r="F163" s="111"/>
      <c r="G163" s="111"/>
      <c r="H163" s="111"/>
      <c r="I163" s="20" t="str">
        <f t="shared" si="40"/>
        <v>n/a</v>
      </c>
      <c r="J163" s="20" t="str">
        <f t="shared" si="36"/>
        <v>n/a</v>
      </c>
      <c r="K163" s="20" t="str">
        <f t="shared" si="37"/>
        <v>n/a</v>
      </c>
      <c r="M163" s="112"/>
      <c r="N163" s="112"/>
      <c r="O163" s="172"/>
      <c r="P163" s="172"/>
      <c r="R163" s="112"/>
      <c r="S163" s="112"/>
      <c r="T163" s="112"/>
      <c r="U163" s="21"/>
      <c r="V163" s="112"/>
      <c r="W163" s="112"/>
      <c r="X163" s="112"/>
      <c r="Z163" s="112"/>
      <c r="AA163" s="112"/>
      <c r="AB163" s="112"/>
      <c r="AD163" s="112"/>
      <c r="AE163" s="112"/>
      <c r="AF163" s="112"/>
      <c r="AH163" s="15">
        <f t="shared" si="42"/>
        <v>0</v>
      </c>
      <c r="AI163" s="15">
        <f t="shared" si="43"/>
        <v>0</v>
      </c>
      <c r="AJ163" s="15">
        <f t="shared" si="44"/>
        <v>0</v>
      </c>
      <c r="AL163" s="113"/>
      <c r="AM163" s="113"/>
      <c r="AN163" s="113"/>
      <c r="AP163" s="137"/>
      <c r="AQ163" s="136"/>
      <c r="AR163" s="136"/>
      <c r="AT163" s="15">
        <f t="shared" si="41"/>
        <v>0</v>
      </c>
      <c r="AU163" s="15">
        <f t="shared" si="38"/>
        <v>0</v>
      </c>
      <c r="AV163" s="15">
        <f t="shared" si="39"/>
        <v>0</v>
      </c>
    </row>
    <row r="164" spans="1:48" ht="12.75" hidden="1" customHeight="1" x14ac:dyDescent="0.25">
      <c r="A164" s="109"/>
      <c r="C164" s="110"/>
      <c r="D164" s="110"/>
      <c r="E164" s="110"/>
      <c r="F164" s="111"/>
      <c r="G164" s="111"/>
      <c r="H164" s="111"/>
      <c r="I164" s="20" t="str">
        <f t="shared" si="40"/>
        <v>n/a</v>
      </c>
      <c r="J164" s="20" t="str">
        <f t="shared" si="36"/>
        <v>n/a</v>
      </c>
      <c r="K164" s="20" t="str">
        <f t="shared" si="37"/>
        <v>n/a</v>
      </c>
      <c r="M164" s="112"/>
      <c r="N164" s="112"/>
      <c r="O164" s="172"/>
      <c r="P164" s="172"/>
      <c r="R164" s="112"/>
      <c r="S164" s="112"/>
      <c r="T164" s="112"/>
      <c r="U164" s="21"/>
      <c r="V164" s="112"/>
      <c r="W164" s="112"/>
      <c r="X164" s="112"/>
      <c r="Z164" s="112"/>
      <c r="AA164" s="112"/>
      <c r="AB164" s="112"/>
      <c r="AD164" s="112"/>
      <c r="AE164" s="112"/>
      <c r="AF164" s="112"/>
      <c r="AH164" s="15">
        <f t="shared" si="42"/>
        <v>0</v>
      </c>
      <c r="AI164" s="15">
        <f t="shared" si="43"/>
        <v>0</v>
      </c>
      <c r="AJ164" s="15">
        <f t="shared" si="44"/>
        <v>0</v>
      </c>
      <c r="AL164" s="113"/>
      <c r="AM164" s="113"/>
      <c r="AN164" s="113"/>
      <c r="AP164" s="137"/>
      <c r="AQ164" s="136"/>
      <c r="AR164" s="136"/>
      <c r="AT164" s="15">
        <f t="shared" si="41"/>
        <v>0</v>
      </c>
      <c r="AU164" s="15">
        <f t="shared" si="38"/>
        <v>0</v>
      </c>
      <c r="AV164" s="15">
        <f t="shared" si="39"/>
        <v>0</v>
      </c>
    </row>
    <row r="165" spans="1:48" ht="5.25" customHeight="1" x14ac:dyDescent="0.25">
      <c r="A165" s="8"/>
      <c r="C165" s="97"/>
      <c r="D165" s="97"/>
      <c r="E165" s="97"/>
      <c r="F165" s="98"/>
      <c r="G165" s="98"/>
      <c r="H165" s="98"/>
      <c r="I165" s="45"/>
      <c r="J165" s="45"/>
      <c r="K165" s="45"/>
      <c r="M165" s="46"/>
      <c r="N165" s="46"/>
      <c r="O165" s="46"/>
      <c r="P165" s="46"/>
      <c r="R165" s="46"/>
      <c r="S165" s="46"/>
      <c r="T165" s="46"/>
      <c r="U165" s="15"/>
      <c r="V165" s="46"/>
      <c r="W165" s="46"/>
      <c r="X165" s="46"/>
      <c r="Y165" s="15"/>
      <c r="Z165" s="46"/>
      <c r="AA165" s="46"/>
      <c r="AB165" s="46"/>
      <c r="AC165" s="15"/>
      <c r="AD165" s="46"/>
      <c r="AE165" s="46"/>
      <c r="AF165" s="46"/>
      <c r="AG165" s="15"/>
      <c r="AH165" s="46"/>
      <c r="AI165" s="46"/>
      <c r="AJ165" s="46"/>
      <c r="AL165" s="47"/>
      <c r="AM165" s="47"/>
      <c r="AN165" s="47"/>
      <c r="AP165" s="46"/>
      <c r="AQ165" s="56"/>
      <c r="AR165" s="56"/>
      <c r="AT165" s="46"/>
      <c r="AU165" s="46"/>
      <c r="AV165" s="46"/>
    </row>
    <row r="166" spans="1:48" x14ac:dyDescent="0.25">
      <c r="A166" s="8" t="s">
        <v>175</v>
      </c>
      <c r="C166" s="62">
        <f>SUMPRODUCT(C15:C164,AH15:AH164)/AH166</f>
        <v>360</v>
      </c>
      <c r="D166" s="62">
        <f t="shared" ref="D166:E166" si="45">SUMPRODUCT(D15:D164,AI15:AI164)/AI166</f>
        <v>363</v>
      </c>
      <c r="E166" s="62">
        <f t="shared" si="45"/>
        <v>366</v>
      </c>
      <c r="F166" s="62">
        <f>SUMPRODUCT(F15:F164,AT15:AT164)/AT166</f>
        <v>396</v>
      </c>
      <c r="G166" s="62">
        <f t="shared" ref="G166:H166" si="46">SUMPRODUCT(G15:G164,AU15:AU164)/AU166</f>
        <v>399</v>
      </c>
      <c r="H166" s="62">
        <f t="shared" si="46"/>
        <v>402</v>
      </c>
      <c r="I166" s="20">
        <f>F166/C166-1</f>
        <v>0.10000000000000009</v>
      </c>
      <c r="J166" s="20">
        <f>G166/D166-1</f>
        <v>9.9173553719008156E-2</v>
      </c>
      <c r="K166" s="20">
        <f>H166/E166-1</f>
        <v>9.8360655737705027E-2</v>
      </c>
      <c r="M166" s="15"/>
      <c r="N166" s="15"/>
      <c r="O166" s="15"/>
      <c r="P166" s="15"/>
      <c r="R166" s="15">
        <f>SUM(R15:R164)</f>
        <v>300</v>
      </c>
      <c r="S166" s="15">
        <f>SUM(S15:S164)</f>
        <v>300</v>
      </c>
      <c r="T166" s="15">
        <f>SUM(T15:T164)</f>
        <v>300</v>
      </c>
      <c r="U166" s="15"/>
      <c r="V166" s="15">
        <f>SUM(V15:V164)</f>
        <v>7500</v>
      </c>
      <c r="W166" s="15">
        <f>SUM(W15:W164)</f>
        <v>7500</v>
      </c>
      <c r="X166" s="15">
        <f>SUM(X15:X164)</f>
        <v>7500</v>
      </c>
      <c r="Y166" s="15"/>
      <c r="Z166" s="15">
        <f>SUM(Z15:Z164)</f>
        <v>600</v>
      </c>
      <c r="AA166" s="15">
        <f>SUM(AA15:AA164)</f>
        <v>600</v>
      </c>
      <c r="AB166" s="15">
        <f>SUM(AB15:AB164)</f>
        <v>600</v>
      </c>
      <c r="AC166" s="15"/>
      <c r="AD166" s="15">
        <f>SUM(AD15:AD164)</f>
        <v>1200</v>
      </c>
      <c r="AE166" s="15">
        <f>SUM(AE15:AE164)</f>
        <v>1200</v>
      </c>
      <c r="AF166" s="15">
        <f>SUM(AF15:AF164)</f>
        <v>1200</v>
      </c>
      <c r="AG166" s="15"/>
      <c r="AH166" s="15">
        <f>SUM(AH15:AH164)</f>
        <v>8700</v>
      </c>
      <c r="AI166" s="15">
        <f>SUM(AI15:AI164)</f>
        <v>8700</v>
      </c>
      <c r="AJ166" s="15">
        <f>SUM(AJ15:AJ164)</f>
        <v>8700</v>
      </c>
      <c r="AL166" s="44">
        <f>MAX(AL15:AL164)</f>
        <v>0.15</v>
      </c>
      <c r="AM166" s="44">
        <f>MAX(AM15:AM164)</f>
        <v>0.15</v>
      </c>
      <c r="AN166" s="44">
        <f>MAX(AN15:AN164)</f>
        <v>0.15</v>
      </c>
      <c r="AP166" s="63">
        <f>SUM(AP15:AP164)</f>
        <v>95700</v>
      </c>
      <c r="AQ166" s="63">
        <f>SUM(AQ15:AQ164)</f>
        <v>95700</v>
      </c>
      <c r="AR166" s="63">
        <f>SUM(AR15:AR164)</f>
        <v>95700</v>
      </c>
      <c r="AS166" s="59"/>
      <c r="AT166" s="15">
        <f>SUM(AT15:AT164)</f>
        <v>8700</v>
      </c>
      <c r="AU166" s="15">
        <f>SUM(AU15:AU164)</f>
        <v>8700</v>
      </c>
      <c r="AV166" s="15">
        <f>SUM(AV15:AV164)</f>
        <v>8700</v>
      </c>
    </row>
    <row r="167" spans="1:48" x14ac:dyDescent="0.25">
      <c r="K167" s="20"/>
      <c r="U167" s="21"/>
      <c r="AP167" s="3"/>
      <c r="AQ167" s="3"/>
      <c r="AR167" s="3"/>
      <c r="AS167" s="59"/>
    </row>
    <row r="168" spans="1:48" x14ac:dyDescent="0.25">
      <c r="A168" s="140" t="s">
        <v>377</v>
      </c>
      <c r="U168" s="21"/>
      <c r="AF168" s="5"/>
      <c r="AG168" s="5"/>
      <c r="AH168" s="5"/>
      <c r="AI168" s="5"/>
      <c r="AJ168" s="5"/>
      <c r="AK168" s="5"/>
      <c r="AL168" s="5"/>
      <c r="AM168" s="5"/>
      <c r="AN168" s="5"/>
      <c r="AO168" s="5"/>
      <c r="AP168" s="5"/>
      <c r="AQ168" s="5"/>
      <c r="AR168" s="27"/>
    </row>
    <row r="169" spans="1:48" x14ac:dyDescent="0.25">
      <c r="AF169" s="5"/>
      <c r="AG169" s="5"/>
      <c r="AH169" s="5"/>
      <c r="AI169" s="5"/>
      <c r="AJ169" s="5"/>
      <c r="AK169" s="5"/>
      <c r="AL169" s="5"/>
      <c r="AM169" s="5"/>
      <c r="AN169" s="5"/>
      <c r="AO169" s="5"/>
      <c r="AP169" s="5"/>
      <c r="AQ169" s="5"/>
      <c r="AR169" s="27"/>
    </row>
    <row r="170" spans="1:48" x14ac:dyDescent="0.25">
      <c r="A170" t="s">
        <v>176</v>
      </c>
      <c r="AF170" s="5"/>
      <c r="AG170" s="5"/>
      <c r="AH170" s="5"/>
      <c r="AI170" s="5"/>
      <c r="AJ170" s="5"/>
      <c r="AK170" s="5"/>
      <c r="AL170" s="5"/>
      <c r="AM170" s="5"/>
      <c r="AN170" s="5"/>
      <c r="AO170" s="5"/>
      <c r="AP170" s="5"/>
      <c r="AQ170" s="5"/>
      <c r="AR170" s="27"/>
    </row>
    <row r="212" spans="27:27" x14ac:dyDescent="0.25">
      <c r="AA212" s="3"/>
    </row>
    <row r="217" spans="27:27" x14ac:dyDescent="0.25">
      <c r="AA217" s="3"/>
    </row>
    <row r="218" spans="27:27" x14ac:dyDescent="0.25">
      <c r="AA218" s="3"/>
    </row>
    <row r="219" spans="27:27" x14ac:dyDescent="0.25">
      <c r="AA219" s="3"/>
    </row>
    <row r="220" spans="27:27" x14ac:dyDescent="0.25">
      <c r="AA220" s="3"/>
    </row>
    <row r="221" spans="27:27" x14ac:dyDescent="0.25">
      <c r="AA221" s="3"/>
    </row>
    <row r="222" spans="27:27" x14ac:dyDescent="0.25">
      <c r="AA222" s="3"/>
    </row>
    <row r="223" spans="27:27" x14ac:dyDescent="0.25">
      <c r="AA223" s="3"/>
    </row>
    <row r="224" spans="27:27" x14ac:dyDescent="0.25">
      <c r="AA224" s="3"/>
    </row>
    <row r="225" spans="27:27" x14ac:dyDescent="0.25">
      <c r="AA225" s="3"/>
    </row>
    <row r="226" spans="27:27" x14ac:dyDescent="0.25">
      <c r="AA226" s="3"/>
    </row>
    <row r="227" spans="27:27" x14ac:dyDescent="0.25">
      <c r="AA227" s="3"/>
    </row>
    <row r="228" spans="27:27" x14ac:dyDescent="0.25">
      <c r="AA228" s="3"/>
    </row>
    <row r="229" spans="27:27" x14ac:dyDescent="0.25">
      <c r="AA229" s="3"/>
    </row>
    <row r="230" spans="27:27" x14ac:dyDescent="0.25">
      <c r="AA230" s="3"/>
    </row>
    <row r="231" spans="27:27" x14ac:dyDescent="0.25">
      <c r="AA231" s="3"/>
    </row>
    <row r="232" spans="27:27" x14ac:dyDescent="0.25">
      <c r="AA232" s="3"/>
    </row>
    <row r="233" spans="27:27" x14ac:dyDescent="0.25">
      <c r="AA233" s="3"/>
    </row>
    <row r="234" spans="27:27" x14ac:dyDescent="0.25">
      <c r="AA234" s="3"/>
    </row>
    <row r="235" spans="27:27" x14ac:dyDescent="0.25">
      <c r="AA235" s="3"/>
    </row>
    <row r="236" spans="27:27" x14ac:dyDescent="0.25">
      <c r="AA236" s="3"/>
    </row>
    <row r="237" spans="27:27" x14ac:dyDescent="0.25">
      <c r="AA237" s="3"/>
    </row>
    <row r="238" spans="27:27" x14ac:dyDescent="0.25">
      <c r="AA238" s="3"/>
    </row>
    <row r="239" spans="27:27" x14ac:dyDescent="0.25">
      <c r="AA239" s="3"/>
    </row>
    <row r="240" spans="27:27" x14ac:dyDescent="0.25">
      <c r="AA240" s="3"/>
    </row>
    <row r="241" spans="27:27" x14ac:dyDescent="0.25">
      <c r="AA241" s="3"/>
    </row>
    <row r="242" spans="27:27" x14ac:dyDescent="0.25">
      <c r="AA242" s="3"/>
    </row>
    <row r="243" spans="27:27" x14ac:dyDescent="0.25">
      <c r="AA243" s="3"/>
    </row>
    <row r="244" spans="27:27" x14ac:dyDescent="0.25">
      <c r="AA244" s="3"/>
    </row>
    <row r="245" spans="27:27" x14ac:dyDescent="0.25">
      <c r="AA245" s="3"/>
    </row>
    <row r="246" spans="27:27" x14ac:dyDescent="0.25">
      <c r="AA246" s="3"/>
    </row>
    <row r="247" spans="27:27" x14ac:dyDescent="0.25">
      <c r="AA247" s="3"/>
    </row>
    <row r="248" spans="27:27" x14ac:dyDescent="0.25">
      <c r="AA248" s="3"/>
    </row>
    <row r="249" spans="27:27" x14ac:dyDescent="0.25">
      <c r="AA249" s="3"/>
    </row>
    <row r="250" spans="27:27" x14ac:dyDescent="0.25">
      <c r="AA250" s="3"/>
    </row>
    <row r="251" spans="27:27" x14ac:dyDescent="0.25">
      <c r="AA251" s="3"/>
    </row>
    <row r="252" spans="27:27" x14ac:dyDescent="0.25">
      <c r="AA252" s="3"/>
    </row>
    <row r="253" spans="27:27" x14ac:dyDescent="0.25">
      <c r="AA253" s="3"/>
    </row>
    <row r="254" spans="27:27" x14ac:dyDescent="0.25">
      <c r="AA254" s="3"/>
    </row>
    <row r="255" spans="27:27" x14ac:dyDescent="0.25">
      <c r="AA255" s="3"/>
    </row>
    <row r="256" spans="27:27" x14ac:dyDescent="0.25">
      <c r="AA256" s="3"/>
    </row>
    <row r="257" spans="27:27" x14ac:dyDescent="0.25">
      <c r="AA257" s="3"/>
    </row>
    <row r="258" spans="27:27" x14ac:dyDescent="0.25">
      <c r="AA258" s="3"/>
    </row>
    <row r="259" spans="27:27" x14ac:dyDescent="0.25">
      <c r="AA259" s="3"/>
    </row>
    <row r="260" spans="27:27" x14ac:dyDescent="0.25">
      <c r="AA260" s="3"/>
    </row>
    <row r="261" spans="27:27" x14ac:dyDescent="0.25">
      <c r="AA261" s="3"/>
    </row>
    <row r="262" spans="27:27" x14ac:dyDescent="0.25">
      <c r="AA262" s="3"/>
    </row>
    <row r="263" spans="27:27" x14ac:dyDescent="0.25">
      <c r="AA263" s="3"/>
    </row>
    <row r="264" spans="27:27" x14ac:dyDescent="0.25">
      <c r="AA264" s="3"/>
    </row>
    <row r="265" spans="27:27" x14ac:dyDescent="0.25">
      <c r="AA265" s="3"/>
    </row>
    <row r="266" spans="27:27" x14ac:dyDescent="0.25">
      <c r="AA266" s="3"/>
    </row>
    <row r="267" spans="27:27" x14ac:dyDescent="0.25">
      <c r="AA267" s="3"/>
    </row>
    <row r="268" spans="27:27" x14ac:dyDescent="0.25">
      <c r="AA268" s="3"/>
    </row>
    <row r="269" spans="27:27" x14ac:dyDescent="0.25">
      <c r="AA269" s="3"/>
    </row>
    <row r="270" spans="27:27" x14ac:dyDescent="0.25">
      <c r="AA270" s="3"/>
    </row>
    <row r="271" spans="27:27" x14ac:dyDescent="0.25">
      <c r="AA271" s="3"/>
    </row>
    <row r="272" spans="27:27" x14ac:dyDescent="0.25">
      <c r="AA272" s="3"/>
    </row>
    <row r="273" spans="27:27" x14ac:dyDescent="0.25">
      <c r="AA273" s="3"/>
    </row>
    <row r="274" spans="27:27" x14ac:dyDescent="0.25">
      <c r="AA274" s="3"/>
    </row>
    <row r="275" spans="27:27" x14ac:dyDescent="0.25">
      <c r="AA275" s="3"/>
    </row>
    <row r="276" spans="27:27" x14ac:dyDescent="0.25">
      <c r="AA276" s="3"/>
    </row>
    <row r="277" spans="27:27" x14ac:dyDescent="0.25">
      <c r="AA277" s="3"/>
    </row>
    <row r="278" spans="27:27" x14ac:dyDescent="0.25">
      <c r="AA278" s="3"/>
    </row>
    <row r="279" spans="27:27" x14ac:dyDescent="0.25">
      <c r="AA279" s="3"/>
    </row>
    <row r="280" spans="27:27" x14ac:dyDescent="0.25">
      <c r="AA280" s="3"/>
    </row>
    <row r="281" spans="27:27" x14ac:dyDescent="0.25">
      <c r="AA281" s="3"/>
    </row>
    <row r="282" spans="27:27" x14ac:dyDescent="0.25">
      <c r="AA282" s="3"/>
    </row>
    <row r="283" spans="27:27" x14ac:dyDescent="0.25">
      <c r="AA283" s="3"/>
    </row>
    <row r="284" spans="27:27" x14ac:dyDescent="0.25">
      <c r="AA284" s="3"/>
    </row>
    <row r="285" spans="27:27" x14ac:dyDescent="0.25">
      <c r="AA285" s="3"/>
    </row>
    <row r="286" spans="27:27" x14ac:dyDescent="0.25">
      <c r="AA286" s="3"/>
    </row>
    <row r="287" spans="27:27" x14ac:dyDescent="0.25">
      <c r="AA287" s="3"/>
    </row>
    <row r="288" spans="27:27" x14ac:dyDescent="0.25">
      <c r="AA288" s="3"/>
    </row>
    <row r="289" spans="27:27" x14ac:dyDescent="0.25">
      <c r="AA289" s="3"/>
    </row>
    <row r="290" spans="27:27" x14ac:dyDescent="0.25">
      <c r="AA290" s="3"/>
    </row>
    <row r="291" spans="27:27" x14ac:dyDescent="0.25">
      <c r="AA291" s="3"/>
    </row>
    <row r="292" spans="27:27" x14ac:dyDescent="0.25">
      <c r="AA292" s="3"/>
    </row>
    <row r="293" spans="27:27" x14ac:dyDescent="0.25">
      <c r="AA293" s="3"/>
    </row>
    <row r="294" spans="27:27" x14ac:dyDescent="0.25">
      <c r="AA294" s="3"/>
    </row>
    <row r="295" spans="27:27" x14ac:dyDescent="0.25">
      <c r="AA295" s="3"/>
    </row>
    <row r="296" spans="27:27" x14ac:dyDescent="0.25">
      <c r="AA296" s="3"/>
    </row>
    <row r="297" spans="27:27" x14ac:dyDescent="0.25">
      <c r="AA297" s="3"/>
    </row>
    <row r="298" spans="27:27" x14ac:dyDescent="0.25">
      <c r="AA298" s="3"/>
    </row>
    <row r="299" spans="27:27" x14ac:dyDescent="0.25">
      <c r="AA299" s="3"/>
    </row>
    <row r="300" spans="27:27" x14ac:dyDescent="0.25">
      <c r="AA300" s="3"/>
    </row>
    <row r="301" spans="27:27" x14ac:dyDescent="0.25">
      <c r="AA301" s="3"/>
    </row>
    <row r="302" spans="27:27" x14ac:dyDescent="0.25">
      <c r="AA302" s="3"/>
    </row>
    <row r="303" spans="27:27" x14ac:dyDescent="0.25">
      <c r="AA303" s="3"/>
    </row>
    <row r="304" spans="27:27" x14ac:dyDescent="0.25">
      <c r="AA304" s="3"/>
    </row>
    <row r="305" spans="27:27" x14ac:dyDescent="0.25">
      <c r="AA305" s="3"/>
    </row>
    <row r="306" spans="27:27" x14ac:dyDescent="0.25">
      <c r="AA306" s="3"/>
    </row>
    <row r="307" spans="27:27" x14ac:dyDescent="0.25">
      <c r="AA307" s="3"/>
    </row>
    <row r="308" spans="27:27" x14ac:dyDescent="0.25">
      <c r="AA308" s="3"/>
    </row>
    <row r="309" spans="27:27" x14ac:dyDescent="0.25">
      <c r="AA309" s="3"/>
    </row>
    <row r="310" spans="27:27" x14ac:dyDescent="0.25">
      <c r="AA310" s="3"/>
    </row>
    <row r="311" spans="27:27" x14ac:dyDescent="0.25">
      <c r="AA311" s="3"/>
    </row>
    <row r="312" spans="27:27" x14ac:dyDescent="0.25">
      <c r="AA312" s="3"/>
    </row>
    <row r="313" spans="27:27" x14ac:dyDescent="0.25">
      <c r="AA313" s="3"/>
    </row>
    <row r="314" spans="27:27" x14ac:dyDescent="0.25">
      <c r="AA314" s="3"/>
    </row>
    <row r="315" spans="27:27" x14ac:dyDescent="0.25">
      <c r="AA315" s="3"/>
    </row>
    <row r="316" spans="27:27" x14ac:dyDescent="0.25">
      <c r="AA316" s="3"/>
    </row>
    <row r="317" spans="27:27" x14ac:dyDescent="0.25">
      <c r="AA317" s="3"/>
    </row>
    <row r="318" spans="27:27" x14ac:dyDescent="0.25">
      <c r="AA318" s="3"/>
    </row>
    <row r="319" spans="27:27" x14ac:dyDescent="0.25">
      <c r="AA319" s="3"/>
    </row>
    <row r="320" spans="27:27" x14ac:dyDescent="0.25">
      <c r="AA320" s="3"/>
    </row>
    <row r="321" spans="27:27" x14ac:dyDescent="0.25">
      <c r="AA321" s="3"/>
    </row>
    <row r="322" spans="27:27" x14ac:dyDescent="0.25">
      <c r="AA322" s="3"/>
    </row>
    <row r="323" spans="27:27" x14ac:dyDescent="0.25">
      <c r="AA323" s="3"/>
    </row>
    <row r="324" spans="27:27" x14ac:dyDescent="0.25">
      <c r="AA324" s="3"/>
    </row>
    <row r="325" spans="27:27" x14ac:dyDescent="0.25">
      <c r="AA325" s="3"/>
    </row>
    <row r="326" spans="27:27" x14ac:dyDescent="0.25">
      <c r="AA326" s="3"/>
    </row>
    <row r="327" spans="27:27" x14ac:dyDescent="0.25">
      <c r="AA327" s="3"/>
    </row>
    <row r="328" spans="27:27" x14ac:dyDescent="0.25">
      <c r="AA328" s="3"/>
    </row>
    <row r="329" spans="27:27" x14ac:dyDescent="0.25">
      <c r="AA329" s="3"/>
    </row>
    <row r="330" spans="27:27" x14ac:dyDescent="0.25">
      <c r="AA330" s="3"/>
    </row>
    <row r="331" spans="27:27" x14ac:dyDescent="0.25">
      <c r="AA331" s="3"/>
    </row>
    <row r="332" spans="27:27" x14ac:dyDescent="0.25">
      <c r="AA332" s="3"/>
    </row>
    <row r="333" spans="27:27" x14ac:dyDescent="0.25">
      <c r="AA333" s="3"/>
    </row>
    <row r="334" spans="27:27" x14ac:dyDescent="0.25">
      <c r="AA334" s="3"/>
    </row>
    <row r="335" spans="27:27" x14ac:dyDescent="0.25">
      <c r="AA335" s="3"/>
    </row>
    <row r="336" spans="27:27" x14ac:dyDescent="0.25">
      <c r="AA336" s="3"/>
    </row>
    <row r="337" spans="27:27" x14ac:dyDescent="0.25">
      <c r="AA337" s="3"/>
    </row>
    <row r="338" spans="27:27" x14ac:dyDescent="0.25">
      <c r="AA338" s="3"/>
    </row>
    <row r="339" spans="27:27" x14ac:dyDescent="0.25">
      <c r="AA339" s="3"/>
    </row>
    <row r="340" spans="27:27" x14ac:dyDescent="0.25">
      <c r="AA340" s="3"/>
    </row>
    <row r="341" spans="27:27" x14ac:dyDescent="0.25">
      <c r="AA341" s="3"/>
    </row>
    <row r="342" spans="27:27" x14ac:dyDescent="0.25">
      <c r="AA342" s="3"/>
    </row>
    <row r="343" spans="27:27" x14ac:dyDescent="0.25">
      <c r="AA343" s="3"/>
    </row>
    <row r="344" spans="27:27" x14ac:dyDescent="0.25">
      <c r="AA344" s="3"/>
    </row>
    <row r="345" spans="27:27" x14ac:dyDescent="0.25">
      <c r="AA345" s="3"/>
    </row>
    <row r="346" spans="27:27" x14ac:dyDescent="0.25">
      <c r="AA346" s="3"/>
    </row>
    <row r="347" spans="27:27" x14ac:dyDescent="0.25">
      <c r="AA347" s="3"/>
    </row>
    <row r="348" spans="27:27" x14ac:dyDescent="0.25">
      <c r="AA348" s="3"/>
    </row>
    <row r="349" spans="27:27" x14ac:dyDescent="0.25">
      <c r="AA349" s="3"/>
    </row>
    <row r="350" spans="27:27" x14ac:dyDescent="0.25">
      <c r="AA350" s="3"/>
    </row>
    <row r="351" spans="27:27" x14ac:dyDescent="0.25">
      <c r="AA351" s="3"/>
    </row>
  </sheetData>
  <sheetProtection password="CAFC" sheet="1" objects="1" scenarios="1" formatColumns="0" formatRows="0"/>
  <mergeCells count="17">
    <mergeCell ref="AT10:AV11"/>
    <mergeCell ref="AP10:AR11"/>
    <mergeCell ref="AH10:AJ11"/>
    <mergeCell ref="AL10:AN11"/>
    <mergeCell ref="C9:K10"/>
    <mergeCell ref="R10:T11"/>
    <mergeCell ref="V10:X11"/>
    <mergeCell ref="C11:E11"/>
    <mergeCell ref="F11:H11"/>
    <mergeCell ref="I11:K11"/>
    <mergeCell ref="R9:AJ9"/>
    <mergeCell ref="AD10:AF11"/>
    <mergeCell ref="Z10:AB11"/>
    <mergeCell ref="M11:M13"/>
    <mergeCell ref="N11:N13"/>
    <mergeCell ref="O11:O13"/>
    <mergeCell ref="P11:P13"/>
  </mergeCells>
  <phoneticPr fontId="2" type="noConversion"/>
  <dataValidations count="1">
    <dataValidation type="list" allowBlank="1" showInputMessage="1" showErrorMessage="1" sqref="M15:M164">
      <formula1>$M$1:$M$3</formula1>
    </dataValidation>
  </dataValidations>
  <pageMargins left="0.75" right="0.75" top="1" bottom="1" header="0.5" footer="0.5"/>
  <pageSetup scale="56" fitToWidth="2" orientation="landscape" r:id="rId1"/>
  <headerFooter alignWithMargins="0">
    <oddHeader>&amp;A</oddHeader>
  </headerFooter>
  <colBreaks count="1" manualBreakCount="1">
    <brk id="24"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0"/>
  <sheetViews>
    <sheetView workbookViewId="0"/>
  </sheetViews>
  <sheetFormatPr defaultRowHeight="13.2" x14ac:dyDescent="0.25"/>
  <cols>
    <col min="1" max="1" width="12.5546875" customWidth="1"/>
    <col min="3" max="10" width="12.6640625" customWidth="1"/>
  </cols>
  <sheetData>
    <row r="1" spans="1:10" x14ac:dyDescent="0.25">
      <c r="A1" s="30"/>
    </row>
    <row r="3" spans="1:10" ht="15.6" x14ac:dyDescent="0.3">
      <c r="A3" s="2" t="s">
        <v>184</v>
      </c>
    </row>
    <row r="4" spans="1:10" x14ac:dyDescent="0.25">
      <c r="A4" t="s">
        <v>266</v>
      </c>
    </row>
    <row r="6" spans="1:10" x14ac:dyDescent="0.25">
      <c r="C6" s="10" t="s">
        <v>54</v>
      </c>
      <c r="D6" s="206" t="s">
        <v>62</v>
      </c>
      <c r="E6" s="206"/>
      <c r="F6" s="10" t="s">
        <v>63</v>
      </c>
      <c r="G6" s="10" t="s">
        <v>59</v>
      </c>
      <c r="H6" s="10" t="s">
        <v>57</v>
      </c>
      <c r="I6" s="10" t="s">
        <v>55</v>
      </c>
      <c r="J6" s="11"/>
    </row>
    <row r="7" spans="1:10" x14ac:dyDescent="0.25">
      <c r="A7" s="3" t="s">
        <v>154</v>
      </c>
      <c r="C7" s="9" t="s">
        <v>53</v>
      </c>
      <c r="D7" s="9" t="s">
        <v>56</v>
      </c>
      <c r="E7" s="9" t="s">
        <v>57</v>
      </c>
      <c r="F7" s="9" t="s">
        <v>58</v>
      </c>
      <c r="G7" s="9" t="s">
        <v>60</v>
      </c>
      <c r="H7" s="9" t="s">
        <v>64</v>
      </c>
      <c r="I7" s="9" t="s">
        <v>61</v>
      </c>
      <c r="J7" s="9" t="s">
        <v>30</v>
      </c>
    </row>
    <row r="8" spans="1:10" x14ac:dyDescent="0.25">
      <c r="A8" s="3"/>
    </row>
    <row r="9" spans="1:10" x14ac:dyDescent="0.25">
      <c r="A9" s="107" t="s">
        <v>5</v>
      </c>
      <c r="C9" s="108"/>
      <c r="D9" s="108"/>
      <c r="E9" s="108"/>
      <c r="F9" s="108"/>
      <c r="G9" s="108"/>
      <c r="H9" s="108"/>
      <c r="I9" s="108"/>
      <c r="J9" s="108"/>
    </row>
    <row r="10" spans="1:10" x14ac:dyDescent="0.25">
      <c r="A10" s="107" t="s">
        <v>6</v>
      </c>
      <c r="B10" s="4"/>
      <c r="C10" s="108"/>
      <c r="D10" s="108"/>
      <c r="E10" s="108"/>
      <c r="F10" s="108"/>
      <c r="G10" s="108"/>
      <c r="H10" s="108"/>
      <c r="I10" s="108"/>
      <c r="J10" s="108"/>
    </row>
    <row r="11" spans="1:10" x14ac:dyDescent="0.25">
      <c r="A11" s="107" t="s">
        <v>7</v>
      </c>
      <c r="C11" s="108"/>
      <c r="D11" s="108"/>
      <c r="E11" s="108"/>
      <c r="F11" s="108"/>
      <c r="G11" s="108"/>
      <c r="H11" s="108"/>
      <c r="I11" s="108"/>
      <c r="J11" s="108"/>
    </row>
    <row r="12" spans="1:10" x14ac:dyDescent="0.25">
      <c r="A12" s="107" t="s">
        <v>8</v>
      </c>
      <c r="C12" s="108"/>
      <c r="D12" s="108"/>
      <c r="E12" s="108"/>
      <c r="F12" s="108"/>
      <c r="G12" s="108"/>
      <c r="H12" s="108"/>
      <c r="I12" s="108"/>
      <c r="J12" s="108"/>
    </row>
    <row r="13" spans="1:10" x14ac:dyDescent="0.25">
      <c r="A13" s="107" t="s">
        <v>9</v>
      </c>
      <c r="C13" s="108"/>
      <c r="D13" s="108"/>
      <c r="E13" s="108"/>
      <c r="F13" s="108"/>
      <c r="G13" s="108"/>
      <c r="H13" s="108"/>
      <c r="I13" s="108"/>
      <c r="J13" s="108"/>
    </row>
    <row r="14" spans="1:10" x14ac:dyDescent="0.25">
      <c r="A14" s="107" t="s">
        <v>10</v>
      </c>
      <c r="C14" s="108"/>
      <c r="D14" s="108"/>
      <c r="E14" s="108"/>
      <c r="F14" s="108"/>
      <c r="G14" s="108"/>
      <c r="H14" s="108"/>
      <c r="I14" s="108"/>
      <c r="J14" s="108"/>
    </row>
    <row r="15" spans="1:10" x14ac:dyDescent="0.25">
      <c r="A15" s="107" t="s">
        <v>11</v>
      </c>
      <c r="C15" s="108"/>
      <c r="D15" s="108"/>
      <c r="E15" s="108"/>
      <c r="F15" s="108"/>
      <c r="G15" s="108"/>
      <c r="H15" s="108"/>
      <c r="I15" s="108"/>
      <c r="J15" s="108"/>
    </row>
    <row r="16" spans="1:10" x14ac:dyDescent="0.25">
      <c r="A16" s="107" t="s">
        <v>12</v>
      </c>
      <c r="C16" s="108"/>
      <c r="D16" s="108"/>
      <c r="E16" s="108"/>
      <c r="F16" s="108"/>
      <c r="G16" s="108"/>
      <c r="H16" s="108"/>
      <c r="I16" s="108"/>
      <c r="J16" s="108"/>
    </row>
    <row r="17" spans="1:10" x14ac:dyDescent="0.25">
      <c r="A17" s="107" t="s">
        <v>13</v>
      </c>
      <c r="C17" s="108"/>
      <c r="D17" s="108"/>
      <c r="E17" s="108"/>
      <c r="F17" s="108"/>
      <c r="G17" s="108"/>
      <c r="H17" s="108"/>
      <c r="I17" s="108"/>
      <c r="J17" s="108"/>
    </row>
    <row r="18" spans="1:10" x14ac:dyDescent="0.25">
      <c r="A18" s="109" t="s">
        <v>155</v>
      </c>
      <c r="C18" s="108"/>
      <c r="D18" s="108"/>
      <c r="E18" s="108"/>
      <c r="F18" s="108"/>
      <c r="G18" s="108"/>
      <c r="H18" s="108"/>
      <c r="I18" s="108"/>
      <c r="J18" s="108"/>
    </row>
    <row r="19" spans="1:10" x14ac:dyDescent="0.25">
      <c r="A19" s="109" t="s">
        <v>155</v>
      </c>
      <c r="C19" s="108"/>
      <c r="D19" s="108"/>
      <c r="E19" s="108"/>
      <c r="F19" s="108"/>
      <c r="G19" s="108"/>
      <c r="H19" s="108"/>
      <c r="I19" s="108"/>
      <c r="J19" s="108"/>
    </row>
    <row r="20" spans="1:10" x14ac:dyDescent="0.25">
      <c r="A20" s="109" t="s">
        <v>155</v>
      </c>
      <c r="C20" s="108"/>
      <c r="D20" s="108"/>
      <c r="E20" s="108"/>
      <c r="F20" s="108"/>
      <c r="G20" s="108"/>
      <c r="H20" s="108"/>
      <c r="I20" s="108"/>
      <c r="J20" s="108"/>
    </row>
    <row r="21" spans="1:10" x14ac:dyDescent="0.25">
      <c r="A21" s="109" t="s">
        <v>155</v>
      </c>
      <c r="C21" s="108"/>
      <c r="D21" s="108"/>
      <c r="E21" s="108"/>
      <c r="F21" s="108"/>
      <c r="G21" s="108"/>
      <c r="H21" s="108"/>
      <c r="I21" s="108"/>
      <c r="J21" s="108"/>
    </row>
    <row r="22" spans="1:10" x14ac:dyDescent="0.25">
      <c r="A22" s="107" t="s">
        <v>156</v>
      </c>
      <c r="C22" s="108"/>
      <c r="D22" s="108"/>
      <c r="E22" s="108"/>
      <c r="F22" s="108"/>
      <c r="G22" s="108"/>
      <c r="H22" s="108"/>
      <c r="I22" s="108"/>
      <c r="J22" s="108"/>
    </row>
    <row r="23" spans="1:10" hidden="1" x14ac:dyDescent="0.25">
      <c r="A23" s="107"/>
      <c r="C23" s="108"/>
      <c r="D23" s="108"/>
      <c r="E23" s="108"/>
      <c r="F23" s="108"/>
      <c r="G23" s="108"/>
      <c r="H23" s="108"/>
      <c r="I23" s="108"/>
      <c r="J23" s="108"/>
    </row>
    <row r="24" spans="1:10" hidden="1" x14ac:dyDescent="0.25">
      <c r="A24" s="107"/>
      <c r="C24" s="108"/>
      <c r="D24" s="108"/>
      <c r="E24" s="108"/>
      <c r="F24" s="108"/>
      <c r="G24" s="108"/>
      <c r="H24" s="108"/>
      <c r="I24" s="108"/>
      <c r="J24" s="108"/>
    </row>
    <row r="25" spans="1:10" hidden="1" x14ac:dyDescent="0.25">
      <c r="A25" s="107"/>
      <c r="C25" s="108"/>
      <c r="D25" s="108"/>
      <c r="E25" s="108"/>
      <c r="F25" s="108"/>
      <c r="G25" s="108"/>
      <c r="H25" s="108"/>
      <c r="I25" s="108"/>
      <c r="J25" s="108"/>
    </row>
    <row r="26" spans="1:10" hidden="1" x14ac:dyDescent="0.25">
      <c r="A26" s="107"/>
      <c r="C26" s="108"/>
      <c r="D26" s="108"/>
      <c r="E26" s="108"/>
      <c r="F26" s="108"/>
      <c r="G26" s="108"/>
      <c r="H26" s="108"/>
      <c r="I26" s="108"/>
      <c r="J26" s="108"/>
    </row>
    <row r="27" spans="1:10" hidden="1" x14ac:dyDescent="0.25">
      <c r="A27" s="107"/>
      <c r="C27" s="108"/>
      <c r="D27" s="108"/>
      <c r="E27" s="108"/>
      <c r="F27" s="108"/>
      <c r="G27" s="108"/>
      <c r="H27" s="108"/>
      <c r="I27" s="108"/>
      <c r="J27" s="108"/>
    </row>
    <row r="28" spans="1:10" hidden="1" x14ac:dyDescent="0.25">
      <c r="A28" s="107"/>
      <c r="C28" s="108"/>
      <c r="D28" s="108"/>
      <c r="E28" s="108"/>
      <c r="F28" s="108"/>
      <c r="G28" s="108"/>
      <c r="H28" s="108"/>
      <c r="I28" s="108"/>
      <c r="J28" s="108"/>
    </row>
    <row r="29" spans="1:10" hidden="1" x14ac:dyDescent="0.25">
      <c r="A29" s="107"/>
      <c r="C29" s="108"/>
      <c r="D29" s="108"/>
      <c r="E29" s="108"/>
      <c r="F29" s="108"/>
      <c r="G29" s="108"/>
      <c r="H29" s="108"/>
      <c r="I29" s="108"/>
      <c r="J29" s="108"/>
    </row>
    <row r="30" spans="1:10" hidden="1" x14ac:dyDescent="0.25">
      <c r="A30" s="107"/>
      <c r="C30" s="108"/>
      <c r="D30" s="108"/>
      <c r="E30" s="108"/>
      <c r="F30" s="108"/>
      <c r="G30" s="108"/>
      <c r="H30" s="108"/>
      <c r="I30" s="108"/>
      <c r="J30" s="108"/>
    </row>
    <row r="31" spans="1:10" hidden="1" x14ac:dyDescent="0.25">
      <c r="A31" s="107"/>
      <c r="C31" s="108"/>
      <c r="D31" s="108"/>
      <c r="E31" s="108"/>
      <c r="F31" s="108"/>
      <c r="G31" s="108"/>
      <c r="H31" s="108"/>
      <c r="I31" s="108"/>
      <c r="J31" s="108"/>
    </row>
    <row r="32" spans="1:10" hidden="1" x14ac:dyDescent="0.25">
      <c r="A32" s="107"/>
      <c r="C32" s="108"/>
      <c r="D32" s="108"/>
      <c r="E32" s="108"/>
      <c r="F32" s="108"/>
      <c r="G32" s="108"/>
      <c r="H32" s="108"/>
      <c r="I32" s="108"/>
      <c r="J32" s="108"/>
    </row>
    <row r="33" spans="1:10" hidden="1" x14ac:dyDescent="0.25">
      <c r="A33" s="107"/>
      <c r="C33" s="108"/>
      <c r="D33" s="108"/>
      <c r="E33" s="108"/>
      <c r="F33" s="108"/>
      <c r="G33" s="108"/>
      <c r="H33" s="108"/>
      <c r="I33" s="108"/>
      <c r="J33" s="108"/>
    </row>
    <row r="34" spans="1:10" hidden="1" x14ac:dyDescent="0.25">
      <c r="A34" s="107"/>
      <c r="C34" s="108"/>
      <c r="D34" s="108"/>
      <c r="E34" s="108"/>
      <c r="F34" s="108"/>
      <c r="G34" s="108"/>
      <c r="H34" s="108"/>
      <c r="I34" s="108"/>
      <c r="J34" s="108"/>
    </row>
    <row r="35" spans="1:10" hidden="1" x14ac:dyDescent="0.25">
      <c r="A35" s="107"/>
      <c r="C35" s="108"/>
      <c r="D35" s="108"/>
      <c r="E35" s="108"/>
      <c r="F35" s="108"/>
      <c r="G35" s="108"/>
      <c r="H35" s="108"/>
      <c r="I35" s="108"/>
      <c r="J35" s="108"/>
    </row>
    <row r="36" spans="1:10" hidden="1" x14ac:dyDescent="0.25">
      <c r="A36" s="107"/>
      <c r="C36" s="108"/>
      <c r="D36" s="108"/>
      <c r="E36" s="108"/>
      <c r="F36" s="108"/>
      <c r="G36" s="108"/>
      <c r="H36" s="108"/>
      <c r="I36" s="108"/>
      <c r="J36" s="108"/>
    </row>
    <row r="37" spans="1:10" hidden="1" x14ac:dyDescent="0.25">
      <c r="A37" s="107"/>
      <c r="C37" s="108"/>
      <c r="D37" s="108"/>
      <c r="E37" s="108"/>
      <c r="F37" s="108"/>
      <c r="G37" s="108"/>
      <c r="H37" s="108"/>
      <c r="I37" s="108"/>
      <c r="J37" s="108"/>
    </row>
    <row r="38" spans="1:10" hidden="1" x14ac:dyDescent="0.25">
      <c r="A38" s="107"/>
      <c r="C38" s="108"/>
      <c r="D38" s="108"/>
      <c r="E38" s="108"/>
      <c r="F38" s="108"/>
      <c r="G38" s="108"/>
      <c r="H38" s="108"/>
      <c r="I38" s="108"/>
      <c r="J38" s="108"/>
    </row>
    <row r="39" spans="1:10" hidden="1" x14ac:dyDescent="0.25">
      <c r="A39" s="107"/>
      <c r="C39" s="108"/>
      <c r="D39" s="108"/>
      <c r="E39" s="108"/>
      <c r="F39" s="108"/>
      <c r="G39" s="108"/>
      <c r="H39" s="108"/>
      <c r="I39" s="108"/>
      <c r="J39" s="108"/>
    </row>
    <row r="40" spans="1:10" hidden="1" x14ac:dyDescent="0.25">
      <c r="A40" s="107"/>
      <c r="C40" s="108"/>
      <c r="D40" s="108"/>
      <c r="E40" s="108"/>
      <c r="F40" s="108"/>
      <c r="G40" s="108"/>
      <c r="H40" s="108"/>
      <c r="I40" s="108"/>
      <c r="J40" s="108"/>
    </row>
    <row r="41" spans="1:10" hidden="1" x14ac:dyDescent="0.25">
      <c r="A41" s="107"/>
      <c r="C41" s="108"/>
      <c r="D41" s="108"/>
      <c r="E41" s="108"/>
      <c r="F41" s="108"/>
      <c r="G41" s="108"/>
      <c r="H41" s="108"/>
      <c r="I41" s="108"/>
      <c r="J41" s="108"/>
    </row>
    <row r="42" spans="1:10" hidden="1" x14ac:dyDescent="0.25">
      <c r="A42" s="107"/>
      <c r="C42" s="108"/>
      <c r="D42" s="108"/>
      <c r="E42" s="108"/>
      <c r="F42" s="108"/>
      <c r="G42" s="108"/>
      <c r="H42" s="108"/>
      <c r="I42" s="108"/>
      <c r="J42" s="108"/>
    </row>
    <row r="43" spans="1:10" hidden="1" x14ac:dyDescent="0.25">
      <c r="A43" s="107"/>
      <c r="C43" s="108"/>
      <c r="D43" s="108"/>
      <c r="E43" s="108"/>
      <c r="F43" s="108"/>
      <c r="G43" s="108"/>
      <c r="H43" s="108"/>
      <c r="I43" s="108"/>
      <c r="J43" s="108"/>
    </row>
    <row r="44" spans="1:10" hidden="1" x14ac:dyDescent="0.25">
      <c r="A44" s="107"/>
      <c r="C44" s="108"/>
      <c r="D44" s="108"/>
      <c r="E44" s="108"/>
      <c r="F44" s="108"/>
      <c r="G44" s="108"/>
      <c r="H44" s="108"/>
      <c r="I44" s="108"/>
      <c r="J44" s="108"/>
    </row>
    <row r="45" spans="1:10" hidden="1" x14ac:dyDescent="0.25">
      <c r="A45" s="107"/>
      <c r="C45" s="108"/>
      <c r="D45" s="108"/>
      <c r="E45" s="108"/>
      <c r="F45" s="108"/>
      <c r="G45" s="108"/>
      <c r="H45" s="108"/>
      <c r="I45" s="108"/>
      <c r="J45" s="108"/>
    </row>
    <row r="46" spans="1:10" hidden="1" x14ac:dyDescent="0.25">
      <c r="A46" s="107"/>
      <c r="C46" s="108"/>
      <c r="D46" s="108"/>
      <c r="E46" s="108"/>
      <c r="F46" s="108"/>
      <c r="G46" s="108"/>
      <c r="H46" s="108"/>
      <c r="I46" s="108"/>
      <c r="J46" s="108"/>
    </row>
    <row r="47" spans="1:10" hidden="1" x14ac:dyDescent="0.25">
      <c r="A47" s="107"/>
      <c r="C47" s="108"/>
      <c r="D47" s="108"/>
      <c r="E47" s="108"/>
      <c r="F47" s="108"/>
      <c r="G47" s="108"/>
      <c r="H47" s="108"/>
      <c r="I47" s="108"/>
      <c r="J47" s="108"/>
    </row>
    <row r="48" spans="1:10" hidden="1" x14ac:dyDescent="0.25">
      <c r="A48" s="107"/>
      <c r="C48" s="108"/>
      <c r="D48" s="108"/>
      <c r="E48" s="108"/>
      <c r="F48" s="108"/>
      <c r="G48" s="108"/>
      <c r="H48" s="108"/>
      <c r="I48" s="108"/>
      <c r="J48" s="108"/>
    </row>
    <row r="49" spans="1:10" hidden="1" x14ac:dyDescent="0.25">
      <c r="A49" s="107"/>
      <c r="C49" s="108"/>
      <c r="D49" s="108"/>
      <c r="E49" s="108"/>
      <c r="F49" s="108"/>
      <c r="G49" s="108"/>
      <c r="H49" s="108"/>
      <c r="I49" s="108"/>
      <c r="J49" s="108"/>
    </row>
    <row r="50" spans="1:10" hidden="1" x14ac:dyDescent="0.25">
      <c r="A50" s="107"/>
      <c r="C50" s="108"/>
      <c r="D50" s="108"/>
      <c r="E50" s="108"/>
      <c r="F50" s="108"/>
      <c r="G50" s="108"/>
      <c r="H50" s="108"/>
      <c r="I50" s="108"/>
      <c r="J50" s="108"/>
    </row>
    <row r="51" spans="1:10" hidden="1" x14ac:dyDescent="0.25">
      <c r="A51" s="107"/>
      <c r="C51" s="108"/>
      <c r="D51" s="108"/>
      <c r="E51" s="108"/>
      <c r="F51" s="108"/>
      <c r="G51" s="108"/>
      <c r="H51" s="108"/>
      <c r="I51" s="108"/>
      <c r="J51" s="108"/>
    </row>
    <row r="52" spans="1:10" hidden="1" x14ac:dyDescent="0.25">
      <c r="A52" s="107"/>
      <c r="C52" s="108"/>
      <c r="D52" s="108"/>
      <c r="E52" s="108"/>
      <c r="F52" s="108"/>
      <c r="G52" s="108"/>
      <c r="H52" s="108"/>
      <c r="I52" s="108"/>
      <c r="J52" s="108"/>
    </row>
    <row r="53" spans="1:10" hidden="1" x14ac:dyDescent="0.25">
      <c r="A53" s="107"/>
      <c r="C53" s="108"/>
      <c r="D53" s="108"/>
      <c r="E53" s="108"/>
      <c r="F53" s="108"/>
      <c r="G53" s="108"/>
      <c r="H53" s="108"/>
      <c r="I53" s="108"/>
      <c r="J53" s="108"/>
    </row>
    <row r="54" spans="1:10" hidden="1" x14ac:dyDescent="0.25">
      <c r="A54" s="107"/>
      <c r="C54" s="108"/>
      <c r="D54" s="108"/>
      <c r="E54" s="108"/>
      <c r="F54" s="108"/>
      <c r="G54" s="108"/>
      <c r="H54" s="108"/>
      <c r="I54" s="108"/>
      <c r="J54" s="108"/>
    </row>
    <row r="55" spans="1:10" hidden="1" x14ac:dyDescent="0.25">
      <c r="A55" s="107"/>
      <c r="C55" s="108"/>
      <c r="D55" s="108"/>
      <c r="E55" s="108"/>
      <c r="F55" s="108"/>
      <c r="G55" s="108"/>
      <c r="H55" s="108"/>
      <c r="I55" s="108"/>
      <c r="J55" s="108"/>
    </row>
    <row r="56" spans="1:10" hidden="1" x14ac:dyDescent="0.25">
      <c r="A56" s="107"/>
      <c r="C56" s="108"/>
      <c r="D56" s="108"/>
      <c r="E56" s="108"/>
      <c r="F56" s="108"/>
      <c r="G56" s="108"/>
      <c r="H56" s="108"/>
      <c r="I56" s="108"/>
      <c r="J56" s="108"/>
    </row>
    <row r="57" spans="1:10" hidden="1" x14ac:dyDescent="0.25">
      <c r="A57" s="107"/>
      <c r="C57" s="108"/>
      <c r="D57" s="108"/>
      <c r="E57" s="108"/>
      <c r="F57" s="108"/>
      <c r="G57" s="108"/>
      <c r="H57" s="108"/>
      <c r="I57" s="108"/>
      <c r="J57" s="108"/>
    </row>
    <row r="58" spans="1:10" hidden="1" x14ac:dyDescent="0.25">
      <c r="A58" s="107"/>
      <c r="C58" s="108"/>
      <c r="D58" s="108"/>
      <c r="E58" s="108"/>
      <c r="F58" s="108"/>
      <c r="G58" s="108"/>
      <c r="H58" s="108"/>
      <c r="I58" s="108"/>
      <c r="J58" s="108"/>
    </row>
    <row r="59" spans="1:10" hidden="1" x14ac:dyDescent="0.25">
      <c r="A59" s="107"/>
      <c r="C59" s="108"/>
      <c r="D59" s="108"/>
      <c r="E59" s="108"/>
      <c r="F59" s="108"/>
      <c r="G59" s="108"/>
      <c r="H59" s="108"/>
      <c r="I59" s="108"/>
      <c r="J59" s="108"/>
    </row>
    <row r="60" spans="1:10" hidden="1" x14ac:dyDescent="0.25">
      <c r="A60" s="107"/>
      <c r="C60" s="108"/>
      <c r="D60" s="108"/>
      <c r="E60" s="108"/>
      <c r="F60" s="108"/>
      <c r="G60" s="108"/>
      <c r="H60" s="108"/>
      <c r="I60" s="108"/>
      <c r="J60" s="108"/>
    </row>
    <row r="61" spans="1:10" hidden="1" x14ac:dyDescent="0.25">
      <c r="A61" s="107"/>
      <c r="C61" s="108"/>
      <c r="D61" s="108"/>
      <c r="E61" s="108"/>
      <c r="F61" s="108"/>
      <c r="G61" s="108"/>
      <c r="H61" s="108"/>
      <c r="I61" s="108"/>
      <c r="J61" s="108"/>
    </row>
    <row r="62" spans="1:10" hidden="1" x14ac:dyDescent="0.25">
      <c r="A62" s="107"/>
      <c r="C62" s="108"/>
      <c r="D62" s="108"/>
      <c r="E62" s="108"/>
      <c r="F62" s="108"/>
      <c r="G62" s="108"/>
      <c r="H62" s="108"/>
      <c r="I62" s="108"/>
      <c r="J62" s="108"/>
    </row>
    <row r="63" spans="1:10" hidden="1" x14ac:dyDescent="0.25">
      <c r="A63" s="107"/>
      <c r="C63" s="108"/>
      <c r="D63" s="108"/>
      <c r="E63" s="108"/>
      <c r="F63" s="108"/>
      <c r="G63" s="108"/>
      <c r="H63" s="108"/>
      <c r="I63" s="108"/>
      <c r="J63" s="108"/>
    </row>
    <row r="64" spans="1:10" hidden="1" x14ac:dyDescent="0.25">
      <c r="A64" s="107"/>
      <c r="C64" s="108"/>
      <c r="D64" s="108"/>
      <c r="E64" s="108"/>
      <c r="F64" s="108"/>
      <c r="G64" s="108"/>
      <c r="H64" s="108"/>
      <c r="I64" s="108"/>
      <c r="J64" s="108"/>
    </row>
    <row r="65" spans="1:10" hidden="1" x14ac:dyDescent="0.25">
      <c r="A65" s="107"/>
      <c r="C65" s="108"/>
      <c r="D65" s="108"/>
      <c r="E65" s="108"/>
      <c r="F65" s="108"/>
      <c r="G65" s="108"/>
      <c r="H65" s="108"/>
      <c r="I65" s="108"/>
      <c r="J65" s="108"/>
    </row>
    <row r="66" spans="1:10" hidden="1" x14ac:dyDescent="0.25">
      <c r="A66" s="107"/>
      <c r="C66" s="108"/>
      <c r="D66" s="108"/>
      <c r="E66" s="108"/>
      <c r="F66" s="108"/>
      <c r="G66" s="108"/>
      <c r="H66" s="108"/>
      <c r="I66" s="108"/>
      <c r="J66" s="108"/>
    </row>
    <row r="67" spans="1:10" hidden="1" x14ac:dyDescent="0.25">
      <c r="A67" s="107"/>
      <c r="C67" s="108"/>
      <c r="D67" s="108"/>
      <c r="E67" s="108"/>
      <c r="F67" s="108"/>
      <c r="G67" s="108"/>
      <c r="H67" s="108"/>
      <c r="I67" s="108"/>
      <c r="J67" s="108"/>
    </row>
    <row r="68" spans="1:10" hidden="1" x14ac:dyDescent="0.25">
      <c r="A68" s="107"/>
      <c r="C68" s="108"/>
      <c r="D68" s="108"/>
      <c r="E68" s="108"/>
      <c r="F68" s="108"/>
      <c r="G68" s="108"/>
      <c r="H68" s="108"/>
      <c r="I68" s="108"/>
      <c r="J68" s="108"/>
    </row>
    <row r="69" spans="1:10" hidden="1" x14ac:dyDescent="0.25">
      <c r="A69" s="107"/>
      <c r="C69" s="108"/>
      <c r="D69" s="108"/>
      <c r="E69" s="108"/>
      <c r="F69" s="108"/>
      <c r="G69" s="108"/>
      <c r="H69" s="108"/>
      <c r="I69" s="108"/>
      <c r="J69" s="108"/>
    </row>
    <row r="70" spans="1:10" hidden="1" x14ac:dyDescent="0.25">
      <c r="A70" s="107"/>
      <c r="C70" s="108"/>
      <c r="D70" s="108"/>
      <c r="E70" s="108"/>
      <c r="F70" s="108"/>
      <c r="G70" s="108"/>
      <c r="H70" s="108"/>
      <c r="I70" s="108"/>
      <c r="J70" s="108"/>
    </row>
    <row r="71" spans="1:10" hidden="1" x14ac:dyDescent="0.25">
      <c r="A71" s="107"/>
      <c r="C71" s="108"/>
      <c r="D71" s="108"/>
      <c r="E71" s="108"/>
      <c r="F71" s="108"/>
      <c r="G71" s="108"/>
      <c r="H71" s="108"/>
      <c r="I71" s="108"/>
      <c r="J71" s="108"/>
    </row>
    <row r="72" spans="1:10" hidden="1" x14ac:dyDescent="0.25">
      <c r="A72" s="107"/>
      <c r="C72" s="108"/>
      <c r="D72" s="108"/>
      <c r="E72" s="108"/>
      <c r="F72" s="108"/>
      <c r="G72" s="108"/>
      <c r="H72" s="108"/>
      <c r="I72" s="108"/>
      <c r="J72" s="108"/>
    </row>
    <row r="73" spans="1:10" hidden="1" x14ac:dyDescent="0.25">
      <c r="A73" s="107"/>
      <c r="C73" s="108"/>
      <c r="D73" s="108"/>
      <c r="E73" s="108"/>
      <c r="F73" s="108"/>
      <c r="G73" s="108"/>
      <c r="H73" s="108"/>
      <c r="I73" s="108"/>
      <c r="J73" s="108"/>
    </row>
    <row r="74" spans="1:10" hidden="1" x14ac:dyDescent="0.25">
      <c r="A74" s="107"/>
      <c r="C74" s="108"/>
      <c r="D74" s="108"/>
      <c r="E74" s="108"/>
      <c r="F74" s="108"/>
      <c r="G74" s="108"/>
      <c r="H74" s="108"/>
      <c r="I74" s="108"/>
      <c r="J74" s="108"/>
    </row>
    <row r="75" spans="1:10" hidden="1" x14ac:dyDescent="0.25">
      <c r="A75" s="107"/>
      <c r="C75" s="108"/>
      <c r="D75" s="108"/>
      <c r="E75" s="108"/>
      <c r="F75" s="108"/>
      <c r="G75" s="108"/>
      <c r="H75" s="108"/>
      <c r="I75" s="108"/>
      <c r="J75" s="108"/>
    </row>
    <row r="76" spans="1:10" hidden="1" x14ac:dyDescent="0.25">
      <c r="A76" s="107"/>
      <c r="C76" s="108"/>
      <c r="D76" s="108"/>
      <c r="E76" s="108"/>
      <c r="F76" s="108"/>
      <c r="G76" s="108"/>
      <c r="H76" s="108"/>
      <c r="I76" s="108"/>
      <c r="J76" s="108"/>
    </row>
    <row r="77" spans="1:10" hidden="1" x14ac:dyDescent="0.25">
      <c r="A77" s="107"/>
      <c r="C77" s="108"/>
      <c r="D77" s="108"/>
      <c r="E77" s="108"/>
      <c r="F77" s="108"/>
      <c r="G77" s="108"/>
      <c r="H77" s="108"/>
      <c r="I77" s="108"/>
      <c r="J77" s="108"/>
    </row>
    <row r="78" spans="1:10" hidden="1" x14ac:dyDescent="0.25">
      <c r="A78" s="107"/>
      <c r="C78" s="108"/>
      <c r="D78" s="108"/>
      <c r="E78" s="108"/>
      <c r="F78" s="108"/>
      <c r="G78" s="108"/>
      <c r="H78" s="108"/>
      <c r="I78" s="108"/>
      <c r="J78" s="108"/>
    </row>
    <row r="79" spans="1:10" hidden="1" x14ac:dyDescent="0.25">
      <c r="A79" s="107"/>
      <c r="C79" s="108"/>
      <c r="D79" s="108"/>
      <c r="E79" s="108"/>
      <c r="F79" s="108"/>
      <c r="G79" s="108"/>
      <c r="H79" s="108"/>
      <c r="I79" s="108"/>
      <c r="J79" s="108"/>
    </row>
    <row r="80" spans="1:10" hidden="1" x14ac:dyDescent="0.25">
      <c r="A80" s="107"/>
      <c r="C80" s="108"/>
      <c r="D80" s="108"/>
      <c r="E80" s="108"/>
      <c r="F80" s="108"/>
      <c r="G80" s="108"/>
      <c r="H80" s="108"/>
      <c r="I80" s="108"/>
      <c r="J80" s="108"/>
    </row>
    <row r="81" spans="1:10" hidden="1" x14ac:dyDescent="0.25">
      <c r="A81" s="107"/>
      <c r="C81" s="108"/>
      <c r="D81" s="108"/>
      <c r="E81" s="108"/>
      <c r="F81" s="108"/>
      <c r="G81" s="108"/>
      <c r="H81" s="108"/>
      <c r="I81" s="108"/>
      <c r="J81" s="108"/>
    </row>
    <row r="82" spans="1:10" hidden="1" x14ac:dyDescent="0.25">
      <c r="A82" s="107"/>
      <c r="C82" s="108"/>
      <c r="D82" s="108"/>
      <c r="E82" s="108"/>
      <c r="F82" s="108"/>
      <c r="G82" s="108"/>
      <c r="H82" s="108"/>
      <c r="I82" s="108"/>
      <c r="J82" s="108"/>
    </row>
    <row r="83" spans="1:10" hidden="1" x14ac:dyDescent="0.25">
      <c r="A83" s="107"/>
      <c r="C83" s="108"/>
      <c r="D83" s="108"/>
      <c r="E83" s="108"/>
      <c r="F83" s="108"/>
      <c r="G83" s="108"/>
      <c r="H83" s="108"/>
      <c r="I83" s="108"/>
      <c r="J83" s="108"/>
    </row>
    <row r="84" spans="1:10" hidden="1" x14ac:dyDescent="0.25">
      <c r="A84" s="107"/>
      <c r="C84" s="108"/>
      <c r="D84" s="108"/>
      <c r="E84" s="108"/>
      <c r="F84" s="108"/>
      <c r="G84" s="108"/>
      <c r="H84" s="108"/>
      <c r="I84" s="108"/>
      <c r="J84" s="108"/>
    </row>
    <row r="85" spans="1:10" hidden="1" x14ac:dyDescent="0.25">
      <c r="A85" s="107"/>
      <c r="C85" s="108"/>
      <c r="D85" s="108"/>
      <c r="E85" s="108"/>
      <c r="F85" s="108"/>
      <c r="G85" s="108"/>
      <c r="H85" s="108"/>
      <c r="I85" s="108"/>
      <c r="J85" s="108"/>
    </row>
    <row r="86" spans="1:10" hidden="1" x14ac:dyDescent="0.25">
      <c r="A86" s="107"/>
      <c r="C86" s="108"/>
      <c r="D86" s="108"/>
      <c r="E86" s="108"/>
      <c r="F86" s="108"/>
      <c r="G86" s="108"/>
      <c r="H86" s="108"/>
      <c r="I86" s="108"/>
      <c r="J86" s="108"/>
    </row>
    <row r="87" spans="1:10" hidden="1" x14ac:dyDescent="0.25">
      <c r="A87" s="107"/>
      <c r="C87" s="108"/>
      <c r="D87" s="108"/>
      <c r="E87" s="108"/>
      <c r="F87" s="108"/>
      <c r="G87" s="108"/>
      <c r="H87" s="108"/>
      <c r="I87" s="108"/>
      <c r="J87" s="108"/>
    </row>
    <row r="88" spans="1:10" hidden="1" x14ac:dyDescent="0.25">
      <c r="A88" s="107"/>
      <c r="C88" s="108"/>
      <c r="D88" s="108"/>
      <c r="E88" s="108"/>
      <c r="F88" s="108"/>
      <c r="G88" s="108"/>
      <c r="H88" s="108"/>
      <c r="I88" s="108"/>
      <c r="J88" s="108"/>
    </row>
    <row r="89" spans="1:10" hidden="1" x14ac:dyDescent="0.25">
      <c r="A89" s="107"/>
      <c r="C89" s="108"/>
      <c r="D89" s="108"/>
      <c r="E89" s="108"/>
      <c r="F89" s="108"/>
      <c r="G89" s="108"/>
      <c r="H89" s="108"/>
      <c r="I89" s="108"/>
      <c r="J89" s="108"/>
    </row>
    <row r="90" spans="1:10" hidden="1" x14ac:dyDescent="0.25">
      <c r="A90" s="107"/>
      <c r="C90" s="108"/>
      <c r="D90" s="108"/>
      <c r="E90" s="108"/>
      <c r="F90" s="108"/>
      <c r="G90" s="108"/>
      <c r="H90" s="108"/>
      <c r="I90" s="108"/>
      <c r="J90" s="108"/>
    </row>
    <row r="91" spans="1:10" hidden="1" x14ac:dyDescent="0.25">
      <c r="A91" s="107"/>
      <c r="C91" s="108"/>
      <c r="D91" s="108"/>
      <c r="E91" s="108"/>
      <c r="F91" s="108"/>
      <c r="G91" s="108"/>
      <c r="H91" s="108"/>
      <c r="I91" s="108"/>
      <c r="J91" s="108"/>
    </row>
    <row r="92" spans="1:10" hidden="1" x14ac:dyDescent="0.25">
      <c r="A92" s="107"/>
      <c r="C92" s="108"/>
      <c r="D92" s="108"/>
      <c r="E92" s="108"/>
      <c r="F92" s="108"/>
      <c r="G92" s="108"/>
      <c r="H92" s="108"/>
      <c r="I92" s="108"/>
      <c r="J92" s="108"/>
    </row>
    <row r="93" spans="1:10" hidden="1" x14ac:dyDescent="0.25">
      <c r="A93" s="107"/>
      <c r="C93" s="108"/>
      <c r="D93" s="108"/>
      <c r="E93" s="108"/>
      <c r="F93" s="108"/>
      <c r="G93" s="108"/>
      <c r="H93" s="108"/>
      <c r="I93" s="108"/>
      <c r="J93" s="108"/>
    </row>
    <row r="94" spans="1:10" hidden="1" x14ac:dyDescent="0.25">
      <c r="A94" s="107"/>
      <c r="C94" s="108"/>
      <c r="D94" s="108"/>
      <c r="E94" s="108"/>
      <c r="F94" s="108"/>
      <c r="G94" s="108"/>
      <c r="H94" s="108"/>
      <c r="I94" s="108"/>
      <c r="J94" s="108"/>
    </row>
    <row r="95" spans="1:10" hidden="1" x14ac:dyDescent="0.25">
      <c r="A95" s="107"/>
      <c r="C95" s="108"/>
      <c r="D95" s="108"/>
      <c r="E95" s="108"/>
      <c r="F95" s="108"/>
      <c r="G95" s="108"/>
      <c r="H95" s="108"/>
      <c r="I95" s="108"/>
      <c r="J95" s="108"/>
    </row>
    <row r="96" spans="1:10" hidden="1" x14ac:dyDescent="0.25">
      <c r="A96" s="107"/>
      <c r="C96" s="108"/>
      <c r="D96" s="108"/>
      <c r="E96" s="108"/>
      <c r="F96" s="108"/>
      <c r="G96" s="108"/>
      <c r="H96" s="108"/>
      <c r="I96" s="108"/>
      <c r="J96" s="108"/>
    </row>
    <row r="97" spans="1:10" hidden="1" x14ac:dyDescent="0.25">
      <c r="A97" s="107"/>
      <c r="C97" s="108"/>
      <c r="D97" s="108"/>
      <c r="E97" s="108"/>
      <c r="F97" s="108"/>
      <c r="G97" s="108"/>
      <c r="H97" s="108"/>
      <c r="I97" s="108"/>
      <c r="J97" s="108"/>
    </row>
    <row r="98" spans="1:10" hidden="1" x14ac:dyDescent="0.25">
      <c r="A98" s="107"/>
      <c r="C98" s="108"/>
      <c r="D98" s="108"/>
      <c r="E98" s="108"/>
      <c r="F98" s="108"/>
      <c r="G98" s="108"/>
      <c r="H98" s="108"/>
      <c r="I98" s="108"/>
      <c r="J98" s="108"/>
    </row>
    <row r="99" spans="1:10" hidden="1" x14ac:dyDescent="0.25">
      <c r="A99" s="107"/>
      <c r="C99" s="108"/>
      <c r="D99" s="108"/>
      <c r="E99" s="108"/>
      <c r="F99" s="108"/>
      <c r="G99" s="108"/>
      <c r="H99" s="108"/>
      <c r="I99" s="108"/>
      <c r="J99" s="108"/>
    </row>
    <row r="100" spans="1:10" hidden="1" x14ac:dyDescent="0.25">
      <c r="A100" s="107"/>
      <c r="C100" s="108"/>
      <c r="D100" s="108"/>
      <c r="E100" s="108"/>
      <c r="F100" s="108"/>
      <c r="G100" s="108"/>
      <c r="H100" s="108"/>
      <c r="I100" s="108"/>
      <c r="J100" s="108"/>
    </row>
    <row r="101" spans="1:10" hidden="1" x14ac:dyDescent="0.25">
      <c r="A101" s="107"/>
      <c r="C101" s="108"/>
      <c r="D101" s="108"/>
      <c r="E101" s="108"/>
      <c r="F101" s="108"/>
      <c r="G101" s="108"/>
      <c r="H101" s="108"/>
      <c r="I101" s="108"/>
      <c r="J101" s="108"/>
    </row>
    <row r="102" spans="1:10" hidden="1" x14ac:dyDescent="0.25">
      <c r="A102" s="107"/>
      <c r="C102" s="108"/>
      <c r="D102" s="108"/>
      <c r="E102" s="108"/>
      <c r="F102" s="108"/>
      <c r="G102" s="108"/>
      <c r="H102" s="108"/>
      <c r="I102" s="108"/>
      <c r="J102" s="108"/>
    </row>
    <row r="103" spans="1:10" hidden="1" x14ac:dyDescent="0.25">
      <c r="A103" s="107"/>
      <c r="C103" s="108"/>
      <c r="D103" s="108"/>
      <c r="E103" s="108"/>
      <c r="F103" s="108"/>
      <c r="G103" s="108"/>
      <c r="H103" s="108"/>
      <c r="I103" s="108"/>
      <c r="J103" s="108"/>
    </row>
    <row r="104" spans="1:10" hidden="1" x14ac:dyDescent="0.25">
      <c r="A104" s="107"/>
      <c r="C104" s="108"/>
      <c r="D104" s="108"/>
      <c r="E104" s="108"/>
      <c r="F104" s="108"/>
      <c r="G104" s="108"/>
      <c r="H104" s="108"/>
      <c r="I104" s="108"/>
      <c r="J104" s="108"/>
    </row>
    <row r="105" spans="1:10" hidden="1" x14ac:dyDescent="0.25">
      <c r="A105" s="107"/>
      <c r="C105" s="108"/>
      <c r="D105" s="108"/>
      <c r="E105" s="108"/>
      <c r="F105" s="108"/>
      <c r="G105" s="108"/>
      <c r="H105" s="108"/>
      <c r="I105" s="108"/>
      <c r="J105" s="108"/>
    </row>
    <row r="106" spans="1:10" hidden="1" x14ac:dyDescent="0.25">
      <c r="A106" s="107"/>
      <c r="C106" s="108"/>
      <c r="D106" s="108"/>
      <c r="E106" s="108"/>
      <c r="F106" s="108"/>
      <c r="G106" s="108"/>
      <c r="H106" s="108"/>
      <c r="I106" s="108"/>
      <c r="J106" s="108"/>
    </row>
    <row r="107" spans="1:10" hidden="1" x14ac:dyDescent="0.25">
      <c r="A107" s="107"/>
      <c r="C107" s="108"/>
      <c r="D107" s="108"/>
      <c r="E107" s="108"/>
      <c r="F107" s="108"/>
      <c r="G107" s="108"/>
      <c r="H107" s="108"/>
      <c r="I107" s="108"/>
      <c r="J107" s="108"/>
    </row>
    <row r="108" spans="1:10" hidden="1" x14ac:dyDescent="0.25">
      <c r="A108" s="107"/>
      <c r="C108" s="108"/>
      <c r="D108" s="108"/>
      <c r="E108" s="108"/>
      <c r="F108" s="108"/>
      <c r="G108" s="108"/>
      <c r="H108" s="108"/>
      <c r="I108" s="108"/>
      <c r="J108" s="108"/>
    </row>
    <row r="109" spans="1:10" hidden="1" x14ac:dyDescent="0.25">
      <c r="A109" s="107"/>
      <c r="C109" s="108"/>
      <c r="D109" s="108"/>
      <c r="E109" s="108"/>
      <c r="F109" s="108"/>
      <c r="G109" s="108"/>
      <c r="H109" s="108"/>
      <c r="I109" s="108"/>
      <c r="J109" s="108"/>
    </row>
    <row r="110" spans="1:10" hidden="1" x14ac:dyDescent="0.25">
      <c r="A110" s="107"/>
      <c r="C110" s="108"/>
      <c r="D110" s="108"/>
      <c r="E110" s="108"/>
      <c r="F110" s="108"/>
      <c r="G110" s="108"/>
      <c r="H110" s="108"/>
      <c r="I110" s="108"/>
      <c r="J110" s="108"/>
    </row>
    <row r="111" spans="1:10" hidden="1" x14ac:dyDescent="0.25">
      <c r="A111" s="107"/>
      <c r="C111" s="108"/>
      <c r="D111" s="108"/>
      <c r="E111" s="108"/>
      <c r="F111" s="108"/>
      <c r="G111" s="108"/>
      <c r="H111" s="108"/>
      <c r="I111" s="108"/>
      <c r="J111" s="108"/>
    </row>
    <row r="112" spans="1:10" hidden="1" x14ac:dyDescent="0.25">
      <c r="A112" s="107"/>
      <c r="C112" s="108"/>
      <c r="D112" s="108"/>
      <c r="E112" s="108"/>
      <c r="F112" s="108"/>
      <c r="G112" s="108"/>
      <c r="H112" s="108"/>
      <c r="I112" s="108"/>
      <c r="J112" s="108"/>
    </row>
    <row r="113" spans="1:10" hidden="1" x14ac:dyDescent="0.25">
      <c r="A113" s="107"/>
      <c r="C113" s="108"/>
      <c r="D113" s="108"/>
      <c r="E113" s="108"/>
      <c r="F113" s="108"/>
      <c r="G113" s="108"/>
      <c r="H113" s="108"/>
      <c r="I113" s="108"/>
      <c r="J113" s="108"/>
    </row>
    <row r="114" spans="1:10" hidden="1" x14ac:dyDescent="0.25">
      <c r="A114" s="107"/>
      <c r="C114" s="108"/>
      <c r="D114" s="108"/>
      <c r="E114" s="108"/>
      <c r="F114" s="108"/>
      <c r="G114" s="108"/>
      <c r="H114" s="108"/>
      <c r="I114" s="108"/>
      <c r="J114" s="108"/>
    </row>
    <row r="115" spans="1:10" hidden="1" x14ac:dyDescent="0.25">
      <c r="A115" s="107"/>
      <c r="C115" s="108"/>
      <c r="D115" s="108"/>
      <c r="E115" s="108"/>
      <c r="F115" s="108"/>
      <c r="G115" s="108"/>
      <c r="H115" s="108"/>
      <c r="I115" s="108"/>
      <c r="J115" s="108"/>
    </row>
    <row r="116" spans="1:10" hidden="1" x14ac:dyDescent="0.25">
      <c r="A116" s="107"/>
      <c r="C116" s="108"/>
      <c r="D116" s="108"/>
      <c r="E116" s="108"/>
      <c r="F116" s="108"/>
      <c r="G116" s="108"/>
      <c r="H116" s="108"/>
      <c r="I116" s="108"/>
      <c r="J116" s="108"/>
    </row>
    <row r="117" spans="1:10" hidden="1" x14ac:dyDescent="0.25">
      <c r="A117" s="107"/>
      <c r="C117" s="108"/>
      <c r="D117" s="108"/>
      <c r="E117" s="108"/>
      <c r="F117" s="108"/>
      <c r="G117" s="108"/>
      <c r="H117" s="108"/>
      <c r="I117" s="108"/>
      <c r="J117" s="108"/>
    </row>
    <row r="118" spans="1:10" hidden="1" x14ac:dyDescent="0.25">
      <c r="A118" s="107"/>
      <c r="C118" s="108"/>
      <c r="D118" s="108"/>
      <c r="E118" s="108"/>
      <c r="F118" s="108"/>
      <c r="G118" s="108"/>
      <c r="H118" s="108"/>
      <c r="I118" s="108"/>
      <c r="J118" s="108"/>
    </row>
    <row r="119" spans="1:10" hidden="1" x14ac:dyDescent="0.25">
      <c r="A119" s="107"/>
      <c r="C119" s="108"/>
      <c r="D119" s="108"/>
      <c r="E119" s="108"/>
      <c r="F119" s="108"/>
      <c r="G119" s="108"/>
      <c r="H119" s="108"/>
      <c r="I119" s="108"/>
      <c r="J119" s="108"/>
    </row>
    <row r="120" spans="1:10" hidden="1" x14ac:dyDescent="0.25">
      <c r="A120" s="107"/>
      <c r="C120" s="108"/>
      <c r="D120" s="108"/>
      <c r="E120" s="108"/>
      <c r="F120" s="108"/>
      <c r="G120" s="108"/>
      <c r="H120" s="108"/>
      <c r="I120" s="108"/>
      <c r="J120" s="108"/>
    </row>
    <row r="121" spans="1:10" hidden="1" x14ac:dyDescent="0.25">
      <c r="A121" s="107"/>
      <c r="C121" s="108"/>
      <c r="D121" s="108"/>
      <c r="E121" s="108"/>
      <c r="F121" s="108"/>
      <c r="G121" s="108"/>
      <c r="H121" s="108"/>
      <c r="I121" s="108"/>
      <c r="J121" s="108"/>
    </row>
    <row r="122" spans="1:10" hidden="1" x14ac:dyDescent="0.25">
      <c r="A122" s="107"/>
      <c r="C122" s="108"/>
      <c r="D122" s="108"/>
      <c r="E122" s="108"/>
      <c r="F122" s="108"/>
      <c r="G122" s="108"/>
      <c r="H122" s="108"/>
      <c r="I122" s="108"/>
      <c r="J122" s="108"/>
    </row>
    <row r="123" spans="1:10" hidden="1" x14ac:dyDescent="0.25">
      <c r="A123" s="107"/>
      <c r="C123" s="108"/>
      <c r="D123" s="108"/>
      <c r="E123" s="108"/>
      <c r="F123" s="108"/>
      <c r="G123" s="108"/>
      <c r="H123" s="108"/>
      <c r="I123" s="108"/>
      <c r="J123" s="108"/>
    </row>
    <row r="124" spans="1:10" hidden="1" x14ac:dyDescent="0.25">
      <c r="A124" s="107"/>
      <c r="C124" s="108"/>
      <c r="D124" s="108"/>
      <c r="E124" s="108"/>
      <c r="F124" s="108"/>
      <c r="G124" s="108"/>
      <c r="H124" s="108"/>
      <c r="I124" s="108"/>
      <c r="J124" s="108"/>
    </row>
    <row r="125" spans="1:10" hidden="1" x14ac:dyDescent="0.25">
      <c r="A125" s="107"/>
      <c r="C125" s="108"/>
      <c r="D125" s="108"/>
      <c r="E125" s="108"/>
      <c r="F125" s="108"/>
      <c r="G125" s="108"/>
      <c r="H125" s="108"/>
      <c r="I125" s="108"/>
      <c r="J125" s="108"/>
    </row>
    <row r="126" spans="1:10" hidden="1" x14ac:dyDescent="0.25">
      <c r="A126" s="107"/>
      <c r="C126" s="108"/>
      <c r="D126" s="108"/>
      <c r="E126" s="108"/>
      <c r="F126" s="108"/>
      <c r="G126" s="108"/>
      <c r="H126" s="108"/>
      <c r="I126" s="108"/>
      <c r="J126" s="108"/>
    </row>
    <row r="127" spans="1:10" hidden="1" x14ac:dyDescent="0.25">
      <c r="A127" s="107"/>
      <c r="C127" s="108"/>
      <c r="D127" s="108"/>
      <c r="E127" s="108"/>
      <c r="F127" s="108"/>
      <c r="G127" s="108"/>
      <c r="H127" s="108"/>
      <c r="I127" s="108"/>
      <c r="J127" s="108"/>
    </row>
    <row r="128" spans="1:10" hidden="1" x14ac:dyDescent="0.25">
      <c r="A128" s="107"/>
      <c r="C128" s="108"/>
      <c r="D128" s="108"/>
      <c r="E128" s="108"/>
      <c r="F128" s="108"/>
      <c r="G128" s="108"/>
      <c r="H128" s="108"/>
      <c r="I128" s="108"/>
      <c r="J128" s="108"/>
    </row>
    <row r="129" spans="1:10" hidden="1" x14ac:dyDescent="0.25">
      <c r="A129" s="107"/>
      <c r="C129" s="108"/>
      <c r="D129" s="108"/>
      <c r="E129" s="108"/>
      <c r="F129" s="108"/>
      <c r="G129" s="108"/>
      <c r="H129" s="108"/>
      <c r="I129" s="108"/>
      <c r="J129" s="108"/>
    </row>
    <row r="130" spans="1:10" hidden="1" x14ac:dyDescent="0.25">
      <c r="A130" s="107"/>
      <c r="C130" s="108"/>
      <c r="D130" s="108"/>
      <c r="E130" s="108"/>
      <c r="F130" s="108"/>
      <c r="G130" s="108"/>
      <c r="H130" s="108"/>
      <c r="I130" s="108"/>
      <c r="J130" s="108"/>
    </row>
    <row r="131" spans="1:10" hidden="1" x14ac:dyDescent="0.25">
      <c r="A131" s="107"/>
      <c r="C131" s="108"/>
      <c r="D131" s="108"/>
      <c r="E131" s="108"/>
      <c r="F131" s="108"/>
      <c r="G131" s="108"/>
      <c r="H131" s="108"/>
      <c r="I131" s="108"/>
      <c r="J131" s="108"/>
    </row>
    <row r="132" spans="1:10" hidden="1" x14ac:dyDescent="0.25">
      <c r="A132" s="107"/>
      <c r="C132" s="108"/>
      <c r="D132" s="108"/>
      <c r="E132" s="108"/>
      <c r="F132" s="108"/>
      <c r="G132" s="108"/>
      <c r="H132" s="108"/>
      <c r="I132" s="108"/>
      <c r="J132" s="108"/>
    </row>
    <row r="133" spans="1:10" hidden="1" x14ac:dyDescent="0.25">
      <c r="A133" s="107"/>
      <c r="C133" s="108"/>
      <c r="D133" s="108"/>
      <c r="E133" s="108"/>
      <c r="F133" s="108"/>
      <c r="G133" s="108"/>
      <c r="H133" s="108"/>
      <c r="I133" s="108"/>
      <c r="J133" s="108"/>
    </row>
    <row r="134" spans="1:10" hidden="1" x14ac:dyDescent="0.25">
      <c r="A134" s="107"/>
      <c r="C134" s="108"/>
      <c r="D134" s="108"/>
      <c r="E134" s="108"/>
      <c r="F134" s="108"/>
      <c r="G134" s="108"/>
      <c r="H134" s="108"/>
      <c r="I134" s="108"/>
      <c r="J134" s="108"/>
    </row>
    <row r="135" spans="1:10" hidden="1" x14ac:dyDescent="0.25">
      <c r="A135" s="107"/>
      <c r="C135" s="108"/>
      <c r="D135" s="108"/>
      <c r="E135" s="108"/>
      <c r="F135" s="108"/>
      <c r="G135" s="108"/>
      <c r="H135" s="108"/>
      <c r="I135" s="108"/>
      <c r="J135" s="108"/>
    </row>
    <row r="136" spans="1:10" hidden="1" x14ac:dyDescent="0.25">
      <c r="A136" s="107"/>
      <c r="C136" s="108"/>
      <c r="D136" s="108"/>
      <c r="E136" s="108"/>
      <c r="F136" s="108"/>
      <c r="G136" s="108"/>
      <c r="H136" s="108"/>
      <c r="I136" s="108"/>
      <c r="J136" s="108"/>
    </row>
    <row r="137" spans="1:10" hidden="1" x14ac:dyDescent="0.25">
      <c r="A137" s="107"/>
      <c r="C137" s="108"/>
      <c r="D137" s="108"/>
      <c r="E137" s="108"/>
      <c r="F137" s="108"/>
      <c r="G137" s="108"/>
      <c r="H137" s="108"/>
      <c r="I137" s="108"/>
      <c r="J137" s="108"/>
    </row>
    <row r="138" spans="1:10" hidden="1" x14ac:dyDescent="0.25">
      <c r="A138" s="107"/>
      <c r="C138" s="108"/>
      <c r="D138" s="108"/>
      <c r="E138" s="108"/>
      <c r="F138" s="108"/>
      <c r="G138" s="108"/>
      <c r="H138" s="108"/>
      <c r="I138" s="108"/>
      <c r="J138" s="108"/>
    </row>
    <row r="139" spans="1:10" hidden="1" x14ac:dyDescent="0.25">
      <c r="A139" s="107"/>
      <c r="C139" s="108"/>
      <c r="D139" s="108"/>
      <c r="E139" s="108"/>
      <c r="F139" s="108"/>
      <c r="G139" s="108"/>
      <c r="H139" s="108"/>
      <c r="I139" s="108"/>
      <c r="J139" s="108"/>
    </row>
    <row r="140" spans="1:10" hidden="1" x14ac:dyDescent="0.25">
      <c r="A140" s="107"/>
      <c r="C140" s="108"/>
      <c r="D140" s="108"/>
      <c r="E140" s="108"/>
      <c r="F140" s="108"/>
      <c r="G140" s="108"/>
      <c r="H140" s="108"/>
      <c r="I140" s="108"/>
      <c r="J140" s="108"/>
    </row>
    <row r="141" spans="1:10" hidden="1" x14ac:dyDescent="0.25">
      <c r="A141" s="107"/>
      <c r="C141" s="108"/>
      <c r="D141" s="108"/>
      <c r="E141" s="108"/>
      <c r="F141" s="108"/>
      <c r="G141" s="108"/>
      <c r="H141" s="108"/>
      <c r="I141" s="108"/>
      <c r="J141" s="108"/>
    </row>
    <row r="142" spans="1:10" hidden="1" x14ac:dyDescent="0.25">
      <c r="A142" s="107"/>
      <c r="C142" s="108"/>
      <c r="D142" s="108"/>
      <c r="E142" s="108"/>
      <c r="F142" s="108"/>
      <c r="G142" s="108"/>
      <c r="H142" s="108"/>
      <c r="I142" s="108"/>
      <c r="J142" s="108"/>
    </row>
    <row r="143" spans="1:10" hidden="1" x14ac:dyDescent="0.25">
      <c r="A143" s="107"/>
      <c r="C143" s="108"/>
      <c r="D143" s="108"/>
      <c r="E143" s="108"/>
      <c r="F143" s="108"/>
      <c r="G143" s="108"/>
      <c r="H143" s="108"/>
      <c r="I143" s="108"/>
      <c r="J143" s="108"/>
    </row>
    <row r="144" spans="1:10" hidden="1" x14ac:dyDescent="0.25">
      <c r="A144" s="107"/>
      <c r="C144" s="108"/>
      <c r="D144" s="108"/>
      <c r="E144" s="108"/>
      <c r="F144" s="108"/>
      <c r="G144" s="108"/>
      <c r="H144" s="108"/>
      <c r="I144" s="108"/>
      <c r="J144" s="108"/>
    </row>
    <row r="145" spans="1:10" hidden="1" x14ac:dyDescent="0.25">
      <c r="A145" s="107"/>
      <c r="C145" s="108"/>
      <c r="D145" s="108"/>
      <c r="E145" s="108"/>
      <c r="F145" s="108"/>
      <c r="G145" s="108"/>
      <c r="H145" s="108"/>
      <c r="I145" s="108"/>
      <c r="J145" s="108"/>
    </row>
    <row r="146" spans="1:10" hidden="1" x14ac:dyDescent="0.25">
      <c r="A146" s="107"/>
      <c r="C146" s="108"/>
      <c r="D146" s="108"/>
      <c r="E146" s="108"/>
      <c r="F146" s="108"/>
      <c r="G146" s="108"/>
      <c r="H146" s="108"/>
      <c r="I146" s="108"/>
      <c r="J146" s="108"/>
    </row>
    <row r="147" spans="1:10" hidden="1" x14ac:dyDescent="0.25">
      <c r="A147" s="107"/>
      <c r="C147" s="108"/>
      <c r="D147" s="108"/>
      <c r="E147" s="108"/>
      <c r="F147" s="108"/>
      <c r="G147" s="108"/>
      <c r="H147" s="108"/>
      <c r="I147" s="108"/>
      <c r="J147" s="108"/>
    </row>
    <row r="148" spans="1:10" hidden="1" x14ac:dyDescent="0.25">
      <c r="A148" s="107"/>
      <c r="C148" s="108"/>
      <c r="D148" s="108"/>
      <c r="E148" s="108"/>
      <c r="F148" s="108"/>
      <c r="G148" s="108"/>
      <c r="H148" s="108"/>
      <c r="I148" s="108"/>
      <c r="J148" s="108"/>
    </row>
    <row r="149" spans="1:10" hidden="1" x14ac:dyDescent="0.25">
      <c r="A149" s="107"/>
      <c r="C149" s="108"/>
      <c r="D149" s="108"/>
      <c r="E149" s="108"/>
      <c r="F149" s="108"/>
      <c r="G149" s="108"/>
      <c r="H149" s="108"/>
      <c r="I149" s="108"/>
      <c r="J149" s="108"/>
    </row>
    <row r="150" spans="1:10" hidden="1" x14ac:dyDescent="0.25">
      <c r="A150" s="107"/>
      <c r="C150" s="108"/>
      <c r="D150" s="108"/>
      <c r="E150" s="108"/>
      <c r="F150" s="108"/>
      <c r="G150" s="108"/>
      <c r="H150" s="108"/>
      <c r="I150" s="108"/>
      <c r="J150" s="108"/>
    </row>
    <row r="151" spans="1:10" hidden="1" x14ac:dyDescent="0.25">
      <c r="A151" s="107"/>
      <c r="C151" s="108"/>
      <c r="D151" s="108"/>
      <c r="E151" s="108"/>
      <c r="F151" s="108"/>
      <c r="G151" s="108"/>
      <c r="H151" s="108"/>
      <c r="I151" s="108"/>
      <c r="J151" s="108"/>
    </row>
    <row r="152" spans="1:10" hidden="1" x14ac:dyDescent="0.25">
      <c r="A152" s="107"/>
      <c r="C152" s="108"/>
      <c r="D152" s="108"/>
      <c r="E152" s="108"/>
      <c r="F152" s="108"/>
      <c r="G152" s="108"/>
      <c r="H152" s="108"/>
      <c r="I152" s="108"/>
      <c r="J152" s="108"/>
    </row>
    <row r="153" spans="1:10" hidden="1" x14ac:dyDescent="0.25">
      <c r="A153" s="107"/>
      <c r="C153" s="108"/>
      <c r="D153" s="108"/>
      <c r="E153" s="108"/>
      <c r="F153" s="108"/>
      <c r="G153" s="108"/>
      <c r="H153" s="108"/>
      <c r="I153" s="108"/>
      <c r="J153" s="108"/>
    </row>
    <row r="154" spans="1:10" hidden="1" x14ac:dyDescent="0.25">
      <c r="A154" s="107"/>
      <c r="C154" s="108"/>
      <c r="D154" s="108"/>
      <c r="E154" s="108"/>
      <c r="F154" s="108"/>
      <c r="G154" s="108"/>
      <c r="H154" s="108"/>
      <c r="I154" s="108"/>
      <c r="J154" s="108"/>
    </row>
    <row r="155" spans="1:10" hidden="1" x14ac:dyDescent="0.25">
      <c r="A155" s="107"/>
      <c r="C155" s="108"/>
      <c r="D155" s="108"/>
      <c r="E155" s="108"/>
      <c r="F155" s="108"/>
      <c r="G155" s="108"/>
      <c r="H155" s="108"/>
      <c r="I155" s="108"/>
      <c r="J155" s="108"/>
    </row>
    <row r="156" spans="1:10" hidden="1" x14ac:dyDescent="0.25">
      <c r="A156" s="107"/>
      <c r="C156" s="108"/>
      <c r="D156" s="108"/>
      <c r="E156" s="108"/>
      <c r="F156" s="108"/>
      <c r="G156" s="108"/>
      <c r="H156" s="108"/>
      <c r="I156" s="108"/>
      <c r="J156" s="108"/>
    </row>
    <row r="157" spans="1:10" hidden="1" x14ac:dyDescent="0.25">
      <c r="A157" s="107"/>
      <c r="C157" s="108"/>
      <c r="D157" s="108"/>
      <c r="E157" s="108"/>
      <c r="F157" s="108"/>
      <c r="G157" s="108"/>
      <c r="H157" s="108"/>
      <c r="I157" s="108"/>
      <c r="J157" s="108"/>
    </row>
    <row r="158" spans="1:10" hidden="1" x14ac:dyDescent="0.25">
      <c r="A158" s="107"/>
      <c r="C158" s="108"/>
      <c r="D158" s="108"/>
      <c r="E158" s="108"/>
      <c r="F158" s="108"/>
      <c r="G158" s="108"/>
      <c r="H158" s="108"/>
      <c r="I158" s="108"/>
      <c r="J158" s="108"/>
    </row>
    <row r="159" spans="1:10" x14ac:dyDescent="0.25">
      <c r="A159" s="3"/>
    </row>
    <row r="160" spans="1:10" x14ac:dyDescent="0.25">
      <c r="A160" s="7" t="s">
        <v>206</v>
      </c>
    </row>
    <row r="161" spans="1:10" x14ac:dyDescent="0.25">
      <c r="A161" s="3"/>
    </row>
    <row r="162" spans="1:10" x14ac:dyDescent="0.25">
      <c r="A162" s="3"/>
    </row>
    <row r="163" spans="1:10" ht="15.6" x14ac:dyDescent="0.3">
      <c r="A163" s="2" t="s">
        <v>183</v>
      </c>
    </row>
    <row r="164" spans="1:10" x14ac:dyDescent="0.25">
      <c r="A164" t="s">
        <v>201</v>
      </c>
    </row>
    <row r="166" spans="1:10" x14ac:dyDescent="0.25">
      <c r="C166" s="10" t="s">
        <v>54</v>
      </c>
      <c r="D166" s="206" t="s">
        <v>62</v>
      </c>
      <c r="E166" s="206"/>
      <c r="F166" s="10" t="s">
        <v>63</v>
      </c>
      <c r="G166" s="10" t="s">
        <v>59</v>
      </c>
      <c r="H166" s="10" t="s">
        <v>57</v>
      </c>
      <c r="I166" s="10" t="s">
        <v>55</v>
      </c>
      <c r="J166" s="11"/>
    </row>
    <row r="167" spans="1:10" x14ac:dyDescent="0.25">
      <c r="A167" s="3" t="s">
        <v>154</v>
      </c>
      <c r="C167" s="9" t="s">
        <v>53</v>
      </c>
      <c r="D167" s="9" t="s">
        <v>56</v>
      </c>
      <c r="E167" s="9" t="s">
        <v>57</v>
      </c>
      <c r="F167" s="9" t="s">
        <v>58</v>
      </c>
      <c r="G167" s="9" t="s">
        <v>60</v>
      </c>
      <c r="H167" s="9" t="s">
        <v>64</v>
      </c>
      <c r="I167" s="9" t="s">
        <v>61</v>
      </c>
      <c r="J167" s="9" t="s">
        <v>30</v>
      </c>
    </row>
    <row r="168" spans="1:10" x14ac:dyDescent="0.25">
      <c r="A168" s="3"/>
    </row>
    <row r="169" spans="1:10" x14ac:dyDescent="0.25">
      <c r="A169" s="107" t="s">
        <v>5</v>
      </c>
      <c r="C169" s="108"/>
      <c r="D169" s="108"/>
      <c r="E169" s="108"/>
      <c r="F169" s="108"/>
      <c r="G169" s="108"/>
      <c r="H169" s="108"/>
      <c r="I169" s="108"/>
      <c r="J169" s="108"/>
    </row>
    <row r="170" spans="1:10" x14ac:dyDescent="0.25">
      <c r="A170" s="107" t="s">
        <v>6</v>
      </c>
      <c r="B170" s="4"/>
      <c r="C170" s="108"/>
      <c r="D170" s="108"/>
      <c r="E170" s="108"/>
      <c r="F170" s="108"/>
      <c r="G170" s="108"/>
      <c r="H170" s="108"/>
      <c r="I170" s="108"/>
      <c r="J170" s="108"/>
    </row>
    <row r="171" spans="1:10" x14ac:dyDescent="0.25">
      <c r="A171" s="107" t="s">
        <v>7</v>
      </c>
      <c r="C171" s="108"/>
      <c r="D171" s="108"/>
      <c r="E171" s="108"/>
      <c r="F171" s="108"/>
      <c r="G171" s="108"/>
      <c r="H171" s="108"/>
      <c r="I171" s="108"/>
      <c r="J171" s="108"/>
    </row>
    <row r="172" spans="1:10" x14ac:dyDescent="0.25">
      <c r="A172" s="107" t="s">
        <v>8</v>
      </c>
      <c r="C172" s="108"/>
      <c r="D172" s="108"/>
      <c r="E172" s="108"/>
      <c r="F172" s="108"/>
      <c r="G172" s="108"/>
      <c r="H172" s="108"/>
      <c r="I172" s="108"/>
      <c r="J172" s="108"/>
    </row>
    <row r="173" spans="1:10" x14ac:dyDescent="0.25">
      <c r="A173" s="107" t="s">
        <v>9</v>
      </c>
      <c r="C173" s="108"/>
      <c r="D173" s="108"/>
      <c r="E173" s="108"/>
      <c r="F173" s="108"/>
      <c r="G173" s="108"/>
      <c r="H173" s="108"/>
      <c r="I173" s="108"/>
      <c r="J173" s="108"/>
    </row>
    <row r="174" spans="1:10" x14ac:dyDescent="0.25">
      <c r="A174" s="107" t="s">
        <v>10</v>
      </c>
      <c r="C174" s="108"/>
      <c r="D174" s="108"/>
      <c r="E174" s="108"/>
      <c r="F174" s="108"/>
      <c r="G174" s="108"/>
      <c r="H174" s="108"/>
      <c r="I174" s="108"/>
      <c r="J174" s="108"/>
    </row>
    <row r="175" spans="1:10" x14ac:dyDescent="0.25">
      <c r="A175" s="107" t="s">
        <v>11</v>
      </c>
      <c r="C175" s="108"/>
      <c r="D175" s="108"/>
      <c r="E175" s="108"/>
      <c r="F175" s="108"/>
      <c r="G175" s="108"/>
      <c r="H175" s="108"/>
      <c r="I175" s="108"/>
      <c r="J175" s="108"/>
    </row>
    <row r="176" spans="1:10" x14ac:dyDescent="0.25">
      <c r="A176" s="107" t="s">
        <v>12</v>
      </c>
      <c r="C176" s="108"/>
      <c r="D176" s="108"/>
      <c r="E176" s="108"/>
      <c r="F176" s="108"/>
      <c r="G176" s="108"/>
      <c r="H176" s="108"/>
      <c r="I176" s="108"/>
      <c r="J176" s="108"/>
    </row>
    <row r="177" spans="1:10" x14ac:dyDescent="0.25">
      <c r="A177" s="107" t="s">
        <v>13</v>
      </c>
      <c r="C177" s="108"/>
      <c r="D177" s="108"/>
      <c r="E177" s="108"/>
      <c r="F177" s="108"/>
      <c r="G177" s="108"/>
      <c r="H177" s="108"/>
      <c r="I177" s="108"/>
      <c r="J177" s="108"/>
    </row>
    <row r="178" spans="1:10" x14ac:dyDescent="0.25">
      <c r="A178" s="109" t="s">
        <v>155</v>
      </c>
      <c r="C178" s="108"/>
      <c r="D178" s="108"/>
      <c r="E178" s="108"/>
      <c r="F178" s="108"/>
      <c r="G178" s="108"/>
      <c r="H178" s="108"/>
      <c r="I178" s="108"/>
      <c r="J178" s="108"/>
    </row>
    <row r="179" spans="1:10" x14ac:dyDescent="0.25">
      <c r="A179" s="109" t="s">
        <v>155</v>
      </c>
      <c r="C179" s="108"/>
      <c r="D179" s="108"/>
      <c r="E179" s="108"/>
      <c r="F179" s="108"/>
      <c r="G179" s="108"/>
      <c r="H179" s="108"/>
      <c r="I179" s="108"/>
      <c r="J179" s="108"/>
    </row>
    <row r="180" spans="1:10" x14ac:dyDescent="0.25">
      <c r="A180" s="109" t="s">
        <v>155</v>
      </c>
      <c r="C180" s="108"/>
      <c r="D180" s="108"/>
      <c r="E180" s="108"/>
      <c r="F180" s="108"/>
      <c r="G180" s="108"/>
      <c r="H180" s="108"/>
      <c r="I180" s="108"/>
      <c r="J180" s="108"/>
    </row>
    <row r="181" spans="1:10" x14ac:dyDescent="0.25">
      <c r="A181" s="109" t="s">
        <v>155</v>
      </c>
      <c r="C181" s="108"/>
      <c r="D181" s="108"/>
      <c r="E181" s="108"/>
      <c r="F181" s="108"/>
      <c r="G181" s="108"/>
      <c r="H181" s="108"/>
      <c r="I181" s="108"/>
      <c r="J181" s="108"/>
    </row>
    <row r="182" spans="1:10" x14ac:dyDescent="0.25">
      <c r="A182" s="107" t="s">
        <v>156</v>
      </c>
      <c r="C182" s="108"/>
      <c r="D182" s="108"/>
      <c r="E182" s="108"/>
      <c r="F182" s="108"/>
      <c r="G182" s="108"/>
      <c r="H182" s="108"/>
      <c r="I182" s="108"/>
      <c r="J182" s="108"/>
    </row>
    <row r="183" spans="1:10" hidden="1" x14ac:dyDescent="0.25">
      <c r="A183" s="107"/>
      <c r="C183" s="108"/>
      <c r="D183" s="108"/>
      <c r="E183" s="108"/>
      <c r="F183" s="108"/>
      <c r="G183" s="108"/>
      <c r="H183" s="108"/>
      <c r="I183" s="108"/>
      <c r="J183" s="108"/>
    </row>
    <row r="184" spans="1:10" hidden="1" x14ac:dyDescent="0.25">
      <c r="A184" s="107"/>
      <c r="C184" s="108"/>
      <c r="D184" s="108"/>
      <c r="E184" s="108"/>
      <c r="F184" s="108"/>
      <c r="G184" s="108"/>
      <c r="H184" s="108"/>
      <c r="I184" s="108"/>
      <c r="J184" s="108"/>
    </row>
    <row r="185" spans="1:10" hidden="1" x14ac:dyDescent="0.25">
      <c r="A185" s="107"/>
      <c r="C185" s="108"/>
      <c r="D185" s="108"/>
      <c r="E185" s="108"/>
      <c r="F185" s="108"/>
      <c r="G185" s="108"/>
      <c r="H185" s="108"/>
      <c r="I185" s="108"/>
      <c r="J185" s="108"/>
    </row>
    <row r="186" spans="1:10" hidden="1" x14ac:dyDescent="0.25">
      <c r="A186" s="107"/>
      <c r="C186" s="108"/>
      <c r="D186" s="108"/>
      <c r="E186" s="108"/>
      <c r="F186" s="108"/>
      <c r="G186" s="108"/>
      <c r="H186" s="108"/>
      <c r="I186" s="108"/>
      <c r="J186" s="108"/>
    </row>
    <row r="187" spans="1:10" hidden="1" x14ac:dyDescent="0.25">
      <c r="A187" s="107"/>
      <c r="C187" s="108"/>
      <c r="D187" s="108"/>
      <c r="E187" s="108"/>
      <c r="F187" s="108"/>
      <c r="G187" s="108"/>
      <c r="H187" s="108"/>
      <c r="I187" s="108"/>
      <c r="J187" s="108"/>
    </row>
    <row r="188" spans="1:10" hidden="1" x14ac:dyDescent="0.25">
      <c r="A188" s="107"/>
      <c r="C188" s="108"/>
      <c r="D188" s="108"/>
      <c r="E188" s="108"/>
      <c r="F188" s="108"/>
      <c r="G188" s="108"/>
      <c r="H188" s="108"/>
      <c r="I188" s="108"/>
      <c r="J188" s="108"/>
    </row>
    <row r="189" spans="1:10" hidden="1" x14ac:dyDescent="0.25">
      <c r="A189" s="107"/>
      <c r="C189" s="108"/>
      <c r="D189" s="108"/>
      <c r="E189" s="108"/>
      <c r="F189" s="108"/>
      <c r="G189" s="108"/>
      <c r="H189" s="108"/>
      <c r="I189" s="108"/>
      <c r="J189" s="108"/>
    </row>
    <row r="190" spans="1:10" hidden="1" x14ac:dyDescent="0.25">
      <c r="A190" s="107"/>
      <c r="C190" s="108"/>
      <c r="D190" s="108"/>
      <c r="E190" s="108"/>
      <c r="F190" s="108"/>
      <c r="G190" s="108"/>
      <c r="H190" s="108"/>
      <c r="I190" s="108"/>
      <c r="J190" s="108"/>
    </row>
    <row r="191" spans="1:10" hidden="1" x14ac:dyDescent="0.25">
      <c r="A191" s="107"/>
      <c r="C191" s="108"/>
      <c r="D191" s="108"/>
      <c r="E191" s="108"/>
      <c r="F191" s="108"/>
      <c r="G191" s="108"/>
      <c r="H191" s="108"/>
      <c r="I191" s="108"/>
      <c r="J191" s="108"/>
    </row>
    <row r="192" spans="1:10" hidden="1" x14ac:dyDescent="0.25">
      <c r="A192" s="107"/>
      <c r="C192" s="108"/>
      <c r="D192" s="108"/>
      <c r="E192" s="108"/>
      <c r="F192" s="108"/>
      <c r="G192" s="108"/>
      <c r="H192" s="108"/>
      <c r="I192" s="108"/>
      <c r="J192" s="108"/>
    </row>
    <row r="193" spans="1:10" hidden="1" x14ac:dyDescent="0.25">
      <c r="A193" s="107"/>
      <c r="C193" s="108"/>
      <c r="D193" s="108"/>
      <c r="E193" s="108"/>
      <c r="F193" s="108"/>
      <c r="G193" s="108"/>
      <c r="H193" s="108"/>
      <c r="I193" s="108"/>
      <c r="J193" s="108"/>
    </row>
    <row r="194" spans="1:10" hidden="1" x14ac:dyDescent="0.25">
      <c r="A194" s="107"/>
      <c r="C194" s="108"/>
      <c r="D194" s="108"/>
      <c r="E194" s="108"/>
      <c r="F194" s="108"/>
      <c r="G194" s="108"/>
      <c r="H194" s="108"/>
      <c r="I194" s="108"/>
      <c r="J194" s="108"/>
    </row>
    <row r="195" spans="1:10" hidden="1" x14ac:dyDescent="0.25">
      <c r="A195" s="107"/>
      <c r="C195" s="108"/>
      <c r="D195" s="108"/>
      <c r="E195" s="108"/>
      <c r="F195" s="108"/>
      <c r="G195" s="108"/>
      <c r="H195" s="108"/>
      <c r="I195" s="108"/>
      <c r="J195" s="108"/>
    </row>
    <row r="196" spans="1:10" hidden="1" x14ac:dyDescent="0.25">
      <c r="A196" s="107"/>
      <c r="C196" s="108"/>
      <c r="D196" s="108"/>
      <c r="E196" s="108"/>
      <c r="F196" s="108"/>
      <c r="G196" s="108"/>
      <c r="H196" s="108"/>
      <c r="I196" s="108"/>
      <c r="J196" s="108"/>
    </row>
    <row r="197" spans="1:10" hidden="1" x14ac:dyDescent="0.25">
      <c r="A197" s="107"/>
      <c r="C197" s="108"/>
      <c r="D197" s="108"/>
      <c r="E197" s="108"/>
      <c r="F197" s="108"/>
      <c r="G197" s="108"/>
      <c r="H197" s="108"/>
      <c r="I197" s="108"/>
      <c r="J197" s="108"/>
    </row>
    <row r="198" spans="1:10" hidden="1" x14ac:dyDescent="0.25">
      <c r="A198" s="107"/>
      <c r="C198" s="108"/>
      <c r="D198" s="108"/>
      <c r="E198" s="108"/>
      <c r="F198" s="108"/>
      <c r="G198" s="108"/>
      <c r="H198" s="108"/>
      <c r="I198" s="108"/>
      <c r="J198" s="108"/>
    </row>
    <row r="199" spans="1:10" hidden="1" x14ac:dyDescent="0.25">
      <c r="A199" s="107"/>
      <c r="C199" s="108"/>
      <c r="D199" s="108"/>
      <c r="E199" s="108"/>
      <c r="F199" s="108"/>
      <c r="G199" s="108"/>
      <c r="H199" s="108"/>
      <c r="I199" s="108"/>
      <c r="J199" s="108"/>
    </row>
    <row r="200" spans="1:10" hidden="1" x14ac:dyDescent="0.25">
      <c r="A200" s="107"/>
      <c r="C200" s="108"/>
      <c r="D200" s="108"/>
      <c r="E200" s="108"/>
      <c r="F200" s="108"/>
      <c r="G200" s="108"/>
      <c r="H200" s="108"/>
      <c r="I200" s="108"/>
      <c r="J200" s="108"/>
    </row>
    <row r="201" spans="1:10" hidden="1" x14ac:dyDescent="0.25">
      <c r="A201" s="107"/>
      <c r="C201" s="108"/>
      <c r="D201" s="108"/>
      <c r="E201" s="108"/>
      <c r="F201" s="108"/>
      <c r="G201" s="108"/>
      <c r="H201" s="108"/>
      <c r="I201" s="108"/>
      <c r="J201" s="108"/>
    </row>
    <row r="202" spans="1:10" hidden="1" x14ac:dyDescent="0.25">
      <c r="A202" s="107"/>
      <c r="C202" s="108"/>
      <c r="D202" s="108"/>
      <c r="E202" s="108"/>
      <c r="F202" s="108"/>
      <c r="G202" s="108"/>
      <c r="H202" s="108"/>
      <c r="I202" s="108"/>
      <c r="J202" s="108"/>
    </row>
    <row r="203" spans="1:10" hidden="1" x14ac:dyDescent="0.25">
      <c r="A203" s="107"/>
      <c r="C203" s="108"/>
      <c r="D203" s="108"/>
      <c r="E203" s="108"/>
      <c r="F203" s="108"/>
      <c r="G203" s="108"/>
      <c r="H203" s="108"/>
      <c r="I203" s="108"/>
      <c r="J203" s="108"/>
    </row>
    <row r="204" spans="1:10" hidden="1" x14ac:dyDescent="0.25">
      <c r="A204" s="107"/>
      <c r="C204" s="108"/>
      <c r="D204" s="108"/>
      <c r="E204" s="108"/>
      <c r="F204" s="108"/>
      <c r="G204" s="108"/>
      <c r="H204" s="108"/>
      <c r="I204" s="108"/>
      <c r="J204" s="108"/>
    </row>
    <row r="205" spans="1:10" hidden="1" x14ac:dyDescent="0.25">
      <c r="A205" s="107"/>
      <c r="C205" s="108"/>
      <c r="D205" s="108"/>
      <c r="E205" s="108"/>
      <c r="F205" s="108"/>
      <c r="G205" s="108"/>
      <c r="H205" s="108"/>
      <c r="I205" s="108"/>
      <c r="J205" s="108"/>
    </row>
    <row r="206" spans="1:10" hidden="1" x14ac:dyDescent="0.25">
      <c r="A206" s="107"/>
      <c r="C206" s="108"/>
      <c r="D206" s="108"/>
      <c r="E206" s="108"/>
      <c r="F206" s="108"/>
      <c r="G206" s="108"/>
      <c r="H206" s="108"/>
      <c r="I206" s="108"/>
      <c r="J206" s="108"/>
    </row>
    <row r="207" spans="1:10" hidden="1" x14ac:dyDescent="0.25">
      <c r="A207" s="107"/>
      <c r="C207" s="108"/>
      <c r="D207" s="108"/>
      <c r="E207" s="108"/>
      <c r="F207" s="108"/>
      <c r="G207" s="108"/>
      <c r="H207" s="108"/>
      <c r="I207" s="108"/>
      <c r="J207" s="108"/>
    </row>
    <row r="208" spans="1:10" hidden="1" x14ac:dyDescent="0.25">
      <c r="A208" s="107"/>
      <c r="C208" s="108"/>
      <c r="D208" s="108"/>
      <c r="E208" s="108"/>
      <c r="F208" s="108"/>
      <c r="G208" s="108"/>
      <c r="H208" s="108"/>
      <c r="I208" s="108"/>
      <c r="J208" s="108"/>
    </row>
    <row r="209" spans="1:10" hidden="1" x14ac:dyDescent="0.25">
      <c r="A209" s="107"/>
      <c r="C209" s="108"/>
      <c r="D209" s="108"/>
      <c r="E209" s="108"/>
      <c r="F209" s="108"/>
      <c r="G209" s="108"/>
      <c r="H209" s="108"/>
      <c r="I209" s="108"/>
      <c r="J209" s="108"/>
    </row>
    <row r="210" spans="1:10" hidden="1" x14ac:dyDescent="0.25">
      <c r="A210" s="107"/>
      <c r="C210" s="108"/>
      <c r="D210" s="108"/>
      <c r="E210" s="108"/>
      <c r="F210" s="108"/>
      <c r="G210" s="108"/>
      <c r="H210" s="108"/>
      <c r="I210" s="108"/>
      <c r="J210" s="108"/>
    </row>
    <row r="211" spans="1:10" hidden="1" x14ac:dyDescent="0.25">
      <c r="A211" s="107"/>
      <c r="C211" s="108"/>
      <c r="D211" s="108"/>
      <c r="E211" s="108"/>
      <c r="F211" s="108"/>
      <c r="G211" s="108"/>
      <c r="H211" s="108"/>
      <c r="I211" s="108"/>
      <c r="J211" s="108"/>
    </row>
    <row r="212" spans="1:10" hidden="1" x14ac:dyDescent="0.25">
      <c r="A212" s="107"/>
      <c r="C212" s="108"/>
      <c r="D212" s="108"/>
      <c r="E212" s="108"/>
      <c r="F212" s="108"/>
      <c r="G212" s="108"/>
      <c r="H212" s="108"/>
      <c r="I212" s="108"/>
      <c r="J212" s="108"/>
    </row>
    <row r="213" spans="1:10" hidden="1" x14ac:dyDescent="0.25">
      <c r="A213" s="107"/>
      <c r="C213" s="108"/>
      <c r="D213" s="108"/>
      <c r="E213" s="108"/>
      <c r="F213" s="108"/>
      <c r="G213" s="108"/>
      <c r="H213" s="108"/>
      <c r="I213" s="108"/>
      <c r="J213" s="108"/>
    </row>
    <row r="214" spans="1:10" hidden="1" x14ac:dyDescent="0.25">
      <c r="A214" s="107"/>
      <c r="C214" s="108"/>
      <c r="D214" s="108"/>
      <c r="E214" s="108"/>
      <c r="F214" s="108"/>
      <c r="G214" s="108"/>
      <c r="H214" s="108"/>
      <c r="I214" s="108"/>
      <c r="J214" s="108"/>
    </row>
    <row r="215" spans="1:10" hidden="1" x14ac:dyDescent="0.25">
      <c r="A215" s="107"/>
      <c r="C215" s="108"/>
      <c r="D215" s="108"/>
      <c r="E215" s="108"/>
      <c r="F215" s="108"/>
      <c r="G215" s="108"/>
      <c r="H215" s="108"/>
      <c r="I215" s="108"/>
      <c r="J215" s="108"/>
    </row>
    <row r="216" spans="1:10" hidden="1" x14ac:dyDescent="0.25">
      <c r="A216" s="107"/>
      <c r="C216" s="108"/>
      <c r="D216" s="108"/>
      <c r="E216" s="108"/>
      <c r="F216" s="108"/>
      <c r="G216" s="108"/>
      <c r="H216" s="108"/>
      <c r="I216" s="108"/>
      <c r="J216" s="108"/>
    </row>
    <row r="217" spans="1:10" hidden="1" x14ac:dyDescent="0.25">
      <c r="A217" s="107"/>
      <c r="C217" s="108"/>
      <c r="D217" s="108"/>
      <c r="E217" s="108"/>
      <c r="F217" s="108"/>
      <c r="G217" s="108"/>
      <c r="H217" s="108"/>
      <c r="I217" s="108"/>
      <c r="J217" s="108"/>
    </row>
    <row r="218" spans="1:10" hidden="1" x14ac:dyDescent="0.25">
      <c r="A218" s="107"/>
      <c r="C218" s="108"/>
      <c r="D218" s="108"/>
      <c r="E218" s="108"/>
      <c r="F218" s="108"/>
      <c r="G218" s="108"/>
      <c r="H218" s="108"/>
      <c r="I218" s="108"/>
      <c r="J218" s="108"/>
    </row>
    <row r="219" spans="1:10" hidden="1" x14ac:dyDescent="0.25">
      <c r="A219" s="107"/>
      <c r="C219" s="108"/>
      <c r="D219" s="108"/>
      <c r="E219" s="108"/>
      <c r="F219" s="108"/>
      <c r="G219" s="108"/>
      <c r="H219" s="108"/>
      <c r="I219" s="108"/>
      <c r="J219" s="108"/>
    </row>
    <row r="220" spans="1:10" hidden="1" x14ac:dyDescent="0.25">
      <c r="A220" s="107"/>
      <c r="C220" s="108"/>
      <c r="D220" s="108"/>
      <c r="E220" s="108"/>
      <c r="F220" s="108"/>
      <c r="G220" s="108"/>
      <c r="H220" s="108"/>
      <c r="I220" s="108"/>
      <c r="J220" s="108"/>
    </row>
    <row r="221" spans="1:10" hidden="1" x14ac:dyDescent="0.25">
      <c r="A221" s="107"/>
      <c r="C221" s="108"/>
      <c r="D221" s="108"/>
      <c r="E221" s="108"/>
      <c r="F221" s="108"/>
      <c r="G221" s="108"/>
      <c r="H221" s="108"/>
      <c r="I221" s="108"/>
      <c r="J221" s="108"/>
    </row>
    <row r="222" spans="1:10" hidden="1" x14ac:dyDescent="0.25">
      <c r="A222" s="107"/>
      <c r="C222" s="108"/>
      <c r="D222" s="108"/>
      <c r="E222" s="108"/>
      <c r="F222" s="108"/>
      <c r="G222" s="108"/>
      <c r="H222" s="108"/>
      <c r="I222" s="108"/>
      <c r="J222" s="108"/>
    </row>
    <row r="223" spans="1:10" hidden="1" x14ac:dyDescent="0.25">
      <c r="A223" s="107"/>
      <c r="C223" s="108"/>
      <c r="D223" s="108"/>
      <c r="E223" s="108"/>
      <c r="F223" s="108"/>
      <c r="G223" s="108"/>
      <c r="H223" s="108"/>
      <c r="I223" s="108"/>
      <c r="J223" s="108"/>
    </row>
    <row r="224" spans="1:10" hidden="1" x14ac:dyDescent="0.25">
      <c r="A224" s="107"/>
      <c r="C224" s="108"/>
      <c r="D224" s="108"/>
      <c r="E224" s="108"/>
      <c r="F224" s="108"/>
      <c r="G224" s="108"/>
      <c r="H224" s="108"/>
      <c r="I224" s="108"/>
      <c r="J224" s="108"/>
    </row>
    <row r="225" spans="1:10" hidden="1" x14ac:dyDescent="0.25">
      <c r="A225" s="107"/>
      <c r="C225" s="108"/>
      <c r="D225" s="108"/>
      <c r="E225" s="108"/>
      <c r="F225" s="108"/>
      <c r="G225" s="108"/>
      <c r="H225" s="108"/>
      <c r="I225" s="108"/>
      <c r="J225" s="108"/>
    </row>
    <row r="226" spans="1:10" hidden="1" x14ac:dyDescent="0.25">
      <c r="A226" s="107"/>
      <c r="C226" s="108"/>
      <c r="D226" s="108"/>
      <c r="E226" s="108"/>
      <c r="F226" s="108"/>
      <c r="G226" s="108"/>
      <c r="H226" s="108"/>
      <c r="I226" s="108"/>
      <c r="J226" s="108"/>
    </row>
    <row r="227" spans="1:10" hidden="1" x14ac:dyDescent="0.25">
      <c r="A227" s="107"/>
      <c r="C227" s="108"/>
      <c r="D227" s="108"/>
      <c r="E227" s="108"/>
      <c r="F227" s="108"/>
      <c r="G227" s="108"/>
      <c r="H227" s="108"/>
      <c r="I227" s="108"/>
      <c r="J227" s="108"/>
    </row>
    <row r="228" spans="1:10" hidden="1" x14ac:dyDescent="0.25">
      <c r="A228" s="107"/>
      <c r="C228" s="108"/>
      <c r="D228" s="108"/>
      <c r="E228" s="108"/>
      <c r="F228" s="108"/>
      <c r="G228" s="108"/>
      <c r="H228" s="108"/>
      <c r="I228" s="108"/>
      <c r="J228" s="108"/>
    </row>
    <row r="229" spans="1:10" hidden="1" x14ac:dyDescent="0.25">
      <c r="A229" s="107"/>
      <c r="C229" s="108"/>
      <c r="D229" s="108"/>
      <c r="E229" s="108"/>
      <c r="F229" s="108"/>
      <c r="G229" s="108"/>
      <c r="H229" s="108"/>
      <c r="I229" s="108"/>
      <c r="J229" s="108"/>
    </row>
    <row r="230" spans="1:10" hidden="1" x14ac:dyDescent="0.25">
      <c r="A230" s="107"/>
      <c r="C230" s="108"/>
      <c r="D230" s="108"/>
      <c r="E230" s="108"/>
      <c r="F230" s="108"/>
      <c r="G230" s="108"/>
      <c r="H230" s="108"/>
      <c r="I230" s="108"/>
      <c r="J230" s="108"/>
    </row>
    <row r="231" spans="1:10" hidden="1" x14ac:dyDescent="0.25">
      <c r="A231" s="107"/>
      <c r="C231" s="108"/>
      <c r="D231" s="108"/>
      <c r="E231" s="108"/>
      <c r="F231" s="108"/>
      <c r="G231" s="108"/>
      <c r="H231" s="108"/>
      <c r="I231" s="108"/>
      <c r="J231" s="108"/>
    </row>
    <row r="232" spans="1:10" hidden="1" x14ac:dyDescent="0.25">
      <c r="A232" s="107"/>
      <c r="C232" s="108"/>
      <c r="D232" s="108"/>
      <c r="E232" s="108"/>
      <c r="F232" s="108"/>
      <c r="G232" s="108"/>
      <c r="H232" s="108"/>
      <c r="I232" s="108"/>
      <c r="J232" s="108"/>
    </row>
    <row r="233" spans="1:10" hidden="1" x14ac:dyDescent="0.25">
      <c r="A233" s="107"/>
      <c r="C233" s="108"/>
      <c r="D233" s="108"/>
      <c r="E233" s="108"/>
      <c r="F233" s="108"/>
      <c r="G233" s="108"/>
      <c r="H233" s="108"/>
      <c r="I233" s="108"/>
      <c r="J233" s="108"/>
    </row>
    <row r="234" spans="1:10" hidden="1" x14ac:dyDescent="0.25">
      <c r="A234" s="107"/>
      <c r="C234" s="108"/>
      <c r="D234" s="108"/>
      <c r="E234" s="108"/>
      <c r="F234" s="108"/>
      <c r="G234" s="108"/>
      <c r="H234" s="108"/>
      <c r="I234" s="108"/>
      <c r="J234" s="108"/>
    </row>
    <row r="235" spans="1:10" hidden="1" x14ac:dyDescent="0.25">
      <c r="A235" s="107"/>
      <c r="C235" s="108"/>
      <c r="D235" s="108"/>
      <c r="E235" s="108"/>
      <c r="F235" s="108"/>
      <c r="G235" s="108"/>
      <c r="H235" s="108"/>
      <c r="I235" s="108"/>
      <c r="J235" s="108"/>
    </row>
    <row r="236" spans="1:10" hidden="1" x14ac:dyDescent="0.25">
      <c r="A236" s="107"/>
      <c r="C236" s="108"/>
      <c r="D236" s="108"/>
      <c r="E236" s="108"/>
      <c r="F236" s="108"/>
      <c r="G236" s="108"/>
      <c r="H236" s="108"/>
      <c r="I236" s="108"/>
      <c r="J236" s="108"/>
    </row>
    <row r="237" spans="1:10" hidden="1" x14ac:dyDescent="0.25">
      <c r="A237" s="107"/>
      <c r="C237" s="108"/>
      <c r="D237" s="108"/>
      <c r="E237" s="108"/>
      <c r="F237" s="108"/>
      <c r="G237" s="108"/>
      <c r="H237" s="108"/>
      <c r="I237" s="108"/>
      <c r="J237" s="108"/>
    </row>
    <row r="238" spans="1:10" hidden="1" x14ac:dyDescent="0.25">
      <c r="A238" s="107"/>
      <c r="C238" s="108"/>
      <c r="D238" s="108"/>
      <c r="E238" s="108"/>
      <c r="F238" s="108"/>
      <c r="G238" s="108"/>
      <c r="H238" s="108"/>
      <c r="I238" s="108"/>
      <c r="J238" s="108"/>
    </row>
    <row r="239" spans="1:10" hidden="1" x14ac:dyDescent="0.25">
      <c r="A239" s="107"/>
      <c r="C239" s="108"/>
      <c r="D239" s="108"/>
      <c r="E239" s="108"/>
      <c r="F239" s="108"/>
      <c r="G239" s="108"/>
      <c r="H239" s="108"/>
      <c r="I239" s="108"/>
      <c r="J239" s="108"/>
    </row>
    <row r="240" spans="1:10" hidden="1" x14ac:dyDescent="0.25">
      <c r="A240" s="107"/>
      <c r="C240" s="108"/>
      <c r="D240" s="108"/>
      <c r="E240" s="108"/>
      <c r="F240" s="108"/>
      <c r="G240" s="108"/>
      <c r="H240" s="108"/>
      <c r="I240" s="108"/>
      <c r="J240" s="108"/>
    </row>
    <row r="241" spans="1:10" hidden="1" x14ac:dyDescent="0.25">
      <c r="A241" s="107"/>
      <c r="C241" s="108"/>
      <c r="D241" s="108"/>
      <c r="E241" s="108"/>
      <c r="F241" s="108"/>
      <c r="G241" s="108"/>
      <c r="H241" s="108"/>
      <c r="I241" s="108"/>
      <c r="J241" s="108"/>
    </row>
    <row r="242" spans="1:10" hidden="1" x14ac:dyDescent="0.25">
      <c r="A242" s="107"/>
      <c r="C242" s="108"/>
      <c r="D242" s="108"/>
      <c r="E242" s="108"/>
      <c r="F242" s="108"/>
      <c r="G242" s="108"/>
      <c r="H242" s="108"/>
      <c r="I242" s="108"/>
      <c r="J242" s="108"/>
    </row>
    <row r="243" spans="1:10" hidden="1" x14ac:dyDescent="0.25">
      <c r="A243" s="107"/>
      <c r="C243" s="108"/>
      <c r="D243" s="108"/>
      <c r="E243" s="108"/>
      <c r="F243" s="108"/>
      <c r="G243" s="108"/>
      <c r="H243" s="108"/>
      <c r="I243" s="108"/>
      <c r="J243" s="108"/>
    </row>
    <row r="244" spans="1:10" hidden="1" x14ac:dyDescent="0.25">
      <c r="A244" s="107"/>
      <c r="C244" s="108"/>
      <c r="D244" s="108"/>
      <c r="E244" s="108"/>
      <c r="F244" s="108"/>
      <c r="G244" s="108"/>
      <c r="H244" s="108"/>
      <c r="I244" s="108"/>
      <c r="J244" s="108"/>
    </row>
    <row r="245" spans="1:10" hidden="1" x14ac:dyDescent="0.25">
      <c r="A245" s="107"/>
      <c r="C245" s="108"/>
      <c r="D245" s="108"/>
      <c r="E245" s="108"/>
      <c r="F245" s="108"/>
      <c r="G245" s="108"/>
      <c r="H245" s="108"/>
      <c r="I245" s="108"/>
      <c r="J245" s="108"/>
    </row>
    <row r="246" spans="1:10" hidden="1" x14ac:dyDescent="0.25">
      <c r="A246" s="107"/>
      <c r="C246" s="108"/>
      <c r="D246" s="108"/>
      <c r="E246" s="108"/>
      <c r="F246" s="108"/>
      <c r="G246" s="108"/>
      <c r="H246" s="108"/>
      <c r="I246" s="108"/>
      <c r="J246" s="108"/>
    </row>
    <row r="247" spans="1:10" hidden="1" x14ac:dyDescent="0.25">
      <c r="A247" s="107"/>
      <c r="C247" s="108"/>
      <c r="D247" s="108"/>
      <c r="E247" s="108"/>
      <c r="F247" s="108"/>
      <c r="G247" s="108"/>
      <c r="H247" s="108"/>
      <c r="I247" s="108"/>
      <c r="J247" s="108"/>
    </row>
    <row r="248" spans="1:10" hidden="1" x14ac:dyDescent="0.25">
      <c r="A248" s="107"/>
      <c r="C248" s="108"/>
      <c r="D248" s="108"/>
      <c r="E248" s="108"/>
      <c r="F248" s="108"/>
      <c r="G248" s="108"/>
      <c r="H248" s="108"/>
      <c r="I248" s="108"/>
      <c r="J248" s="108"/>
    </row>
    <row r="249" spans="1:10" hidden="1" x14ac:dyDescent="0.25">
      <c r="A249" s="107"/>
      <c r="C249" s="108"/>
      <c r="D249" s="108"/>
      <c r="E249" s="108"/>
      <c r="F249" s="108"/>
      <c r="G249" s="108"/>
      <c r="H249" s="108"/>
      <c r="I249" s="108"/>
      <c r="J249" s="108"/>
    </row>
    <row r="250" spans="1:10" hidden="1" x14ac:dyDescent="0.25">
      <c r="A250" s="107"/>
      <c r="C250" s="108"/>
      <c r="D250" s="108"/>
      <c r="E250" s="108"/>
      <c r="F250" s="108"/>
      <c r="G250" s="108"/>
      <c r="H250" s="108"/>
      <c r="I250" s="108"/>
      <c r="J250" s="108"/>
    </row>
    <row r="251" spans="1:10" hidden="1" x14ac:dyDescent="0.25">
      <c r="A251" s="107"/>
      <c r="C251" s="108"/>
      <c r="D251" s="108"/>
      <c r="E251" s="108"/>
      <c r="F251" s="108"/>
      <c r="G251" s="108"/>
      <c r="H251" s="108"/>
      <c r="I251" s="108"/>
      <c r="J251" s="108"/>
    </row>
    <row r="252" spans="1:10" hidden="1" x14ac:dyDescent="0.25">
      <c r="A252" s="107"/>
      <c r="C252" s="108"/>
      <c r="D252" s="108"/>
      <c r="E252" s="108"/>
      <c r="F252" s="108"/>
      <c r="G252" s="108"/>
      <c r="H252" s="108"/>
      <c r="I252" s="108"/>
      <c r="J252" s="108"/>
    </row>
    <row r="253" spans="1:10" hidden="1" x14ac:dyDescent="0.25">
      <c r="A253" s="107"/>
      <c r="C253" s="108"/>
      <c r="D253" s="108"/>
      <c r="E253" s="108"/>
      <c r="F253" s="108"/>
      <c r="G253" s="108"/>
      <c r="H253" s="108"/>
      <c r="I253" s="108"/>
      <c r="J253" s="108"/>
    </row>
    <row r="254" spans="1:10" hidden="1" x14ac:dyDescent="0.25">
      <c r="A254" s="107"/>
      <c r="C254" s="108"/>
      <c r="D254" s="108"/>
      <c r="E254" s="108"/>
      <c r="F254" s="108"/>
      <c r="G254" s="108"/>
      <c r="H254" s="108"/>
      <c r="I254" s="108"/>
      <c r="J254" s="108"/>
    </row>
    <row r="255" spans="1:10" hidden="1" x14ac:dyDescent="0.25">
      <c r="A255" s="107"/>
      <c r="C255" s="108"/>
      <c r="D255" s="108"/>
      <c r="E255" s="108"/>
      <c r="F255" s="108"/>
      <c r="G255" s="108"/>
      <c r="H255" s="108"/>
      <c r="I255" s="108"/>
      <c r="J255" s="108"/>
    </row>
    <row r="256" spans="1:10" hidden="1" x14ac:dyDescent="0.25">
      <c r="A256" s="107"/>
      <c r="C256" s="108"/>
      <c r="D256" s="108"/>
      <c r="E256" s="108"/>
      <c r="F256" s="108"/>
      <c r="G256" s="108"/>
      <c r="H256" s="108"/>
      <c r="I256" s="108"/>
      <c r="J256" s="108"/>
    </row>
    <row r="257" spans="1:10" hidden="1" x14ac:dyDescent="0.25">
      <c r="A257" s="107"/>
      <c r="C257" s="108"/>
      <c r="D257" s="108"/>
      <c r="E257" s="108"/>
      <c r="F257" s="108"/>
      <c r="G257" s="108"/>
      <c r="H257" s="108"/>
      <c r="I257" s="108"/>
      <c r="J257" s="108"/>
    </row>
    <row r="258" spans="1:10" hidden="1" x14ac:dyDescent="0.25">
      <c r="A258" s="107"/>
      <c r="C258" s="108"/>
      <c r="D258" s="108"/>
      <c r="E258" s="108"/>
      <c r="F258" s="108"/>
      <c r="G258" s="108"/>
      <c r="H258" s="108"/>
      <c r="I258" s="108"/>
      <c r="J258" s="108"/>
    </row>
    <row r="259" spans="1:10" hidden="1" x14ac:dyDescent="0.25">
      <c r="A259" s="107"/>
      <c r="C259" s="108"/>
      <c r="D259" s="108"/>
      <c r="E259" s="108"/>
      <c r="F259" s="108"/>
      <c r="G259" s="108"/>
      <c r="H259" s="108"/>
      <c r="I259" s="108"/>
      <c r="J259" s="108"/>
    </row>
    <row r="260" spans="1:10" hidden="1" x14ac:dyDescent="0.25">
      <c r="A260" s="107"/>
      <c r="C260" s="108"/>
      <c r="D260" s="108"/>
      <c r="E260" s="108"/>
      <c r="F260" s="108"/>
      <c r="G260" s="108"/>
      <c r="H260" s="108"/>
      <c r="I260" s="108"/>
      <c r="J260" s="108"/>
    </row>
    <row r="261" spans="1:10" hidden="1" x14ac:dyDescent="0.25">
      <c r="A261" s="107"/>
      <c r="C261" s="108"/>
      <c r="D261" s="108"/>
      <c r="E261" s="108"/>
      <c r="F261" s="108"/>
      <c r="G261" s="108"/>
      <c r="H261" s="108"/>
      <c r="I261" s="108"/>
      <c r="J261" s="108"/>
    </row>
    <row r="262" spans="1:10" hidden="1" x14ac:dyDescent="0.25">
      <c r="A262" s="107"/>
      <c r="C262" s="108"/>
      <c r="D262" s="108"/>
      <c r="E262" s="108"/>
      <c r="F262" s="108"/>
      <c r="G262" s="108"/>
      <c r="H262" s="108"/>
      <c r="I262" s="108"/>
      <c r="J262" s="108"/>
    </row>
    <row r="263" spans="1:10" hidden="1" x14ac:dyDescent="0.25">
      <c r="A263" s="107"/>
      <c r="C263" s="108"/>
      <c r="D263" s="108"/>
      <c r="E263" s="108"/>
      <c r="F263" s="108"/>
      <c r="G263" s="108"/>
      <c r="H263" s="108"/>
      <c r="I263" s="108"/>
      <c r="J263" s="108"/>
    </row>
    <row r="264" spans="1:10" hidden="1" x14ac:dyDescent="0.25">
      <c r="A264" s="107"/>
      <c r="C264" s="108"/>
      <c r="D264" s="108"/>
      <c r="E264" s="108"/>
      <c r="F264" s="108"/>
      <c r="G264" s="108"/>
      <c r="H264" s="108"/>
      <c r="I264" s="108"/>
      <c r="J264" s="108"/>
    </row>
    <row r="265" spans="1:10" hidden="1" x14ac:dyDescent="0.25">
      <c r="A265" s="107"/>
      <c r="C265" s="108"/>
      <c r="D265" s="108"/>
      <c r="E265" s="108"/>
      <c r="F265" s="108"/>
      <c r="G265" s="108"/>
      <c r="H265" s="108"/>
      <c r="I265" s="108"/>
      <c r="J265" s="108"/>
    </row>
    <row r="266" spans="1:10" hidden="1" x14ac:dyDescent="0.25">
      <c r="A266" s="107"/>
      <c r="C266" s="108"/>
      <c r="D266" s="108"/>
      <c r="E266" s="108"/>
      <c r="F266" s="108"/>
      <c r="G266" s="108"/>
      <c r="H266" s="108"/>
      <c r="I266" s="108"/>
      <c r="J266" s="108"/>
    </row>
    <row r="267" spans="1:10" hidden="1" x14ac:dyDescent="0.25">
      <c r="A267" s="107"/>
      <c r="C267" s="108"/>
      <c r="D267" s="108"/>
      <c r="E267" s="108"/>
      <c r="F267" s="108"/>
      <c r="G267" s="108"/>
      <c r="H267" s="108"/>
      <c r="I267" s="108"/>
      <c r="J267" s="108"/>
    </row>
    <row r="268" spans="1:10" hidden="1" x14ac:dyDescent="0.25">
      <c r="A268" s="107"/>
      <c r="C268" s="108"/>
      <c r="D268" s="108"/>
      <c r="E268" s="108"/>
      <c r="F268" s="108"/>
      <c r="G268" s="108"/>
      <c r="H268" s="108"/>
      <c r="I268" s="108"/>
      <c r="J268" s="108"/>
    </row>
    <row r="269" spans="1:10" hidden="1" x14ac:dyDescent="0.25">
      <c r="A269" s="107"/>
      <c r="C269" s="108"/>
      <c r="D269" s="108"/>
      <c r="E269" s="108"/>
      <c r="F269" s="108"/>
      <c r="G269" s="108"/>
      <c r="H269" s="108"/>
      <c r="I269" s="108"/>
      <c r="J269" s="108"/>
    </row>
    <row r="270" spans="1:10" hidden="1" x14ac:dyDescent="0.25">
      <c r="A270" s="107"/>
      <c r="C270" s="108"/>
      <c r="D270" s="108"/>
      <c r="E270" s="108"/>
      <c r="F270" s="108"/>
      <c r="G270" s="108"/>
      <c r="H270" s="108"/>
      <c r="I270" s="108"/>
      <c r="J270" s="108"/>
    </row>
    <row r="271" spans="1:10" hidden="1" x14ac:dyDescent="0.25">
      <c r="A271" s="107"/>
      <c r="C271" s="108"/>
      <c r="D271" s="108"/>
      <c r="E271" s="108"/>
      <c r="F271" s="108"/>
      <c r="G271" s="108"/>
      <c r="H271" s="108"/>
      <c r="I271" s="108"/>
      <c r="J271" s="108"/>
    </row>
    <row r="272" spans="1:10" hidden="1" x14ac:dyDescent="0.25">
      <c r="A272" s="107"/>
      <c r="C272" s="108"/>
      <c r="D272" s="108"/>
      <c r="E272" s="108"/>
      <c r="F272" s="108"/>
      <c r="G272" s="108"/>
      <c r="H272" s="108"/>
      <c r="I272" s="108"/>
      <c r="J272" s="108"/>
    </row>
    <row r="273" spans="1:10" hidden="1" x14ac:dyDescent="0.25">
      <c r="A273" s="107"/>
      <c r="C273" s="108"/>
      <c r="D273" s="108"/>
      <c r="E273" s="108"/>
      <c r="F273" s="108"/>
      <c r="G273" s="108"/>
      <c r="H273" s="108"/>
      <c r="I273" s="108"/>
      <c r="J273" s="108"/>
    </row>
    <row r="274" spans="1:10" hidden="1" x14ac:dyDescent="0.25">
      <c r="A274" s="107"/>
      <c r="C274" s="108"/>
      <c r="D274" s="108"/>
      <c r="E274" s="108"/>
      <c r="F274" s="108"/>
      <c r="G274" s="108"/>
      <c r="H274" s="108"/>
      <c r="I274" s="108"/>
      <c r="J274" s="108"/>
    </row>
    <row r="275" spans="1:10" hidden="1" x14ac:dyDescent="0.25">
      <c r="A275" s="107"/>
      <c r="C275" s="108"/>
      <c r="D275" s="108"/>
      <c r="E275" s="108"/>
      <c r="F275" s="108"/>
      <c r="G275" s="108"/>
      <c r="H275" s="108"/>
      <c r="I275" s="108"/>
      <c r="J275" s="108"/>
    </row>
    <row r="276" spans="1:10" hidden="1" x14ac:dyDescent="0.25">
      <c r="A276" s="107"/>
      <c r="C276" s="108"/>
      <c r="D276" s="108"/>
      <c r="E276" s="108"/>
      <c r="F276" s="108"/>
      <c r="G276" s="108"/>
      <c r="H276" s="108"/>
      <c r="I276" s="108"/>
      <c r="J276" s="108"/>
    </row>
    <row r="277" spans="1:10" hidden="1" x14ac:dyDescent="0.25">
      <c r="A277" s="107"/>
      <c r="C277" s="108"/>
      <c r="D277" s="108"/>
      <c r="E277" s="108"/>
      <c r="F277" s="108"/>
      <c r="G277" s="108"/>
      <c r="H277" s="108"/>
      <c r="I277" s="108"/>
      <c r="J277" s="108"/>
    </row>
    <row r="278" spans="1:10" hidden="1" x14ac:dyDescent="0.25">
      <c r="A278" s="107"/>
      <c r="C278" s="108"/>
      <c r="D278" s="108"/>
      <c r="E278" s="108"/>
      <c r="F278" s="108"/>
      <c r="G278" s="108"/>
      <c r="H278" s="108"/>
      <c r="I278" s="108"/>
      <c r="J278" s="108"/>
    </row>
    <row r="279" spans="1:10" hidden="1" x14ac:dyDescent="0.25">
      <c r="A279" s="107"/>
      <c r="C279" s="108"/>
      <c r="D279" s="108"/>
      <c r="E279" s="108"/>
      <c r="F279" s="108"/>
      <c r="G279" s="108"/>
      <c r="H279" s="108"/>
      <c r="I279" s="108"/>
      <c r="J279" s="108"/>
    </row>
    <row r="280" spans="1:10" hidden="1" x14ac:dyDescent="0.25">
      <c r="A280" s="107"/>
      <c r="C280" s="108"/>
      <c r="D280" s="108"/>
      <c r="E280" s="108"/>
      <c r="F280" s="108"/>
      <c r="G280" s="108"/>
      <c r="H280" s="108"/>
      <c r="I280" s="108"/>
      <c r="J280" s="108"/>
    </row>
    <row r="281" spans="1:10" hidden="1" x14ac:dyDescent="0.25">
      <c r="A281" s="107"/>
      <c r="C281" s="108"/>
      <c r="D281" s="108"/>
      <c r="E281" s="108"/>
      <c r="F281" s="108"/>
      <c r="G281" s="108"/>
      <c r="H281" s="108"/>
      <c r="I281" s="108"/>
      <c r="J281" s="108"/>
    </row>
    <row r="282" spans="1:10" hidden="1" x14ac:dyDescent="0.25">
      <c r="A282" s="107"/>
      <c r="C282" s="108"/>
      <c r="D282" s="108"/>
      <c r="E282" s="108"/>
      <c r="F282" s="108"/>
      <c r="G282" s="108"/>
      <c r="H282" s="108"/>
      <c r="I282" s="108"/>
      <c r="J282" s="108"/>
    </row>
    <row r="283" spans="1:10" hidden="1" x14ac:dyDescent="0.25">
      <c r="A283" s="107"/>
      <c r="C283" s="108"/>
      <c r="D283" s="108"/>
      <c r="E283" s="108"/>
      <c r="F283" s="108"/>
      <c r="G283" s="108"/>
      <c r="H283" s="108"/>
      <c r="I283" s="108"/>
      <c r="J283" s="108"/>
    </row>
    <row r="284" spans="1:10" hidden="1" x14ac:dyDescent="0.25">
      <c r="A284" s="107"/>
      <c r="C284" s="108"/>
      <c r="D284" s="108"/>
      <c r="E284" s="108"/>
      <c r="F284" s="108"/>
      <c r="G284" s="108"/>
      <c r="H284" s="108"/>
      <c r="I284" s="108"/>
      <c r="J284" s="108"/>
    </row>
    <row r="285" spans="1:10" hidden="1" x14ac:dyDescent="0.25">
      <c r="A285" s="107"/>
      <c r="C285" s="108"/>
      <c r="D285" s="108"/>
      <c r="E285" s="108"/>
      <c r="F285" s="108"/>
      <c r="G285" s="108"/>
      <c r="H285" s="108"/>
      <c r="I285" s="108"/>
      <c r="J285" s="108"/>
    </row>
    <row r="286" spans="1:10" hidden="1" x14ac:dyDescent="0.25">
      <c r="A286" s="107"/>
      <c r="C286" s="108"/>
      <c r="D286" s="108"/>
      <c r="E286" s="108"/>
      <c r="F286" s="108"/>
      <c r="G286" s="108"/>
      <c r="H286" s="108"/>
      <c r="I286" s="108"/>
      <c r="J286" s="108"/>
    </row>
    <row r="287" spans="1:10" hidden="1" x14ac:dyDescent="0.25">
      <c r="A287" s="107"/>
      <c r="C287" s="108"/>
      <c r="D287" s="108"/>
      <c r="E287" s="108"/>
      <c r="F287" s="108"/>
      <c r="G287" s="108"/>
      <c r="H287" s="108"/>
      <c r="I287" s="108"/>
      <c r="J287" s="108"/>
    </row>
    <row r="288" spans="1:10" hidden="1" x14ac:dyDescent="0.25">
      <c r="A288" s="107"/>
      <c r="C288" s="108"/>
      <c r="D288" s="108"/>
      <c r="E288" s="108"/>
      <c r="F288" s="108"/>
      <c r="G288" s="108"/>
      <c r="H288" s="108"/>
      <c r="I288" s="108"/>
      <c r="J288" s="108"/>
    </row>
    <row r="289" spans="1:10" hidden="1" x14ac:dyDescent="0.25">
      <c r="A289" s="107"/>
      <c r="C289" s="108"/>
      <c r="D289" s="108"/>
      <c r="E289" s="108"/>
      <c r="F289" s="108"/>
      <c r="G289" s="108"/>
      <c r="H289" s="108"/>
      <c r="I289" s="108"/>
      <c r="J289" s="108"/>
    </row>
    <row r="290" spans="1:10" hidden="1" x14ac:dyDescent="0.25">
      <c r="A290" s="107"/>
      <c r="C290" s="108"/>
      <c r="D290" s="108"/>
      <c r="E290" s="108"/>
      <c r="F290" s="108"/>
      <c r="G290" s="108"/>
      <c r="H290" s="108"/>
      <c r="I290" s="108"/>
      <c r="J290" s="108"/>
    </row>
    <row r="291" spans="1:10" hidden="1" x14ac:dyDescent="0.25">
      <c r="A291" s="107"/>
      <c r="C291" s="108"/>
      <c r="D291" s="108"/>
      <c r="E291" s="108"/>
      <c r="F291" s="108"/>
      <c r="G291" s="108"/>
      <c r="H291" s="108"/>
      <c r="I291" s="108"/>
      <c r="J291" s="108"/>
    </row>
    <row r="292" spans="1:10" hidden="1" x14ac:dyDescent="0.25">
      <c r="A292" s="107"/>
      <c r="C292" s="108"/>
      <c r="D292" s="108"/>
      <c r="E292" s="108"/>
      <c r="F292" s="108"/>
      <c r="G292" s="108"/>
      <c r="H292" s="108"/>
      <c r="I292" s="108"/>
      <c r="J292" s="108"/>
    </row>
    <row r="293" spans="1:10" hidden="1" x14ac:dyDescent="0.25">
      <c r="A293" s="107"/>
      <c r="C293" s="108"/>
      <c r="D293" s="108"/>
      <c r="E293" s="108"/>
      <c r="F293" s="108"/>
      <c r="G293" s="108"/>
      <c r="H293" s="108"/>
      <c r="I293" s="108"/>
      <c r="J293" s="108"/>
    </row>
    <row r="294" spans="1:10" hidden="1" x14ac:dyDescent="0.25">
      <c r="A294" s="107"/>
      <c r="C294" s="108"/>
      <c r="D294" s="108"/>
      <c r="E294" s="108"/>
      <c r="F294" s="108"/>
      <c r="G294" s="108"/>
      <c r="H294" s="108"/>
      <c r="I294" s="108"/>
      <c r="J294" s="108"/>
    </row>
    <row r="295" spans="1:10" hidden="1" x14ac:dyDescent="0.25">
      <c r="A295" s="107"/>
      <c r="C295" s="108"/>
      <c r="D295" s="108"/>
      <c r="E295" s="108"/>
      <c r="F295" s="108"/>
      <c r="G295" s="108"/>
      <c r="H295" s="108"/>
      <c r="I295" s="108"/>
      <c r="J295" s="108"/>
    </row>
    <row r="296" spans="1:10" hidden="1" x14ac:dyDescent="0.25">
      <c r="A296" s="107"/>
      <c r="C296" s="108"/>
      <c r="D296" s="108"/>
      <c r="E296" s="108"/>
      <c r="F296" s="108"/>
      <c r="G296" s="108"/>
      <c r="H296" s="108"/>
      <c r="I296" s="108"/>
      <c r="J296" s="108"/>
    </row>
    <row r="297" spans="1:10" hidden="1" x14ac:dyDescent="0.25">
      <c r="A297" s="107"/>
      <c r="C297" s="108"/>
      <c r="D297" s="108"/>
      <c r="E297" s="108"/>
      <c r="F297" s="108"/>
      <c r="G297" s="108"/>
      <c r="H297" s="108"/>
      <c r="I297" s="108"/>
      <c r="J297" s="108"/>
    </row>
    <row r="298" spans="1:10" hidden="1" x14ac:dyDescent="0.25">
      <c r="A298" s="107"/>
      <c r="C298" s="108"/>
      <c r="D298" s="108"/>
      <c r="E298" s="108"/>
      <c r="F298" s="108"/>
      <c r="G298" s="108"/>
      <c r="H298" s="108"/>
      <c r="I298" s="108"/>
      <c r="J298" s="108"/>
    </row>
    <row r="299" spans="1:10" hidden="1" x14ac:dyDescent="0.25">
      <c r="A299" s="107"/>
      <c r="C299" s="108"/>
      <c r="D299" s="108"/>
      <c r="E299" s="108"/>
      <c r="F299" s="108"/>
      <c r="G299" s="108"/>
      <c r="H299" s="108"/>
      <c r="I299" s="108"/>
      <c r="J299" s="108"/>
    </row>
    <row r="300" spans="1:10" hidden="1" x14ac:dyDescent="0.25">
      <c r="A300" s="107"/>
      <c r="C300" s="108"/>
      <c r="D300" s="108"/>
      <c r="E300" s="108"/>
      <c r="F300" s="108"/>
      <c r="G300" s="108"/>
      <c r="H300" s="108"/>
      <c r="I300" s="108"/>
      <c r="J300" s="108"/>
    </row>
    <row r="301" spans="1:10" hidden="1" x14ac:dyDescent="0.25">
      <c r="A301" s="107"/>
      <c r="C301" s="108"/>
      <c r="D301" s="108"/>
      <c r="E301" s="108"/>
      <c r="F301" s="108"/>
      <c r="G301" s="108"/>
      <c r="H301" s="108"/>
      <c r="I301" s="108"/>
      <c r="J301" s="108"/>
    </row>
    <row r="302" spans="1:10" hidden="1" x14ac:dyDescent="0.25">
      <c r="A302" s="107"/>
      <c r="C302" s="108"/>
      <c r="D302" s="108"/>
      <c r="E302" s="108"/>
      <c r="F302" s="108"/>
      <c r="G302" s="108"/>
      <c r="H302" s="108"/>
      <c r="I302" s="108"/>
      <c r="J302" s="108"/>
    </row>
    <row r="303" spans="1:10" hidden="1" x14ac:dyDescent="0.25">
      <c r="A303" s="107"/>
      <c r="C303" s="108"/>
      <c r="D303" s="108"/>
      <c r="E303" s="108"/>
      <c r="F303" s="108"/>
      <c r="G303" s="108"/>
      <c r="H303" s="108"/>
      <c r="I303" s="108"/>
      <c r="J303" s="108"/>
    </row>
    <row r="304" spans="1:10" hidden="1" x14ac:dyDescent="0.25">
      <c r="A304" s="107"/>
      <c r="C304" s="108"/>
      <c r="D304" s="108"/>
      <c r="E304" s="108"/>
      <c r="F304" s="108"/>
      <c r="G304" s="108"/>
      <c r="H304" s="108"/>
      <c r="I304" s="108"/>
      <c r="J304" s="108"/>
    </row>
    <row r="305" spans="1:10" hidden="1" x14ac:dyDescent="0.25">
      <c r="A305" s="107"/>
      <c r="C305" s="108"/>
      <c r="D305" s="108"/>
      <c r="E305" s="108"/>
      <c r="F305" s="108"/>
      <c r="G305" s="108"/>
      <c r="H305" s="108"/>
      <c r="I305" s="108"/>
      <c r="J305" s="108"/>
    </row>
    <row r="306" spans="1:10" hidden="1" x14ac:dyDescent="0.25">
      <c r="A306" s="107"/>
      <c r="C306" s="108"/>
      <c r="D306" s="108"/>
      <c r="E306" s="108"/>
      <c r="F306" s="108"/>
      <c r="G306" s="108"/>
      <c r="H306" s="108"/>
      <c r="I306" s="108"/>
      <c r="J306" s="108"/>
    </row>
    <row r="307" spans="1:10" hidden="1" x14ac:dyDescent="0.25">
      <c r="A307" s="107"/>
      <c r="C307" s="108"/>
      <c r="D307" s="108"/>
      <c r="E307" s="108"/>
      <c r="F307" s="108"/>
      <c r="G307" s="108"/>
      <c r="H307" s="108"/>
      <c r="I307" s="108"/>
      <c r="J307" s="108"/>
    </row>
    <row r="308" spans="1:10" hidden="1" x14ac:dyDescent="0.25">
      <c r="A308" s="107"/>
      <c r="C308" s="108"/>
      <c r="D308" s="108"/>
      <c r="E308" s="108"/>
      <c r="F308" s="108"/>
      <c r="G308" s="108"/>
      <c r="H308" s="108"/>
      <c r="I308" s="108"/>
      <c r="J308" s="108"/>
    </row>
    <row r="309" spans="1:10" hidden="1" x14ac:dyDescent="0.25">
      <c r="A309" s="107"/>
      <c r="C309" s="108"/>
      <c r="D309" s="108"/>
      <c r="E309" s="108"/>
      <c r="F309" s="108"/>
      <c r="G309" s="108"/>
      <c r="H309" s="108"/>
      <c r="I309" s="108"/>
      <c r="J309" s="108"/>
    </row>
    <row r="310" spans="1:10" hidden="1" x14ac:dyDescent="0.25">
      <c r="A310" s="107"/>
      <c r="C310" s="108"/>
      <c r="D310" s="108"/>
      <c r="E310" s="108"/>
      <c r="F310" s="108"/>
      <c r="G310" s="108"/>
      <c r="H310" s="108"/>
      <c r="I310" s="108"/>
      <c r="J310" s="108"/>
    </row>
    <row r="311" spans="1:10" hidden="1" x14ac:dyDescent="0.25">
      <c r="A311" s="107"/>
      <c r="C311" s="108"/>
      <c r="D311" s="108"/>
      <c r="E311" s="108"/>
      <c r="F311" s="108"/>
      <c r="G311" s="108"/>
      <c r="H311" s="108"/>
      <c r="I311" s="108"/>
      <c r="J311" s="108"/>
    </row>
    <row r="312" spans="1:10" hidden="1" x14ac:dyDescent="0.25">
      <c r="A312" s="107"/>
      <c r="C312" s="108"/>
      <c r="D312" s="108"/>
      <c r="E312" s="108"/>
      <c r="F312" s="108"/>
      <c r="G312" s="108"/>
      <c r="H312" s="108"/>
      <c r="I312" s="108"/>
      <c r="J312" s="108"/>
    </row>
    <row r="313" spans="1:10" hidden="1" x14ac:dyDescent="0.25">
      <c r="A313" s="107"/>
      <c r="C313" s="108"/>
      <c r="D313" s="108"/>
      <c r="E313" s="108"/>
      <c r="F313" s="108"/>
      <c r="G313" s="108"/>
      <c r="H313" s="108"/>
      <c r="I313" s="108"/>
      <c r="J313" s="108"/>
    </row>
    <row r="314" spans="1:10" hidden="1" x14ac:dyDescent="0.25">
      <c r="A314" s="107"/>
      <c r="C314" s="108"/>
      <c r="D314" s="108"/>
      <c r="E314" s="108"/>
      <c r="F314" s="108"/>
      <c r="G314" s="108"/>
      <c r="H314" s="108"/>
      <c r="I314" s="108"/>
      <c r="J314" s="108"/>
    </row>
    <row r="315" spans="1:10" hidden="1" x14ac:dyDescent="0.25">
      <c r="A315" s="107"/>
      <c r="C315" s="108"/>
      <c r="D315" s="108"/>
      <c r="E315" s="108"/>
      <c r="F315" s="108"/>
      <c r="G315" s="108"/>
      <c r="H315" s="108"/>
      <c r="I315" s="108"/>
      <c r="J315" s="108"/>
    </row>
    <row r="316" spans="1:10" hidden="1" x14ac:dyDescent="0.25">
      <c r="A316" s="107"/>
      <c r="C316" s="108"/>
      <c r="D316" s="108"/>
      <c r="E316" s="108"/>
      <c r="F316" s="108"/>
      <c r="G316" s="108"/>
      <c r="H316" s="108"/>
      <c r="I316" s="108"/>
      <c r="J316" s="108"/>
    </row>
    <row r="317" spans="1:10" hidden="1" x14ac:dyDescent="0.25">
      <c r="A317" s="107"/>
      <c r="C317" s="108"/>
      <c r="D317" s="108"/>
      <c r="E317" s="108"/>
      <c r="F317" s="108"/>
      <c r="G317" s="108"/>
      <c r="H317" s="108"/>
      <c r="I317" s="108"/>
      <c r="J317" s="108"/>
    </row>
    <row r="318" spans="1:10" hidden="1" x14ac:dyDescent="0.25">
      <c r="A318" s="107"/>
      <c r="C318" s="108"/>
      <c r="D318" s="108"/>
      <c r="E318" s="108"/>
      <c r="F318" s="108"/>
      <c r="G318" s="108"/>
      <c r="H318" s="108"/>
      <c r="I318" s="108"/>
      <c r="J318" s="108"/>
    </row>
    <row r="319" spans="1:10" x14ac:dyDescent="0.25">
      <c r="A319" s="3"/>
    </row>
    <row r="320" spans="1:10" x14ac:dyDescent="0.25">
      <c r="A320" s="7" t="s">
        <v>206</v>
      </c>
    </row>
  </sheetData>
  <sheetProtection password="CAFC" sheet="1" objects="1" scenarios="1" formatColumns="0" formatRows="0"/>
  <mergeCells count="2">
    <mergeCell ref="D6:E6"/>
    <mergeCell ref="D166:E166"/>
  </mergeCells>
  <phoneticPr fontId="2" type="noConversion"/>
  <pageMargins left="0.75" right="0.75" top="1" bottom="1" header="0.5" footer="0.5"/>
  <pageSetup scale="82" fitToHeight="2" orientation="landscape" r:id="rId1"/>
  <headerFooter alignWithMargins="0">
    <oddHeader>&amp;A</oddHeader>
  </headerFooter>
  <rowBreaks count="1" manualBreakCount="1">
    <brk id="16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S129"/>
  <sheetViews>
    <sheetView workbookViewId="0"/>
  </sheetViews>
  <sheetFormatPr defaultRowHeight="13.2" x14ac:dyDescent="0.25"/>
  <cols>
    <col min="12" max="12" width="10" bestFit="1" customWidth="1"/>
    <col min="14" max="14" width="2.6640625" customWidth="1"/>
    <col min="15" max="15" width="12.6640625" customWidth="1"/>
  </cols>
  <sheetData>
    <row r="3" spans="1:19" ht="15.6" x14ac:dyDescent="0.3">
      <c r="B3" s="2" t="s">
        <v>31</v>
      </c>
    </row>
    <row r="4" spans="1:19" x14ac:dyDescent="0.25">
      <c r="B4" t="s">
        <v>207</v>
      </c>
    </row>
    <row r="5" spans="1:19" x14ac:dyDescent="0.25">
      <c r="B5" s="30"/>
    </row>
    <row r="6" spans="1:19" ht="25.5" customHeight="1" x14ac:dyDescent="0.25">
      <c r="O6" s="8" t="s">
        <v>157</v>
      </c>
      <c r="P6" s="215" t="s">
        <v>346</v>
      </c>
      <c r="Q6" s="216"/>
      <c r="R6" s="215" t="s">
        <v>349</v>
      </c>
      <c r="S6" s="216"/>
    </row>
    <row r="7" spans="1:19" x14ac:dyDescent="0.25">
      <c r="A7" s="3" t="s">
        <v>2</v>
      </c>
      <c r="O7" s="8" t="s">
        <v>158</v>
      </c>
      <c r="P7" s="49" t="s">
        <v>347</v>
      </c>
      <c r="Q7" s="49" t="s">
        <v>348</v>
      </c>
      <c r="R7" s="49" t="s">
        <v>347</v>
      </c>
      <c r="S7" s="49" t="s">
        <v>348</v>
      </c>
    </row>
    <row r="8" spans="1:19" x14ac:dyDescent="0.25">
      <c r="A8" s="3"/>
      <c r="L8" t="s">
        <v>33</v>
      </c>
      <c r="M8" s="3" t="s">
        <v>34</v>
      </c>
    </row>
    <row r="9" spans="1:19" x14ac:dyDescent="0.25">
      <c r="A9" s="3">
        <v>1</v>
      </c>
      <c r="B9" t="s">
        <v>32</v>
      </c>
      <c r="K9" t="s">
        <v>14</v>
      </c>
      <c r="L9" s="167" t="s">
        <v>44</v>
      </c>
      <c r="M9" s="115">
        <v>2012</v>
      </c>
      <c r="O9" s="116">
        <v>120000</v>
      </c>
      <c r="P9" s="117"/>
      <c r="Q9" s="117"/>
      <c r="R9" s="117"/>
      <c r="S9" s="117"/>
    </row>
    <row r="10" spans="1:19" x14ac:dyDescent="0.25">
      <c r="A10" s="3"/>
      <c r="B10" s="5" t="s">
        <v>208</v>
      </c>
      <c r="C10" s="5"/>
      <c r="D10" s="5"/>
      <c r="E10" s="5"/>
      <c r="F10" s="5"/>
      <c r="G10" s="5"/>
      <c r="H10" s="5"/>
      <c r="K10" t="s">
        <v>15</v>
      </c>
      <c r="L10" s="114" t="s">
        <v>45</v>
      </c>
      <c r="M10" s="154">
        <v>2012</v>
      </c>
      <c r="O10" s="116">
        <v>120000</v>
      </c>
      <c r="P10" s="117"/>
      <c r="Q10" s="117"/>
      <c r="R10" s="117"/>
      <c r="S10" s="117"/>
    </row>
    <row r="11" spans="1:19" x14ac:dyDescent="0.25">
      <c r="A11" s="3"/>
      <c r="B11" s="5" t="s">
        <v>209</v>
      </c>
      <c r="K11" t="s">
        <v>16</v>
      </c>
      <c r="L11" s="114" t="s">
        <v>46</v>
      </c>
      <c r="M11" s="154">
        <v>2012</v>
      </c>
      <c r="O11" s="116">
        <v>120000</v>
      </c>
      <c r="P11" s="117"/>
      <c r="Q11" s="117"/>
      <c r="R11" s="117"/>
      <c r="S11" s="117"/>
    </row>
    <row r="12" spans="1:19" x14ac:dyDescent="0.25">
      <c r="A12" s="3"/>
      <c r="B12" s="48" t="s">
        <v>210</v>
      </c>
      <c r="K12" t="s">
        <v>17</v>
      </c>
      <c r="L12" s="114" t="s">
        <v>35</v>
      </c>
      <c r="M12" s="154">
        <v>2012</v>
      </c>
      <c r="O12" s="116">
        <v>120000</v>
      </c>
      <c r="P12" s="117"/>
      <c r="Q12" s="117"/>
      <c r="R12" s="117"/>
      <c r="S12" s="117"/>
    </row>
    <row r="13" spans="1:19" x14ac:dyDescent="0.25">
      <c r="A13" s="3"/>
      <c r="K13" t="s">
        <v>18</v>
      </c>
      <c r="L13" s="114" t="s">
        <v>36</v>
      </c>
      <c r="M13" s="154">
        <v>2012</v>
      </c>
      <c r="O13" s="116">
        <v>120000</v>
      </c>
      <c r="P13" s="117"/>
      <c r="Q13" s="117"/>
      <c r="R13" s="117"/>
      <c r="S13" s="117"/>
    </row>
    <row r="14" spans="1:19" x14ac:dyDescent="0.25">
      <c r="A14" s="3"/>
      <c r="K14" t="s">
        <v>19</v>
      </c>
      <c r="L14" s="114" t="s">
        <v>37</v>
      </c>
      <c r="M14" s="154">
        <v>2012</v>
      </c>
      <c r="O14" s="116">
        <v>120000</v>
      </c>
      <c r="P14" s="117"/>
      <c r="Q14" s="117"/>
      <c r="R14" s="117"/>
      <c r="S14" s="117"/>
    </row>
    <row r="15" spans="1:19" x14ac:dyDescent="0.25">
      <c r="A15" s="3"/>
      <c r="K15" t="s">
        <v>20</v>
      </c>
      <c r="L15" s="114" t="s">
        <v>38</v>
      </c>
      <c r="M15" s="154">
        <v>2012</v>
      </c>
      <c r="O15" s="116">
        <v>120000</v>
      </c>
      <c r="P15" s="117"/>
      <c r="Q15" s="117"/>
      <c r="R15" s="117"/>
      <c r="S15" s="117"/>
    </row>
    <row r="16" spans="1:19" x14ac:dyDescent="0.25">
      <c r="A16" s="3"/>
      <c r="K16" t="s">
        <v>21</v>
      </c>
      <c r="L16" s="114" t="s">
        <v>39</v>
      </c>
      <c r="M16" s="154">
        <v>2012</v>
      </c>
      <c r="O16" s="116">
        <v>120000</v>
      </c>
      <c r="P16" s="117"/>
      <c r="Q16" s="117"/>
      <c r="R16" s="117"/>
      <c r="S16" s="117"/>
    </row>
    <row r="17" spans="1:19" x14ac:dyDescent="0.25">
      <c r="A17" s="3"/>
      <c r="K17" t="s">
        <v>22</v>
      </c>
      <c r="L17" s="114" t="s">
        <v>40</v>
      </c>
      <c r="M17" s="154">
        <v>2012</v>
      </c>
      <c r="O17" s="116">
        <v>120000</v>
      </c>
      <c r="P17" s="117"/>
      <c r="Q17" s="117"/>
      <c r="R17" s="117"/>
      <c r="S17" s="117"/>
    </row>
    <row r="18" spans="1:19" x14ac:dyDescent="0.25">
      <c r="A18" s="3"/>
      <c r="K18" t="s">
        <v>23</v>
      </c>
      <c r="L18" s="114" t="s">
        <v>41</v>
      </c>
      <c r="M18" s="115">
        <v>2013</v>
      </c>
      <c r="O18" s="116">
        <v>120000</v>
      </c>
      <c r="P18" s="117"/>
      <c r="Q18" s="117"/>
      <c r="R18" s="117"/>
      <c r="S18" s="117"/>
    </row>
    <row r="19" spans="1:19" x14ac:dyDescent="0.25">
      <c r="A19" s="3"/>
      <c r="K19" t="s">
        <v>24</v>
      </c>
      <c r="L19" s="114" t="s">
        <v>42</v>
      </c>
      <c r="M19" s="154">
        <v>2013</v>
      </c>
      <c r="O19" s="116">
        <v>120000</v>
      </c>
      <c r="P19" s="117"/>
      <c r="Q19" s="117"/>
      <c r="R19" s="117"/>
      <c r="S19" s="117"/>
    </row>
    <row r="20" spans="1:19" ht="15" x14ac:dyDescent="0.4">
      <c r="A20" s="3"/>
      <c r="K20" t="s">
        <v>25</v>
      </c>
      <c r="L20" s="114" t="s">
        <v>43</v>
      </c>
      <c r="M20" s="154">
        <v>2013</v>
      </c>
      <c r="O20" s="118">
        <v>120000</v>
      </c>
      <c r="P20" s="119"/>
      <c r="Q20" s="119"/>
      <c r="R20" s="119"/>
      <c r="S20" s="119"/>
    </row>
    <row r="21" spans="1:19" x14ac:dyDescent="0.25">
      <c r="A21" s="3"/>
      <c r="K21" t="s">
        <v>159</v>
      </c>
      <c r="O21" s="15">
        <f>SUM(O9:O20)</f>
        <v>1440000</v>
      </c>
      <c r="P21" s="63">
        <f>SUM(P9:P20)</f>
        <v>0</v>
      </c>
      <c r="Q21" s="63">
        <f>SUM(Q9:Q20)</f>
        <v>0</v>
      </c>
      <c r="R21" s="63">
        <f>SUM(R9:R20)</f>
        <v>0</v>
      </c>
      <c r="S21" s="63">
        <f>SUM(S9:S20)</f>
        <v>0</v>
      </c>
    </row>
    <row r="22" spans="1:19" x14ac:dyDescent="0.25">
      <c r="A22" s="3"/>
    </row>
    <row r="23" spans="1:19" x14ac:dyDescent="0.25">
      <c r="A23" s="3">
        <v>2</v>
      </c>
      <c r="B23" t="s">
        <v>47</v>
      </c>
      <c r="K23" t="s">
        <v>14</v>
      </c>
      <c r="L23" s="13" t="str">
        <f>'66.09(3)(a)'!F12</f>
        <v>January</v>
      </c>
      <c r="M23" s="6">
        <f>'66.09(3)(a)'!F13</f>
        <v>2014</v>
      </c>
      <c r="O23" s="36">
        <f t="array" ref="O23:O25">TRANSPOSE('66.09(3)(a)'!AH166:AJ166)*12</f>
        <v>104400</v>
      </c>
    </row>
    <row r="24" spans="1:19" x14ac:dyDescent="0.25">
      <c r="A24" s="3"/>
      <c r="B24" s="49" t="s">
        <v>211</v>
      </c>
      <c r="C24" s="5"/>
      <c r="D24" s="5"/>
      <c r="E24" s="5"/>
      <c r="F24" s="30"/>
      <c r="K24" t="s">
        <v>15</v>
      </c>
      <c r="L24" s="13" t="str">
        <f>'66.09(3)(a)'!G12</f>
        <v>February</v>
      </c>
      <c r="M24" s="6">
        <f>'66.09(3)(a)'!G13</f>
        <v>2014</v>
      </c>
      <c r="O24" s="36">
        <v>104400</v>
      </c>
    </row>
    <row r="25" spans="1:19" ht="15" x14ac:dyDescent="0.4">
      <c r="A25" s="3"/>
      <c r="B25" s="4"/>
      <c r="K25" t="s">
        <v>16</v>
      </c>
      <c r="L25" s="13" t="str">
        <f>'66.09(3)(a)'!H12</f>
        <v>March</v>
      </c>
      <c r="M25" s="6">
        <f>'66.09(3)(a)'!H13</f>
        <v>2014</v>
      </c>
      <c r="O25" s="102">
        <v>104400</v>
      </c>
    </row>
    <row r="26" spans="1:19" x14ac:dyDescent="0.25">
      <c r="A26" s="3"/>
      <c r="B26" s="4"/>
      <c r="K26" t="s">
        <v>159</v>
      </c>
      <c r="O26" s="15">
        <f>SUM(O23:O25)</f>
        <v>313200</v>
      </c>
    </row>
    <row r="27" spans="1:19" x14ac:dyDescent="0.25">
      <c r="A27" s="3"/>
      <c r="B27" s="4"/>
    </row>
    <row r="28" spans="1:19" x14ac:dyDescent="0.25">
      <c r="A28" s="6">
        <v>3</v>
      </c>
      <c r="B28" s="5" t="s">
        <v>328</v>
      </c>
      <c r="C28" s="5"/>
      <c r="D28" s="5"/>
      <c r="E28" s="5"/>
      <c r="F28" s="5"/>
      <c r="G28" s="5"/>
      <c r="H28" s="5"/>
      <c r="I28" s="5"/>
      <c r="J28" s="5"/>
      <c r="K28" s="5"/>
      <c r="L28" s="80"/>
      <c r="M28" s="6"/>
      <c r="O28" s="36">
        <f>'66.09(3)(a)'!AP166</f>
        <v>95700</v>
      </c>
    </row>
    <row r="29" spans="1:19" x14ac:dyDescent="0.25">
      <c r="A29" s="6"/>
      <c r="B29" s="49"/>
      <c r="C29" s="5"/>
      <c r="D29" s="5"/>
      <c r="E29" s="5"/>
      <c r="F29" s="5"/>
      <c r="G29" s="5"/>
      <c r="H29" s="5"/>
      <c r="I29" s="5"/>
      <c r="J29" s="5"/>
      <c r="K29" s="5"/>
      <c r="L29" s="82"/>
      <c r="M29" s="6"/>
    </row>
    <row r="30" spans="1:19" x14ac:dyDescent="0.25">
      <c r="A30" s="3"/>
    </row>
    <row r="31" spans="1:19" x14ac:dyDescent="0.25">
      <c r="A31" s="3"/>
    </row>
    <row r="32" spans="1:19" x14ac:dyDescent="0.25">
      <c r="A32" s="3"/>
    </row>
    <row r="33" spans="1:15" x14ac:dyDescent="0.25">
      <c r="A33" s="3"/>
    </row>
    <row r="34" spans="1:15" x14ac:dyDescent="0.25">
      <c r="A34" s="3"/>
    </row>
    <row r="35" spans="1:15" x14ac:dyDescent="0.25">
      <c r="O35" s="3"/>
    </row>
    <row r="36" spans="1:15" x14ac:dyDescent="0.25">
      <c r="O36" s="3"/>
    </row>
    <row r="37" spans="1:15" x14ac:dyDescent="0.25">
      <c r="O37" s="3"/>
    </row>
    <row r="38" spans="1:15" x14ac:dyDescent="0.25">
      <c r="O38" s="3"/>
    </row>
    <row r="39" spans="1:15" x14ac:dyDescent="0.25">
      <c r="O39" s="3"/>
    </row>
    <row r="40" spans="1:15" x14ac:dyDescent="0.25">
      <c r="O40" s="3"/>
    </row>
    <row r="41" spans="1:15" x14ac:dyDescent="0.25">
      <c r="O41" s="3"/>
    </row>
    <row r="42" spans="1:15" x14ac:dyDescent="0.25">
      <c r="O42" s="3"/>
    </row>
    <row r="43" spans="1:15" x14ac:dyDescent="0.25">
      <c r="O43" s="3"/>
    </row>
    <row r="44" spans="1:15" x14ac:dyDescent="0.25">
      <c r="O44" s="3"/>
    </row>
    <row r="45" spans="1:15" x14ac:dyDescent="0.25">
      <c r="O45" s="3"/>
    </row>
    <row r="46" spans="1:15" x14ac:dyDescent="0.25">
      <c r="O46" s="3"/>
    </row>
    <row r="47" spans="1:15" x14ac:dyDescent="0.25">
      <c r="O47" s="3"/>
    </row>
    <row r="48" spans="1:15" x14ac:dyDescent="0.25">
      <c r="O48" s="3"/>
    </row>
    <row r="49" spans="15:15" x14ac:dyDescent="0.25">
      <c r="O49" s="3"/>
    </row>
    <row r="50" spans="15:15" x14ac:dyDescent="0.25">
      <c r="O50" s="3"/>
    </row>
    <row r="51" spans="15:15" x14ac:dyDescent="0.25">
      <c r="O51" s="3"/>
    </row>
    <row r="52" spans="15:15" x14ac:dyDescent="0.25">
      <c r="O52" s="3"/>
    </row>
    <row r="53" spans="15:15" x14ac:dyDescent="0.25">
      <c r="O53" s="3"/>
    </row>
    <row r="54" spans="15:15" x14ac:dyDescent="0.25">
      <c r="O54" s="3"/>
    </row>
    <row r="55" spans="15:15" x14ac:dyDescent="0.25">
      <c r="O55" s="3"/>
    </row>
    <row r="56" spans="15:15" x14ac:dyDescent="0.25">
      <c r="O56" s="3"/>
    </row>
    <row r="57" spans="15:15" x14ac:dyDescent="0.25">
      <c r="O57" s="3"/>
    </row>
    <row r="58" spans="15:15" x14ac:dyDescent="0.25">
      <c r="O58" s="3"/>
    </row>
    <row r="59" spans="15:15" x14ac:dyDescent="0.25">
      <c r="O59" s="3"/>
    </row>
    <row r="60" spans="15:15" x14ac:dyDescent="0.25">
      <c r="O60" s="3"/>
    </row>
    <row r="61" spans="15:15" x14ac:dyDescent="0.25">
      <c r="O61" s="3"/>
    </row>
    <row r="62" spans="15:15" x14ac:dyDescent="0.25">
      <c r="O62" s="3"/>
    </row>
    <row r="63" spans="15:15" x14ac:dyDescent="0.25">
      <c r="O63" s="3"/>
    </row>
    <row r="64" spans="15:15" x14ac:dyDescent="0.25">
      <c r="O64" s="3"/>
    </row>
    <row r="65" spans="15:15" x14ac:dyDescent="0.25">
      <c r="O65" s="3"/>
    </row>
    <row r="66" spans="15:15" x14ac:dyDescent="0.25">
      <c r="O66" s="3"/>
    </row>
    <row r="67" spans="15:15" x14ac:dyDescent="0.25">
      <c r="O67" s="3"/>
    </row>
    <row r="68" spans="15:15" x14ac:dyDescent="0.25">
      <c r="O68" s="3"/>
    </row>
    <row r="69" spans="15:15" x14ac:dyDescent="0.25">
      <c r="O69" s="3"/>
    </row>
    <row r="70" spans="15:15" x14ac:dyDescent="0.25">
      <c r="O70" s="3"/>
    </row>
    <row r="71" spans="15:15" x14ac:dyDescent="0.25">
      <c r="O71" s="3"/>
    </row>
    <row r="72" spans="15:15" x14ac:dyDescent="0.25">
      <c r="O72" s="3"/>
    </row>
    <row r="73" spans="15:15" x14ac:dyDescent="0.25">
      <c r="O73" s="3"/>
    </row>
    <row r="74" spans="15:15" x14ac:dyDescent="0.25">
      <c r="O74" s="3"/>
    </row>
    <row r="75" spans="15:15" x14ac:dyDescent="0.25">
      <c r="O75" s="3"/>
    </row>
    <row r="76" spans="15:15" x14ac:dyDescent="0.25">
      <c r="O76" s="3"/>
    </row>
    <row r="77" spans="15:15" x14ac:dyDescent="0.25">
      <c r="O77" s="3"/>
    </row>
    <row r="78" spans="15:15" x14ac:dyDescent="0.25">
      <c r="O78" s="3"/>
    </row>
    <row r="79" spans="15:15" x14ac:dyDescent="0.25">
      <c r="O79" s="3"/>
    </row>
    <row r="80" spans="15:15" x14ac:dyDescent="0.25">
      <c r="O80" s="3"/>
    </row>
    <row r="81" spans="15:15" x14ac:dyDescent="0.25">
      <c r="O81" s="3"/>
    </row>
    <row r="82" spans="15:15" x14ac:dyDescent="0.25">
      <c r="O82" s="3"/>
    </row>
    <row r="83" spans="15:15" x14ac:dyDescent="0.25">
      <c r="O83" s="3"/>
    </row>
    <row r="84" spans="15:15" x14ac:dyDescent="0.25">
      <c r="O84" s="3"/>
    </row>
    <row r="85" spans="15:15" x14ac:dyDescent="0.25">
      <c r="O85" s="3"/>
    </row>
    <row r="86" spans="15:15" x14ac:dyDescent="0.25">
      <c r="O86" s="3"/>
    </row>
    <row r="87" spans="15:15" x14ac:dyDescent="0.25">
      <c r="O87" s="3"/>
    </row>
    <row r="88" spans="15:15" x14ac:dyDescent="0.25">
      <c r="O88" s="3"/>
    </row>
    <row r="89" spans="15:15" x14ac:dyDescent="0.25">
      <c r="O89" s="3"/>
    </row>
    <row r="90" spans="15:15" x14ac:dyDescent="0.25">
      <c r="O90" s="3"/>
    </row>
    <row r="91" spans="15:15" x14ac:dyDescent="0.25">
      <c r="O91" s="3"/>
    </row>
    <row r="92" spans="15:15" x14ac:dyDescent="0.25">
      <c r="O92" s="3"/>
    </row>
    <row r="93" spans="15:15" x14ac:dyDescent="0.25">
      <c r="O93" s="3"/>
    </row>
    <row r="94" spans="15:15" x14ac:dyDescent="0.25">
      <c r="O94" s="3"/>
    </row>
    <row r="95" spans="15:15" x14ac:dyDescent="0.25">
      <c r="O95" s="3"/>
    </row>
    <row r="96" spans="15:15" x14ac:dyDescent="0.25">
      <c r="O96" s="3"/>
    </row>
    <row r="97" spans="15:15" x14ac:dyDescent="0.25">
      <c r="O97" s="3"/>
    </row>
    <row r="98" spans="15:15" x14ac:dyDescent="0.25">
      <c r="O98" s="3"/>
    </row>
    <row r="99" spans="15:15" x14ac:dyDescent="0.25">
      <c r="O99" s="3"/>
    </row>
    <row r="100" spans="15:15" x14ac:dyDescent="0.25">
      <c r="O100" s="3"/>
    </row>
    <row r="101" spans="15:15" x14ac:dyDescent="0.25">
      <c r="O101" s="3"/>
    </row>
    <row r="102" spans="15:15" x14ac:dyDescent="0.25">
      <c r="O102" s="3"/>
    </row>
    <row r="103" spans="15:15" x14ac:dyDescent="0.25">
      <c r="O103" s="3"/>
    </row>
    <row r="104" spans="15:15" x14ac:dyDescent="0.25">
      <c r="O104" s="3"/>
    </row>
    <row r="105" spans="15:15" x14ac:dyDescent="0.25">
      <c r="O105" s="3"/>
    </row>
    <row r="106" spans="15:15" x14ac:dyDescent="0.25">
      <c r="O106" s="3"/>
    </row>
    <row r="107" spans="15:15" x14ac:dyDescent="0.25">
      <c r="O107" s="3"/>
    </row>
    <row r="108" spans="15:15" x14ac:dyDescent="0.25">
      <c r="O108" s="3"/>
    </row>
    <row r="109" spans="15:15" x14ac:dyDescent="0.25">
      <c r="O109" s="3"/>
    </row>
    <row r="110" spans="15:15" x14ac:dyDescent="0.25">
      <c r="O110" s="3"/>
    </row>
    <row r="111" spans="15:15" x14ac:dyDescent="0.25">
      <c r="O111" s="3"/>
    </row>
    <row r="112" spans="15:15" x14ac:dyDescent="0.25">
      <c r="O112" s="3"/>
    </row>
    <row r="113" spans="15:15" x14ac:dyDescent="0.25">
      <c r="O113" s="3"/>
    </row>
    <row r="114" spans="15:15" x14ac:dyDescent="0.25">
      <c r="O114" s="3"/>
    </row>
    <row r="115" spans="15:15" x14ac:dyDescent="0.25">
      <c r="O115" s="3"/>
    </row>
    <row r="116" spans="15:15" x14ac:dyDescent="0.25">
      <c r="O116" s="3"/>
    </row>
    <row r="117" spans="15:15" x14ac:dyDescent="0.25">
      <c r="O117" s="3"/>
    </row>
    <row r="118" spans="15:15" x14ac:dyDescent="0.25">
      <c r="O118" s="3"/>
    </row>
    <row r="119" spans="15:15" x14ac:dyDescent="0.25">
      <c r="O119" s="3"/>
    </row>
    <row r="120" spans="15:15" x14ac:dyDescent="0.25">
      <c r="O120" s="3"/>
    </row>
    <row r="121" spans="15:15" x14ac:dyDescent="0.25">
      <c r="O121" s="3"/>
    </row>
    <row r="122" spans="15:15" x14ac:dyDescent="0.25">
      <c r="O122" s="3"/>
    </row>
    <row r="123" spans="15:15" x14ac:dyDescent="0.25">
      <c r="O123" s="3"/>
    </row>
    <row r="124" spans="15:15" x14ac:dyDescent="0.25">
      <c r="O124" s="3"/>
    </row>
    <row r="125" spans="15:15" x14ac:dyDescent="0.25">
      <c r="O125" s="3"/>
    </row>
    <row r="126" spans="15:15" x14ac:dyDescent="0.25">
      <c r="O126" s="3"/>
    </row>
    <row r="127" spans="15:15" x14ac:dyDescent="0.25">
      <c r="O127" s="3"/>
    </row>
    <row r="128" spans="15:15" x14ac:dyDescent="0.25">
      <c r="O128" s="3"/>
    </row>
    <row r="129" spans="15:15" x14ac:dyDescent="0.25">
      <c r="O129" s="3"/>
    </row>
  </sheetData>
  <sheetProtection password="CAFC" sheet="1" objects="1" scenarios="1"/>
  <mergeCells count="2">
    <mergeCell ref="P6:Q6"/>
    <mergeCell ref="R6:S6"/>
  </mergeCells>
  <phoneticPr fontId="2" type="noConversion"/>
  <pageMargins left="0.75" right="0.75" top="1" bottom="1" header="0.5" footer="0.5"/>
  <pageSetup scale="68" orientation="landscape" r:id="rId1"/>
  <headerFooter alignWithMargins="0">
    <oddHeader>&amp;A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O117"/>
  <sheetViews>
    <sheetView workbookViewId="0"/>
  </sheetViews>
  <sheetFormatPr defaultRowHeight="13.2" x14ac:dyDescent="0.25"/>
  <cols>
    <col min="12" max="12" width="10" bestFit="1" customWidth="1"/>
    <col min="14" max="14" width="2.6640625" customWidth="1"/>
    <col min="15" max="15" width="12.6640625" customWidth="1"/>
  </cols>
  <sheetData>
    <row r="3" spans="1:15" ht="15.6" x14ac:dyDescent="0.3">
      <c r="B3" s="2" t="s">
        <v>48</v>
      </c>
    </row>
    <row r="4" spans="1:15" x14ac:dyDescent="0.25">
      <c r="B4" t="s">
        <v>207</v>
      </c>
    </row>
    <row r="5" spans="1:15" x14ac:dyDescent="0.25">
      <c r="B5" s="4"/>
    </row>
    <row r="6" spans="1:15" x14ac:dyDescent="0.25">
      <c r="O6" s="10" t="s">
        <v>157</v>
      </c>
    </row>
    <row r="7" spans="1:15" x14ac:dyDescent="0.25">
      <c r="A7" s="3" t="s">
        <v>2</v>
      </c>
      <c r="O7" s="8" t="s">
        <v>158</v>
      </c>
    </row>
    <row r="8" spans="1:15" x14ac:dyDescent="0.25">
      <c r="A8" s="3"/>
      <c r="L8" t="s">
        <v>33</v>
      </c>
      <c r="M8" s="3" t="s">
        <v>34</v>
      </c>
    </row>
    <row r="9" spans="1:15" x14ac:dyDescent="0.25">
      <c r="A9" s="3">
        <v>1</v>
      </c>
      <c r="B9" t="s">
        <v>49</v>
      </c>
      <c r="K9" t="s">
        <v>14</v>
      </c>
      <c r="L9" s="13" t="str">
        <f>'66.09(3)(c)'!L9</f>
        <v>April</v>
      </c>
      <c r="M9" s="6">
        <f>'66.09(3)(c)'!M9</f>
        <v>2012</v>
      </c>
      <c r="O9" s="111">
        <v>360</v>
      </c>
    </row>
    <row r="10" spans="1:15" x14ac:dyDescent="0.25">
      <c r="A10" s="3"/>
      <c r="B10" s="5" t="s">
        <v>267</v>
      </c>
      <c r="C10" s="5"/>
      <c r="D10" s="5"/>
      <c r="E10" s="5"/>
      <c r="F10" s="5"/>
      <c r="G10" s="5"/>
      <c r="H10" s="5"/>
      <c r="I10" s="5"/>
      <c r="J10" s="5"/>
      <c r="K10" t="s">
        <v>15</v>
      </c>
      <c r="L10" s="13" t="str">
        <f>'66.09(3)(c)'!L10</f>
        <v>May</v>
      </c>
      <c r="M10" s="6">
        <f>'66.09(3)(c)'!M10</f>
        <v>2012</v>
      </c>
      <c r="O10" s="111">
        <v>360</v>
      </c>
    </row>
    <row r="11" spans="1:15" x14ac:dyDescent="0.25">
      <c r="A11" s="3"/>
      <c r="B11" s="5" t="s">
        <v>213</v>
      </c>
      <c r="C11" s="5"/>
      <c r="D11" s="5"/>
      <c r="E11" s="5"/>
      <c r="F11" s="5"/>
      <c r="G11" s="5"/>
      <c r="H11" s="5"/>
      <c r="I11" s="5"/>
      <c r="J11" s="5"/>
      <c r="K11" t="s">
        <v>16</v>
      </c>
      <c r="L11" s="13" t="str">
        <f>'66.09(3)(c)'!L11</f>
        <v>June</v>
      </c>
      <c r="M11" s="6">
        <f>'66.09(3)(c)'!M11</f>
        <v>2012</v>
      </c>
      <c r="O11" s="111">
        <v>360</v>
      </c>
    </row>
    <row r="12" spans="1:15" x14ac:dyDescent="0.25">
      <c r="A12" s="3"/>
      <c r="B12" s="14"/>
      <c r="K12" t="s">
        <v>17</v>
      </c>
      <c r="L12" s="13" t="str">
        <f>'66.09(3)(c)'!L12</f>
        <v>July</v>
      </c>
      <c r="M12" s="6">
        <f>'66.09(3)(c)'!M12</f>
        <v>2012</v>
      </c>
      <c r="O12" s="111">
        <v>360</v>
      </c>
    </row>
    <row r="13" spans="1:15" x14ac:dyDescent="0.25">
      <c r="A13" s="3"/>
      <c r="B13" s="14"/>
      <c r="K13" t="s">
        <v>18</v>
      </c>
      <c r="L13" s="13" t="str">
        <f>'66.09(3)(c)'!L13</f>
        <v>August</v>
      </c>
      <c r="M13" s="6">
        <f>'66.09(3)(c)'!M13</f>
        <v>2012</v>
      </c>
      <c r="O13" s="111">
        <v>360</v>
      </c>
    </row>
    <row r="14" spans="1:15" x14ac:dyDescent="0.25">
      <c r="A14" s="3"/>
      <c r="K14" t="s">
        <v>19</v>
      </c>
      <c r="L14" s="13" t="str">
        <f>'66.09(3)(c)'!L14</f>
        <v>September</v>
      </c>
      <c r="M14" s="6">
        <f>'66.09(3)(c)'!M14</f>
        <v>2012</v>
      </c>
      <c r="O14" s="111">
        <v>360</v>
      </c>
    </row>
    <row r="15" spans="1:15" x14ac:dyDescent="0.25">
      <c r="A15" s="3"/>
      <c r="K15" t="s">
        <v>20</v>
      </c>
      <c r="L15" s="13" t="str">
        <f>'66.09(3)(c)'!L15</f>
        <v>October</v>
      </c>
      <c r="M15" s="6">
        <f>'66.09(3)(c)'!M15</f>
        <v>2012</v>
      </c>
      <c r="O15" s="111">
        <v>360</v>
      </c>
    </row>
    <row r="16" spans="1:15" x14ac:dyDescent="0.25">
      <c r="A16" s="3"/>
      <c r="K16" t="s">
        <v>21</v>
      </c>
      <c r="L16" s="13" t="str">
        <f>'66.09(3)(c)'!L16</f>
        <v xml:space="preserve">November </v>
      </c>
      <c r="M16" s="6">
        <f>'66.09(3)(c)'!M16</f>
        <v>2012</v>
      </c>
      <c r="O16" s="111">
        <v>360</v>
      </c>
    </row>
    <row r="17" spans="1:15" x14ac:dyDescent="0.25">
      <c r="A17" s="3"/>
      <c r="K17" t="s">
        <v>22</v>
      </c>
      <c r="L17" s="13" t="str">
        <f>'66.09(3)(c)'!L17</f>
        <v>December</v>
      </c>
      <c r="M17" s="6">
        <f>'66.09(3)(c)'!M17</f>
        <v>2012</v>
      </c>
      <c r="O17" s="111">
        <v>360</v>
      </c>
    </row>
    <row r="18" spans="1:15" x14ac:dyDescent="0.25">
      <c r="A18" s="3"/>
      <c r="K18" t="s">
        <v>23</v>
      </c>
      <c r="L18" s="13" t="str">
        <f>'66.09(3)(c)'!L18</f>
        <v>January</v>
      </c>
      <c r="M18" s="6">
        <f>'66.09(3)(c)'!M18</f>
        <v>2013</v>
      </c>
      <c r="O18" s="111">
        <v>360</v>
      </c>
    </row>
    <row r="19" spans="1:15" x14ac:dyDescent="0.25">
      <c r="A19" s="3"/>
      <c r="K19" t="s">
        <v>24</v>
      </c>
      <c r="L19" s="13" t="str">
        <f>'66.09(3)(c)'!L19</f>
        <v>February</v>
      </c>
      <c r="M19" s="6">
        <f>'66.09(3)(c)'!M19</f>
        <v>2013</v>
      </c>
      <c r="O19" s="111">
        <v>360</v>
      </c>
    </row>
    <row r="20" spans="1:15" ht="15" x14ac:dyDescent="0.4">
      <c r="A20" s="3"/>
      <c r="K20" t="s">
        <v>25</v>
      </c>
      <c r="L20" s="13" t="str">
        <f>'66.09(3)(c)'!L20</f>
        <v>March</v>
      </c>
      <c r="M20" s="6">
        <f>'66.09(3)(c)'!M20</f>
        <v>2013</v>
      </c>
      <c r="O20" s="120">
        <v>360</v>
      </c>
    </row>
    <row r="21" spans="1:15" x14ac:dyDescent="0.25">
      <c r="A21" s="3"/>
      <c r="K21" t="s">
        <v>159</v>
      </c>
      <c r="O21" s="18">
        <f>SUMPRODUCT(O9:O20,'66.09(3)(c)'!O$9:O$20)/'66.09(3)(c)'!O$21</f>
        <v>360</v>
      </c>
    </row>
    <row r="22" spans="1:15" x14ac:dyDescent="0.25">
      <c r="A22" s="3"/>
    </row>
    <row r="23" spans="1:15" x14ac:dyDescent="0.25">
      <c r="A23" s="3">
        <v>2</v>
      </c>
      <c r="B23" t="s">
        <v>235</v>
      </c>
      <c r="K23" t="s">
        <v>14</v>
      </c>
      <c r="L23" s="13" t="str">
        <f t="shared" ref="L23:L34" si="0">L9</f>
        <v>April</v>
      </c>
      <c r="M23" s="6">
        <f t="shared" ref="M23:M34" si="1">M9</f>
        <v>2012</v>
      </c>
      <c r="O23" s="111">
        <v>360</v>
      </c>
    </row>
    <row r="24" spans="1:15" x14ac:dyDescent="0.25">
      <c r="K24" t="s">
        <v>15</v>
      </c>
      <c r="L24" s="13" t="str">
        <f t="shared" si="0"/>
        <v>May</v>
      </c>
      <c r="M24" s="6">
        <f t="shared" si="1"/>
        <v>2012</v>
      </c>
      <c r="O24" s="111">
        <v>360</v>
      </c>
    </row>
    <row r="25" spans="1:15" x14ac:dyDescent="0.25">
      <c r="K25" t="s">
        <v>16</v>
      </c>
      <c r="L25" s="13" t="str">
        <f t="shared" si="0"/>
        <v>June</v>
      </c>
      <c r="M25" s="6">
        <f t="shared" si="1"/>
        <v>2012</v>
      </c>
      <c r="O25" s="111">
        <v>360</v>
      </c>
    </row>
    <row r="26" spans="1:15" x14ac:dyDescent="0.25">
      <c r="K26" t="s">
        <v>17</v>
      </c>
      <c r="L26" s="13" t="str">
        <f t="shared" si="0"/>
        <v>July</v>
      </c>
      <c r="M26" s="6">
        <f t="shared" si="1"/>
        <v>2012</v>
      </c>
      <c r="O26" s="111">
        <v>360</v>
      </c>
    </row>
    <row r="27" spans="1:15" x14ac:dyDescent="0.25">
      <c r="K27" t="s">
        <v>18</v>
      </c>
      <c r="L27" s="13" t="str">
        <f t="shared" si="0"/>
        <v>August</v>
      </c>
      <c r="M27" s="6">
        <f t="shared" si="1"/>
        <v>2012</v>
      </c>
      <c r="O27" s="111">
        <v>360</v>
      </c>
    </row>
    <row r="28" spans="1:15" x14ac:dyDescent="0.25">
      <c r="K28" t="s">
        <v>19</v>
      </c>
      <c r="L28" s="13" t="str">
        <f t="shared" si="0"/>
        <v>September</v>
      </c>
      <c r="M28" s="6">
        <f t="shared" si="1"/>
        <v>2012</v>
      </c>
      <c r="O28" s="111">
        <v>360</v>
      </c>
    </row>
    <row r="29" spans="1:15" x14ac:dyDescent="0.25">
      <c r="K29" t="s">
        <v>20</v>
      </c>
      <c r="L29" s="13" t="str">
        <f t="shared" si="0"/>
        <v>October</v>
      </c>
      <c r="M29" s="6">
        <f t="shared" si="1"/>
        <v>2012</v>
      </c>
      <c r="O29" s="111">
        <v>360</v>
      </c>
    </row>
    <row r="30" spans="1:15" x14ac:dyDescent="0.25">
      <c r="K30" t="s">
        <v>21</v>
      </c>
      <c r="L30" s="13" t="str">
        <f t="shared" si="0"/>
        <v xml:space="preserve">November </v>
      </c>
      <c r="M30" s="6">
        <f t="shared" si="1"/>
        <v>2012</v>
      </c>
      <c r="O30" s="111">
        <v>360</v>
      </c>
    </row>
    <row r="31" spans="1:15" x14ac:dyDescent="0.25">
      <c r="K31" t="s">
        <v>22</v>
      </c>
      <c r="L31" s="13" t="str">
        <f t="shared" si="0"/>
        <v>December</v>
      </c>
      <c r="M31" s="6">
        <f t="shared" si="1"/>
        <v>2012</v>
      </c>
      <c r="O31" s="111">
        <v>360</v>
      </c>
    </row>
    <row r="32" spans="1:15" x14ac:dyDescent="0.25">
      <c r="K32" t="s">
        <v>23</v>
      </c>
      <c r="L32" s="13" t="str">
        <f t="shared" si="0"/>
        <v>January</v>
      </c>
      <c r="M32" s="6">
        <f t="shared" si="1"/>
        <v>2013</v>
      </c>
      <c r="O32" s="111">
        <v>360</v>
      </c>
    </row>
    <row r="33" spans="1:15" x14ac:dyDescent="0.25">
      <c r="K33" t="s">
        <v>24</v>
      </c>
      <c r="L33" s="13" t="str">
        <f t="shared" si="0"/>
        <v>February</v>
      </c>
      <c r="M33" s="6">
        <f t="shared" si="1"/>
        <v>2013</v>
      </c>
      <c r="O33" s="111">
        <v>360</v>
      </c>
    </row>
    <row r="34" spans="1:15" ht="15" x14ac:dyDescent="0.4">
      <c r="K34" t="s">
        <v>25</v>
      </c>
      <c r="L34" s="13" t="str">
        <f t="shared" si="0"/>
        <v>March</v>
      </c>
      <c r="M34" s="6">
        <f t="shared" si="1"/>
        <v>2013</v>
      </c>
      <c r="O34" s="120">
        <v>360</v>
      </c>
    </row>
    <row r="35" spans="1:15" x14ac:dyDescent="0.25">
      <c r="K35" t="s">
        <v>159</v>
      </c>
      <c r="L35" s="13"/>
      <c r="M35" s="6"/>
      <c r="O35" s="18">
        <f>SUMPRODUCT(O23:O34,'66.09(3)(c)'!O$9:O$20)/'66.09(3)(c)'!O$21</f>
        <v>360</v>
      </c>
    </row>
    <row r="36" spans="1:15" x14ac:dyDescent="0.25">
      <c r="A36" s="3"/>
    </row>
    <row r="37" spans="1:15" x14ac:dyDescent="0.25">
      <c r="A37" s="3">
        <v>3</v>
      </c>
      <c r="B37" t="s">
        <v>50</v>
      </c>
      <c r="K37" t="s">
        <v>14</v>
      </c>
      <c r="L37" s="13" t="str">
        <f>'66.09(3)(c)'!L23</f>
        <v>January</v>
      </c>
      <c r="M37" s="6">
        <f>'66.09(3)(c)'!M23</f>
        <v>2014</v>
      </c>
      <c r="O37" s="111">
        <v>396</v>
      </c>
    </row>
    <row r="38" spans="1:15" x14ac:dyDescent="0.25">
      <c r="A38" s="3"/>
      <c r="B38" t="s">
        <v>268</v>
      </c>
      <c r="K38" t="s">
        <v>15</v>
      </c>
      <c r="L38" s="13" t="str">
        <f>'66.09(3)(c)'!L24</f>
        <v>February</v>
      </c>
      <c r="M38" s="6">
        <f>'66.09(3)(c)'!M24</f>
        <v>2014</v>
      </c>
      <c r="O38" s="111">
        <v>399</v>
      </c>
    </row>
    <row r="39" spans="1:15" ht="15" x14ac:dyDescent="0.4">
      <c r="A39" s="3"/>
      <c r="K39" t="s">
        <v>16</v>
      </c>
      <c r="L39" s="13" t="str">
        <f>'66.09(3)(c)'!L25</f>
        <v>March</v>
      </c>
      <c r="M39" s="6">
        <f>'66.09(3)(c)'!M25</f>
        <v>2014</v>
      </c>
      <c r="O39" s="120">
        <v>402</v>
      </c>
    </row>
    <row r="40" spans="1:15" x14ac:dyDescent="0.25">
      <c r="A40" s="3"/>
      <c r="K40" t="s">
        <v>159</v>
      </c>
      <c r="O40" s="111">
        <v>399</v>
      </c>
    </row>
    <row r="41" spans="1:15" x14ac:dyDescent="0.25">
      <c r="O41" s="3"/>
    </row>
    <row r="42" spans="1:15" x14ac:dyDescent="0.25">
      <c r="A42" s="3">
        <v>4</v>
      </c>
      <c r="B42" t="s">
        <v>227</v>
      </c>
      <c r="K42" t="s">
        <v>14</v>
      </c>
      <c r="L42" s="13" t="str">
        <f t="shared" ref="L42:M44" si="2">L37</f>
        <v>January</v>
      </c>
      <c r="M42" s="6">
        <f t="shared" si="2"/>
        <v>2014</v>
      </c>
      <c r="O42" s="111">
        <v>396</v>
      </c>
    </row>
    <row r="43" spans="1:15" x14ac:dyDescent="0.25">
      <c r="B43" s="4"/>
      <c r="K43" t="s">
        <v>15</v>
      </c>
      <c r="L43" s="13" t="str">
        <f t="shared" si="2"/>
        <v>February</v>
      </c>
      <c r="M43" s="6">
        <f t="shared" si="2"/>
        <v>2014</v>
      </c>
      <c r="O43" s="111">
        <v>399</v>
      </c>
    </row>
    <row r="44" spans="1:15" ht="15" x14ac:dyDescent="0.4">
      <c r="B44" s="4"/>
      <c r="K44" t="s">
        <v>16</v>
      </c>
      <c r="L44" s="13" t="str">
        <f t="shared" si="2"/>
        <v>March</v>
      </c>
      <c r="M44" s="6">
        <f t="shared" si="2"/>
        <v>2014</v>
      </c>
      <c r="O44" s="120">
        <v>402</v>
      </c>
    </row>
    <row r="45" spans="1:15" x14ac:dyDescent="0.25">
      <c r="B45" s="4"/>
      <c r="K45" t="s">
        <v>159</v>
      </c>
      <c r="O45" s="111">
        <v>399</v>
      </c>
    </row>
    <row r="46" spans="1:15" x14ac:dyDescent="0.25">
      <c r="O46" s="3"/>
    </row>
    <row r="47" spans="1:15" x14ac:dyDescent="0.25">
      <c r="A47" s="3">
        <v>5</v>
      </c>
      <c r="B47" t="s">
        <v>52</v>
      </c>
      <c r="L47" s="217"/>
      <c r="M47" s="218"/>
      <c r="N47" s="218"/>
      <c r="O47" s="218"/>
    </row>
    <row r="48" spans="1:15" x14ac:dyDescent="0.25">
      <c r="B48" t="s">
        <v>225</v>
      </c>
      <c r="L48" s="218"/>
      <c r="M48" s="218"/>
      <c r="N48" s="218"/>
      <c r="O48" s="218"/>
    </row>
    <row r="49" spans="1:15" x14ac:dyDescent="0.25">
      <c r="B49" s="49" t="s">
        <v>212</v>
      </c>
      <c r="C49" s="49"/>
      <c r="D49" s="49"/>
      <c r="E49" s="49"/>
      <c r="L49" s="218"/>
      <c r="M49" s="218"/>
      <c r="N49" s="218"/>
      <c r="O49" s="218"/>
    </row>
    <row r="50" spans="1:15" x14ac:dyDescent="0.25">
      <c r="B50" s="4"/>
      <c r="L50" s="218"/>
      <c r="M50" s="218"/>
      <c r="N50" s="218"/>
      <c r="O50" s="218"/>
    </row>
    <row r="51" spans="1:15" x14ac:dyDescent="0.25">
      <c r="B51" s="4"/>
      <c r="L51" s="218"/>
      <c r="M51" s="218"/>
      <c r="N51" s="218"/>
      <c r="O51" s="218"/>
    </row>
    <row r="52" spans="1:15" x14ac:dyDescent="0.25">
      <c r="O52" s="6"/>
    </row>
    <row r="53" spans="1:15" x14ac:dyDescent="0.25">
      <c r="A53" s="3">
        <v>6</v>
      </c>
      <c r="B53" t="s">
        <v>51</v>
      </c>
      <c r="L53" s="217"/>
      <c r="M53" s="218"/>
      <c r="N53" s="218"/>
      <c r="O53" s="218"/>
    </row>
    <row r="54" spans="1:15" x14ac:dyDescent="0.25">
      <c r="B54" s="5" t="s">
        <v>269</v>
      </c>
      <c r="C54" s="5"/>
      <c r="D54" s="5"/>
      <c r="E54" s="5"/>
      <c r="L54" s="218"/>
      <c r="M54" s="218"/>
      <c r="N54" s="218"/>
      <c r="O54" s="218"/>
    </row>
    <row r="55" spans="1:15" x14ac:dyDescent="0.25">
      <c r="B55" s="49" t="s">
        <v>212</v>
      </c>
      <c r="C55" s="49"/>
      <c r="D55" s="49"/>
      <c r="E55" s="49"/>
      <c r="L55" s="218"/>
      <c r="M55" s="218"/>
      <c r="N55" s="218"/>
      <c r="O55" s="218"/>
    </row>
    <row r="56" spans="1:15" x14ac:dyDescent="0.25">
      <c r="B56" s="14"/>
      <c r="L56" s="218"/>
      <c r="M56" s="218"/>
      <c r="N56" s="218"/>
      <c r="O56" s="218"/>
    </row>
    <row r="57" spans="1:15" x14ac:dyDescent="0.25">
      <c r="B57" s="30"/>
      <c r="L57" s="218"/>
      <c r="M57" s="218"/>
      <c r="N57" s="218"/>
      <c r="O57" s="218"/>
    </row>
    <row r="58" spans="1:15" x14ac:dyDescent="0.25">
      <c r="B58" s="30"/>
      <c r="O58" s="3"/>
    </row>
    <row r="59" spans="1:15" x14ac:dyDescent="0.25">
      <c r="O59" s="3"/>
    </row>
    <row r="60" spans="1:15" x14ac:dyDescent="0.25">
      <c r="O60" s="3"/>
    </row>
    <row r="61" spans="1:15" x14ac:dyDescent="0.25">
      <c r="O61" s="3"/>
    </row>
    <row r="62" spans="1:15" x14ac:dyDescent="0.25">
      <c r="O62" s="3"/>
    </row>
    <row r="63" spans="1:15" x14ac:dyDescent="0.25">
      <c r="O63" s="3"/>
    </row>
    <row r="64" spans="1:15" x14ac:dyDescent="0.25">
      <c r="O64" s="3"/>
    </row>
    <row r="65" spans="15:15" x14ac:dyDescent="0.25">
      <c r="O65" s="3"/>
    </row>
    <row r="66" spans="15:15" x14ac:dyDescent="0.25">
      <c r="O66" s="3"/>
    </row>
    <row r="67" spans="15:15" x14ac:dyDescent="0.25">
      <c r="O67" s="3"/>
    </row>
    <row r="68" spans="15:15" x14ac:dyDescent="0.25">
      <c r="O68" s="3"/>
    </row>
    <row r="69" spans="15:15" x14ac:dyDescent="0.25">
      <c r="O69" s="3"/>
    </row>
    <row r="70" spans="15:15" x14ac:dyDescent="0.25">
      <c r="O70" s="3"/>
    </row>
    <row r="71" spans="15:15" x14ac:dyDescent="0.25">
      <c r="O71" s="3"/>
    </row>
    <row r="72" spans="15:15" x14ac:dyDescent="0.25">
      <c r="O72" s="3"/>
    </row>
    <row r="73" spans="15:15" x14ac:dyDescent="0.25">
      <c r="O73" s="3"/>
    </row>
    <row r="74" spans="15:15" x14ac:dyDescent="0.25">
      <c r="O74" s="3"/>
    </row>
    <row r="75" spans="15:15" x14ac:dyDescent="0.25">
      <c r="O75" s="3"/>
    </row>
    <row r="76" spans="15:15" x14ac:dyDescent="0.25">
      <c r="O76" s="3"/>
    </row>
    <row r="77" spans="15:15" x14ac:dyDescent="0.25">
      <c r="O77" s="3"/>
    </row>
    <row r="78" spans="15:15" x14ac:dyDescent="0.25">
      <c r="O78" s="3"/>
    </row>
    <row r="79" spans="15:15" x14ac:dyDescent="0.25">
      <c r="O79" s="3"/>
    </row>
    <row r="80" spans="15:15" x14ac:dyDescent="0.25">
      <c r="O80" s="3"/>
    </row>
    <row r="81" spans="15:15" x14ac:dyDescent="0.25">
      <c r="O81" s="3"/>
    </row>
    <row r="82" spans="15:15" x14ac:dyDescent="0.25">
      <c r="O82" s="3"/>
    </row>
    <row r="83" spans="15:15" x14ac:dyDescent="0.25">
      <c r="O83" s="3"/>
    </row>
    <row r="84" spans="15:15" x14ac:dyDescent="0.25">
      <c r="O84" s="3"/>
    </row>
    <row r="85" spans="15:15" x14ac:dyDescent="0.25">
      <c r="O85" s="3"/>
    </row>
    <row r="86" spans="15:15" x14ac:dyDescent="0.25">
      <c r="O86" s="3"/>
    </row>
    <row r="87" spans="15:15" x14ac:dyDescent="0.25">
      <c r="O87" s="3"/>
    </row>
    <row r="88" spans="15:15" x14ac:dyDescent="0.25">
      <c r="O88" s="3"/>
    </row>
    <row r="89" spans="15:15" x14ac:dyDescent="0.25">
      <c r="O89" s="3"/>
    </row>
    <row r="90" spans="15:15" x14ac:dyDescent="0.25">
      <c r="O90" s="3"/>
    </row>
    <row r="91" spans="15:15" x14ac:dyDescent="0.25">
      <c r="O91" s="3"/>
    </row>
    <row r="92" spans="15:15" x14ac:dyDescent="0.25">
      <c r="O92" s="3"/>
    </row>
    <row r="93" spans="15:15" x14ac:dyDescent="0.25">
      <c r="O93" s="3"/>
    </row>
    <row r="94" spans="15:15" x14ac:dyDescent="0.25">
      <c r="O94" s="3"/>
    </row>
    <row r="95" spans="15:15" x14ac:dyDescent="0.25">
      <c r="O95" s="3"/>
    </row>
    <row r="96" spans="15:15" x14ac:dyDescent="0.25">
      <c r="O96" s="3"/>
    </row>
    <row r="97" spans="15:15" x14ac:dyDescent="0.25">
      <c r="O97" s="3"/>
    </row>
    <row r="98" spans="15:15" x14ac:dyDescent="0.25">
      <c r="O98" s="3"/>
    </row>
    <row r="99" spans="15:15" x14ac:dyDescent="0.25">
      <c r="O99" s="3"/>
    </row>
    <row r="100" spans="15:15" x14ac:dyDescent="0.25">
      <c r="O100" s="3"/>
    </row>
    <row r="101" spans="15:15" x14ac:dyDescent="0.25">
      <c r="O101" s="3"/>
    </row>
    <row r="102" spans="15:15" x14ac:dyDescent="0.25">
      <c r="O102" s="3"/>
    </row>
    <row r="103" spans="15:15" x14ac:dyDescent="0.25">
      <c r="O103" s="3"/>
    </row>
    <row r="104" spans="15:15" x14ac:dyDescent="0.25">
      <c r="O104" s="3"/>
    </row>
    <row r="105" spans="15:15" x14ac:dyDescent="0.25">
      <c r="O105" s="3"/>
    </row>
    <row r="106" spans="15:15" x14ac:dyDescent="0.25">
      <c r="O106" s="3"/>
    </row>
    <row r="107" spans="15:15" x14ac:dyDescent="0.25">
      <c r="O107" s="3"/>
    </row>
    <row r="108" spans="15:15" x14ac:dyDescent="0.25">
      <c r="O108" s="3"/>
    </row>
    <row r="109" spans="15:15" x14ac:dyDescent="0.25">
      <c r="O109" s="3"/>
    </row>
    <row r="110" spans="15:15" x14ac:dyDescent="0.25">
      <c r="O110" s="3"/>
    </row>
    <row r="111" spans="15:15" x14ac:dyDescent="0.25">
      <c r="O111" s="3"/>
    </row>
    <row r="112" spans="15:15" x14ac:dyDescent="0.25">
      <c r="O112" s="3"/>
    </row>
    <row r="113" spans="15:15" x14ac:dyDescent="0.25">
      <c r="O113" s="3"/>
    </row>
    <row r="114" spans="15:15" x14ac:dyDescent="0.25">
      <c r="O114" s="3"/>
    </row>
    <row r="115" spans="15:15" x14ac:dyDescent="0.25">
      <c r="O115" s="3"/>
    </row>
    <row r="116" spans="15:15" x14ac:dyDescent="0.25">
      <c r="O116" s="3"/>
    </row>
    <row r="117" spans="15:15" x14ac:dyDescent="0.25">
      <c r="O117" s="3"/>
    </row>
  </sheetData>
  <sheetProtection password="CAFC" sheet="1" objects="1" scenarios="1"/>
  <mergeCells count="2">
    <mergeCell ref="L47:O51"/>
    <mergeCell ref="L53:O57"/>
  </mergeCells>
  <phoneticPr fontId="2" type="noConversion"/>
  <pageMargins left="0.75" right="0.75" top="1" bottom="1" header="0.5" footer="0.5"/>
  <pageSetup scale="65" orientation="landscape" r:id="rId1"/>
  <headerFooter alignWithMargins="0">
    <oddHeader>&amp;A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W184"/>
  <sheetViews>
    <sheetView workbookViewId="0"/>
  </sheetViews>
  <sheetFormatPr defaultRowHeight="13.2" x14ac:dyDescent="0.25"/>
  <cols>
    <col min="12" max="12" width="10" bestFit="1" customWidth="1"/>
    <col min="14" max="14" width="2.6640625" customWidth="1"/>
    <col min="15" max="23" width="13.6640625" customWidth="1"/>
  </cols>
  <sheetData>
    <row r="3" spans="1:23" ht="15.6" x14ac:dyDescent="0.3">
      <c r="B3" s="2" t="s">
        <v>317</v>
      </c>
    </row>
    <row r="4" spans="1:23" x14ac:dyDescent="0.25">
      <c r="B4" t="s">
        <v>207</v>
      </c>
    </row>
    <row r="5" spans="1:23" x14ac:dyDescent="0.25">
      <c r="B5" s="30"/>
      <c r="O5" s="222" t="s">
        <v>161</v>
      </c>
      <c r="P5" s="222"/>
      <c r="Q5" s="222"/>
      <c r="R5" s="222"/>
      <c r="S5" s="222"/>
      <c r="T5" s="222"/>
      <c r="U5" s="222"/>
      <c r="V5" s="222"/>
      <c r="W5" s="222"/>
    </row>
    <row r="6" spans="1:23" x14ac:dyDescent="0.25">
      <c r="O6" s="10" t="s">
        <v>54</v>
      </c>
      <c r="P6" s="206" t="s">
        <v>62</v>
      </c>
      <c r="Q6" s="206"/>
      <c r="R6" s="10" t="s">
        <v>63</v>
      </c>
      <c r="S6" s="10" t="s">
        <v>59</v>
      </c>
      <c r="T6" s="10" t="s">
        <v>57</v>
      </c>
      <c r="U6" s="10" t="s">
        <v>55</v>
      </c>
      <c r="V6" s="11"/>
      <c r="W6" s="10"/>
    </row>
    <row r="7" spans="1:23" x14ac:dyDescent="0.25">
      <c r="A7" s="3" t="s">
        <v>2</v>
      </c>
      <c r="O7" s="9" t="s">
        <v>53</v>
      </c>
      <c r="P7" s="9" t="s">
        <v>56</v>
      </c>
      <c r="Q7" s="9" t="s">
        <v>57</v>
      </c>
      <c r="R7" s="9" t="s">
        <v>58</v>
      </c>
      <c r="S7" s="9" t="s">
        <v>60</v>
      </c>
      <c r="T7" s="9" t="s">
        <v>64</v>
      </c>
      <c r="U7" s="9" t="s">
        <v>61</v>
      </c>
      <c r="V7" s="9" t="s">
        <v>30</v>
      </c>
      <c r="W7" s="9" t="s">
        <v>159</v>
      </c>
    </row>
    <row r="8" spans="1:23" x14ac:dyDescent="0.25">
      <c r="A8" s="3"/>
      <c r="L8" t="s">
        <v>33</v>
      </c>
      <c r="M8" s="3" t="s">
        <v>34</v>
      </c>
    </row>
    <row r="9" spans="1:23" x14ac:dyDescent="0.25">
      <c r="A9" s="3">
        <v>1</v>
      </c>
      <c r="B9" t="s">
        <v>65</v>
      </c>
      <c r="K9" t="s">
        <v>14</v>
      </c>
      <c r="L9" s="13" t="str">
        <f>'66.09(3)(c)'!L9</f>
        <v>April</v>
      </c>
      <c r="M9" s="6">
        <f>'66.09(3)(c)'!M9</f>
        <v>2012</v>
      </c>
      <c r="O9" s="111">
        <v>39.369999999999997</v>
      </c>
      <c r="P9" s="111">
        <v>35</v>
      </c>
      <c r="Q9" s="111">
        <v>35</v>
      </c>
      <c r="R9" s="111">
        <v>35</v>
      </c>
      <c r="S9" s="111">
        <v>35</v>
      </c>
      <c r="T9" s="111">
        <v>35</v>
      </c>
      <c r="U9" s="111">
        <v>35</v>
      </c>
      <c r="V9" s="111">
        <v>35</v>
      </c>
      <c r="W9" s="18">
        <f>SUM(O9:V9)</f>
        <v>284.37</v>
      </c>
    </row>
    <row r="10" spans="1:23" x14ac:dyDescent="0.25">
      <c r="A10" s="3"/>
      <c r="B10" t="s">
        <v>160</v>
      </c>
      <c r="K10" t="s">
        <v>15</v>
      </c>
      <c r="L10" s="13" t="str">
        <f>'66.09(3)(c)'!L10</f>
        <v>May</v>
      </c>
      <c r="M10" s="6">
        <f>'66.09(3)(c)'!M10</f>
        <v>2012</v>
      </c>
      <c r="O10" s="111">
        <v>39.369999999999997</v>
      </c>
      <c r="P10" s="111">
        <v>35</v>
      </c>
      <c r="Q10" s="111">
        <v>35</v>
      </c>
      <c r="R10" s="111">
        <v>35</v>
      </c>
      <c r="S10" s="111">
        <v>35</v>
      </c>
      <c r="T10" s="111">
        <v>35</v>
      </c>
      <c r="U10" s="111">
        <v>35</v>
      </c>
      <c r="V10" s="111">
        <v>35</v>
      </c>
      <c r="W10" s="18">
        <f t="shared" ref="W10:W20" si="0">SUM(O10:V10)</f>
        <v>284.37</v>
      </c>
    </row>
    <row r="11" spans="1:23" x14ac:dyDescent="0.25">
      <c r="A11" s="3"/>
      <c r="B11" t="s">
        <v>216</v>
      </c>
      <c r="K11" t="s">
        <v>16</v>
      </c>
      <c r="L11" s="13" t="str">
        <f>'66.09(3)(c)'!L11</f>
        <v>June</v>
      </c>
      <c r="M11" s="6">
        <f>'66.09(3)(c)'!M11</f>
        <v>2012</v>
      </c>
      <c r="O11" s="111">
        <v>39.369999999999997</v>
      </c>
      <c r="P11" s="111">
        <v>35</v>
      </c>
      <c r="Q11" s="111">
        <v>35</v>
      </c>
      <c r="R11" s="111">
        <v>35</v>
      </c>
      <c r="S11" s="111">
        <v>35</v>
      </c>
      <c r="T11" s="111">
        <v>35</v>
      </c>
      <c r="U11" s="111">
        <v>35</v>
      </c>
      <c r="V11" s="111">
        <v>35</v>
      </c>
      <c r="W11" s="18">
        <f t="shared" si="0"/>
        <v>284.37</v>
      </c>
    </row>
    <row r="12" spans="1:23" x14ac:dyDescent="0.25">
      <c r="A12" s="3"/>
      <c r="B12" s="5" t="s">
        <v>213</v>
      </c>
      <c r="K12" t="s">
        <v>17</v>
      </c>
      <c r="L12" s="13" t="str">
        <f>'66.09(3)(c)'!L12</f>
        <v>July</v>
      </c>
      <c r="M12" s="6">
        <f>'66.09(3)(c)'!M12</f>
        <v>2012</v>
      </c>
      <c r="O12" s="111">
        <v>39.369999999999997</v>
      </c>
      <c r="P12" s="111">
        <v>35</v>
      </c>
      <c r="Q12" s="111">
        <v>35</v>
      </c>
      <c r="R12" s="111">
        <v>35</v>
      </c>
      <c r="S12" s="111">
        <v>35</v>
      </c>
      <c r="T12" s="111">
        <v>35</v>
      </c>
      <c r="U12" s="111">
        <v>35</v>
      </c>
      <c r="V12" s="111">
        <v>35</v>
      </c>
      <c r="W12" s="18">
        <f t="shared" si="0"/>
        <v>284.37</v>
      </c>
    </row>
    <row r="13" spans="1:23" x14ac:dyDescent="0.25">
      <c r="A13" s="3"/>
      <c r="B13" s="5" t="s">
        <v>353</v>
      </c>
      <c r="C13" s="5"/>
      <c r="D13" s="5"/>
      <c r="E13" s="5"/>
      <c r="F13" s="5"/>
      <c r="G13" s="5"/>
      <c r="H13" s="5"/>
      <c r="I13" s="5"/>
      <c r="K13" t="s">
        <v>18</v>
      </c>
      <c r="L13" s="13" t="str">
        <f>'66.09(3)(c)'!L13</f>
        <v>August</v>
      </c>
      <c r="M13" s="6">
        <f>'66.09(3)(c)'!M13</f>
        <v>2012</v>
      </c>
      <c r="O13" s="111">
        <v>39.369999999999997</v>
      </c>
      <c r="P13" s="111">
        <v>35</v>
      </c>
      <c r="Q13" s="111">
        <v>35</v>
      </c>
      <c r="R13" s="111">
        <v>35</v>
      </c>
      <c r="S13" s="111">
        <v>35</v>
      </c>
      <c r="T13" s="111">
        <v>35</v>
      </c>
      <c r="U13" s="111">
        <v>35</v>
      </c>
      <c r="V13" s="111">
        <v>35</v>
      </c>
      <c r="W13" s="18">
        <f t="shared" si="0"/>
        <v>284.37</v>
      </c>
    </row>
    <row r="14" spans="1:23" x14ac:dyDescent="0.25">
      <c r="A14" s="3"/>
      <c r="B14" s="5"/>
      <c r="C14" s="5"/>
      <c r="D14" s="5"/>
      <c r="E14" s="5"/>
      <c r="F14" s="5"/>
      <c r="G14" s="5"/>
      <c r="H14" s="5"/>
      <c r="I14" s="5"/>
      <c r="K14" t="s">
        <v>19</v>
      </c>
      <c r="L14" s="13" t="str">
        <f>'66.09(3)(c)'!L14</f>
        <v>September</v>
      </c>
      <c r="M14" s="6">
        <f>'66.09(3)(c)'!M14</f>
        <v>2012</v>
      </c>
      <c r="O14" s="111">
        <v>39.369999999999997</v>
      </c>
      <c r="P14" s="111">
        <v>35</v>
      </c>
      <c r="Q14" s="111">
        <v>35</v>
      </c>
      <c r="R14" s="111">
        <v>35</v>
      </c>
      <c r="S14" s="111">
        <v>35</v>
      </c>
      <c r="T14" s="111">
        <v>35</v>
      </c>
      <c r="U14" s="111">
        <v>35</v>
      </c>
      <c r="V14" s="111">
        <v>35</v>
      </c>
      <c r="W14" s="18">
        <f t="shared" si="0"/>
        <v>284.37</v>
      </c>
    </row>
    <row r="15" spans="1:23" x14ac:dyDescent="0.25">
      <c r="A15" s="3"/>
      <c r="B15" s="5"/>
      <c r="C15" s="5"/>
      <c r="D15" s="5"/>
      <c r="E15" s="5"/>
      <c r="F15" s="5"/>
      <c r="G15" s="5"/>
      <c r="H15" s="5"/>
      <c r="I15" s="5"/>
      <c r="K15" t="s">
        <v>20</v>
      </c>
      <c r="L15" s="13" t="str">
        <f>'66.09(3)(c)'!L15</f>
        <v>October</v>
      </c>
      <c r="M15" s="6">
        <f>'66.09(3)(c)'!M15</f>
        <v>2012</v>
      </c>
      <c r="O15" s="111">
        <v>39.369999999999997</v>
      </c>
      <c r="P15" s="111">
        <v>35</v>
      </c>
      <c r="Q15" s="111">
        <v>35</v>
      </c>
      <c r="R15" s="111">
        <v>35</v>
      </c>
      <c r="S15" s="111">
        <v>35</v>
      </c>
      <c r="T15" s="111">
        <v>35</v>
      </c>
      <c r="U15" s="111">
        <v>35</v>
      </c>
      <c r="V15" s="111">
        <v>35</v>
      </c>
      <c r="W15" s="18">
        <f t="shared" si="0"/>
        <v>284.37</v>
      </c>
    </row>
    <row r="16" spans="1:23" x14ac:dyDescent="0.25">
      <c r="A16" s="3"/>
      <c r="B16" s="5"/>
      <c r="C16" s="5"/>
      <c r="D16" s="5"/>
      <c r="E16" s="5"/>
      <c r="F16" s="5"/>
      <c r="G16" s="5"/>
      <c r="H16" s="5"/>
      <c r="I16" s="5"/>
      <c r="K16" t="s">
        <v>21</v>
      </c>
      <c r="L16" s="13" t="str">
        <f>'66.09(3)(c)'!L16</f>
        <v xml:space="preserve">November </v>
      </c>
      <c r="M16" s="6">
        <f>'66.09(3)(c)'!M16</f>
        <v>2012</v>
      </c>
      <c r="O16" s="111">
        <v>39.369999999999997</v>
      </c>
      <c r="P16" s="111">
        <v>35</v>
      </c>
      <c r="Q16" s="111">
        <v>35</v>
      </c>
      <c r="R16" s="111">
        <v>35</v>
      </c>
      <c r="S16" s="111">
        <v>35</v>
      </c>
      <c r="T16" s="111">
        <v>35</v>
      </c>
      <c r="U16" s="111">
        <v>35</v>
      </c>
      <c r="V16" s="111">
        <v>35</v>
      </c>
      <c r="W16" s="18">
        <f t="shared" si="0"/>
        <v>284.37</v>
      </c>
    </row>
    <row r="17" spans="1:23" x14ac:dyDescent="0.25">
      <c r="A17" s="3"/>
      <c r="B17" s="5"/>
      <c r="C17" s="5"/>
      <c r="D17" s="5"/>
      <c r="E17" s="5"/>
      <c r="F17" s="5"/>
      <c r="G17" s="5"/>
      <c r="H17" s="5"/>
      <c r="I17" s="5"/>
      <c r="K17" t="s">
        <v>22</v>
      </c>
      <c r="L17" s="13" t="str">
        <f>'66.09(3)(c)'!L17</f>
        <v>December</v>
      </c>
      <c r="M17" s="6">
        <f>'66.09(3)(c)'!M17</f>
        <v>2012</v>
      </c>
      <c r="O17" s="111">
        <v>39.369999999999997</v>
      </c>
      <c r="P17" s="111">
        <v>35</v>
      </c>
      <c r="Q17" s="111">
        <v>35</v>
      </c>
      <c r="R17" s="111">
        <v>35</v>
      </c>
      <c r="S17" s="111">
        <v>35</v>
      </c>
      <c r="T17" s="111">
        <v>35</v>
      </c>
      <c r="U17" s="111">
        <v>35</v>
      </c>
      <c r="V17" s="111">
        <v>35</v>
      </c>
      <c r="W17" s="18">
        <f t="shared" si="0"/>
        <v>284.37</v>
      </c>
    </row>
    <row r="18" spans="1:23" x14ac:dyDescent="0.25">
      <c r="A18" s="3"/>
      <c r="B18" s="5"/>
      <c r="C18" s="5"/>
      <c r="D18" s="5"/>
      <c r="E18" s="5"/>
      <c r="F18" s="5"/>
      <c r="G18" s="5"/>
      <c r="H18" s="5"/>
      <c r="I18" s="5"/>
      <c r="K18" t="s">
        <v>23</v>
      </c>
      <c r="L18" s="13" t="str">
        <f>'66.09(3)(c)'!L18</f>
        <v>January</v>
      </c>
      <c r="M18" s="6">
        <f>'66.09(3)(c)'!M18</f>
        <v>2013</v>
      </c>
      <c r="O18" s="111">
        <v>39.369999999999997</v>
      </c>
      <c r="P18" s="111">
        <v>35</v>
      </c>
      <c r="Q18" s="111">
        <v>35</v>
      </c>
      <c r="R18" s="111">
        <v>35</v>
      </c>
      <c r="S18" s="111">
        <v>35</v>
      </c>
      <c r="T18" s="111">
        <v>35</v>
      </c>
      <c r="U18" s="111">
        <v>35</v>
      </c>
      <c r="V18" s="111">
        <v>35</v>
      </c>
      <c r="W18" s="18">
        <f t="shared" si="0"/>
        <v>284.37</v>
      </c>
    </row>
    <row r="19" spans="1:23" x14ac:dyDescent="0.25">
      <c r="A19" s="3"/>
      <c r="B19" s="5"/>
      <c r="C19" s="5"/>
      <c r="D19" s="5"/>
      <c r="E19" s="5"/>
      <c r="F19" s="5"/>
      <c r="G19" s="5"/>
      <c r="H19" s="5"/>
      <c r="I19" s="5"/>
      <c r="K19" t="s">
        <v>24</v>
      </c>
      <c r="L19" s="13" t="str">
        <f>'66.09(3)(c)'!L19</f>
        <v>February</v>
      </c>
      <c r="M19" s="6">
        <f>'66.09(3)(c)'!M19</f>
        <v>2013</v>
      </c>
      <c r="O19" s="111">
        <v>39.369999999999997</v>
      </c>
      <c r="P19" s="111">
        <v>35</v>
      </c>
      <c r="Q19" s="111">
        <v>35</v>
      </c>
      <c r="R19" s="111">
        <v>35</v>
      </c>
      <c r="S19" s="111">
        <v>35</v>
      </c>
      <c r="T19" s="111">
        <v>35</v>
      </c>
      <c r="U19" s="111">
        <v>35</v>
      </c>
      <c r="V19" s="111">
        <v>35</v>
      </c>
      <c r="W19" s="18">
        <f t="shared" si="0"/>
        <v>284.37</v>
      </c>
    </row>
    <row r="20" spans="1:23" ht="15" x14ac:dyDescent="0.4">
      <c r="A20" s="3"/>
      <c r="B20" s="5"/>
      <c r="C20" s="5"/>
      <c r="D20" s="5"/>
      <c r="E20" s="5"/>
      <c r="F20" s="5"/>
      <c r="G20" s="5"/>
      <c r="H20" s="5"/>
      <c r="I20" s="5"/>
      <c r="K20" t="s">
        <v>25</v>
      </c>
      <c r="L20" s="13" t="str">
        <f>'66.09(3)(c)'!L20</f>
        <v>March</v>
      </c>
      <c r="M20" s="6">
        <f>'66.09(3)(c)'!M20</f>
        <v>2013</v>
      </c>
      <c r="O20" s="120">
        <v>39.369999999999997</v>
      </c>
      <c r="P20" s="120">
        <v>35</v>
      </c>
      <c r="Q20" s="120">
        <v>35</v>
      </c>
      <c r="R20" s="120">
        <v>35</v>
      </c>
      <c r="S20" s="120">
        <v>35</v>
      </c>
      <c r="T20" s="120">
        <v>35</v>
      </c>
      <c r="U20" s="120">
        <v>35</v>
      </c>
      <c r="V20" s="120">
        <v>35</v>
      </c>
      <c r="W20" s="31">
        <f t="shared" si="0"/>
        <v>284.37</v>
      </c>
    </row>
    <row r="21" spans="1:23" x14ac:dyDescent="0.25">
      <c r="A21" s="3"/>
      <c r="B21" s="5"/>
      <c r="C21" s="5"/>
      <c r="D21" s="5"/>
      <c r="E21" s="5"/>
      <c r="F21" s="5"/>
      <c r="G21" s="5"/>
      <c r="H21" s="5"/>
      <c r="I21" s="5"/>
      <c r="K21" t="s">
        <v>159</v>
      </c>
      <c r="O21" s="121">
        <f>SUMPRODUCT(O9:O20,'66.09(3)(c)'!$O$9:$O$20)/'66.09(3)(c)'!$O$21</f>
        <v>39.369999999999997</v>
      </c>
      <c r="P21" s="121">
        <f>SUMPRODUCT(P9:P20,'66.09(3)(c)'!$O$9:$O$20)/'66.09(3)(c)'!$O$21</f>
        <v>35</v>
      </c>
      <c r="Q21" s="121">
        <f>SUMPRODUCT(Q9:Q20,'66.09(3)(c)'!$O$9:$O$20)/'66.09(3)(c)'!$O$21</f>
        <v>35</v>
      </c>
      <c r="R21" s="121">
        <f>SUMPRODUCT(R9:R20,'66.09(3)(c)'!$O$9:$O$20)/'66.09(3)(c)'!$O$21</f>
        <v>35</v>
      </c>
      <c r="S21" s="121">
        <f>SUMPRODUCT(S9:S20,'66.09(3)(c)'!$O$9:$O$20)/'66.09(3)(c)'!$O$21</f>
        <v>35</v>
      </c>
      <c r="T21" s="121">
        <f>SUMPRODUCT(T9:T20,'66.09(3)(c)'!$O$9:$O$20)/'66.09(3)(c)'!$O$21</f>
        <v>35</v>
      </c>
      <c r="U21" s="121">
        <f>SUMPRODUCT(U9:U20,'66.09(3)(c)'!$O$9:$O$20)/'66.09(3)(c)'!$O$21</f>
        <v>35</v>
      </c>
      <c r="V21" s="121">
        <f>SUMPRODUCT(V9:V20,'66.09(3)(c)'!$O$9:$O$20)/'66.09(3)(c)'!$O$21</f>
        <v>35</v>
      </c>
      <c r="W21" s="18">
        <f>SUM(O21:V21)</f>
        <v>284.37</v>
      </c>
    </row>
    <row r="22" spans="1:23" x14ac:dyDescent="0.25">
      <c r="A22" s="3"/>
      <c r="B22" s="5"/>
      <c r="C22" s="5"/>
      <c r="D22" s="5"/>
      <c r="E22" s="5"/>
      <c r="F22" s="5"/>
      <c r="G22" s="5"/>
      <c r="H22" s="5"/>
      <c r="I22" s="5"/>
    </row>
    <row r="23" spans="1:23" x14ac:dyDescent="0.25">
      <c r="A23" s="3" t="s">
        <v>77</v>
      </c>
      <c r="B23" s="5" t="s">
        <v>143</v>
      </c>
      <c r="C23" s="5"/>
      <c r="D23" s="5"/>
      <c r="E23" s="5"/>
      <c r="F23" s="5"/>
      <c r="G23" s="5"/>
      <c r="H23" s="5"/>
      <c r="I23" s="5"/>
      <c r="K23" t="s">
        <v>109</v>
      </c>
      <c r="L23" s="114" t="s">
        <v>44</v>
      </c>
      <c r="M23" s="115">
        <v>2012</v>
      </c>
      <c r="O23" s="111">
        <v>39.369999999999997</v>
      </c>
      <c r="P23" s="111">
        <v>35</v>
      </c>
      <c r="Q23" s="111">
        <v>35</v>
      </c>
      <c r="R23" s="111">
        <v>35</v>
      </c>
      <c r="S23" s="111">
        <v>35</v>
      </c>
      <c r="T23" s="111">
        <v>35</v>
      </c>
      <c r="U23" s="111">
        <v>35</v>
      </c>
      <c r="V23" s="111">
        <v>35</v>
      </c>
      <c r="W23" s="18">
        <f>SUM(O23:V23)</f>
        <v>284.37</v>
      </c>
    </row>
    <row r="24" spans="1:23" x14ac:dyDescent="0.25">
      <c r="A24" s="3"/>
      <c r="B24" s="49" t="s">
        <v>360</v>
      </c>
      <c r="C24" s="5"/>
      <c r="D24" s="5"/>
      <c r="E24" s="5"/>
      <c r="F24" s="5"/>
      <c r="G24" s="5"/>
      <c r="H24" s="5"/>
      <c r="I24" s="5"/>
      <c r="K24" t="s">
        <v>110</v>
      </c>
      <c r="L24" s="114" t="s">
        <v>43</v>
      </c>
      <c r="M24" s="115">
        <v>2013</v>
      </c>
    </row>
    <row r="25" spans="1:23" x14ac:dyDescent="0.25">
      <c r="A25" s="3"/>
      <c r="B25" t="s">
        <v>215</v>
      </c>
      <c r="O25" s="221" t="s">
        <v>214</v>
      </c>
      <c r="P25" s="221"/>
      <c r="Q25" s="221"/>
      <c r="R25" s="221"/>
      <c r="S25" s="221"/>
      <c r="T25" s="221"/>
      <c r="U25" s="221"/>
      <c r="V25" s="221"/>
    </row>
    <row r="26" spans="1:23" x14ac:dyDescent="0.25">
      <c r="A26" s="3"/>
    </row>
    <row r="27" spans="1:23" x14ac:dyDescent="0.25">
      <c r="A27" s="3"/>
      <c r="B27" s="14"/>
    </row>
    <row r="28" spans="1:23" x14ac:dyDescent="0.25">
      <c r="A28" s="3">
        <v>2</v>
      </c>
      <c r="B28" t="s">
        <v>235</v>
      </c>
      <c r="K28" t="s">
        <v>14</v>
      </c>
      <c r="L28" s="13" t="str">
        <f t="shared" ref="L28:L39" si="1">L9</f>
        <v>April</v>
      </c>
      <c r="M28" s="6">
        <f t="shared" ref="M28:M39" si="2">M9</f>
        <v>2012</v>
      </c>
      <c r="O28" s="111">
        <v>39.369999999999997</v>
      </c>
      <c r="P28" s="111">
        <v>35</v>
      </c>
      <c r="Q28" s="111">
        <v>35</v>
      </c>
      <c r="R28" s="111">
        <v>35</v>
      </c>
      <c r="S28" s="111">
        <v>35</v>
      </c>
      <c r="T28" s="111">
        <v>35</v>
      </c>
      <c r="U28" s="111">
        <v>35</v>
      </c>
      <c r="V28" s="111">
        <v>35</v>
      </c>
      <c r="W28" s="18">
        <f>SUM(O28:V28)</f>
        <v>284.37</v>
      </c>
    </row>
    <row r="29" spans="1:23" x14ac:dyDescent="0.25">
      <c r="K29" t="s">
        <v>15</v>
      </c>
      <c r="L29" s="13" t="str">
        <f t="shared" si="1"/>
        <v>May</v>
      </c>
      <c r="M29" s="6">
        <f t="shared" si="2"/>
        <v>2012</v>
      </c>
      <c r="O29" s="111">
        <v>39.369999999999997</v>
      </c>
      <c r="P29" s="111">
        <v>35</v>
      </c>
      <c r="Q29" s="111">
        <v>35</v>
      </c>
      <c r="R29" s="111">
        <v>35</v>
      </c>
      <c r="S29" s="111">
        <v>35</v>
      </c>
      <c r="T29" s="111">
        <v>35</v>
      </c>
      <c r="U29" s="111">
        <v>35</v>
      </c>
      <c r="V29" s="111">
        <v>35</v>
      </c>
      <c r="W29" s="18">
        <f t="shared" ref="W29:W39" si="3">SUM(O29:V29)</f>
        <v>284.37</v>
      </c>
    </row>
    <row r="30" spans="1:23" x14ac:dyDescent="0.25">
      <c r="K30" t="s">
        <v>16</v>
      </c>
      <c r="L30" s="13" t="str">
        <f t="shared" si="1"/>
        <v>June</v>
      </c>
      <c r="M30" s="6">
        <f t="shared" si="2"/>
        <v>2012</v>
      </c>
      <c r="O30" s="111">
        <v>39.369999999999997</v>
      </c>
      <c r="P30" s="111">
        <v>35</v>
      </c>
      <c r="Q30" s="111">
        <v>35</v>
      </c>
      <c r="R30" s="111">
        <v>35</v>
      </c>
      <c r="S30" s="111">
        <v>35</v>
      </c>
      <c r="T30" s="111">
        <v>35</v>
      </c>
      <c r="U30" s="111">
        <v>35</v>
      </c>
      <c r="V30" s="111">
        <v>35</v>
      </c>
      <c r="W30" s="18">
        <f t="shared" si="3"/>
        <v>284.37</v>
      </c>
    </row>
    <row r="31" spans="1:23" x14ac:dyDescent="0.25">
      <c r="K31" t="s">
        <v>17</v>
      </c>
      <c r="L31" s="13" t="str">
        <f t="shared" si="1"/>
        <v>July</v>
      </c>
      <c r="M31" s="6">
        <f t="shared" si="2"/>
        <v>2012</v>
      </c>
      <c r="O31" s="111">
        <v>39.369999999999997</v>
      </c>
      <c r="P31" s="111">
        <v>35</v>
      </c>
      <c r="Q31" s="111">
        <v>35</v>
      </c>
      <c r="R31" s="111">
        <v>35</v>
      </c>
      <c r="S31" s="111">
        <v>35</v>
      </c>
      <c r="T31" s="111">
        <v>35</v>
      </c>
      <c r="U31" s="111">
        <v>35</v>
      </c>
      <c r="V31" s="111">
        <v>35</v>
      </c>
      <c r="W31" s="18">
        <f t="shared" si="3"/>
        <v>284.37</v>
      </c>
    </row>
    <row r="32" spans="1:23" x14ac:dyDescent="0.25">
      <c r="K32" t="s">
        <v>18</v>
      </c>
      <c r="L32" s="13" t="str">
        <f t="shared" si="1"/>
        <v>August</v>
      </c>
      <c r="M32" s="6">
        <f t="shared" si="2"/>
        <v>2012</v>
      </c>
      <c r="O32" s="111">
        <v>39.369999999999997</v>
      </c>
      <c r="P32" s="111">
        <v>35</v>
      </c>
      <c r="Q32" s="111">
        <v>35</v>
      </c>
      <c r="R32" s="111">
        <v>35</v>
      </c>
      <c r="S32" s="111">
        <v>35</v>
      </c>
      <c r="T32" s="111">
        <v>35</v>
      </c>
      <c r="U32" s="111">
        <v>35</v>
      </c>
      <c r="V32" s="111">
        <v>35</v>
      </c>
      <c r="W32" s="18">
        <f t="shared" si="3"/>
        <v>284.37</v>
      </c>
    </row>
    <row r="33" spans="1:23" x14ac:dyDescent="0.25">
      <c r="K33" t="s">
        <v>19</v>
      </c>
      <c r="L33" s="13" t="str">
        <f t="shared" si="1"/>
        <v>September</v>
      </c>
      <c r="M33" s="6">
        <f t="shared" si="2"/>
        <v>2012</v>
      </c>
      <c r="O33" s="111">
        <v>39.369999999999997</v>
      </c>
      <c r="P33" s="111">
        <v>35</v>
      </c>
      <c r="Q33" s="111">
        <v>35</v>
      </c>
      <c r="R33" s="111">
        <v>35</v>
      </c>
      <c r="S33" s="111">
        <v>35</v>
      </c>
      <c r="T33" s="111">
        <v>35</v>
      </c>
      <c r="U33" s="111">
        <v>35</v>
      </c>
      <c r="V33" s="111">
        <v>35</v>
      </c>
      <c r="W33" s="18">
        <f t="shared" si="3"/>
        <v>284.37</v>
      </c>
    </row>
    <row r="34" spans="1:23" x14ac:dyDescent="0.25">
      <c r="K34" t="s">
        <v>20</v>
      </c>
      <c r="L34" s="13" t="str">
        <f t="shared" si="1"/>
        <v>October</v>
      </c>
      <c r="M34" s="6">
        <f t="shared" si="2"/>
        <v>2012</v>
      </c>
      <c r="O34" s="111">
        <v>39.369999999999997</v>
      </c>
      <c r="P34" s="111">
        <v>35</v>
      </c>
      <c r="Q34" s="111">
        <v>35</v>
      </c>
      <c r="R34" s="111">
        <v>35</v>
      </c>
      <c r="S34" s="111">
        <v>35</v>
      </c>
      <c r="T34" s="111">
        <v>35</v>
      </c>
      <c r="U34" s="111">
        <v>35</v>
      </c>
      <c r="V34" s="111">
        <v>35</v>
      </c>
      <c r="W34" s="18">
        <f t="shared" si="3"/>
        <v>284.37</v>
      </c>
    </row>
    <row r="35" spans="1:23" x14ac:dyDescent="0.25">
      <c r="K35" t="s">
        <v>21</v>
      </c>
      <c r="L35" s="13" t="str">
        <f t="shared" si="1"/>
        <v xml:space="preserve">November </v>
      </c>
      <c r="M35" s="6">
        <f t="shared" si="2"/>
        <v>2012</v>
      </c>
      <c r="O35" s="111">
        <v>39.369999999999997</v>
      </c>
      <c r="P35" s="111">
        <v>35</v>
      </c>
      <c r="Q35" s="111">
        <v>35</v>
      </c>
      <c r="R35" s="111">
        <v>35</v>
      </c>
      <c r="S35" s="111">
        <v>35</v>
      </c>
      <c r="T35" s="111">
        <v>35</v>
      </c>
      <c r="U35" s="111">
        <v>35</v>
      </c>
      <c r="V35" s="111">
        <v>35</v>
      </c>
      <c r="W35" s="18">
        <f t="shared" si="3"/>
        <v>284.37</v>
      </c>
    </row>
    <row r="36" spans="1:23" x14ac:dyDescent="0.25">
      <c r="K36" t="s">
        <v>22</v>
      </c>
      <c r="L36" s="13" t="str">
        <f t="shared" si="1"/>
        <v>December</v>
      </c>
      <c r="M36" s="6">
        <f t="shared" si="2"/>
        <v>2012</v>
      </c>
      <c r="O36" s="111">
        <v>39.369999999999997</v>
      </c>
      <c r="P36" s="111">
        <v>35</v>
      </c>
      <c r="Q36" s="111">
        <v>35</v>
      </c>
      <c r="R36" s="111">
        <v>35</v>
      </c>
      <c r="S36" s="111">
        <v>35</v>
      </c>
      <c r="T36" s="111">
        <v>35</v>
      </c>
      <c r="U36" s="111">
        <v>35</v>
      </c>
      <c r="V36" s="111">
        <v>35</v>
      </c>
      <c r="W36" s="18">
        <f t="shared" si="3"/>
        <v>284.37</v>
      </c>
    </row>
    <row r="37" spans="1:23" x14ac:dyDescent="0.25">
      <c r="K37" t="s">
        <v>23</v>
      </c>
      <c r="L37" s="13" t="str">
        <f t="shared" si="1"/>
        <v>January</v>
      </c>
      <c r="M37" s="6">
        <f t="shared" si="2"/>
        <v>2013</v>
      </c>
      <c r="O37" s="111">
        <v>39.369999999999997</v>
      </c>
      <c r="P37" s="111">
        <v>35</v>
      </c>
      <c r="Q37" s="111">
        <v>35</v>
      </c>
      <c r="R37" s="111">
        <v>35</v>
      </c>
      <c r="S37" s="111">
        <v>35</v>
      </c>
      <c r="T37" s="111">
        <v>35</v>
      </c>
      <c r="U37" s="111">
        <v>35</v>
      </c>
      <c r="V37" s="111">
        <v>35</v>
      </c>
      <c r="W37" s="18">
        <f t="shared" si="3"/>
        <v>284.37</v>
      </c>
    </row>
    <row r="38" spans="1:23" x14ac:dyDescent="0.25">
      <c r="K38" t="s">
        <v>24</v>
      </c>
      <c r="L38" s="13" t="str">
        <f t="shared" si="1"/>
        <v>February</v>
      </c>
      <c r="M38" s="6">
        <f t="shared" si="2"/>
        <v>2013</v>
      </c>
      <c r="O38" s="111">
        <v>39.369999999999997</v>
      </c>
      <c r="P38" s="111">
        <v>35</v>
      </c>
      <c r="Q38" s="111">
        <v>35</v>
      </c>
      <c r="R38" s="111">
        <v>35</v>
      </c>
      <c r="S38" s="111">
        <v>35</v>
      </c>
      <c r="T38" s="111">
        <v>35</v>
      </c>
      <c r="U38" s="111">
        <v>35</v>
      </c>
      <c r="V38" s="111">
        <v>35</v>
      </c>
      <c r="W38" s="18">
        <f t="shared" si="3"/>
        <v>284.37</v>
      </c>
    </row>
    <row r="39" spans="1:23" ht="15" x14ac:dyDescent="0.4">
      <c r="K39" t="s">
        <v>25</v>
      </c>
      <c r="L39" s="13" t="str">
        <f t="shared" si="1"/>
        <v>March</v>
      </c>
      <c r="M39" s="6">
        <f t="shared" si="2"/>
        <v>2013</v>
      </c>
      <c r="O39" s="120">
        <v>39.369999999999997</v>
      </c>
      <c r="P39" s="120">
        <v>35</v>
      </c>
      <c r="Q39" s="120">
        <v>35</v>
      </c>
      <c r="R39" s="120">
        <v>35</v>
      </c>
      <c r="S39" s="120">
        <v>35</v>
      </c>
      <c r="T39" s="120">
        <v>35</v>
      </c>
      <c r="U39" s="120">
        <v>35</v>
      </c>
      <c r="V39" s="120">
        <v>35</v>
      </c>
      <c r="W39" s="31">
        <f t="shared" si="3"/>
        <v>284.37</v>
      </c>
    </row>
    <row r="40" spans="1:23" x14ac:dyDescent="0.25">
      <c r="K40" t="s">
        <v>159</v>
      </c>
      <c r="O40" s="121">
        <f>SUMPRODUCT(O28:O39,'66.09(3)(c)'!$O$9:$O$20)/'66.09(3)(c)'!$O$21</f>
        <v>39.369999999999997</v>
      </c>
      <c r="P40" s="121">
        <f>SUMPRODUCT(P28:P39,'66.09(3)(c)'!$O$9:$O$20)/'66.09(3)(c)'!$O$21</f>
        <v>35</v>
      </c>
      <c r="Q40" s="121">
        <f>SUMPRODUCT(Q28:Q39,'66.09(3)(c)'!$O$9:$O$20)/'66.09(3)(c)'!$O$21</f>
        <v>35</v>
      </c>
      <c r="R40" s="121">
        <f>SUMPRODUCT(R28:R39,'66.09(3)(c)'!$O$9:$O$20)/'66.09(3)(c)'!$O$21</f>
        <v>35</v>
      </c>
      <c r="S40" s="121">
        <f>SUMPRODUCT(S28:S39,'66.09(3)(c)'!$O$9:$O$20)/'66.09(3)(c)'!$O$21</f>
        <v>35</v>
      </c>
      <c r="T40" s="121">
        <f>SUMPRODUCT(T28:T39,'66.09(3)(c)'!$O$9:$O$20)/'66.09(3)(c)'!$O$21</f>
        <v>35</v>
      </c>
      <c r="U40" s="121">
        <f>SUMPRODUCT(U28:U39,'66.09(3)(c)'!$O$9:$O$20)/'66.09(3)(c)'!$O$21</f>
        <v>35</v>
      </c>
      <c r="V40" s="121">
        <f>SUMPRODUCT(V28:V39,'66.09(3)(c)'!$O$9:$O$20)/'66.09(3)(c)'!$O$21</f>
        <v>35</v>
      </c>
      <c r="W40" s="18">
        <f>SUM(O40:V40)</f>
        <v>284.37</v>
      </c>
    </row>
    <row r="41" spans="1:23" x14ac:dyDescent="0.25">
      <c r="A41" s="3"/>
    </row>
    <row r="42" spans="1:23" x14ac:dyDescent="0.25">
      <c r="A42" s="3" t="s">
        <v>4</v>
      </c>
      <c r="B42" t="s">
        <v>142</v>
      </c>
      <c r="K42" t="s">
        <v>109</v>
      </c>
      <c r="L42" s="13" t="str">
        <f>L23</f>
        <v>April</v>
      </c>
      <c r="M42" s="6">
        <f>M23</f>
        <v>2012</v>
      </c>
      <c r="O42" s="111">
        <v>39.369999999999997</v>
      </c>
      <c r="P42" s="111">
        <v>35</v>
      </c>
      <c r="Q42" s="111">
        <v>35</v>
      </c>
      <c r="R42" s="111">
        <v>35</v>
      </c>
      <c r="S42" s="111">
        <v>35</v>
      </c>
      <c r="T42" s="111">
        <v>35</v>
      </c>
      <c r="U42" s="111">
        <v>35</v>
      </c>
      <c r="V42" s="111">
        <v>35</v>
      </c>
      <c r="W42" s="18">
        <f>SUM(O42:V42)</f>
        <v>284.37</v>
      </c>
    </row>
    <row r="43" spans="1:23" x14ac:dyDescent="0.25">
      <c r="A43" s="3"/>
      <c r="B43" t="s">
        <v>217</v>
      </c>
      <c r="K43" t="s">
        <v>110</v>
      </c>
      <c r="L43" s="13" t="str">
        <f>L24</f>
        <v>March</v>
      </c>
      <c r="M43" s="6">
        <f>M24</f>
        <v>2013</v>
      </c>
    </row>
    <row r="44" spans="1:23" x14ac:dyDescent="0.25">
      <c r="A44" s="3"/>
      <c r="B44" s="14"/>
      <c r="L44" s="13"/>
      <c r="M44" s="6"/>
      <c r="O44" s="221" t="s">
        <v>218</v>
      </c>
      <c r="P44" s="221"/>
      <c r="Q44" s="221"/>
      <c r="R44" s="221"/>
      <c r="S44" s="221"/>
      <c r="T44" s="221"/>
      <c r="U44" s="221"/>
      <c r="V44" s="221"/>
    </row>
    <row r="45" spans="1:23" x14ac:dyDescent="0.25">
      <c r="A45" s="3"/>
    </row>
    <row r="46" spans="1:23" x14ac:dyDescent="0.25">
      <c r="A46" s="3">
        <v>3</v>
      </c>
      <c r="B46" t="s">
        <v>177</v>
      </c>
      <c r="K46" t="s">
        <v>14</v>
      </c>
      <c r="L46" s="13" t="str">
        <f t="shared" ref="L46:L57" si="4">L28</f>
        <v>April</v>
      </c>
      <c r="M46" s="6">
        <f t="shared" ref="M46:M57" si="5">M28</f>
        <v>2012</v>
      </c>
      <c r="O46" s="122">
        <v>3</v>
      </c>
      <c r="P46" s="122">
        <v>3</v>
      </c>
      <c r="Q46" s="122">
        <v>3</v>
      </c>
      <c r="R46" s="122">
        <v>3</v>
      </c>
      <c r="S46" s="122">
        <v>3</v>
      </c>
      <c r="T46" s="122">
        <v>3</v>
      </c>
      <c r="U46" s="122">
        <v>3</v>
      </c>
      <c r="V46" s="122">
        <v>3</v>
      </c>
      <c r="W46" s="18">
        <f t="shared" ref="W46:W81" si="6">SUM(O46:V46)</f>
        <v>24</v>
      </c>
    </row>
    <row r="47" spans="1:23" x14ac:dyDescent="0.25">
      <c r="A47" s="3"/>
      <c r="B47" t="s">
        <v>178</v>
      </c>
      <c r="K47" t="s">
        <v>15</v>
      </c>
      <c r="L47" s="13" t="str">
        <f t="shared" si="4"/>
        <v>May</v>
      </c>
      <c r="M47" s="6">
        <f t="shared" si="5"/>
        <v>2012</v>
      </c>
      <c r="O47" s="122">
        <v>3</v>
      </c>
      <c r="P47" s="122">
        <v>3</v>
      </c>
      <c r="Q47" s="122">
        <v>3</v>
      </c>
      <c r="R47" s="122">
        <v>3</v>
      </c>
      <c r="S47" s="122">
        <v>3</v>
      </c>
      <c r="T47" s="122">
        <v>3</v>
      </c>
      <c r="U47" s="122">
        <v>3</v>
      </c>
      <c r="V47" s="122">
        <v>3</v>
      </c>
      <c r="W47" s="18">
        <f t="shared" si="6"/>
        <v>24</v>
      </c>
    </row>
    <row r="48" spans="1:23" x14ac:dyDescent="0.25">
      <c r="A48" s="3"/>
      <c r="B48" t="s">
        <v>216</v>
      </c>
      <c r="K48" t="s">
        <v>16</v>
      </c>
      <c r="L48" s="13" t="str">
        <f t="shared" si="4"/>
        <v>June</v>
      </c>
      <c r="M48" s="6">
        <f t="shared" si="5"/>
        <v>2012</v>
      </c>
      <c r="O48" s="122">
        <v>3</v>
      </c>
      <c r="P48" s="122">
        <v>3</v>
      </c>
      <c r="Q48" s="122">
        <v>3</v>
      </c>
      <c r="R48" s="122">
        <v>3</v>
      </c>
      <c r="S48" s="122">
        <v>3</v>
      </c>
      <c r="T48" s="122">
        <v>3</v>
      </c>
      <c r="U48" s="122">
        <v>3</v>
      </c>
      <c r="V48" s="122">
        <v>3</v>
      </c>
      <c r="W48" s="18">
        <f t="shared" si="6"/>
        <v>24</v>
      </c>
    </row>
    <row r="49" spans="1:23" x14ac:dyDescent="0.25">
      <c r="A49" s="3"/>
      <c r="K49" t="s">
        <v>17</v>
      </c>
      <c r="L49" s="13" t="str">
        <f t="shared" si="4"/>
        <v>July</v>
      </c>
      <c r="M49" s="6">
        <f t="shared" si="5"/>
        <v>2012</v>
      </c>
      <c r="O49" s="122">
        <v>3</v>
      </c>
      <c r="P49" s="122">
        <v>3</v>
      </c>
      <c r="Q49" s="122">
        <v>3</v>
      </c>
      <c r="R49" s="122">
        <v>3</v>
      </c>
      <c r="S49" s="122">
        <v>3</v>
      </c>
      <c r="T49" s="122">
        <v>3</v>
      </c>
      <c r="U49" s="122">
        <v>3</v>
      </c>
      <c r="V49" s="122">
        <v>3</v>
      </c>
      <c r="W49" s="18">
        <f t="shared" si="6"/>
        <v>24</v>
      </c>
    </row>
    <row r="50" spans="1:23" x14ac:dyDescent="0.25">
      <c r="A50" s="3"/>
      <c r="K50" t="s">
        <v>18</v>
      </c>
      <c r="L50" s="13" t="str">
        <f t="shared" si="4"/>
        <v>August</v>
      </c>
      <c r="M50" s="6">
        <f t="shared" si="5"/>
        <v>2012</v>
      </c>
      <c r="O50" s="122">
        <v>3</v>
      </c>
      <c r="P50" s="122">
        <v>3</v>
      </c>
      <c r="Q50" s="122">
        <v>3</v>
      </c>
      <c r="R50" s="122">
        <v>3</v>
      </c>
      <c r="S50" s="122">
        <v>3</v>
      </c>
      <c r="T50" s="122">
        <v>3</v>
      </c>
      <c r="U50" s="122">
        <v>3</v>
      </c>
      <c r="V50" s="122">
        <v>3</v>
      </c>
      <c r="W50" s="18">
        <f t="shared" si="6"/>
        <v>24</v>
      </c>
    </row>
    <row r="51" spans="1:23" x14ac:dyDescent="0.25">
      <c r="A51" s="3"/>
      <c r="K51" t="s">
        <v>19</v>
      </c>
      <c r="L51" s="13" t="str">
        <f t="shared" si="4"/>
        <v>September</v>
      </c>
      <c r="M51" s="6">
        <f t="shared" si="5"/>
        <v>2012</v>
      </c>
      <c r="O51" s="122">
        <v>3</v>
      </c>
      <c r="P51" s="122">
        <v>3</v>
      </c>
      <c r="Q51" s="122">
        <v>3</v>
      </c>
      <c r="R51" s="122">
        <v>3</v>
      </c>
      <c r="S51" s="122">
        <v>3</v>
      </c>
      <c r="T51" s="122">
        <v>3</v>
      </c>
      <c r="U51" s="122">
        <v>3</v>
      </c>
      <c r="V51" s="122">
        <v>3</v>
      </c>
      <c r="W51" s="18">
        <f t="shared" si="6"/>
        <v>24</v>
      </c>
    </row>
    <row r="52" spans="1:23" x14ac:dyDescent="0.25">
      <c r="A52" s="3"/>
      <c r="K52" t="s">
        <v>20</v>
      </c>
      <c r="L52" s="13" t="str">
        <f t="shared" si="4"/>
        <v>October</v>
      </c>
      <c r="M52" s="6">
        <f t="shared" si="5"/>
        <v>2012</v>
      </c>
      <c r="O52" s="122">
        <v>3</v>
      </c>
      <c r="P52" s="122">
        <v>3</v>
      </c>
      <c r="Q52" s="122">
        <v>3</v>
      </c>
      <c r="R52" s="122">
        <v>3</v>
      </c>
      <c r="S52" s="122">
        <v>3</v>
      </c>
      <c r="T52" s="122">
        <v>3</v>
      </c>
      <c r="U52" s="122">
        <v>3</v>
      </c>
      <c r="V52" s="122">
        <v>3</v>
      </c>
      <c r="W52" s="18">
        <f t="shared" si="6"/>
        <v>24</v>
      </c>
    </row>
    <row r="53" spans="1:23" x14ac:dyDescent="0.25">
      <c r="A53" s="3"/>
      <c r="K53" t="s">
        <v>21</v>
      </c>
      <c r="L53" s="13" t="str">
        <f t="shared" si="4"/>
        <v xml:space="preserve">November </v>
      </c>
      <c r="M53" s="6">
        <f t="shared" si="5"/>
        <v>2012</v>
      </c>
      <c r="O53" s="122">
        <v>3</v>
      </c>
      <c r="P53" s="122">
        <v>3</v>
      </c>
      <c r="Q53" s="122">
        <v>3</v>
      </c>
      <c r="R53" s="122">
        <v>3</v>
      </c>
      <c r="S53" s="122">
        <v>3</v>
      </c>
      <c r="T53" s="122">
        <v>3</v>
      </c>
      <c r="U53" s="122">
        <v>3</v>
      </c>
      <c r="V53" s="122">
        <v>3</v>
      </c>
      <c r="W53" s="18">
        <f t="shared" si="6"/>
        <v>24</v>
      </c>
    </row>
    <row r="54" spans="1:23" x14ac:dyDescent="0.25">
      <c r="A54" s="3"/>
      <c r="K54" t="s">
        <v>22</v>
      </c>
      <c r="L54" s="13" t="str">
        <f t="shared" si="4"/>
        <v>December</v>
      </c>
      <c r="M54" s="6">
        <f t="shared" si="5"/>
        <v>2012</v>
      </c>
      <c r="O54" s="122">
        <v>3</v>
      </c>
      <c r="P54" s="122">
        <v>3</v>
      </c>
      <c r="Q54" s="122">
        <v>3</v>
      </c>
      <c r="R54" s="122">
        <v>3</v>
      </c>
      <c r="S54" s="122">
        <v>3</v>
      </c>
      <c r="T54" s="122">
        <v>3</v>
      </c>
      <c r="U54" s="122">
        <v>3</v>
      </c>
      <c r="V54" s="122">
        <v>3</v>
      </c>
      <c r="W54" s="18">
        <f t="shared" si="6"/>
        <v>24</v>
      </c>
    </row>
    <row r="55" spans="1:23" x14ac:dyDescent="0.25">
      <c r="A55" s="3"/>
      <c r="K55" t="s">
        <v>23</v>
      </c>
      <c r="L55" s="13" t="str">
        <f t="shared" si="4"/>
        <v>January</v>
      </c>
      <c r="M55" s="6">
        <f t="shared" si="5"/>
        <v>2013</v>
      </c>
      <c r="O55" s="122">
        <v>3</v>
      </c>
      <c r="P55" s="122">
        <v>3</v>
      </c>
      <c r="Q55" s="122">
        <v>3</v>
      </c>
      <c r="R55" s="122">
        <v>3</v>
      </c>
      <c r="S55" s="122">
        <v>3</v>
      </c>
      <c r="T55" s="122">
        <v>3</v>
      </c>
      <c r="U55" s="122">
        <v>3</v>
      </c>
      <c r="V55" s="122">
        <v>3</v>
      </c>
      <c r="W55" s="18">
        <f t="shared" si="6"/>
        <v>24</v>
      </c>
    </row>
    <row r="56" spans="1:23" x14ac:dyDescent="0.25">
      <c r="A56" s="3"/>
      <c r="K56" t="s">
        <v>24</v>
      </c>
      <c r="L56" s="13" t="str">
        <f t="shared" si="4"/>
        <v>February</v>
      </c>
      <c r="M56" s="6">
        <f t="shared" si="5"/>
        <v>2013</v>
      </c>
      <c r="O56" s="122">
        <v>3</v>
      </c>
      <c r="P56" s="122">
        <v>3</v>
      </c>
      <c r="Q56" s="122">
        <v>3</v>
      </c>
      <c r="R56" s="122">
        <v>3</v>
      </c>
      <c r="S56" s="122">
        <v>3</v>
      </c>
      <c r="T56" s="122">
        <v>3</v>
      </c>
      <c r="U56" s="122">
        <v>3</v>
      </c>
      <c r="V56" s="122">
        <v>3</v>
      </c>
      <c r="W56" s="18">
        <f t="shared" si="6"/>
        <v>24</v>
      </c>
    </row>
    <row r="57" spans="1:23" ht="15" x14ac:dyDescent="0.4">
      <c r="A57" s="3"/>
      <c r="K57" t="s">
        <v>25</v>
      </c>
      <c r="L57" s="13" t="str">
        <f t="shared" si="4"/>
        <v>March</v>
      </c>
      <c r="M57" s="6">
        <f t="shared" si="5"/>
        <v>2013</v>
      </c>
      <c r="O57" s="123">
        <v>3</v>
      </c>
      <c r="P57" s="123">
        <v>3</v>
      </c>
      <c r="Q57" s="123">
        <v>3</v>
      </c>
      <c r="R57" s="123">
        <v>3</v>
      </c>
      <c r="S57" s="123">
        <v>3</v>
      </c>
      <c r="T57" s="123">
        <v>3</v>
      </c>
      <c r="U57" s="123">
        <v>3</v>
      </c>
      <c r="V57" s="123">
        <v>3</v>
      </c>
      <c r="W57" s="31">
        <f t="shared" si="6"/>
        <v>24</v>
      </c>
    </row>
    <row r="58" spans="1:23" x14ac:dyDescent="0.25">
      <c r="A58" s="3"/>
      <c r="K58" t="s">
        <v>159</v>
      </c>
      <c r="O58" s="121">
        <f>SUMPRODUCT(O46:O57,'66.09(3)(c)'!$O$9:$O$20)/'66.09(3)(c)'!$O$21</f>
        <v>3</v>
      </c>
      <c r="P58" s="121">
        <f>SUMPRODUCT(P46:P57,'66.09(3)(c)'!$O$9:$O$20)/'66.09(3)(c)'!$O$21</f>
        <v>3</v>
      </c>
      <c r="Q58" s="121">
        <f>SUMPRODUCT(Q46:Q57,'66.09(3)(c)'!$O$9:$O$20)/'66.09(3)(c)'!$O$21</f>
        <v>3</v>
      </c>
      <c r="R58" s="121">
        <f>SUMPRODUCT(R46:R57,'66.09(3)(c)'!$O$9:$O$20)/'66.09(3)(c)'!$O$21</f>
        <v>3</v>
      </c>
      <c r="S58" s="121">
        <f>SUMPRODUCT(S46:S57,'66.09(3)(c)'!$O$9:$O$20)/'66.09(3)(c)'!$O$21</f>
        <v>3</v>
      </c>
      <c r="T58" s="121">
        <f>SUMPRODUCT(T46:T57,'66.09(3)(c)'!$O$9:$O$20)/'66.09(3)(c)'!$O$21</f>
        <v>3</v>
      </c>
      <c r="U58" s="121">
        <f>SUMPRODUCT(U46:U57,'66.09(3)(c)'!$O$9:$O$20)/'66.09(3)(c)'!$O$21</f>
        <v>3</v>
      </c>
      <c r="V58" s="121">
        <f>SUMPRODUCT(V46:V57,'66.09(3)(c)'!$O$9:$O$20)/'66.09(3)(c)'!$O$21</f>
        <v>3</v>
      </c>
      <c r="W58" s="18">
        <f t="shared" si="6"/>
        <v>24</v>
      </c>
    </row>
    <row r="59" spans="1:23" x14ac:dyDescent="0.25">
      <c r="A59" s="6"/>
      <c r="B59" s="5"/>
      <c r="C59" s="5"/>
      <c r="D59" s="5"/>
      <c r="E59" s="5"/>
      <c r="F59" s="5"/>
      <c r="G59" s="5"/>
      <c r="H59" s="5"/>
      <c r="I59" s="5"/>
      <c r="J59" s="5"/>
      <c r="K59" s="5"/>
      <c r="L59" s="5"/>
      <c r="M59" s="5"/>
      <c r="O59" s="18"/>
      <c r="P59" s="18"/>
      <c r="Q59" s="18"/>
      <c r="R59" s="18"/>
      <c r="S59" s="18"/>
      <c r="T59" s="18"/>
      <c r="U59" s="18"/>
      <c r="V59" s="18"/>
      <c r="W59" s="18"/>
    </row>
    <row r="60" spans="1:23" x14ac:dyDescent="0.25">
      <c r="A60" s="6" t="s">
        <v>27</v>
      </c>
      <c r="B60" s="5" t="s">
        <v>220</v>
      </c>
      <c r="C60" s="5"/>
      <c r="D60" s="5"/>
      <c r="E60" s="5"/>
      <c r="F60" s="5"/>
      <c r="G60" s="5"/>
      <c r="H60" s="5"/>
      <c r="I60" s="5"/>
      <c r="J60" s="5"/>
      <c r="K60" s="5"/>
      <c r="L60" s="5"/>
      <c r="M60" s="5"/>
      <c r="O60" s="124"/>
      <c r="P60" s="124"/>
      <c r="Q60" s="124"/>
      <c r="R60" s="124"/>
      <c r="S60" s="124"/>
      <c r="T60" s="124"/>
      <c r="U60" s="124"/>
      <c r="V60" s="124"/>
      <c r="W60" s="18"/>
    </row>
    <row r="61" spans="1:23" x14ac:dyDescent="0.25">
      <c r="A61" s="6"/>
      <c r="B61" s="5"/>
      <c r="C61" s="5"/>
      <c r="D61" s="5"/>
      <c r="E61" s="5"/>
      <c r="F61" s="5"/>
      <c r="G61" s="5"/>
      <c r="H61" s="5"/>
      <c r="I61" s="5"/>
      <c r="J61" s="5"/>
      <c r="K61" s="5"/>
      <c r="L61" s="5"/>
      <c r="M61" s="5"/>
      <c r="O61" s="18"/>
      <c r="P61" s="18"/>
      <c r="Q61" s="18"/>
      <c r="R61" s="18"/>
      <c r="S61" s="18"/>
      <c r="T61" s="18"/>
      <c r="U61" s="18"/>
      <c r="V61" s="18"/>
      <c r="W61" s="18"/>
    </row>
    <row r="62" spans="1:23" x14ac:dyDescent="0.25">
      <c r="A62" s="3"/>
      <c r="O62" s="16"/>
      <c r="P62" s="16"/>
      <c r="Q62" s="16"/>
      <c r="R62" s="16"/>
      <c r="S62" s="16"/>
      <c r="T62" s="16"/>
      <c r="U62" s="16"/>
      <c r="V62" s="16"/>
      <c r="W62" s="18"/>
    </row>
    <row r="63" spans="1:23" x14ac:dyDescent="0.25">
      <c r="A63" s="3" t="s">
        <v>28</v>
      </c>
      <c r="B63" t="s">
        <v>179</v>
      </c>
      <c r="K63" t="s">
        <v>109</v>
      </c>
      <c r="L63" s="114" t="s">
        <v>44</v>
      </c>
      <c r="M63" s="154">
        <v>2012</v>
      </c>
      <c r="O63" s="122">
        <v>3</v>
      </c>
      <c r="P63" s="122">
        <v>3</v>
      </c>
      <c r="Q63" s="122">
        <v>3</v>
      </c>
      <c r="R63" s="122">
        <v>3</v>
      </c>
      <c r="S63" s="122">
        <v>3</v>
      </c>
      <c r="T63" s="122">
        <v>3</v>
      </c>
      <c r="U63" s="122">
        <v>3</v>
      </c>
      <c r="V63" s="122">
        <v>3</v>
      </c>
      <c r="W63" s="18">
        <f t="shared" si="6"/>
        <v>24</v>
      </c>
    </row>
    <row r="64" spans="1:23" x14ac:dyDescent="0.25">
      <c r="A64" s="3"/>
      <c r="B64" t="s">
        <v>270</v>
      </c>
      <c r="K64" t="s">
        <v>110</v>
      </c>
      <c r="L64" s="114" t="s">
        <v>43</v>
      </c>
      <c r="M64" s="154">
        <v>2013</v>
      </c>
      <c r="W64" s="18"/>
    </row>
    <row r="65" spans="1:23" x14ac:dyDescent="0.25">
      <c r="A65" s="3"/>
      <c r="B65" t="s">
        <v>219</v>
      </c>
      <c r="L65" s="13"/>
      <c r="M65" s="6"/>
      <c r="O65" s="221" t="s">
        <v>164</v>
      </c>
      <c r="P65" s="221"/>
      <c r="Q65" s="221"/>
      <c r="R65" s="221"/>
      <c r="S65" s="221"/>
      <c r="T65" s="221"/>
      <c r="U65" s="221"/>
      <c r="V65" s="221"/>
      <c r="W65" s="18"/>
    </row>
    <row r="66" spans="1:23" x14ac:dyDescent="0.25">
      <c r="A66" s="3"/>
      <c r="B66" s="14"/>
      <c r="W66" s="18"/>
    </row>
    <row r="67" spans="1:23" x14ac:dyDescent="0.25">
      <c r="A67" s="3">
        <v>4</v>
      </c>
      <c r="B67" t="s">
        <v>227</v>
      </c>
      <c r="K67" t="s">
        <v>14</v>
      </c>
      <c r="L67" s="13" t="str">
        <f t="shared" ref="L67:L78" si="7">L46</f>
        <v>April</v>
      </c>
      <c r="M67" s="6">
        <f t="shared" ref="M67:M78" si="8">M46</f>
        <v>2012</v>
      </c>
      <c r="O67" s="122">
        <v>3</v>
      </c>
      <c r="P67" s="122">
        <v>3</v>
      </c>
      <c r="Q67" s="122">
        <v>3</v>
      </c>
      <c r="R67" s="122">
        <v>3</v>
      </c>
      <c r="S67" s="122">
        <v>3</v>
      </c>
      <c r="T67" s="122">
        <v>3</v>
      </c>
      <c r="U67" s="122">
        <v>3</v>
      </c>
      <c r="V67" s="122">
        <v>3</v>
      </c>
      <c r="W67" s="18">
        <f t="shared" si="6"/>
        <v>24</v>
      </c>
    </row>
    <row r="68" spans="1:23" x14ac:dyDescent="0.25">
      <c r="A68" s="3"/>
      <c r="K68" t="s">
        <v>15</v>
      </c>
      <c r="L68" s="13" t="str">
        <f t="shared" si="7"/>
        <v>May</v>
      </c>
      <c r="M68" s="6">
        <f t="shared" si="8"/>
        <v>2012</v>
      </c>
      <c r="O68" s="122">
        <v>3</v>
      </c>
      <c r="P68" s="122">
        <v>3</v>
      </c>
      <c r="Q68" s="122">
        <v>3</v>
      </c>
      <c r="R68" s="122">
        <v>3</v>
      </c>
      <c r="S68" s="122">
        <v>3</v>
      </c>
      <c r="T68" s="122">
        <v>3</v>
      </c>
      <c r="U68" s="122">
        <v>3</v>
      </c>
      <c r="V68" s="122">
        <v>3</v>
      </c>
      <c r="W68" s="18">
        <f t="shared" si="6"/>
        <v>24</v>
      </c>
    </row>
    <row r="69" spans="1:23" x14ac:dyDescent="0.25">
      <c r="A69" s="3"/>
      <c r="K69" t="s">
        <v>16</v>
      </c>
      <c r="L69" s="13" t="str">
        <f t="shared" si="7"/>
        <v>June</v>
      </c>
      <c r="M69" s="6">
        <f t="shared" si="8"/>
        <v>2012</v>
      </c>
      <c r="O69" s="122">
        <v>3</v>
      </c>
      <c r="P69" s="122">
        <v>3</v>
      </c>
      <c r="Q69" s="122">
        <v>3</v>
      </c>
      <c r="R69" s="122">
        <v>3</v>
      </c>
      <c r="S69" s="122">
        <v>3</v>
      </c>
      <c r="T69" s="122">
        <v>3</v>
      </c>
      <c r="U69" s="122">
        <v>3</v>
      </c>
      <c r="V69" s="122">
        <v>3</v>
      </c>
      <c r="W69" s="18">
        <f t="shared" si="6"/>
        <v>24</v>
      </c>
    </row>
    <row r="70" spans="1:23" x14ac:dyDescent="0.25">
      <c r="A70" s="3"/>
      <c r="K70" t="s">
        <v>17</v>
      </c>
      <c r="L70" s="13" t="str">
        <f t="shared" si="7"/>
        <v>July</v>
      </c>
      <c r="M70" s="6">
        <f t="shared" si="8"/>
        <v>2012</v>
      </c>
      <c r="O70" s="122">
        <v>3</v>
      </c>
      <c r="P70" s="122">
        <v>3</v>
      </c>
      <c r="Q70" s="122">
        <v>3</v>
      </c>
      <c r="R70" s="122">
        <v>3</v>
      </c>
      <c r="S70" s="122">
        <v>3</v>
      </c>
      <c r="T70" s="122">
        <v>3</v>
      </c>
      <c r="U70" s="122">
        <v>3</v>
      </c>
      <c r="V70" s="122">
        <v>3</v>
      </c>
      <c r="W70" s="18">
        <f t="shared" si="6"/>
        <v>24</v>
      </c>
    </row>
    <row r="71" spans="1:23" x14ac:dyDescent="0.25">
      <c r="A71" s="3"/>
      <c r="K71" t="s">
        <v>18</v>
      </c>
      <c r="L71" s="13" t="str">
        <f t="shared" si="7"/>
        <v>August</v>
      </c>
      <c r="M71" s="6">
        <f t="shared" si="8"/>
        <v>2012</v>
      </c>
      <c r="O71" s="122">
        <v>3</v>
      </c>
      <c r="P71" s="122">
        <v>3</v>
      </c>
      <c r="Q71" s="122">
        <v>3</v>
      </c>
      <c r="R71" s="122">
        <v>3</v>
      </c>
      <c r="S71" s="122">
        <v>3</v>
      </c>
      <c r="T71" s="122">
        <v>3</v>
      </c>
      <c r="U71" s="122">
        <v>3</v>
      </c>
      <c r="V71" s="122">
        <v>3</v>
      </c>
      <c r="W71" s="18">
        <f t="shared" si="6"/>
        <v>24</v>
      </c>
    </row>
    <row r="72" spans="1:23" x14ac:dyDescent="0.25">
      <c r="A72" s="3"/>
      <c r="K72" t="s">
        <v>19</v>
      </c>
      <c r="L72" s="13" t="str">
        <f t="shared" si="7"/>
        <v>September</v>
      </c>
      <c r="M72" s="6">
        <f t="shared" si="8"/>
        <v>2012</v>
      </c>
      <c r="O72" s="122">
        <v>3</v>
      </c>
      <c r="P72" s="122">
        <v>3</v>
      </c>
      <c r="Q72" s="122">
        <v>3</v>
      </c>
      <c r="R72" s="122">
        <v>3</v>
      </c>
      <c r="S72" s="122">
        <v>3</v>
      </c>
      <c r="T72" s="122">
        <v>3</v>
      </c>
      <c r="U72" s="122">
        <v>3</v>
      </c>
      <c r="V72" s="122">
        <v>3</v>
      </c>
      <c r="W72" s="18">
        <f t="shared" si="6"/>
        <v>24</v>
      </c>
    </row>
    <row r="73" spans="1:23" x14ac:dyDescent="0.25">
      <c r="A73" s="3"/>
      <c r="K73" t="s">
        <v>20</v>
      </c>
      <c r="L73" s="13" t="str">
        <f t="shared" si="7"/>
        <v>October</v>
      </c>
      <c r="M73" s="6">
        <f t="shared" si="8"/>
        <v>2012</v>
      </c>
      <c r="O73" s="122">
        <v>3</v>
      </c>
      <c r="P73" s="122">
        <v>3</v>
      </c>
      <c r="Q73" s="122">
        <v>3</v>
      </c>
      <c r="R73" s="122">
        <v>3</v>
      </c>
      <c r="S73" s="122">
        <v>3</v>
      </c>
      <c r="T73" s="122">
        <v>3</v>
      </c>
      <c r="U73" s="122">
        <v>3</v>
      </c>
      <c r="V73" s="122">
        <v>3</v>
      </c>
      <c r="W73" s="18">
        <f t="shared" si="6"/>
        <v>24</v>
      </c>
    </row>
    <row r="74" spans="1:23" x14ac:dyDescent="0.25">
      <c r="A74" s="3"/>
      <c r="K74" t="s">
        <v>21</v>
      </c>
      <c r="L74" s="13" t="str">
        <f t="shared" si="7"/>
        <v xml:space="preserve">November </v>
      </c>
      <c r="M74" s="6">
        <f t="shared" si="8"/>
        <v>2012</v>
      </c>
      <c r="O74" s="122">
        <v>3</v>
      </c>
      <c r="P74" s="122">
        <v>3</v>
      </c>
      <c r="Q74" s="122">
        <v>3</v>
      </c>
      <c r="R74" s="122">
        <v>3</v>
      </c>
      <c r="S74" s="122">
        <v>3</v>
      </c>
      <c r="T74" s="122">
        <v>3</v>
      </c>
      <c r="U74" s="122">
        <v>3</v>
      </c>
      <c r="V74" s="122">
        <v>3</v>
      </c>
      <c r="W74" s="18">
        <f t="shared" si="6"/>
        <v>24</v>
      </c>
    </row>
    <row r="75" spans="1:23" x14ac:dyDescent="0.25">
      <c r="A75" s="3"/>
      <c r="K75" t="s">
        <v>22</v>
      </c>
      <c r="L75" s="13" t="str">
        <f t="shared" si="7"/>
        <v>December</v>
      </c>
      <c r="M75" s="6">
        <f t="shared" si="8"/>
        <v>2012</v>
      </c>
      <c r="O75" s="122">
        <v>3</v>
      </c>
      <c r="P75" s="122">
        <v>3</v>
      </c>
      <c r="Q75" s="122">
        <v>3</v>
      </c>
      <c r="R75" s="122">
        <v>3</v>
      </c>
      <c r="S75" s="122">
        <v>3</v>
      </c>
      <c r="T75" s="122">
        <v>3</v>
      </c>
      <c r="U75" s="122">
        <v>3</v>
      </c>
      <c r="V75" s="122">
        <v>3</v>
      </c>
      <c r="W75" s="18">
        <f t="shared" si="6"/>
        <v>24</v>
      </c>
    </row>
    <row r="76" spans="1:23" x14ac:dyDescent="0.25">
      <c r="A76" s="3"/>
      <c r="K76" t="s">
        <v>23</v>
      </c>
      <c r="L76" s="13" t="str">
        <f t="shared" si="7"/>
        <v>January</v>
      </c>
      <c r="M76" s="6">
        <f t="shared" si="8"/>
        <v>2013</v>
      </c>
      <c r="O76" s="122">
        <v>3</v>
      </c>
      <c r="P76" s="122">
        <v>3</v>
      </c>
      <c r="Q76" s="122">
        <v>3</v>
      </c>
      <c r="R76" s="122">
        <v>3</v>
      </c>
      <c r="S76" s="122">
        <v>3</v>
      </c>
      <c r="T76" s="122">
        <v>3</v>
      </c>
      <c r="U76" s="122">
        <v>3</v>
      </c>
      <c r="V76" s="122">
        <v>3</v>
      </c>
      <c r="W76" s="18">
        <f t="shared" si="6"/>
        <v>24</v>
      </c>
    </row>
    <row r="77" spans="1:23" x14ac:dyDescent="0.25">
      <c r="A77" s="3"/>
      <c r="K77" t="s">
        <v>24</v>
      </c>
      <c r="L77" s="13" t="str">
        <f t="shared" si="7"/>
        <v>February</v>
      </c>
      <c r="M77" s="6">
        <f t="shared" si="8"/>
        <v>2013</v>
      </c>
      <c r="O77" s="122">
        <v>3</v>
      </c>
      <c r="P77" s="122">
        <v>3</v>
      </c>
      <c r="Q77" s="122">
        <v>3</v>
      </c>
      <c r="R77" s="122">
        <v>3</v>
      </c>
      <c r="S77" s="122">
        <v>3</v>
      </c>
      <c r="T77" s="122">
        <v>3</v>
      </c>
      <c r="U77" s="122">
        <v>3</v>
      </c>
      <c r="V77" s="122">
        <v>3</v>
      </c>
      <c r="W77" s="18">
        <f t="shared" si="6"/>
        <v>24</v>
      </c>
    </row>
    <row r="78" spans="1:23" ht="15" x14ac:dyDescent="0.4">
      <c r="A78" s="3"/>
      <c r="K78" t="s">
        <v>25</v>
      </c>
      <c r="L78" s="13" t="str">
        <f t="shared" si="7"/>
        <v>March</v>
      </c>
      <c r="M78" s="6">
        <f t="shared" si="8"/>
        <v>2013</v>
      </c>
      <c r="O78" s="123">
        <v>3</v>
      </c>
      <c r="P78" s="123">
        <v>3</v>
      </c>
      <c r="Q78" s="123">
        <v>3</v>
      </c>
      <c r="R78" s="123">
        <v>3</v>
      </c>
      <c r="S78" s="123">
        <v>3</v>
      </c>
      <c r="T78" s="123">
        <v>3</v>
      </c>
      <c r="U78" s="123">
        <v>3</v>
      </c>
      <c r="V78" s="123">
        <v>3</v>
      </c>
      <c r="W78" s="31">
        <f t="shared" si="6"/>
        <v>24</v>
      </c>
    </row>
    <row r="79" spans="1:23" x14ac:dyDescent="0.25">
      <c r="A79" s="3"/>
      <c r="K79" t="s">
        <v>159</v>
      </c>
      <c r="O79" s="121">
        <f>SUMPRODUCT(O67:O78,'66.09(3)(c)'!$O$9:$O$20)/'66.09(3)(c)'!$O$21</f>
        <v>3</v>
      </c>
      <c r="P79" s="121">
        <f>SUMPRODUCT(P67:P78,'66.09(3)(c)'!$O$9:$O$20)/'66.09(3)(c)'!$O$21</f>
        <v>3</v>
      </c>
      <c r="Q79" s="121">
        <f>SUMPRODUCT(Q67:Q78,'66.09(3)(c)'!$O$9:$O$20)/'66.09(3)(c)'!$O$21</f>
        <v>3</v>
      </c>
      <c r="R79" s="121">
        <f>SUMPRODUCT(R67:R78,'66.09(3)(c)'!$O$9:$O$20)/'66.09(3)(c)'!$O$21</f>
        <v>3</v>
      </c>
      <c r="S79" s="121">
        <f>SUMPRODUCT(S67:S78,'66.09(3)(c)'!$O$9:$O$20)/'66.09(3)(c)'!$O$21</f>
        <v>3</v>
      </c>
      <c r="T79" s="121">
        <f>SUMPRODUCT(T67:T78,'66.09(3)(c)'!$O$9:$O$20)/'66.09(3)(c)'!$O$21</f>
        <v>3</v>
      </c>
      <c r="U79" s="121">
        <f>SUMPRODUCT(U67:U78,'66.09(3)(c)'!$O$9:$O$20)/'66.09(3)(c)'!$O$21</f>
        <v>3</v>
      </c>
      <c r="V79" s="121">
        <f>SUMPRODUCT(V67:V78,'66.09(3)(c)'!$O$9:$O$20)/'66.09(3)(c)'!$O$21</f>
        <v>3</v>
      </c>
      <c r="W79" s="18">
        <f t="shared" si="6"/>
        <v>24</v>
      </c>
    </row>
    <row r="80" spans="1:23" x14ac:dyDescent="0.25">
      <c r="A80" s="3"/>
      <c r="L80" s="13"/>
      <c r="M80" s="6"/>
      <c r="O80" s="16"/>
      <c r="P80" s="16"/>
      <c r="Q80" s="16"/>
      <c r="R80" s="16"/>
      <c r="S80" s="16"/>
      <c r="T80" s="16"/>
      <c r="U80" s="16"/>
      <c r="V80" s="16"/>
      <c r="W80" s="18"/>
    </row>
    <row r="81" spans="1:23" x14ac:dyDescent="0.25">
      <c r="A81" s="3" t="s">
        <v>114</v>
      </c>
      <c r="B81" s="49" t="s">
        <v>361</v>
      </c>
      <c r="C81" s="49"/>
      <c r="D81" s="49"/>
      <c r="E81" s="49"/>
      <c r="F81" s="49"/>
      <c r="G81" s="49"/>
      <c r="H81" s="49"/>
      <c r="K81" t="s">
        <v>109</v>
      </c>
      <c r="L81" s="13" t="str">
        <f>L63</f>
        <v>April</v>
      </c>
      <c r="M81" s="6">
        <f>M63</f>
        <v>2012</v>
      </c>
      <c r="O81" s="122">
        <v>3</v>
      </c>
      <c r="P81" s="122">
        <v>3</v>
      </c>
      <c r="Q81" s="122">
        <v>3</v>
      </c>
      <c r="R81" s="122">
        <v>3</v>
      </c>
      <c r="S81" s="122">
        <v>3</v>
      </c>
      <c r="T81" s="122">
        <v>3</v>
      </c>
      <c r="U81" s="122">
        <v>3</v>
      </c>
      <c r="V81" s="122">
        <v>3</v>
      </c>
      <c r="W81" s="18">
        <f t="shared" si="6"/>
        <v>24</v>
      </c>
    </row>
    <row r="82" spans="1:23" x14ac:dyDescent="0.25">
      <c r="A82" s="3"/>
      <c r="B82" t="s">
        <v>221</v>
      </c>
      <c r="K82" t="s">
        <v>110</v>
      </c>
      <c r="L82" s="13" t="str">
        <f>L64</f>
        <v>March</v>
      </c>
      <c r="M82" s="6">
        <f>M64</f>
        <v>2013</v>
      </c>
    </row>
    <row r="83" spans="1:23" x14ac:dyDescent="0.25">
      <c r="A83" s="3"/>
      <c r="B83" s="14"/>
      <c r="L83" s="13"/>
      <c r="M83" s="6"/>
      <c r="O83" s="221" t="s">
        <v>165</v>
      </c>
      <c r="P83" s="221"/>
      <c r="Q83" s="221"/>
      <c r="R83" s="221"/>
      <c r="S83" s="221"/>
      <c r="T83" s="221"/>
      <c r="U83" s="221"/>
      <c r="V83" s="221"/>
    </row>
    <row r="84" spans="1:23" x14ac:dyDescent="0.25">
      <c r="A84" s="3"/>
    </row>
    <row r="85" spans="1:23" x14ac:dyDescent="0.25">
      <c r="A85" s="3">
        <v>5</v>
      </c>
      <c r="B85" t="s">
        <v>66</v>
      </c>
      <c r="K85" s="5" t="s">
        <v>109</v>
      </c>
      <c r="L85" s="168" t="s">
        <v>41</v>
      </c>
      <c r="M85" s="125">
        <v>2014</v>
      </c>
      <c r="O85" s="111">
        <f>39.43+4.92</f>
        <v>44.35</v>
      </c>
      <c r="P85" s="111">
        <v>39.43</v>
      </c>
      <c r="Q85" s="111">
        <v>39.43</v>
      </c>
      <c r="R85" s="111">
        <v>39.43</v>
      </c>
      <c r="S85" s="111">
        <v>39.43</v>
      </c>
      <c r="T85" s="111">
        <v>39.43</v>
      </c>
      <c r="U85" s="111">
        <v>39.43</v>
      </c>
      <c r="V85" s="111">
        <v>39.43</v>
      </c>
      <c r="W85" s="18">
        <f>SUM(O85:V85)</f>
        <v>320.36</v>
      </c>
    </row>
    <row r="86" spans="1:23" x14ac:dyDescent="0.25">
      <c r="A86" s="3"/>
      <c r="B86" t="s">
        <v>222</v>
      </c>
      <c r="K86" s="5" t="s">
        <v>110</v>
      </c>
      <c r="L86" s="168" t="s">
        <v>40</v>
      </c>
      <c r="M86" s="125">
        <v>2014</v>
      </c>
    </row>
    <row r="87" spans="1:23" x14ac:dyDescent="0.25">
      <c r="A87" s="3"/>
      <c r="B87" s="4"/>
      <c r="L87" s="5"/>
    </row>
    <row r="88" spans="1:23" x14ac:dyDescent="0.25">
      <c r="A88" s="3"/>
      <c r="L88" s="5"/>
    </row>
    <row r="89" spans="1:23" x14ac:dyDescent="0.25">
      <c r="A89" s="3" t="s">
        <v>127</v>
      </c>
      <c r="B89" t="s">
        <v>223</v>
      </c>
      <c r="L89" s="64"/>
      <c r="M89" s="3"/>
      <c r="O89" s="111">
        <f>39.43+4.92</f>
        <v>44.35</v>
      </c>
      <c r="P89" s="111">
        <v>39.43</v>
      </c>
      <c r="Q89" s="111">
        <v>39.43</v>
      </c>
      <c r="R89" s="111">
        <v>39.43</v>
      </c>
      <c r="S89" s="111">
        <v>39.43</v>
      </c>
      <c r="T89" s="111">
        <v>39.43</v>
      </c>
      <c r="U89" s="111">
        <v>39.43</v>
      </c>
      <c r="V89" s="111">
        <v>39.43</v>
      </c>
      <c r="W89" s="18">
        <f>SUM(O89:V89)</f>
        <v>320.36</v>
      </c>
    </row>
    <row r="90" spans="1:23" x14ac:dyDescent="0.25">
      <c r="A90" s="3"/>
      <c r="L90" s="64"/>
      <c r="M90" s="3"/>
    </row>
    <row r="91" spans="1:23" x14ac:dyDescent="0.25">
      <c r="A91" s="3"/>
      <c r="B91" s="14"/>
      <c r="L91" s="5"/>
    </row>
    <row r="92" spans="1:23" x14ac:dyDescent="0.25">
      <c r="A92" s="3">
        <v>6</v>
      </c>
      <c r="B92" t="s">
        <v>180</v>
      </c>
      <c r="L92" s="64"/>
      <c r="M92" s="6"/>
      <c r="O92" s="111">
        <v>3.19</v>
      </c>
      <c r="P92" s="111">
        <v>3.19</v>
      </c>
      <c r="Q92" s="111">
        <v>3.19</v>
      </c>
      <c r="R92" s="111">
        <v>3.19</v>
      </c>
      <c r="S92" s="111">
        <v>3.19</v>
      </c>
      <c r="T92" s="111">
        <v>3.19</v>
      </c>
      <c r="U92" s="111">
        <v>3.19</v>
      </c>
      <c r="V92" s="111">
        <v>3.19</v>
      </c>
      <c r="W92" s="18">
        <f>SUM(O92:V92)</f>
        <v>25.520000000000003</v>
      </c>
    </row>
    <row r="93" spans="1:23" x14ac:dyDescent="0.25">
      <c r="B93" t="s">
        <v>222</v>
      </c>
      <c r="L93" s="64"/>
      <c r="M93" s="6"/>
      <c r="W93" s="18"/>
    </row>
    <row r="94" spans="1:23" x14ac:dyDescent="0.25">
      <c r="B94" s="14"/>
      <c r="L94" s="5"/>
      <c r="W94" s="18"/>
    </row>
    <row r="95" spans="1:23" x14ac:dyDescent="0.25">
      <c r="L95" s="5"/>
      <c r="W95" s="18"/>
    </row>
    <row r="96" spans="1:23" x14ac:dyDescent="0.25">
      <c r="A96" s="3" t="s">
        <v>128</v>
      </c>
      <c r="B96" t="s">
        <v>224</v>
      </c>
      <c r="L96" s="64"/>
      <c r="M96" s="3"/>
      <c r="O96" s="111">
        <v>3.19</v>
      </c>
      <c r="P96" s="111">
        <v>3.19</v>
      </c>
      <c r="Q96" s="111">
        <v>3.19</v>
      </c>
      <c r="R96" s="111">
        <v>3.19</v>
      </c>
      <c r="S96" s="111">
        <v>3.19</v>
      </c>
      <c r="T96" s="111">
        <v>3.19</v>
      </c>
      <c r="U96" s="111">
        <v>3.19</v>
      </c>
      <c r="V96" s="111">
        <v>3.19</v>
      </c>
      <c r="W96" s="18">
        <f>SUM(O96:V96)</f>
        <v>25.520000000000003</v>
      </c>
    </row>
    <row r="97" spans="1:22" x14ac:dyDescent="0.25">
      <c r="L97" s="64"/>
      <c r="M97" s="3"/>
    </row>
    <row r="99" spans="1:22" x14ac:dyDescent="0.25">
      <c r="A99" s="3">
        <v>7</v>
      </c>
      <c r="B99" t="s">
        <v>167</v>
      </c>
      <c r="O99" s="217"/>
      <c r="P99" s="218"/>
      <c r="Q99" s="218"/>
      <c r="R99" s="218"/>
      <c r="S99" s="218"/>
      <c r="T99" s="218"/>
      <c r="U99" s="218"/>
      <c r="V99" s="218"/>
    </row>
    <row r="100" spans="1:22" x14ac:dyDescent="0.25">
      <c r="B100" t="s">
        <v>225</v>
      </c>
      <c r="O100" s="218"/>
      <c r="P100" s="218"/>
      <c r="Q100" s="218"/>
      <c r="R100" s="218"/>
      <c r="S100" s="218"/>
      <c r="T100" s="218"/>
      <c r="U100" s="218"/>
      <c r="V100" s="218"/>
    </row>
    <row r="101" spans="1:22" x14ac:dyDescent="0.25">
      <c r="B101" s="4"/>
      <c r="O101" s="218"/>
      <c r="P101" s="218"/>
      <c r="Q101" s="218"/>
      <c r="R101" s="218"/>
      <c r="S101" s="218"/>
      <c r="T101" s="218"/>
      <c r="U101" s="218"/>
      <c r="V101" s="218"/>
    </row>
    <row r="102" spans="1:22" x14ac:dyDescent="0.25">
      <c r="B102" s="4"/>
      <c r="O102" s="218"/>
      <c r="P102" s="218"/>
      <c r="Q102" s="218"/>
      <c r="R102" s="218"/>
      <c r="S102" s="218"/>
      <c r="T102" s="218"/>
      <c r="U102" s="218"/>
      <c r="V102" s="218"/>
    </row>
    <row r="103" spans="1:22" x14ac:dyDescent="0.25">
      <c r="B103" s="4"/>
      <c r="O103" s="3"/>
    </row>
    <row r="104" spans="1:22" x14ac:dyDescent="0.25">
      <c r="B104" s="4"/>
      <c r="O104" s="3"/>
    </row>
    <row r="105" spans="1:22" x14ac:dyDescent="0.25">
      <c r="O105" s="3"/>
    </row>
    <row r="106" spans="1:22" x14ac:dyDescent="0.25">
      <c r="A106" s="3">
        <v>8</v>
      </c>
      <c r="B106" t="s">
        <v>124</v>
      </c>
      <c r="O106" s="217"/>
      <c r="P106" s="218"/>
      <c r="Q106" s="218"/>
      <c r="R106" s="218"/>
      <c r="S106" s="218"/>
      <c r="T106" s="218"/>
      <c r="U106" s="218"/>
      <c r="V106" s="218"/>
    </row>
    <row r="107" spans="1:22" x14ac:dyDescent="0.25">
      <c r="B107" t="s">
        <v>226</v>
      </c>
      <c r="O107" s="218"/>
      <c r="P107" s="218"/>
      <c r="Q107" s="218"/>
      <c r="R107" s="218"/>
      <c r="S107" s="218"/>
      <c r="T107" s="218"/>
      <c r="U107" s="218"/>
      <c r="V107" s="218"/>
    </row>
    <row r="108" spans="1:22" x14ac:dyDescent="0.25">
      <c r="B108" s="4"/>
      <c r="O108" s="218"/>
      <c r="P108" s="218"/>
      <c r="Q108" s="218"/>
      <c r="R108" s="218"/>
      <c r="S108" s="218"/>
      <c r="T108" s="218"/>
      <c r="U108" s="218"/>
      <c r="V108" s="218"/>
    </row>
    <row r="109" spans="1:22" x14ac:dyDescent="0.25">
      <c r="B109" s="4"/>
      <c r="O109" s="218"/>
      <c r="P109" s="218"/>
      <c r="Q109" s="218"/>
      <c r="R109" s="218"/>
      <c r="S109" s="218"/>
      <c r="T109" s="218"/>
      <c r="U109" s="218"/>
      <c r="V109" s="218"/>
    </row>
    <row r="110" spans="1:22" x14ac:dyDescent="0.25">
      <c r="B110" s="4"/>
    </row>
    <row r="112" spans="1:22" x14ac:dyDescent="0.25">
      <c r="A112" s="3">
        <v>9</v>
      </c>
      <c r="B112" t="s">
        <v>229</v>
      </c>
      <c r="O112" s="3"/>
    </row>
    <row r="113" spans="1:23" x14ac:dyDescent="0.25">
      <c r="B113" s="17"/>
      <c r="O113" s="3"/>
    </row>
    <row r="114" spans="1:23" x14ac:dyDescent="0.25">
      <c r="A114" s="3" t="s">
        <v>67</v>
      </c>
      <c r="C114" s="5" t="s">
        <v>279</v>
      </c>
      <c r="D114" s="5"/>
      <c r="E114" s="5"/>
      <c r="F114" s="5"/>
      <c r="G114" s="5"/>
      <c r="H114" s="5"/>
      <c r="I114" s="5"/>
      <c r="J114" s="5"/>
      <c r="K114" s="5"/>
      <c r="L114" s="5"/>
      <c r="O114" s="126">
        <v>0.05</v>
      </c>
      <c r="P114" s="126">
        <v>0.05</v>
      </c>
      <c r="Q114" s="126">
        <v>0.05</v>
      </c>
      <c r="R114" s="126">
        <v>0.05</v>
      </c>
      <c r="S114" s="126">
        <v>0.05</v>
      </c>
      <c r="T114" s="126">
        <v>0.05</v>
      </c>
      <c r="U114" s="126">
        <v>0.05</v>
      </c>
      <c r="V114" s="126">
        <v>0.05</v>
      </c>
      <c r="W114" s="126">
        <v>0.05</v>
      </c>
    </row>
    <row r="115" spans="1:23" x14ac:dyDescent="0.25">
      <c r="A115" s="3"/>
    </row>
    <row r="116" spans="1:23" x14ac:dyDescent="0.25">
      <c r="A116" s="3" t="s">
        <v>68</v>
      </c>
      <c r="C116" t="s">
        <v>70</v>
      </c>
      <c r="E116" s="30"/>
      <c r="O116" s="126">
        <v>4.8000000000000001E-2</v>
      </c>
      <c r="P116" s="126">
        <v>4.8000000000000001E-2</v>
      </c>
      <c r="Q116" s="126">
        <v>4.8000000000000001E-2</v>
      </c>
      <c r="R116" s="126">
        <v>4.8000000000000001E-2</v>
      </c>
      <c r="S116" s="126">
        <v>4.8000000000000001E-2</v>
      </c>
      <c r="T116" s="126">
        <v>4.8000000000000001E-2</v>
      </c>
      <c r="U116" s="126">
        <v>4.8000000000000001E-2</v>
      </c>
      <c r="V116" s="126">
        <v>4.8000000000000001E-2</v>
      </c>
      <c r="W116" s="126">
        <v>4.8000000000000001E-2</v>
      </c>
    </row>
    <row r="117" spans="1:23" x14ac:dyDescent="0.25">
      <c r="A117" s="3"/>
    </row>
    <row r="118" spans="1:23" x14ac:dyDescent="0.25">
      <c r="A118" s="3" t="s">
        <v>69</v>
      </c>
      <c r="C118" t="s">
        <v>228</v>
      </c>
      <c r="D118" s="5"/>
      <c r="E118" s="5"/>
      <c r="F118" s="5"/>
      <c r="G118" s="5"/>
      <c r="H118" s="5"/>
      <c r="I118" s="5"/>
      <c r="O118" s="126">
        <v>0.1</v>
      </c>
      <c r="P118" s="126">
        <v>0.1</v>
      </c>
      <c r="Q118" s="126">
        <v>0.1</v>
      </c>
      <c r="R118" s="126">
        <v>0.1</v>
      </c>
      <c r="S118" s="126">
        <v>0.1</v>
      </c>
      <c r="T118" s="126">
        <v>0.1</v>
      </c>
      <c r="U118" s="126">
        <v>0.1</v>
      </c>
      <c r="V118" s="126">
        <v>0.1</v>
      </c>
      <c r="W118" s="126">
        <v>0.1</v>
      </c>
    </row>
    <row r="119" spans="1:23" x14ac:dyDescent="0.25">
      <c r="O119" s="3"/>
    </row>
    <row r="120" spans="1:23" x14ac:dyDescent="0.25">
      <c r="A120" s="6" t="s">
        <v>71</v>
      </c>
      <c r="C120" t="s">
        <v>72</v>
      </c>
      <c r="O120" s="219"/>
      <c r="P120" s="220"/>
      <c r="Q120" s="220"/>
      <c r="R120" s="220"/>
      <c r="S120" s="220"/>
      <c r="T120" s="220"/>
      <c r="U120" s="220"/>
      <c r="V120" s="220"/>
    </row>
    <row r="121" spans="1:23" x14ac:dyDescent="0.25">
      <c r="A121" s="6"/>
      <c r="C121" s="49" t="s">
        <v>185</v>
      </c>
      <c r="D121" s="49"/>
      <c r="E121" s="49"/>
      <c r="F121" s="49"/>
      <c r="O121" s="220"/>
      <c r="P121" s="220"/>
      <c r="Q121" s="220"/>
      <c r="R121" s="220"/>
      <c r="S121" s="220"/>
      <c r="T121" s="220"/>
      <c r="U121" s="220"/>
      <c r="V121" s="220"/>
    </row>
    <row r="122" spans="1:23" x14ac:dyDescent="0.25">
      <c r="A122" s="6"/>
      <c r="C122" s="4"/>
      <c r="O122" s="220"/>
      <c r="P122" s="220"/>
      <c r="Q122" s="220"/>
      <c r="R122" s="220"/>
      <c r="S122" s="220"/>
      <c r="T122" s="220"/>
      <c r="U122" s="220"/>
      <c r="V122" s="220"/>
    </row>
    <row r="123" spans="1:23" x14ac:dyDescent="0.25">
      <c r="A123" s="6"/>
      <c r="C123" s="4"/>
      <c r="O123" s="220"/>
      <c r="P123" s="220"/>
      <c r="Q123" s="220"/>
      <c r="R123" s="220"/>
      <c r="S123" s="220"/>
      <c r="T123" s="220"/>
      <c r="U123" s="220"/>
      <c r="V123" s="220"/>
    </row>
    <row r="124" spans="1:23" x14ac:dyDescent="0.25">
      <c r="O124" s="3"/>
    </row>
    <row r="125" spans="1:23" x14ac:dyDescent="0.25">
      <c r="A125" s="3">
        <v>10</v>
      </c>
      <c r="B125" t="s">
        <v>271</v>
      </c>
      <c r="O125" s="219"/>
      <c r="P125" s="220"/>
      <c r="Q125" s="220"/>
      <c r="R125" s="220"/>
      <c r="S125" s="220"/>
      <c r="T125" s="220"/>
      <c r="U125" s="220"/>
      <c r="V125" s="220"/>
    </row>
    <row r="126" spans="1:23" x14ac:dyDescent="0.25">
      <c r="B126" s="49" t="s">
        <v>212</v>
      </c>
      <c r="C126" s="49"/>
      <c r="D126" s="49"/>
      <c r="E126" s="49"/>
      <c r="O126" s="220"/>
      <c r="P126" s="220"/>
      <c r="Q126" s="220"/>
      <c r="R126" s="220"/>
      <c r="S126" s="220"/>
      <c r="T126" s="220"/>
      <c r="U126" s="220"/>
      <c r="V126" s="220"/>
    </row>
    <row r="127" spans="1:23" x14ac:dyDescent="0.25">
      <c r="B127" s="4"/>
      <c r="O127" s="220"/>
      <c r="P127" s="220"/>
      <c r="Q127" s="220"/>
      <c r="R127" s="220"/>
      <c r="S127" s="220"/>
      <c r="T127" s="220"/>
      <c r="U127" s="220"/>
      <c r="V127" s="220"/>
    </row>
    <row r="128" spans="1:23" x14ac:dyDescent="0.25">
      <c r="B128" s="4"/>
      <c r="O128" s="220"/>
      <c r="P128" s="220"/>
      <c r="Q128" s="220"/>
      <c r="R128" s="220"/>
      <c r="S128" s="220"/>
      <c r="T128" s="220"/>
      <c r="U128" s="220"/>
      <c r="V128" s="220"/>
    </row>
    <row r="129" spans="15:15" x14ac:dyDescent="0.25">
      <c r="O129" s="3"/>
    </row>
    <row r="130" spans="15:15" x14ac:dyDescent="0.25">
      <c r="O130" s="3"/>
    </row>
    <row r="131" spans="15:15" x14ac:dyDescent="0.25">
      <c r="O131" s="3"/>
    </row>
    <row r="132" spans="15:15" x14ac:dyDescent="0.25">
      <c r="O132" s="3"/>
    </row>
    <row r="133" spans="15:15" x14ac:dyDescent="0.25">
      <c r="O133" s="3"/>
    </row>
    <row r="134" spans="15:15" x14ac:dyDescent="0.25">
      <c r="O134" s="3"/>
    </row>
    <row r="135" spans="15:15" x14ac:dyDescent="0.25">
      <c r="O135" s="3"/>
    </row>
    <row r="136" spans="15:15" x14ac:dyDescent="0.25">
      <c r="O136" s="3"/>
    </row>
    <row r="137" spans="15:15" x14ac:dyDescent="0.25">
      <c r="O137" s="3"/>
    </row>
    <row r="138" spans="15:15" x14ac:dyDescent="0.25">
      <c r="O138" s="3"/>
    </row>
    <row r="139" spans="15:15" x14ac:dyDescent="0.25">
      <c r="O139" s="3"/>
    </row>
    <row r="140" spans="15:15" x14ac:dyDescent="0.25">
      <c r="O140" s="3"/>
    </row>
    <row r="141" spans="15:15" x14ac:dyDescent="0.25">
      <c r="O141" s="3"/>
    </row>
    <row r="142" spans="15:15" x14ac:dyDescent="0.25">
      <c r="O142" s="3"/>
    </row>
    <row r="143" spans="15:15" x14ac:dyDescent="0.25">
      <c r="O143" s="3"/>
    </row>
    <row r="144" spans="15:15" x14ac:dyDescent="0.25">
      <c r="O144" s="3"/>
    </row>
    <row r="145" spans="15:15" x14ac:dyDescent="0.25">
      <c r="O145" s="3"/>
    </row>
    <row r="146" spans="15:15" x14ac:dyDescent="0.25">
      <c r="O146" s="3"/>
    </row>
    <row r="147" spans="15:15" x14ac:dyDescent="0.25">
      <c r="O147" s="3"/>
    </row>
    <row r="148" spans="15:15" x14ac:dyDescent="0.25">
      <c r="O148" s="3"/>
    </row>
    <row r="149" spans="15:15" x14ac:dyDescent="0.25">
      <c r="O149" s="3"/>
    </row>
    <row r="150" spans="15:15" x14ac:dyDescent="0.25">
      <c r="O150" s="3"/>
    </row>
    <row r="151" spans="15:15" x14ac:dyDescent="0.25">
      <c r="O151" s="3"/>
    </row>
    <row r="152" spans="15:15" x14ac:dyDescent="0.25">
      <c r="O152" s="3"/>
    </row>
    <row r="153" spans="15:15" x14ac:dyDescent="0.25">
      <c r="O153" s="3"/>
    </row>
    <row r="154" spans="15:15" x14ac:dyDescent="0.25">
      <c r="O154" s="3"/>
    </row>
    <row r="155" spans="15:15" x14ac:dyDescent="0.25">
      <c r="O155" s="3"/>
    </row>
    <row r="156" spans="15:15" x14ac:dyDescent="0.25">
      <c r="O156" s="3"/>
    </row>
    <row r="157" spans="15:15" x14ac:dyDescent="0.25">
      <c r="O157" s="3"/>
    </row>
    <row r="158" spans="15:15" x14ac:dyDescent="0.25">
      <c r="O158" s="3"/>
    </row>
    <row r="159" spans="15:15" x14ac:dyDescent="0.25">
      <c r="O159" s="3"/>
    </row>
    <row r="160" spans="15:15" x14ac:dyDescent="0.25">
      <c r="O160" s="3"/>
    </row>
    <row r="161" spans="15:15" x14ac:dyDescent="0.25">
      <c r="O161" s="3"/>
    </row>
    <row r="162" spans="15:15" x14ac:dyDescent="0.25">
      <c r="O162" s="3"/>
    </row>
    <row r="163" spans="15:15" x14ac:dyDescent="0.25">
      <c r="O163" s="3"/>
    </row>
    <row r="164" spans="15:15" x14ac:dyDescent="0.25">
      <c r="O164" s="3"/>
    </row>
    <row r="165" spans="15:15" x14ac:dyDescent="0.25">
      <c r="O165" s="3"/>
    </row>
    <row r="166" spans="15:15" x14ac:dyDescent="0.25">
      <c r="O166" s="3"/>
    </row>
    <row r="167" spans="15:15" x14ac:dyDescent="0.25">
      <c r="O167" s="3"/>
    </row>
    <row r="168" spans="15:15" x14ac:dyDescent="0.25">
      <c r="O168" s="3"/>
    </row>
    <row r="169" spans="15:15" x14ac:dyDescent="0.25">
      <c r="O169" s="3"/>
    </row>
    <row r="170" spans="15:15" x14ac:dyDescent="0.25">
      <c r="O170" s="3"/>
    </row>
    <row r="171" spans="15:15" x14ac:dyDescent="0.25">
      <c r="O171" s="3"/>
    </row>
    <row r="172" spans="15:15" x14ac:dyDescent="0.25">
      <c r="O172" s="3"/>
    </row>
    <row r="173" spans="15:15" x14ac:dyDescent="0.25">
      <c r="O173" s="3"/>
    </row>
    <row r="174" spans="15:15" x14ac:dyDescent="0.25">
      <c r="O174" s="3"/>
    </row>
    <row r="175" spans="15:15" x14ac:dyDescent="0.25">
      <c r="O175" s="3"/>
    </row>
    <row r="176" spans="15:15" x14ac:dyDescent="0.25">
      <c r="O176" s="3"/>
    </row>
    <row r="177" spans="15:15" x14ac:dyDescent="0.25">
      <c r="O177" s="3"/>
    </row>
    <row r="178" spans="15:15" x14ac:dyDescent="0.25">
      <c r="O178" s="3"/>
    </row>
    <row r="179" spans="15:15" x14ac:dyDescent="0.25">
      <c r="O179" s="3"/>
    </row>
    <row r="180" spans="15:15" x14ac:dyDescent="0.25">
      <c r="O180" s="3"/>
    </row>
    <row r="181" spans="15:15" x14ac:dyDescent="0.25">
      <c r="O181" s="3"/>
    </row>
    <row r="182" spans="15:15" x14ac:dyDescent="0.25">
      <c r="O182" s="3"/>
    </row>
    <row r="183" spans="15:15" x14ac:dyDescent="0.25">
      <c r="O183" s="3"/>
    </row>
    <row r="184" spans="15:15" x14ac:dyDescent="0.25">
      <c r="O184" s="3"/>
    </row>
  </sheetData>
  <sheetProtection password="CAFC" sheet="1" objects="1" scenarios="1"/>
  <mergeCells count="10">
    <mergeCell ref="P6:Q6"/>
    <mergeCell ref="O25:V25"/>
    <mergeCell ref="O44:V44"/>
    <mergeCell ref="O5:W5"/>
    <mergeCell ref="O120:V123"/>
    <mergeCell ref="O125:V128"/>
    <mergeCell ref="O65:V65"/>
    <mergeCell ref="O83:V83"/>
    <mergeCell ref="O99:V102"/>
    <mergeCell ref="O106:V109"/>
  </mergeCells>
  <phoneticPr fontId="2" type="noConversion"/>
  <pageMargins left="0.75" right="0.75" top="1" bottom="1" header="0.5" footer="0.5"/>
  <pageSetup scale="50" fitToHeight="3" orientation="landscape" r:id="rId1"/>
  <headerFooter alignWithMargins="0">
    <oddHeader>&amp;A</oddHeader>
  </headerFooter>
  <rowBreaks count="1" manualBreakCount="1">
    <brk id="66"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W130"/>
  <sheetViews>
    <sheetView workbookViewId="0">
      <selection activeCell="M23" sqref="M23:M24"/>
    </sheetView>
  </sheetViews>
  <sheetFormatPr defaultRowHeight="13.2" x14ac:dyDescent="0.25"/>
  <cols>
    <col min="12" max="12" width="10" bestFit="1" customWidth="1"/>
    <col min="14" max="14" width="2.6640625" customWidth="1"/>
    <col min="15" max="22" width="12.6640625" customWidth="1"/>
  </cols>
  <sheetData>
    <row r="3" spans="1:23" ht="15.6" x14ac:dyDescent="0.3">
      <c r="B3" s="2" t="s">
        <v>318</v>
      </c>
    </row>
    <row r="4" spans="1:23" x14ac:dyDescent="0.25">
      <c r="B4" t="s">
        <v>207</v>
      </c>
    </row>
    <row r="5" spans="1:23" x14ac:dyDescent="0.25">
      <c r="B5" s="30"/>
      <c r="O5" s="222" t="s">
        <v>161</v>
      </c>
      <c r="P5" s="222"/>
      <c r="Q5" s="222"/>
      <c r="R5" s="222"/>
      <c r="S5" s="222"/>
      <c r="T5" s="222"/>
      <c r="U5" s="222"/>
      <c r="V5" s="222"/>
      <c r="W5" s="222"/>
    </row>
    <row r="6" spans="1:23" x14ac:dyDescent="0.25">
      <c r="O6" s="10" t="s">
        <v>54</v>
      </c>
      <c r="P6" s="206" t="s">
        <v>62</v>
      </c>
      <c r="Q6" s="206"/>
      <c r="R6" s="10" t="s">
        <v>63</v>
      </c>
      <c r="S6" s="10" t="s">
        <v>59</v>
      </c>
      <c r="T6" s="10" t="s">
        <v>57</v>
      </c>
      <c r="U6" s="10" t="s">
        <v>55</v>
      </c>
      <c r="V6" s="11"/>
      <c r="W6" s="10"/>
    </row>
    <row r="7" spans="1:23" x14ac:dyDescent="0.25">
      <c r="A7" s="3" t="s">
        <v>2</v>
      </c>
      <c r="O7" s="9" t="s">
        <v>53</v>
      </c>
      <c r="P7" s="9" t="s">
        <v>56</v>
      </c>
      <c r="Q7" s="9" t="s">
        <v>57</v>
      </c>
      <c r="R7" s="9" t="s">
        <v>58</v>
      </c>
      <c r="S7" s="9" t="s">
        <v>60</v>
      </c>
      <c r="T7" s="9" t="s">
        <v>64</v>
      </c>
      <c r="U7" s="9" t="s">
        <v>61</v>
      </c>
      <c r="V7" s="9" t="s">
        <v>30</v>
      </c>
      <c r="W7" s="9" t="s">
        <v>159</v>
      </c>
    </row>
    <row r="8" spans="1:23" x14ac:dyDescent="0.25">
      <c r="A8" s="3"/>
      <c r="L8" t="s">
        <v>33</v>
      </c>
      <c r="M8" s="3" t="s">
        <v>34</v>
      </c>
    </row>
    <row r="9" spans="1:23" x14ac:dyDescent="0.25">
      <c r="A9" s="3">
        <v>1</v>
      </c>
      <c r="B9" t="s">
        <v>144</v>
      </c>
      <c r="K9" t="s">
        <v>14</v>
      </c>
      <c r="L9" s="13" t="str">
        <f>'66.09(3)(c)'!L9</f>
        <v>April</v>
      </c>
      <c r="M9" s="6">
        <f>'66.09(3)(c)'!M9</f>
        <v>2012</v>
      </c>
      <c r="O9" s="111">
        <v>3.5</v>
      </c>
      <c r="P9" s="111">
        <v>3.5</v>
      </c>
      <c r="Q9" s="111">
        <v>3.5</v>
      </c>
      <c r="R9" s="111">
        <v>3.5</v>
      </c>
      <c r="S9" s="111">
        <v>3.5</v>
      </c>
      <c r="T9" s="111">
        <v>3.5</v>
      </c>
      <c r="U9" s="111">
        <v>3.5</v>
      </c>
      <c r="V9" s="111">
        <v>3.5</v>
      </c>
      <c r="W9" s="18">
        <f>SUM(O9:V9)</f>
        <v>28</v>
      </c>
    </row>
    <row r="10" spans="1:23" x14ac:dyDescent="0.25">
      <c r="A10" s="3"/>
      <c r="B10" t="s">
        <v>166</v>
      </c>
      <c r="K10" t="s">
        <v>15</v>
      </c>
      <c r="L10" s="13" t="str">
        <f>'66.09(3)(c)'!L10</f>
        <v>May</v>
      </c>
      <c r="M10" s="6">
        <f>'66.09(3)(c)'!M10</f>
        <v>2012</v>
      </c>
      <c r="O10" s="111">
        <v>3.5</v>
      </c>
      <c r="P10" s="111">
        <v>3.5</v>
      </c>
      <c r="Q10" s="111">
        <v>3.5</v>
      </c>
      <c r="R10" s="111">
        <v>3.5</v>
      </c>
      <c r="S10" s="111">
        <v>3.5</v>
      </c>
      <c r="T10" s="111">
        <v>3.5</v>
      </c>
      <c r="U10" s="111">
        <v>3.5</v>
      </c>
      <c r="V10" s="111">
        <v>3.5</v>
      </c>
      <c r="W10" s="18">
        <f t="shared" ref="W10:W51" si="0">SUM(O10:V10)</f>
        <v>28</v>
      </c>
    </row>
    <row r="11" spans="1:23" x14ac:dyDescent="0.25">
      <c r="A11" s="3"/>
      <c r="B11" t="s">
        <v>230</v>
      </c>
      <c r="E11" s="5"/>
      <c r="F11" s="5"/>
      <c r="G11" s="5"/>
      <c r="H11" s="5"/>
      <c r="K11" t="s">
        <v>16</v>
      </c>
      <c r="L11" s="13" t="str">
        <f>'66.09(3)(c)'!L11</f>
        <v>June</v>
      </c>
      <c r="M11" s="6">
        <f>'66.09(3)(c)'!M11</f>
        <v>2012</v>
      </c>
      <c r="O11" s="111">
        <v>3.5</v>
      </c>
      <c r="P11" s="111">
        <v>3.5</v>
      </c>
      <c r="Q11" s="111">
        <v>3.5</v>
      </c>
      <c r="R11" s="111">
        <v>3.5</v>
      </c>
      <c r="S11" s="111">
        <v>3.5</v>
      </c>
      <c r="T11" s="111">
        <v>3.5</v>
      </c>
      <c r="U11" s="111">
        <v>3.5</v>
      </c>
      <c r="V11" s="111">
        <v>3.5</v>
      </c>
      <c r="W11" s="18">
        <f t="shared" si="0"/>
        <v>28</v>
      </c>
    </row>
    <row r="12" spans="1:23" x14ac:dyDescent="0.25">
      <c r="A12" s="3"/>
      <c r="B12" s="5" t="s">
        <v>213</v>
      </c>
      <c r="K12" t="s">
        <v>17</v>
      </c>
      <c r="L12" s="13" t="str">
        <f>'66.09(3)(c)'!L12</f>
        <v>July</v>
      </c>
      <c r="M12" s="6">
        <f>'66.09(3)(c)'!M12</f>
        <v>2012</v>
      </c>
      <c r="O12" s="111">
        <v>3.5</v>
      </c>
      <c r="P12" s="111">
        <v>3.5</v>
      </c>
      <c r="Q12" s="111">
        <v>3.5</v>
      </c>
      <c r="R12" s="111">
        <v>3.5</v>
      </c>
      <c r="S12" s="111">
        <v>3.5</v>
      </c>
      <c r="T12" s="111">
        <v>3.5</v>
      </c>
      <c r="U12" s="111">
        <v>3.5</v>
      </c>
      <c r="V12" s="111">
        <v>3.5</v>
      </c>
      <c r="W12" s="18">
        <f t="shared" si="0"/>
        <v>28</v>
      </c>
    </row>
    <row r="13" spans="1:23" x14ac:dyDescent="0.25">
      <c r="A13" s="3"/>
      <c r="B13" s="4"/>
      <c r="K13" t="s">
        <v>18</v>
      </c>
      <c r="L13" s="13" t="str">
        <f>'66.09(3)(c)'!L13</f>
        <v>August</v>
      </c>
      <c r="M13" s="6">
        <f>'66.09(3)(c)'!M13</f>
        <v>2012</v>
      </c>
      <c r="O13" s="111">
        <v>3.5</v>
      </c>
      <c r="P13" s="111">
        <v>3.5</v>
      </c>
      <c r="Q13" s="111">
        <v>3.5</v>
      </c>
      <c r="R13" s="111">
        <v>3.5</v>
      </c>
      <c r="S13" s="111">
        <v>3.5</v>
      </c>
      <c r="T13" s="111">
        <v>3.5</v>
      </c>
      <c r="U13" s="111">
        <v>3.5</v>
      </c>
      <c r="V13" s="111">
        <v>3.5</v>
      </c>
      <c r="W13" s="18">
        <f t="shared" si="0"/>
        <v>28</v>
      </c>
    </row>
    <row r="14" spans="1:23" x14ac:dyDescent="0.25">
      <c r="A14" s="3"/>
      <c r="C14" s="30"/>
      <c r="D14" s="30"/>
      <c r="E14" s="30"/>
      <c r="F14" s="30"/>
      <c r="K14" t="s">
        <v>19</v>
      </c>
      <c r="L14" s="13" t="str">
        <f>'66.09(3)(c)'!L14</f>
        <v>September</v>
      </c>
      <c r="M14" s="6">
        <f>'66.09(3)(c)'!M14</f>
        <v>2012</v>
      </c>
      <c r="O14" s="111">
        <v>3.5</v>
      </c>
      <c r="P14" s="111">
        <v>3.5</v>
      </c>
      <c r="Q14" s="111">
        <v>3.5</v>
      </c>
      <c r="R14" s="111">
        <v>3.5</v>
      </c>
      <c r="S14" s="111">
        <v>3.5</v>
      </c>
      <c r="T14" s="111">
        <v>3.5</v>
      </c>
      <c r="U14" s="111">
        <v>3.5</v>
      </c>
      <c r="V14" s="111">
        <v>3.5</v>
      </c>
      <c r="W14" s="18">
        <f t="shared" si="0"/>
        <v>28</v>
      </c>
    </row>
    <row r="15" spans="1:23" x14ac:dyDescent="0.25">
      <c r="A15" s="3"/>
      <c r="C15" s="30"/>
      <c r="D15" s="30"/>
      <c r="E15" s="30"/>
      <c r="F15" s="30"/>
      <c r="K15" t="s">
        <v>20</v>
      </c>
      <c r="L15" s="13" t="str">
        <f>'66.09(3)(c)'!L15</f>
        <v>October</v>
      </c>
      <c r="M15" s="6">
        <f>'66.09(3)(c)'!M15</f>
        <v>2012</v>
      </c>
      <c r="O15" s="111">
        <v>3.5</v>
      </c>
      <c r="P15" s="111">
        <v>3.5</v>
      </c>
      <c r="Q15" s="111">
        <v>3.5</v>
      </c>
      <c r="R15" s="111">
        <v>3.5</v>
      </c>
      <c r="S15" s="111">
        <v>3.5</v>
      </c>
      <c r="T15" s="111">
        <v>3.5</v>
      </c>
      <c r="U15" s="111">
        <v>3.5</v>
      </c>
      <c r="V15" s="111">
        <v>3.5</v>
      </c>
      <c r="W15" s="18">
        <f t="shared" si="0"/>
        <v>28</v>
      </c>
    </row>
    <row r="16" spans="1:23" x14ac:dyDescent="0.25">
      <c r="A16" s="3"/>
      <c r="B16" s="30"/>
      <c r="C16" s="30"/>
      <c r="D16" s="30"/>
      <c r="E16" s="30"/>
      <c r="F16" s="30"/>
      <c r="K16" t="s">
        <v>21</v>
      </c>
      <c r="L16" s="13" t="str">
        <f>'66.09(3)(c)'!L16</f>
        <v xml:space="preserve">November </v>
      </c>
      <c r="M16" s="6">
        <f>'66.09(3)(c)'!M16</f>
        <v>2012</v>
      </c>
      <c r="O16" s="111">
        <v>3.5</v>
      </c>
      <c r="P16" s="111">
        <v>3.5</v>
      </c>
      <c r="Q16" s="111">
        <v>3.5</v>
      </c>
      <c r="R16" s="111">
        <v>3.5</v>
      </c>
      <c r="S16" s="111">
        <v>3.5</v>
      </c>
      <c r="T16" s="111">
        <v>3.5</v>
      </c>
      <c r="U16" s="111">
        <v>3.5</v>
      </c>
      <c r="V16" s="111">
        <v>3.5</v>
      </c>
      <c r="W16" s="18">
        <f t="shared" si="0"/>
        <v>28</v>
      </c>
    </row>
    <row r="17" spans="1:23" x14ac:dyDescent="0.25">
      <c r="A17" s="3"/>
      <c r="C17" s="30"/>
      <c r="D17" s="30"/>
      <c r="E17" s="30"/>
      <c r="F17" s="30"/>
      <c r="K17" t="s">
        <v>22</v>
      </c>
      <c r="L17" s="13" t="str">
        <f>'66.09(3)(c)'!L17</f>
        <v>December</v>
      </c>
      <c r="M17" s="6">
        <f>'66.09(3)(c)'!M17</f>
        <v>2012</v>
      </c>
      <c r="O17" s="111">
        <v>3.5</v>
      </c>
      <c r="P17" s="111">
        <v>3.5</v>
      </c>
      <c r="Q17" s="111">
        <v>3.5</v>
      </c>
      <c r="R17" s="111">
        <v>3.5</v>
      </c>
      <c r="S17" s="111">
        <v>3.5</v>
      </c>
      <c r="T17" s="111">
        <v>3.5</v>
      </c>
      <c r="U17" s="111">
        <v>3.5</v>
      </c>
      <c r="V17" s="111">
        <v>3.5</v>
      </c>
      <c r="W17" s="18">
        <f t="shared" si="0"/>
        <v>28</v>
      </c>
    </row>
    <row r="18" spans="1:23" x14ac:dyDescent="0.25">
      <c r="A18" s="3"/>
      <c r="C18" s="30"/>
      <c r="D18" s="30"/>
      <c r="E18" s="30"/>
      <c r="F18" s="30"/>
      <c r="K18" t="s">
        <v>23</v>
      </c>
      <c r="L18" s="13" t="str">
        <f>'66.09(3)(c)'!L18</f>
        <v>January</v>
      </c>
      <c r="M18" s="6">
        <f>'66.09(3)(c)'!M18</f>
        <v>2013</v>
      </c>
      <c r="O18" s="111">
        <v>3.5</v>
      </c>
      <c r="P18" s="111">
        <v>3.5</v>
      </c>
      <c r="Q18" s="111">
        <v>3.5</v>
      </c>
      <c r="R18" s="111">
        <v>3.5</v>
      </c>
      <c r="S18" s="111">
        <v>3.5</v>
      </c>
      <c r="T18" s="111">
        <v>3.5</v>
      </c>
      <c r="U18" s="111">
        <v>3.5</v>
      </c>
      <c r="V18" s="111">
        <v>3.5</v>
      </c>
      <c r="W18" s="18">
        <f t="shared" si="0"/>
        <v>28</v>
      </c>
    </row>
    <row r="19" spans="1:23" x14ac:dyDescent="0.25">
      <c r="A19" s="3"/>
      <c r="C19" s="30"/>
      <c r="D19" s="30"/>
      <c r="E19" s="30"/>
      <c r="F19" s="30"/>
      <c r="K19" t="s">
        <v>24</v>
      </c>
      <c r="L19" s="13" t="str">
        <f>'66.09(3)(c)'!L19</f>
        <v>February</v>
      </c>
      <c r="M19" s="6">
        <f>'66.09(3)(c)'!M19</f>
        <v>2013</v>
      </c>
      <c r="O19" s="111">
        <v>3.5</v>
      </c>
      <c r="P19" s="111">
        <v>3.5</v>
      </c>
      <c r="Q19" s="111">
        <v>3.5</v>
      </c>
      <c r="R19" s="111">
        <v>3.5</v>
      </c>
      <c r="S19" s="111">
        <v>3.5</v>
      </c>
      <c r="T19" s="111">
        <v>3.5</v>
      </c>
      <c r="U19" s="111">
        <v>3.5</v>
      </c>
      <c r="V19" s="111">
        <v>3.5</v>
      </c>
      <c r="W19" s="18">
        <f t="shared" si="0"/>
        <v>28</v>
      </c>
    </row>
    <row r="20" spans="1:23" ht="15" x14ac:dyDescent="0.4">
      <c r="A20" s="3"/>
      <c r="C20" s="30"/>
      <c r="D20" s="30"/>
      <c r="E20" s="30"/>
      <c r="F20" s="30"/>
      <c r="K20" t="s">
        <v>25</v>
      </c>
      <c r="L20" s="13" t="str">
        <f>'66.09(3)(c)'!L20</f>
        <v>March</v>
      </c>
      <c r="M20" s="6">
        <f>'66.09(3)(c)'!M20</f>
        <v>2013</v>
      </c>
      <c r="O20" s="120">
        <v>3.5</v>
      </c>
      <c r="P20" s="120">
        <v>3.5</v>
      </c>
      <c r="Q20" s="120">
        <v>3.5</v>
      </c>
      <c r="R20" s="120">
        <v>3.5</v>
      </c>
      <c r="S20" s="120">
        <v>3.5</v>
      </c>
      <c r="T20" s="120">
        <v>3.5</v>
      </c>
      <c r="U20" s="120">
        <v>3.5</v>
      </c>
      <c r="V20" s="120">
        <v>3.5</v>
      </c>
      <c r="W20" s="31">
        <f t="shared" si="0"/>
        <v>28</v>
      </c>
    </row>
    <row r="21" spans="1:23" x14ac:dyDescent="0.25">
      <c r="A21" s="3"/>
      <c r="C21" s="30"/>
      <c r="D21" s="30"/>
      <c r="E21" s="30"/>
      <c r="F21" s="30"/>
      <c r="K21" t="s">
        <v>159</v>
      </c>
      <c r="O21" s="121">
        <f>SUMPRODUCT(O9:O20,'66.09(3)(c)'!$O$9:$O$20)/'66.09(3)(c)'!$O$21</f>
        <v>3.5</v>
      </c>
      <c r="P21" s="121">
        <f>SUMPRODUCT(P9:P20,'66.09(3)(c)'!$O$9:$O$20)/'66.09(3)(c)'!$O$21</f>
        <v>3.5</v>
      </c>
      <c r="Q21" s="121">
        <f>SUMPRODUCT(Q9:Q20,'66.09(3)(c)'!$O$9:$O$20)/'66.09(3)(c)'!$O$21</f>
        <v>3.5</v>
      </c>
      <c r="R21" s="121">
        <f>SUMPRODUCT(R9:R20,'66.09(3)(c)'!$O$9:$O$20)/'66.09(3)(c)'!$O$21</f>
        <v>3.5</v>
      </c>
      <c r="S21" s="121">
        <f>SUMPRODUCT(S9:S20,'66.09(3)(c)'!$O$9:$O$20)/'66.09(3)(c)'!$O$21</f>
        <v>3.5</v>
      </c>
      <c r="T21" s="121">
        <f>SUMPRODUCT(T9:T20,'66.09(3)(c)'!$O$9:$O$20)/'66.09(3)(c)'!$O$21</f>
        <v>3.5</v>
      </c>
      <c r="U21" s="121">
        <f>SUMPRODUCT(U9:U20,'66.09(3)(c)'!$O$9:$O$20)/'66.09(3)(c)'!$O$21</f>
        <v>3.5</v>
      </c>
      <c r="V21" s="121">
        <f>SUMPRODUCT(V9:V20,'66.09(3)(c)'!$O$9:$O$20)/'66.09(3)(c)'!$O$21</f>
        <v>3.5</v>
      </c>
      <c r="W21" s="18">
        <f t="shared" si="0"/>
        <v>28</v>
      </c>
    </row>
    <row r="22" spans="1:23" x14ac:dyDescent="0.25">
      <c r="A22" s="3"/>
      <c r="W22" s="18"/>
    </row>
    <row r="23" spans="1:23" x14ac:dyDescent="0.25">
      <c r="A23" s="3" t="s">
        <v>77</v>
      </c>
      <c r="B23" t="s">
        <v>145</v>
      </c>
      <c r="K23" t="s">
        <v>109</v>
      </c>
      <c r="L23" s="114" t="s">
        <v>44</v>
      </c>
      <c r="M23" s="154">
        <v>2012</v>
      </c>
      <c r="O23" s="111">
        <v>3.5</v>
      </c>
      <c r="P23" s="111">
        <v>3.5</v>
      </c>
      <c r="Q23" s="111">
        <v>3.5</v>
      </c>
      <c r="R23" s="111">
        <v>3.5</v>
      </c>
      <c r="S23" s="111">
        <v>3.5</v>
      </c>
      <c r="T23" s="111">
        <v>3.5</v>
      </c>
      <c r="U23" s="111">
        <v>3.5</v>
      </c>
      <c r="V23" s="111">
        <v>3.5</v>
      </c>
      <c r="W23" s="18">
        <f t="shared" si="0"/>
        <v>28</v>
      </c>
    </row>
    <row r="24" spans="1:23" x14ac:dyDescent="0.25">
      <c r="A24" s="3"/>
      <c r="B24" s="49" t="s">
        <v>360</v>
      </c>
      <c r="C24" s="49"/>
      <c r="D24" s="49"/>
      <c r="E24" s="49"/>
      <c r="F24" s="49"/>
      <c r="G24" s="49"/>
      <c r="H24" s="49"/>
      <c r="I24" s="49"/>
      <c r="K24" t="s">
        <v>110</v>
      </c>
      <c r="L24" s="114" t="s">
        <v>43</v>
      </c>
      <c r="M24" s="154">
        <v>2013</v>
      </c>
      <c r="W24" s="18"/>
    </row>
    <row r="25" spans="1:23" x14ac:dyDescent="0.25">
      <c r="A25" s="3"/>
      <c r="B25" t="s">
        <v>215</v>
      </c>
      <c r="O25" s="221" t="s">
        <v>163</v>
      </c>
      <c r="P25" s="221"/>
      <c r="Q25" s="221"/>
      <c r="R25" s="221"/>
      <c r="S25" s="221"/>
      <c r="T25" s="221"/>
      <c r="U25" s="221"/>
      <c r="V25" s="221"/>
      <c r="W25" s="18"/>
    </row>
    <row r="26" spans="1:23" x14ac:dyDescent="0.25">
      <c r="A26" s="3"/>
    </row>
    <row r="27" spans="1:23" x14ac:dyDescent="0.25">
      <c r="A27" s="3"/>
      <c r="B27" s="14"/>
      <c r="W27" s="18"/>
    </row>
    <row r="28" spans="1:23" x14ac:dyDescent="0.25">
      <c r="A28" s="3">
        <v>2</v>
      </c>
      <c r="B28" t="s">
        <v>235</v>
      </c>
      <c r="K28" t="s">
        <v>14</v>
      </c>
      <c r="L28" t="str">
        <f t="shared" ref="L28:M39" si="1">L9</f>
        <v>April</v>
      </c>
      <c r="M28" s="3">
        <f t="shared" si="1"/>
        <v>2012</v>
      </c>
      <c r="O28" s="111">
        <v>3.5</v>
      </c>
      <c r="P28" s="111">
        <v>3.5</v>
      </c>
      <c r="Q28" s="111">
        <v>3.5</v>
      </c>
      <c r="R28" s="111">
        <v>3.5</v>
      </c>
      <c r="S28" s="111">
        <v>3.5</v>
      </c>
      <c r="T28" s="111">
        <v>3.5</v>
      </c>
      <c r="U28" s="111">
        <v>3.5</v>
      </c>
      <c r="V28" s="111">
        <v>3.5</v>
      </c>
      <c r="W28" s="18">
        <f t="shared" si="0"/>
        <v>28</v>
      </c>
    </row>
    <row r="29" spans="1:23" x14ac:dyDescent="0.25">
      <c r="K29" t="s">
        <v>15</v>
      </c>
      <c r="L29" t="str">
        <f t="shared" si="1"/>
        <v>May</v>
      </c>
      <c r="M29" s="3">
        <f t="shared" si="1"/>
        <v>2012</v>
      </c>
      <c r="O29" s="111">
        <v>3.5</v>
      </c>
      <c r="P29" s="111">
        <v>3.5</v>
      </c>
      <c r="Q29" s="111">
        <v>3.5</v>
      </c>
      <c r="R29" s="111">
        <v>3.5</v>
      </c>
      <c r="S29" s="111">
        <v>3.5</v>
      </c>
      <c r="T29" s="111">
        <v>3.5</v>
      </c>
      <c r="U29" s="111">
        <v>3.5</v>
      </c>
      <c r="V29" s="111">
        <v>3.5</v>
      </c>
      <c r="W29" s="18">
        <f t="shared" si="0"/>
        <v>28</v>
      </c>
    </row>
    <row r="30" spans="1:23" x14ac:dyDescent="0.25">
      <c r="K30" t="s">
        <v>16</v>
      </c>
      <c r="L30" t="str">
        <f t="shared" si="1"/>
        <v>June</v>
      </c>
      <c r="M30" s="3">
        <f t="shared" si="1"/>
        <v>2012</v>
      </c>
      <c r="O30" s="111">
        <v>3.5</v>
      </c>
      <c r="P30" s="111">
        <v>3.5</v>
      </c>
      <c r="Q30" s="111">
        <v>3.5</v>
      </c>
      <c r="R30" s="111">
        <v>3.5</v>
      </c>
      <c r="S30" s="111">
        <v>3.5</v>
      </c>
      <c r="T30" s="111">
        <v>3.5</v>
      </c>
      <c r="U30" s="111">
        <v>3.5</v>
      </c>
      <c r="V30" s="111">
        <v>3.5</v>
      </c>
      <c r="W30" s="18">
        <f t="shared" si="0"/>
        <v>28</v>
      </c>
    </row>
    <row r="31" spans="1:23" x14ac:dyDescent="0.25">
      <c r="K31" t="s">
        <v>17</v>
      </c>
      <c r="L31" t="str">
        <f t="shared" si="1"/>
        <v>July</v>
      </c>
      <c r="M31" s="3">
        <f t="shared" si="1"/>
        <v>2012</v>
      </c>
      <c r="O31" s="111">
        <v>3.5</v>
      </c>
      <c r="P31" s="111">
        <v>3.5</v>
      </c>
      <c r="Q31" s="111">
        <v>3.5</v>
      </c>
      <c r="R31" s="111">
        <v>3.5</v>
      </c>
      <c r="S31" s="111">
        <v>3.5</v>
      </c>
      <c r="T31" s="111">
        <v>3.5</v>
      </c>
      <c r="U31" s="111">
        <v>3.5</v>
      </c>
      <c r="V31" s="111">
        <v>3.5</v>
      </c>
      <c r="W31" s="18">
        <f t="shared" si="0"/>
        <v>28</v>
      </c>
    </row>
    <row r="32" spans="1:23" x14ac:dyDescent="0.25">
      <c r="K32" t="s">
        <v>18</v>
      </c>
      <c r="L32" t="str">
        <f t="shared" si="1"/>
        <v>August</v>
      </c>
      <c r="M32" s="3">
        <f t="shared" si="1"/>
        <v>2012</v>
      </c>
      <c r="O32" s="111">
        <v>3.5</v>
      </c>
      <c r="P32" s="111">
        <v>3.5</v>
      </c>
      <c r="Q32" s="111">
        <v>3.5</v>
      </c>
      <c r="R32" s="111">
        <v>3.5</v>
      </c>
      <c r="S32" s="111">
        <v>3.5</v>
      </c>
      <c r="T32" s="111">
        <v>3.5</v>
      </c>
      <c r="U32" s="111">
        <v>3.5</v>
      </c>
      <c r="V32" s="111">
        <v>3.5</v>
      </c>
      <c r="W32" s="18">
        <f t="shared" si="0"/>
        <v>28</v>
      </c>
    </row>
    <row r="33" spans="1:23" x14ac:dyDescent="0.25">
      <c r="K33" t="s">
        <v>19</v>
      </c>
      <c r="L33" t="str">
        <f t="shared" si="1"/>
        <v>September</v>
      </c>
      <c r="M33" s="3">
        <f t="shared" si="1"/>
        <v>2012</v>
      </c>
      <c r="O33" s="111">
        <v>3.5</v>
      </c>
      <c r="P33" s="111">
        <v>3.5</v>
      </c>
      <c r="Q33" s="111">
        <v>3.5</v>
      </c>
      <c r="R33" s="111">
        <v>3.5</v>
      </c>
      <c r="S33" s="111">
        <v>3.5</v>
      </c>
      <c r="T33" s="111">
        <v>3.5</v>
      </c>
      <c r="U33" s="111">
        <v>3.5</v>
      </c>
      <c r="V33" s="111">
        <v>3.5</v>
      </c>
      <c r="W33" s="18">
        <f t="shared" si="0"/>
        <v>28</v>
      </c>
    </row>
    <row r="34" spans="1:23" x14ac:dyDescent="0.25">
      <c r="K34" t="s">
        <v>20</v>
      </c>
      <c r="L34" t="str">
        <f t="shared" si="1"/>
        <v>October</v>
      </c>
      <c r="M34" s="3">
        <f t="shared" si="1"/>
        <v>2012</v>
      </c>
      <c r="O34" s="111">
        <v>3.5</v>
      </c>
      <c r="P34" s="111">
        <v>3.5</v>
      </c>
      <c r="Q34" s="111">
        <v>3.5</v>
      </c>
      <c r="R34" s="111">
        <v>3.5</v>
      </c>
      <c r="S34" s="111">
        <v>3.5</v>
      </c>
      <c r="T34" s="111">
        <v>3.5</v>
      </c>
      <c r="U34" s="111">
        <v>3.5</v>
      </c>
      <c r="V34" s="111">
        <v>3.5</v>
      </c>
      <c r="W34" s="18">
        <f t="shared" si="0"/>
        <v>28</v>
      </c>
    </row>
    <row r="35" spans="1:23" x14ac:dyDescent="0.25">
      <c r="K35" t="s">
        <v>21</v>
      </c>
      <c r="L35" t="str">
        <f t="shared" si="1"/>
        <v xml:space="preserve">November </v>
      </c>
      <c r="M35" s="3">
        <f t="shared" si="1"/>
        <v>2012</v>
      </c>
      <c r="O35" s="111">
        <v>3.5</v>
      </c>
      <c r="P35" s="111">
        <v>3.5</v>
      </c>
      <c r="Q35" s="111">
        <v>3.5</v>
      </c>
      <c r="R35" s="111">
        <v>3.5</v>
      </c>
      <c r="S35" s="111">
        <v>3.5</v>
      </c>
      <c r="T35" s="111">
        <v>3.5</v>
      </c>
      <c r="U35" s="111">
        <v>3.5</v>
      </c>
      <c r="V35" s="111">
        <v>3.5</v>
      </c>
      <c r="W35" s="18">
        <f t="shared" si="0"/>
        <v>28</v>
      </c>
    </row>
    <row r="36" spans="1:23" x14ac:dyDescent="0.25">
      <c r="K36" t="s">
        <v>22</v>
      </c>
      <c r="L36" t="str">
        <f t="shared" si="1"/>
        <v>December</v>
      </c>
      <c r="M36" s="3">
        <f t="shared" si="1"/>
        <v>2012</v>
      </c>
      <c r="O36" s="111">
        <v>3.5</v>
      </c>
      <c r="P36" s="111">
        <v>3.5</v>
      </c>
      <c r="Q36" s="111">
        <v>3.5</v>
      </c>
      <c r="R36" s="111">
        <v>3.5</v>
      </c>
      <c r="S36" s="111">
        <v>3.5</v>
      </c>
      <c r="T36" s="111">
        <v>3.5</v>
      </c>
      <c r="U36" s="111">
        <v>3.5</v>
      </c>
      <c r="V36" s="111">
        <v>3.5</v>
      </c>
      <c r="W36" s="18">
        <f t="shared" si="0"/>
        <v>28</v>
      </c>
    </row>
    <row r="37" spans="1:23" x14ac:dyDescent="0.25">
      <c r="K37" t="s">
        <v>23</v>
      </c>
      <c r="L37" t="str">
        <f t="shared" si="1"/>
        <v>January</v>
      </c>
      <c r="M37" s="3">
        <f t="shared" si="1"/>
        <v>2013</v>
      </c>
      <c r="O37" s="111">
        <v>3.5</v>
      </c>
      <c r="P37" s="111">
        <v>3.5</v>
      </c>
      <c r="Q37" s="111">
        <v>3.5</v>
      </c>
      <c r="R37" s="111">
        <v>3.5</v>
      </c>
      <c r="S37" s="111">
        <v>3.5</v>
      </c>
      <c r="T37" s="111">
        <v>3.5</v>
      </c>
      <c r="U37" s="111">
        <v>3.5</v>
      </c>
      <c r="V37" s="111">
        <v>3.5</v>
      </c>
      <c r="W37" s="18">
        <f t="shared" si="0"/>
        <v>28</v>
      </c>
    </row>
    <row r="38" spans="1:23" x14ac:dyDescent="0.25">
      <c r="K38" t="s">
        <v>24</v>
      </c>
      <c r="L38" t="str">
        <f t="shared" si="1"/>
        <v>February</v>
      </c>
      <c r="M38" s="3">
        <f t="shared" si="1"/>
        <v>2013</v>
      </c>
      <c r="O38" s="111">
        <v>3.5</v>
      </c>
      <c r="P38" s="111">
        <v>3.5</v>
      </c>
      <c r="Q38" s="111">
        <v>3.5</v>
      </c>
      <c r="R38" s="111">
        <v>3.5</v>
      </c>
      <c r="S38" s="111">
        <v>3.5</v>
      </c>
      <c r="T38" s="111">
        <v>3.5</v>
      </c>
      <c r="U38" s="111">
        <v>3.5</v>
      </c>
      <c r="V38" s="111">
        <v>3.5</v>
      </c>
      <c r="W38" s="18">
        <f t="shared" si="0"/>
        <v>28</v>
      </c>
    </row>
    <row r="39" spans="1:23" ht="15" x14ac:dyDescent="0.4">
      <c r="K39" t="s">
        <v>25</v>
      </c>
      <c r="L39" t="str">
        <f t="shared" si="1"/>
        <v>March</v>
      </c>
      <c r="M39" s="3">
        <f t="shared" si="1"/>
        <v>2013</v>
      </c>
      <c r="O39" s="120">
        <v>3.5</v>
      </c>
      <c r="P39" s="120">
        <v>3.5</v>
      </c>
      <c r="Q39" s="120">
        <v>3.5</v>
      </c>
      <c r="R39" s="120">
        <v>3.5</v>
      </c>
      <c r="S39" s="120">
        <v>3.5</v>
      </c>
      <c r="T39" s="120">
        <v>3.5</v>
      </c>
      <c r="U39" s="120">
        <v>3.5</v>
      </c>
      <c r="V39" s="120">
        <v>3.5</v>
      </c>
      <c r="W39" s="31">
        <f t="shared" si="0"/>
        <v>28</v>
      </c>
    </row>
    <row r="40" spans="1:23" x14ac:dyDescent="0.25">
      <c r="K40" t="s">
        <v>159</v>
      </c>
      <c r="O40" s="121">
        <f>SUMPRODUCT(O28:O39,'66.09(3)(c)'!$O$9:$O$20)/'66.09(3)(c)'!$O$21</f>
        <v>3.5</v>
      </c>
      <c r="P40" s="121">
        <f>SUMPRODUCT(P28:P39,'66.09(3)(c)'!$O$9:$O$20)/'66.09(3)(c)'!$O$21</f>
        <v>3.5</v>
      </c>
      <c r="Q40" s="121">
        <f>SUMPRODUCT(Q28:Q39,'66.09(3)(c)'!$O$9:$O$20)/'66.09(3)(c)'!$O$21</f>
        <v>3.5</v>
      </c>
      <c r="R40" s="121">
        <f>SUMPRODUCT(R28:R39,'66.09(3)(c)'!$O$9:$O$20)/'66.09(3)(c)'!$O$21</f>
        <v>3.5</v>
      </c>
      <c r="S40" s="121">
        <f>SUMPRODUCT(S28:S39,'66.09(3)(c)'!$O$9:$O$20)/'66.09(3)(c)'!$O$21</f>
        <v>3.5</v>
      </c>
      <c r="T40" s="121">
        <f>SUMPRODUCT(T28:T39,'66.09(3)(c)'!$O$9:$O$20)/'66.09(3)(c)'!$O$21</f>
        <v>3.5</v>
      </c>
      <c r="U40" s="121">
        <f>SUMPRODUCT(U28:U39,'66.09(3)(c)'!$O$9:$O$20)/'66.09(3)(c)'!$O$21</f>
        <v>3.5</v>
      </c>
      <c r="V40" s="121">
        <f>SUMPRODUCT(V28:V39,'66.09(3)(c)'!$O$9:$O$20)/'66.09(3)(c)'!$O$21</f>
        <v>3.5</v>
      </c>
      <c r="W40" s="18">
        <f t="shared" si="0"/>
        <v>28</v>
      </c>
    </row>
    <row r="41" spans="1:23" x14ac:dyDescent="0.25">
      <c r="A41" s="3"/>
      <c r="W41" s="18"/>
    </row>
    <row r="42" spans="1:23" x14ac:dyDescent="0.25">
      <c r="A42" s="3" t="s">
        <v>4</v>
      </c>
      <c r="B42" t="s">
        <v>272</v>
      </c>
      <c r="K42" t="s">
        <v>109</v>
      </c>
      <c r="L42" t="str">
        <f>L23</f>
        <v>April</v>
      </c>
      <c r="M42" s="3">
        <f>M23</f>
        <v>2012</v>
      </c>
      <c r="O42" s="111">
        <v>3.5</v>
      </c>
      <c r="P42" s="111">
        <v>3.5</v>
      </c>
      <c r="Q42" s="111">
        <v>3.5</v>
      </c>
      <c r="R42" s="111">
        <v>3.5</v>
      </c>
      <c r="S42" s="111">
        <v>3.5</v>
      </c>
      <c r="T42" s="111">
        <v>3.5</v>
      </c>
      <c r="U42" s="111">
        <v>3.5</v>
      </c>
      <c r="V42" s="111">
        <v>3.5</v>
      </c>
      <c r="W42" s="18">
        <f t="shared" si="0"/>
        <v>28</v>
      </c>
    </row>
    <row r="43" spans="1:23" x14ac:dyDescent="0.25">
      <c r="A43" s="3"/>
      <c r="B43" t="s">
        <v>217</v>
      </c>
      <c r="K43" t="s">
        <v>110</v>
      </c>
      <c r="L43" t="str">
        <f>L24</f>
        <v>March</v>
      </c>
      <c r="M43" s="3">
        <f>M24</f>
        <v>2013</v>
      </c>
      <c r="W43" s="18"/>
    </row>
    <row r="44" spans="1:23" x14ac:dyDescent="0.25">
      <c r="A44" s="3"/>
      <c r="M44" s="3"/>
      <c r="O44" s="221" t="s">
        <v>218</v>
      </c>
      <c r="P44" s="221"/>
      <c r="Q44" s="221"/>
      <c r="R44" s="221"/>
      <c r="S44" s="221"/>
      <c r="T44" s="221"/>
      <c r="U44" s="221"/>
      <c r="V44" s="221"/>
      <c r="W44" s="18"/>
    </row>
    <row r="45" spans="1:23" x14ac:dyDescent="0.25">
      <c r="A45" s="3"/>
      <c r="W45" s="18"/>
    </row>
    <row r="46" spans="1:23" x14ac:dyDescent="0.25">
      <c r="A46" s="3">
        <v>3</v>
      </c>
      <c r="B46" t="s">
        <v>73</v>
      </c>
      <c r="L46" s="64"/>
      <c r="M46" s="6"/>
      <c r="O46" s="111">
        <v>3.94</v>
      </c>
      <c r="P46" s="111">
        <v>3.94</v>
      </c>
      <c r="Q46" s="111">
        <v>3.94</v>
      </c>
      <c r="R46" s="111">
        <v>3.94</v>
      </c>
      <c r="S46" s="111">
        <v>3.94</v>
      </c>
      <c r="T46" s="111">
        <v>3.94</v>
      </c>
      <c r="U46" s="111">
        <v>3.94</v>
      </c>
      <c r="V46" s="111">
        <v>3.94</v>
      </c>
      <c r="W46" s="18">
        <f t="shared" si="0"/>
        <v>31.520000000000003</v>
      </c>
    </row>
    <row r="47" spans="1:23" x14ac:dyDescent="0.25">
      <c r="A47" s="3"/>
      <c r="B47" t="s">
        <v>222</v>
      </c>
      <c r="L47" s="64"/>
      <c r="M47" s="6"/>
      <c r="W47" s="18"/>
    </row>
    <row r="48" spans="1:23" x14ac:dyDescent="0.25">
      <c r="A48" s="3"/>
      <c r="B48" s="4"/>
      <c r="L48" s="5"/>
      <c r="W48" s="18"/>
    </row>
    <row r="49" spans="1:23" x14ac:dyDescent="0.25">
      <c r="A49" s="3"/>
      <c r="B49" s="33"/>
      <c r="E49" s="32"/>
      <c r="F49" s="32"/>
      <c r="G49" s="32"/>
      <c r="L49" s="5"/>
      <c r="W49" s="18"/>
    </row>
    <row r="50" spans="1:23" x14ac:dyDescent="0.25">
      <c r="B50" s="14"/>
      <c r="L50" s="5"/>
      <c r="W50" s="18"/>
    </row>
    <row r="51" spans="1:23" x14ac:dyDescent="0.25">
      <c r="A51" s="3">
        <v>4</v>
      </c>
      <c r="B51" t="s">
        <v>227</v>
      </c>
      <c r="L51" s="64"/>
      <c r="M51" s="6"/>
      <c r="O51" s="111">
        <v>3.94</v>
      </c>
      <c r="P51" s="111">
        <v>3.94</v>
      </c>
      <c r="Q51" s="111">
        <v>3.94</v>
      </c>
      <c r="R51" s="111">
        <v>3.94</v>
      </c>
      <c r="S51" s="111">
        <v>3.94</v>
      </c>
      <c r="T51" s="111">
        <v>3.94</v>
      </c>
      <c r="U51" s="111">
        <v>3.94</v>
      </c>
      <c r="V51" s="111">
        <v>3.94</v>
      </c>
      <c r="W51" s="18">
        <f t="shared" si="0"/>
        <v>31.520000000000003</v>
      </c>
    </row>
    <row r="52" spans="1:23" x14ac:dyDescent="0.25">
      <c r="B52" s="4"/>
      <c r="L52" s="64"/>
      <c r="M52" s="6"/>
    </row>
    <row r="53" spans="1:23" x14ac:dyDescent="0.25">
      <c r="B53" s="4"/>
    </row>
    <row r="54" spans="1:23" x14ac:dyDescent="0.25">
      <c r="B54" s="14"/>
    </row>
    <row r="55" spans="1:23" x14ac:dyDescent="0.25">
      <c r="A55" s="3">
        <v>5</v>
      </c>
      <c r="B55" t="s">
        <v>168</v>
      </c>
      <c r="O55" s="217"/>
      <c r="P55" s="218"/>
      <c r="Q55" s="218"/>
      <c r="R55" s="218"/>
      <c r="S55" s="218"/>
      <c r="T55" s="218"/>
      <c r="U55" s="218"/>
      <c r="V55" s="218"/>
    </row>
    <row r="56" spans="1:23" x14ac:dyDescent="0.25">
      <c r="B56" t="s">
        <v>225</v>
      </c>
      <c r="O56" s="218"/>
      <c r="P56" s="218"/>
      <c r="Q56" s="218"/>
      <c r="R56" s="218"/>
      <c r="S56" s="218"/>
      <c r="T56" s="218"/>
      <c r="U56" s="218"/>
      <c r="V56" s="218"/>
    </row>
    <row r="57" spans="1:23" x14ac:dyDescent="0.25">
      <c r="B57" s="49" t="s">
        <v>212</v>
      </c>
      <c r="C57" s="49"/>
      <c r="D57" s="49"/>
      <c r="E57" s="49"/>
      <c r="O57" s="218"/>
      <c r="P57" s="218"/>
      <c r="Q57" s="218"/>
      <c r="R57" s="218"/>
      <c r="S57" s="218"/>
      <c r="T57" s="218"/>
      <c r="U57" s="218"/>
      <c r="V57" s="218"/>
    </row>
    <row r="58" spans="1:23" x14ac:dyDescent="0.25">
      <c r="B58" s="4"/>
      <c r="O58" s="218"/>
      <c r="P58" s="218"/>
      <c r="Q58" s="218"/>
      <c r="R58" s="218"/>
      <c r="S58" s="218"/>
      <c r="T58" s="218"/>
      <c r="U58" s="218"/>
      <c r="V58" s="218"/>
    </row>
    <row r="59" spans="1:23" x14ac:dyDescent="0.25">
      <c r="B59" s="4"/>
      <c r="O59" s="3"/>
    </row>
    <row r="60" spans="1:23" x14ac:dyDescent="0.25">
      <c r="B60" s="4"/>
      <c r="O60" s="3"/>
    </row>
    <row r="61" spans="1:23" x14ac:dyDescent="0.25">
      <c r="O61" s="3"/>
    </row>
    <row r="62" spans="1:23" x14ac:dyDescent="0.25">
      <c r="A62" s="3">
        <v>6</v>
      </c>
      <c r="B62" t="s">
        <v>124</v>
      </c>
      <c r="O62" s="217"/>
      <c r="P62" s="218"/>
      <c r="Q62" s="218"/>
      <c r="R62" s="218"/>
      <c r="S62" s="218"/>
      <c r="T62" s="218"/>
      <c r="U62" s="218"/>
      <c r="V62" s="218"/>
    </row>
    <row r="63" spans="1:23" x14ac:dyDescent="0.25">
      <c r="B63" t="s">
        <v>226</v>
      </c>
      <c r="O63" s="218"/>
      <c r="P63" s="218"/>
      <c r="Q63" s="218"/>
      <c r="R63" s="218"/>
      <c r="S63" s="218"/>
      <c r="T63" s="218"/>
      <c r="U63" s="218"/>
      <c r="V63" s="218"/>
    </row>
    <row r="64" spans="1:23" x14ac:dyDescent="0.25">
      <c r="B64" s="49" t="s">
        <v>212</v>
      </c>
      <c r="C64" s="49"/>
      <c r="D64" s="49"/>
      <c r="E64" s="49"/>
      <c r="O64" s="218"/>
      <c r="P64" s="218"/>
      <c r="Q64" s="218"/>
      <c r="R64" s="218"/>
      <c r="S64" s="218"/>
      <c r="T64" s="218"/>
      <c r="U64" s="218"/>
      <c r="V64" s="218"/>
    </row>
    <row r="65" spans="1:23" x14ac:dyDescent="0.25">
      <c r="B65" s="4"/>
      <c r="O65" s="218"/>
      <c r="P65" s="218"/>
      <c r="Q65" s="218"/>
      <c r="R65" s="218"/>
      <c r="S65" s="218"/>
      <c r="T65" s="218"/>
      <c r="U65" s="218"/>
      <c r="V65" s="218"/>
    </row>
    <row r="66" spans="1:23" x14ac:dyDescent="0.25">
      <c r="B66" s="4"/>
    </row>
    <row r="67" spans="1:23" x14ac:dyDescent="0.25">
      <c r="O67" s="3"/>
    </row>
    <row r="68" spans="1:23" x14ac:dyDescent="0.25">
      <c r="A68" s="3">
        <v>7</v>
      </c>
      <c r="B68" t="s">
        <v>232</v>
      </c>
      <c r="O68" s="126">
        <v>0.1</v>
      </c>
      <c r="P68" s="126">
        <v>0.1</v>
      </c>
      <c r="Q68" s="126">
        <v>0.1</v>
      </c>
      <c r="R68" s="126">
        <v>0.1</v>
      </c>
      <c r="S68" s="126">
        <v>0.1</v>
      </c>
      <c r="T68" s="126">
        <v>0.1</v>
      </c>
      <c r="U68" s="126">
        <v>0.1</v>
      </c>
      <c r="V68" s="126">
        <v>0.1</v>
      </c>
      <c r="W68" s="126">
        <v>0.1</v>
      </c>
    </row>
    <row r="69" spans="1:23" x14ac:dyDescent="0.25">
      <c r="A69" s="3"/>
      <c r="B69" s="17" t="s">
        <v>273</v>
      </c>
    </row>
    <row r="70" spans="1:23" x14ac:dyDescent="0.25">
      <c r="O70" s="3"/>
    </row>
    <row r="71" spans="1:23" x14ac:dyDescent="0.25">
      <c r="A71" s="6" t="s">
        <v>146</v>
      </c>
      <c r="B71" t="s">
        <v>233</v>
      </c>
      <c r="O71" s="217"/>
      <c r="P71" s="218"/>
      <c r="Q71" s="218"/>
      <c r="R71" s="218"/>
      <c r="S71" s="218"/>
      <c r="T71" s="218"/>
      <c r="U71" s="218"/>
      <c r="V71" s="218"/>
    </row>
    <row r="72" spans="1:23" x14ac:dyDescent="0.25">
      <c r="B72" s="49" t="s">
        <v>212</v>
      </c>
      <c r="C72" s="5"/>
      <c r="D72" s="49"/>
      <c r="E72" s="49"/>
      <c r="F72" s="49"/>
      <c r="O72" s="218"/>
      <c r="P72" s="218"/>
      <c r="Q72" s="218"/>
      <c r="R72" s="218"/>
      <c r="S72" s="218"/>
      <c r="T72" s="218"/>
      <c r="U72" s="218"/>
      <c r="V72" s="218"/>
    </row>
    <row r="73" spans="1:23" x14ac:dyDescent="0.25">
      <c r="C73" s="4"/>
      <c r="O73" s="218"/>
      <c r="P73" s="218"/>
      <c r="Q73" s="218"/>
      <c r="R73" s="218"/>
      <c r="S73" s="218"/>
      <c r="T73" s="218"/>
      <c r="U73" s="218"/>
      <c r="V73" s="218"/>
    </row>
    <row r="74" spans="1:23" x14ac:dyDescent="0.25">
      <c r="C74" s="33"/>
      <c r="O74" s="218"/>
      <c r="P74" s="218"/>
      <c r="Q74" s="218"/>
      <c r="R74" s="218"/>
      <c r="S74" s="218"/>
      <c r="T74" s="218"/>
      <c r="U74" s="218"/>
      <c r="V74" s="218"/>
    </row>
    <row r="75" spans="1:23" x14ac:dyDescent="0.25">
      <c r="O75" s="3"/>
    </row>
    <row r="76" spans="1:23" x14ac:dyDescent="0.25">
      <c r="O76" s="3"/>
    </row>
    <row r="77" spans="1:23" x14ac:dyDescent="0.25">
      <c r="O77" s="3"/>
    </row>
    <row r="78" spans="1:23" x14ac:dyDescent="0.25">
      <c r="O78" s="3"/>
    </row>
    <row r="79" spans="1:23" x14ac:dyDescent="0.25">
      <c r="O79" s="3"/>
    </row>
    <row r="80" spans="1:23" x14ac:dyDescent="0.25">
      <c r="O80" s="3"/>
    </row>
    <row r="81" spans="15:15" x14ac:dyDescent="0.25">
      <c r="O81" s="3"/>
    </row>
    <row r="82" spans="15:15" x14ac:dyDescent="0.25">
      <c r="O82" s="3"/>
    </row>
    <row r="83" spans="15:15" x14ac:dyDescent="0.25">
      <c r="O83" s="3"/>
    </row>
    <row r="84" spans="15:15" x14ac:dyDescent="0.25">
      <c r="O84" s="3"/>
    </row>
    <row r="85" spans="15:15" x14ac:dyDescent="0.25">
      <c r="O85" s="3"/>
    </row>
    <row r="86" spans="15:15" x14ac:dyDescent="0.25">
      <c r="O86" s="3"/>
    </row>
    <row r="87" spans="15:15" x14ac:dyDescent="0.25">
      <c r="O87" s="3"/>
    </row>
    <row r="88" spans="15:15" x14ac:dyDescent="0.25">
      <c r="O88" s="3"/>
    </row>
    <row r="89" spans="15:15" x14ac:dyDescent="0.25">
      <c r="O89" s="3"/>
    </row>
    <row r="90" spans="15:15" x14ac:dyDescent="0.25">
      <c r="O90" s="3"/>
    </row>
    <row r="91" spans="15:15" x14ac:dyDescent="0.25">
      <c r="O91" s="3"/>
    </row>
    <row r="92" spans="15:15" x14ac:dyDescent="0.25">
      <c r="O92" s="3"/>
    </row>
    <row r="93" spans="15:15" x14ac:dyDescent="0.25">
      <c r="O93" s="3"/>
    </row>
    <row r="94" spans="15:15" x14ac:dyDescent="0.25">
      <c r="O94" s="3"/>
    </row>
    <row r="95" spans="15:15" x14ac:dyDescent="0.25">
      <c r="O95" s="3"/>
    </row>
    <row r="96" spans="15:15" x14ac:dyDescent="0.25">
      <c r="O96" s="3"/>
    </row>
    <row r="97" spans="15:15" x14ac:dyDescent="0.25">
      <c r="O97" s="3"/>
    </row>
    <row r="98" spans="15:15" x14ac:dyDescent="0.25">
      <c r="O98" s="3"/>
    </row>
    <row r="99" spans="15:15" x14ac:dyDescent="0.25">
      <c r="O99" s="3"/>
    </row>
    <row r="100" spans="15:15" x14ac:dyDescent="0.25">
      <c r="O100" s="3"/>
    </row>
    <row r="101" spans="15:15" x14ac:dyDescent="0.25">
      <c r="O101" s="3"/>
    </row>
    <row r="102" spans="15:15" x14ac:dyDescent="0.25">
      <c r="O102" s="3"/>
    </row>
    <row r="103" spans="15:15" x14ac:dyDescent="0.25">
      <c r="O103" s="3"/>
    </row>
    <row r="104" spans="15:15" x14ac:dyDescent="0.25">
      <c r="O104" s="3"/>
    </row>
    <row r="105" spans="15:15" x14ac:dyDescent="0.25">
      <c r="O105" s="3"/>
    </row>
    <row r="106" spans="15:15" x14ac:dyDescent="0.25">
      <c r="O106" s="3"/>
    </row>
    <row r="107" spans="15:15" x14ac:dyDescent="0.25">
      <c r="O107" s="3"/>
    </row>
    <row r="108" spans="15:15" x14ac:dyDescent="0.25">
      <c r="O108" s="3"/>
    </row>
    <row r="109" spans="15:15" x14ac:dyDescent="0.25">
      <c r="O109" s="3"/>
    </row>
    <row r="110" spans="15:15" x14ac:dyDescent="0.25">
      <c r="O110" s="3"/>
    </row>
    <row r="111" spans="15:15" x14ac:dyDescent="0.25">
      <c r="O111" s="3"/>
    </row>
    <row r="112" spans="15:15" x14ac:dyDescent="0.25">
      <c r="O112" s="3"/>
    </row>
    <row r="113" spans="15:15" x14ac:dyDescent="0.25">
      <c r="O113" s="3"/>
    </row>
    <row r="114" spans="15:15" x14ac:dyDescent="0.25">
      <c r="O114" s="3"/>
    </row>
    <row r="115" spans="15:15" x14ac:dyDescent="0.25">
      <c r="O115" s="3"/>
    </row>
    <row r="116" spans="15:15" x14ac:dyDescent="0.25">
      <c r="O116" s="3"/>
    </row>
    <row r="117" spans="15:15" x14ac:dyDescent="0.25">
      <c r="O117" s="3"/>
    </row>
    <row r="118" spans="15:15" x14ac:dyDescent="0.25">
      <c r="O118" s="3"/>
    </row>
    <row r="119" spans="15:15" x14ac:dyDescent="0.25">
      <c r="O119" s="3"/>
    </row>
    <row r="120" spans="15:15" x14ac:dyDescent="0.25">
      <c r="O120" s="3"/>
    </row>
    <row r="121" spans="15:15" x14ac:dyDescent="0.25">
      <c r="O121" s="3"/>
    </row>
    <row r="122" spans="15:15" x14ac:dyDescent="0.25">
      <c r="O122" s="3"/>
    </row>
    <row r="123" spans="15:15" x14ac:dyDescent="0.25">
      <c r="O123" s="3"/>
    </row>
    <row r="124" spans="15:15" x14ac:dyDescent="0.25">
      <c r="O124" s="3"/>
    </row>
    <row r="125" spans="15:15" x14ac:dyDescent="0.25">
      <c r="O125" s="3"/>
    </row>
    <row r="126" spans="15:15" x14ac:dyDescent="0.25">
      <c r="O126" s="3"/>
    </row>
    <row r="127" spans="15:15" x14ac:dyDescent="0.25">
      <c r="O127" s="3"/>
    </row>
    <row r="128" spans="15:15" x14ac:dyDescent="0.25">
      <c r="O128" s="3"/>
    </row>
    <row r="129" spans="15:15" x14ac:dyDescent="0.25">
      <c r="O129" s="3"/>
    </row>
    <row r="130" spans="15:15" x14ac:dyDescent="0.25">
      <c r="O130" s="3"/>
    </row>
  </sheetData>
  <sheetProtection password="CAFC" sheet="1" objects="1" scenarios="1"/>
  <mergeCells count="7">
    <mergeCell ref="O5:W5"/>
    <mergeCell ref="O71:V74"/>
    <mergeCell ref="P6:Q6"/>
    <mergeCell ref="O25:V25"/>
    <mergeCell ref="O44:V44"/>
    <mergeCell ref="O55:V58"/>
    <mergeCell ref="O62:V65"/>
  </mergeCells>
  <phoneticPr fontId="2" type="noConversion"/>
  <pageMargins left="0.75" right="0.75" top="1" bottom="1" header="0.5" footer="0.5"/>
  <pageSetup scale="50" orientation="landscape" r:id="rId1"/>
  <headerFooter alignWithMargins="0">
    <oddHeader>&amp;A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0"/>
  <sheetViews>
    <sheetView workbookViewId="0"/>
  </sheetViews>
  <sheetFormatPr defaultRowHeight="13.2" x14ac:dyDescent="0.25"/>
  <cols>
    <col min="12" max="12" width="10" bestFit="1" customWidth="1"/>
    <col min="14" max="14" width="2.6640625" customWidth="1"/>
    <col min="15" max="22" width="12.6640625" customWidth="1"/>
  </cols>
  <sheetData>
    <row r="1" spans="1:23" x14ac:dyDescent="0.25">
      <c r="A1" s="30"/>
    </row>
    <row r="3" spans="1:23" ht="15.6" x14ac:dyDescent="0.3">
      <c r="B3" s="2" t="s">
        <v>319</v>
      </c>
    </row>
    <row r="4" spans="1:23" x14ac:dyDescent="0.25">
      <c r="B4" t="s">
        <v>207</v>
      </c>
    </row>
    <row r="5" spans="1:23" x14ac:dyDescent="0.25">
      <c r="B5" s="30"/>
      <c r="O5" s="222" t="s">
        <v>161</v>
      </c>
      <c r="P5" s="222"/>
      <c r="Q5" s="222"/>
      <c r="R5" s="222"/>
      <c r="S5" s="222"/>
      <c r="T5" s="222"/>
      <c r="U5" s="222"/>
      <c r="V5" s="222"/>
      <c r="W5" s="222"/>
    </row>
    <row r="6" spans="1:23" x14ac:dyDescent="0.25">
      <c r="B6" s="4"/>
      <c r="O6" s="10" t="s">
        <v>54</v>
      </c>
      <c r="P6" s="206" t="s">
        <v>62</v>
      </c>
      <c r="Q6" s="206"/>
      <c r="R6" s="10" t="s">
        <v>63</v>
      </c>
      <c r="S6" s="10" t="s">
        <v>59</v>
      </c>
      <c r="T6" s="10" t="s">
        <v>57</v>
      </c>
      <c r="U6" s="10" t="s">
        <v>55</v>
      </c>
      <c r="V6" s="11"/>
    </row>
    <row r="7" spans="1:23" x14ac:dyDescent="0.25">
      <c r="A7" s="3" t="s">
        <v>2</v>
      </c>
      <c r="O7" s="9" t="s">
        <v>53</v>
      </c>
      <c r="P7" s="9" t="s">
        <v>56</v>
      </c>
      <c r="Q7" s="9" t="s">
        <v>57</v>
      </c>
      <c r="R7" s="9" t="s">
        <v>58</v>
      </c>
      <c r="S7" s="9" t="s">
        <v>60</v>
      </c>
      <c r="T7" s="9" t="s">
        <v>64</v>
      </c>
      <c r="U7" s="9" t="s">
        <v>61</v>
      </c>
      <c r="V7" s="9" t="s">
        <v>30</v>
      </c>
      <c r="W7" s="9" t="s">
        <v>159</v>
      </c>
    </row>
    <row r="8" spans="1:23" x14ac:dyDescent="0.25">
      <c r="A8" s="3"/>
      <c r="L8" t="s">
        <v>33</v>
      </c>
      <c r="M8" s="3" t="s">
        <v>34</v>
      </c>
    </row>
    <row r="9" spans="1:23" x14ac:dyDescent="0.25">
      <c r="A9" s="3">
        <v>1</v>
      </c>
      <c r="B9" t="s">
        <v>147</v>
      </c>
      <c r="K9" t="s">
        <v>14</v>
      </c>
      <c r="L9" s="13" t="str">
        <f>'66.09(3)(c)'!L9</f>
        <v>April</v>
      </c>
      <c r="M9" s="6">
        <f>'66.09(3)(c)'!M9</f>
        <v>2012</v>
      </c>
      <c r="O9" s="111">
        <v>0.35</v>
      </c>
      <c r="P9" s="111">
        <v>0.35</v>
      </c>
      <c r="Q9" s="111">
        <v>0.35</v>
      </c>
      <c r="R9" s="111">
        <v>0.35</v>
      </c>
      <c r="S9" s="111">
        <v>0.35</v>
      </c>
      <c r="T9" s="111">
        <v>0.35</v>
      </c>
      <c r="U9" s="111">
        <v>0.35</v>
      </c>
      <c r="V9" s="111">
        <v>0.35</v>
      </c>
      <c r="W9" s="18">
        <f>SUM(O9:V9)</f>
        <v>2.8000000000000003</v>
      </c>
    </row>
    <row r="10" spans="1:23" x14ac:dyDescent="0.25">
      <c r="A10" s="3"/>
      <c r="B10" t="s">
        <v>169</v>
      </c>
      <c r="K10" t="s">
        <v>15</v>
      </c>
      <c r="L10" s="13" t="str">
        <f>'66.09(3)(c)'!L10</f>
        <v>May</v>
      </c>
      <c r="M10" s="6">
        <f>'66.09(3)(c)'!M10</f>
        <v>2012</v>
      </c>
      <c r="O10" s="111">
        <v>0.35</v>
      </c>
      <c r="P10" s="111">
        <v>0.35</v>
      </c>
      <c r="Q10" s="111">
        <v>0.35</v>
      </c>
      <c r="R10" s="111">
        <v>0.35</v>
      </c>
      <c r="S10" s="111">
        <v>0.35</v>
      </c>
      <c r="T10" s="111">
        <v>0.35</v>
      </c>
      <c r="U10" s="111">
        <v>0.35</v>
      </c>
      <c r="V10" s="111">
        <v>0.35</v>
      </c>
      <c r="W10" s="18">
        <f t="shared" ref="W10:W23" si="0">SUM(O10:V10)</f>
        <v>2.8000000000000003</v>
      </c>
    </row>
    <row r="11" spans="1:23" x14ac:dyDescent="0.25">
      <c r="A11" s="3"/>
      <c r="B11" t="s">
        <v>171</v>
      </c>
      <c r="K11" t="s">
        <v>16</v>
      </c>
      <c r="L11" s="13" t="str">
        <f>'66.09(3)(c)'!L11</f>
        <v>June</v>
      </c>
      <c r="M11" s="6">
        <f>'66.09(3)(c)'!M11</f>
        <v>2012</v>
      </c>
      <c r="O11" s="111">
        <v>0.35</v>
      </c>
      <c r="P11" s="111">
        <v>0.35</v>
      </c>
      <c r="Q11" s="111">
        <v>0.35</v>
      </c>
      <c r="R11" s="111">
        <v>0.35</v>
      </c>
      <c r="S11" s="111">
        <v>0.35</v>
      </c>
      <c r="T11" s="111">
        <v>0.35</v>
      </c>
      <c r="U11" s="111">
        <v>0.35</v>
      </c>
      <c r="V11" s="111">
        <v>0.35</v>
      </c>
      <c r="W11" s="18">
        <f t="shared" si="0"/>
        <v>2.8000000000000003</v>
      </c>
    </row>
    <row r="12" spans="1:23" x14ac:dyDescent="0.25">
      <c r="A12" s="3"/>
      <c r="B12" t="s">
        <v>170</v>
      </c>
      <c r="K12" t="s">
        <v>17</v>
      </c>
      <c r="L12" s="13" t="str">
        <f>'66.09(3)(c)'!L12</f>
        <v>July</v>
      </c>
      <c r="M12" s="6">
        <f>'66.09(3)(c)'!M12</f>
        <v>2012</v>
      </c>
      <c r="O12" s="111">
        <v>0.35</v>
      </c>
      <c r="P12" s="111">
        <v>0.35</v>
      </c>
      <c r="Q12" s="111">
        <v>0.35</v>
      </c>
      <c r="R12" s="111">
        <v>0.35</v>
      </c>
      <c r="S12" s="111">
        <v>0.35</v>
      </c>
      <c r="T12" s="111">
        <v>0.35</v>
      </c>
      <c r="U12" s="111">
        <v>0.35</v>
      </c>
      <c r="V12" s="111">
        <v>0.35</v>
      </c>
      <c r="W12" s="18">
        <f t="shared" si="0"/>
        <v>2.8000000000000003</v>
      </c>
    </row>
    <row r="13" spans="1:23" x14ac:dyDescent="0.25">
      <c r="A13" s="3"/>
      <c r="B13" s="5" t="s">
        <v>213</v>
      </c>
      <c r="K13" t="s">
        <v>18</v>
      </c>
      <c r="L13" s="13" t="str">
        <f>'66.09(3)(c)'!L13</f>
        <v>August</v>
      </c>
      <c r="M13" s="6">
        <f>'66.09(3)(c)'!M13</f>
        <v>2012</v>
      </c>
      <c r="O13" s="111">
        <v>0.35</v>
      </c>
      <c r="P13" s="111">
        <v>0.35</v>
      </c>
      <c r="Q13" s="111">
        <v>0.35</v>
      </c>
      <c r="R13" s="111">
        <v>0.35</v>
      </c>
      <c r="S13" s="111">
        <v>0.35</v>
      </c>
      <c r="T13" s="111">
        <v>0.35</v>
      </c>
      <c r="U13" s="111">
        <v>0.35</v>
      </c>
      <c r="V13" s="111">
        <v>0.35</v>
      </c>
      <c r="W13" s="18">
        <f t="shared" si="0"/>
        <v>2.8000000000000003</v>
      </c>
    </row>
    <row r="14" spans="1:23" x14ac:dyDescent="0.25">
      <c r="A14" s="3"/>
      <c r="B14" s="4"/>
      <c r="K14" t="s">
        <v>19</v>
      </c>
      <c r="L14" s="13" t="str">
        <f>'66.09(3)(c)'!L14</f>
        <v>September</v>
      </c>
      <c r="M14" s="6">
        <f>'66.09(3)(c)'!M14</f>
        <v>2012</v>
      </c>
      <c r="O14" s="111">
        <v>0.35</v>
      </c>
      <c r="P14" s="111">
        <v>0.35</v>
      </c>
      <c r="Q14" s="111">
        <v>0.35</v>
      </c>
      <c r="R14" s="111">
        <v>0.35</v>
      </c>
      <c r="S14" s="111">
        <v>0.35</v>
      </c>
      <c r="T14" s="111">
        <v>0.35</v>
      </c>
      <c r="U14" s="111">
        <v>0.35</v>
      </c>
      <c r="V14" s="111">
        <v>0.35</v>
      </c>
      <c r="W14" s="18">
        <f t="shared" si="0"/>
        <v>2.8000000000000003</v>
      </c>
    </row>
    <row r="15" spans="1:23" x14ac:dyDescent="0.25">
      <c r="A15" s="3"/>
      <c r="K15" t="s">
        <v>20</v>
      </c>
      <c r="L15" s="13" t="str">
        <f>'66.09(3)(c)'!L15</f>
        <v>October</v>
      </c>
      <c r="M15" s="6">
        <f>'66.09(3)(c)'!M15</f>
        <v>2012</v>
      </c>
      <c r="O15" s="111">
        <v>0.35</v>
      </c>
      <c r="P15" s="111">
        <v>0.35</v>
      </c>
      <c r="Q15" s="111">
        <v>0.35</v>
      </c>
      <c r="R15" s="111">
        <v>0.35</v>
      </c>
      <c r="S15" s="111">
        <v>0.35</v>
      </c>
      <c r="T15" s="111">
        <v>0.35</v>
      </c>
      <c r="U15" s="111">
        <v>0.35</v>
      </c>
      <c r="V15" s="111">
        <v>0.35</v>
      </c>
      <c r="W15" s="18">
        <f t="shared" si="0"/>
        <v>2.8000000000000003</v>
      </c>
    </row>
    <row r="16" spans="1:23" x14ac:dyDescent="0.25">
      <c r="A16" s="3"/>
      <c r="B16" s="4"/>
      <c r="K16" t="s">
        <v>21</v>
      </c>
      <c r="L16" s="13" t="str">
        <f>'66.09(3)(c)'!L16</f>
        <v xml:space="preserve">November </v>
      </c>
      <c r="M16" s="6">
        <f>'66.09(3)(c)'!M16</f>
        <v>2012</v>
      </c>
      <c r="O16" s="111">
        <v>0.35</v>
      </c>
      <c r="P16" s="111">
        <v>0.35</v>
      </c>
      <c r="Q16" s="111">
        <v>0.35</v>
      </c>
      <c r="R16" s="111">
        <v>0.35</v>
      </c>
      <c r="S16" s="111">
        <v>0.35</v>
      </c>
      <c r="T16" s="111">
        <v>0.35</v>
      </c>
      <c r="U16" s="111">
        <v>0.35</v>
      </c>
      <c r="V16" s="111">
        <v>0.35</v>
      </c>
      <c r="W16" s="18">
        <f t="shared" si="0"/>
        <v>2.8000000000000003</v>
      </c>
    </row>
    <row r="17" spans="1:23" x14ac:dyDescent="0.25">
      <c r="A17" s="3"/>
      <c r="B17" s="4"/>
      <c r="K17" t="s">
        <v>22</v>
      </c>
      <c r="L17" s="13" t="str">
        <f>'66.09(3)(c)'!L17</f>
        <v>December</v>
      </c>
      <c r="M17" s="6">
        <f>'66.09(3)(c)'!M17</f>
        <v>2012</v>
      </c>
      <c r="O17" s="111">
        <v>0.35</v>
      </c>
      <c r="P17" s="111">
        <v>0.35</v>
      </c>
      <c r="Q17" s="111">
        <v>0.35</v>
      </c>
      <c r="R17" s="111">
        <v>0.35</v>
      </c>
      <c r="S17" s="111">
        <v>0.35</v>
      </c>
      <c r="T17" s="111">
        <v>0.35</v>
      </c>
      <c r="U17" s="111">
        <v>0.35</v>
      </c>
      <c r="V17" s="111">
        <v>0.35</v>
      </c>
      <c r="W17" s="18">
        <f t="shared" si="0"/>
        <v>2.8000000000000003</v>
      </c>
    </row>
    <row r="18" spans="1:23" x14ac:dyDescent="0.25">
      <c r="A18" s="3"/>
      <c r="B18" s="4"/>
      <c r="K18" t="s">
        <v>23</v>
      </c>
      <c r="L18" s="13" t="str">
        <f>'66.09(3)(c)'!L18</f>
        <v>January</v>
      </c>
      <c r="M18" s="6">
        <f>'66.09(3)(c)'!M18</f>
        <v>2013</v>
      </c>
      <c r="O18" s="111">
        <v>0.35</v>
      </c>
      <c r="P18" s="111">
        <v>0.35</v>
      </c>
      <c r="Q18" s="111">
        <v>0.35</v>
      </c>
      <c r="R18" s="111">
        <v>0.35</v>
      </c>
      <c r="S18" s="111">
        <v>0.35</v>
      </c>
      <c r="T18" s="111">
        <v>0.35</v>
      </c>
      <c r="U18" s="111">
        <v>0.35</v>
      </c>
      <c r="V18" s="111">
        <v>0.35</v>
      </c>
      <c r="W18" s="18">
        <f t="shared" si="0"/>
        <v>2.8000000000000003</v>
      </c>
    </row>
    <row r="19" spans="1:23" x14ac:dyDescent="0.25">
      <c r="A19" s="3"/>
      <c r="B19" s="30"/>
      <c r="K19" t="s">
        <v>24</v>
      </c>
      <c r="L19" s="13" t="str">
        <f>'66.09(3)(c)'!L19</f>
        <v>February</v>
      </c>
      <c r="M19" s="6">
        <f>'66.09(3)(c)'!M19</f>
        <v>2013</v>
      </c>
      <c r="O19" s="111">
        <v>0.35</v>
      </c>
      <c r="P19" s="111">
        <v>0.35</v>
      </c>
      <c r="Q19" s="111">
        <v>0.35</v>
      </c>
      <c r="R19" s="111">
        <v>0.35</v>
      </c>
      <c r="S19" s="111">
        <v>0.35</v>
      </c>
      <c r="T19" s="111">
        <v>0.35</v>
      </c>
      <c r="U19" s="111">
        <v>0.35</v>
      </c>
      <c r="V19" s="111">
        <v>0.35</v>
      </c>
      <c r="W19" s="18">
        <f t="shared" si="0"/>
        <v>2.8000000000000003</v>
      </c>
    </row>
    <row r="20" spans="1:23" ht="15" x14ac:dyDescent="0.4">
      <c r="A20" s="3"/>
      <c r="K20" t="s">
        <v>25</v>
      </c>
      <c r="L20" s="13" t="str">
        <f>'66.09(3)(c)'!L20</f>
        <v>March</v>
      </c>
      <c r="M20" s="6">
        <f>'66.09(3)(c)'!M20</f>
        <v>2013</v>
      </c>
      <c r="O20" s="120">
        <v>0.35</v>
      </c>
      <c r="P20" s="120">
        <v>0.35</v>
      </c>
      <c r="Q20" s="120">
        <v>0.35</v>
      </c>
      <c r="R20" s="120">
        <v>0.35</v>
      </c>
      <c r="S20" s="120">
        <v>0.35</v>
      </c>
      <c r="T20" s="120">
        <v>0.35</v>
      </c>
      <c r="U20" s="120">
        <v>0.35</v>
      </c>
      <c r="V20" s="120">
        <v>0.35</v>
      </c>
      <c r="W20" s="31">
        <f t="shared" si="0"/>
        <v>2.8000000000000003</v>
      </c>
    </row>
    <row r="21" spans="1:23" x14ac:dyDescent="0.25">
      <c r="A21" s="3"/>
      <c r="K21" t="s">
        <v>159</v>
      </c>
      <c r="O21" s="121">
        <f>SUMPRODUCT(O9:O20,'66.09(3)(c)'!$O$9:$O$20)/'66.09(3)(c)'!$O$21</f>
        <v>0.35</v>
      </c>
      <c r="P21" s="121">
        <f>SUMPRODUCT(P9:P20,'66.09(3)(c)'!$O$9:$O$20)/'66.09(3)(c)'!$O$21</f>
        <v>0.35</v>
      </c>
      <c r="Q21" s="121">
        <f>SUMPRODUCT(Q9:Q20,'66.09(3)(c)'!$O$9:$O$20)/'66.09(3)(c)'!$O$21</f>
        <v>0.35</v>
      </c>
      <c r="R21" s="121">
        <f>SUMPRODUCT(R9:R20,'66.09(3)(c)'!$O$9:$O$20)/'66.09(3)(c)'!$O$21</f>
        <v>0.35</v>
      </c>
      <c r="S21" s="121">
        <f>SUMPRODUCT(S9:S20,'66.09(3)(c)'!$O$9:$O$20)/'66.09(3)(c)'!$O$21</f>
        <v>0.35</v>
      </c>
      <c r="T21" s="121">
        <f>SUMPRODUCT(T9:T20,'66.09(3)(c)'!$O$9:$O$20)/'66.09(3)(c)'!$O$21</f>
        <v>0.35</v>
      </c>
      <c r="U21" s="121">
        <f>SUMPRODUCT(U9:U20,'66.09(3)(c)'!$O$9:$O$20)/'66.09(3)(c)'!$O$21</f>
        <v>0.35</v>
      </c>
      <c r="V21" s="121">
        <f>SUMPRODUCT(V9:V20,'66.09(3)(c)'!$O$9:$O$20)/'66.09(3)(c)'!$O$21</f>
        <v>0.35</v>
      </c>
      <c r="W21" s="18">
        <f t="shared" si="0"/>
        <v>2.8000000000000003</v>
      </c>
    </row>
    <row r="22" spans="1:23" x14ac:dyDescent="0.25">
      <c r="A22" s="3"/>
    </row>
    <row r="23" spans="1:23" x14ac:dyDescent="0.25">
      <c r="A23" s="3" t="s">
        <v>77</v>
      </c>
      <c r="B23" t="s">
        <v>148</v>
      </c>
      <c r="K23" t="s">
        <v>109</v>
      </c>
      <c r="L23" s="114" t="s">
        <v>44</v>
      </c>
      <c r="M23" s="154">
        <v>2012</v>
      </c>
      <c r="O23" s="111">
        <v>0.35</v>
      </c>
      <c r="P23" s="111">
        <v>0.35</v>
      </c>
      <c r="Q23" s="111">
        <v>0.35</v>
      </c>
      <c r="R23" s="111">
        <v>0.35</v>
      </c>
      <c r="S23" s="111">
        <v>0.35</v>
      </c>
      <c r="T23" s="111">
        <v>0.35</v>
      </c>
      <c r="U23" s="111">
        <v>0.35</v>
      </c>
      <c r="V23" s="111">
        <v>0.35</v>
      </c>
      <c r="W23" s="18">
        <f t="shared" si="0"/>
        <v>2.8000000000000003</v>
      </c>
    </row>
    <row r="24" spans="1:23" x14ac:dyDescent="0.25">
      <c r="A24" s="3"/>
      <c r="B24" t="s">
        <v>149</v>
      </c>
      <c r="K24" t="s">
        <v>110</v>
      </c>
      <c r="L24" s="114" t="s">
        <v>43</v>
      </c>
      <c r="M24" s="154">
        <v>2013</v>
      </c>
    </row>
    <row r="25" spans="1:23" x14ac:dyDescent="0.25">
      <c r="A25" s="3"/>
      <c r="B25" t="s">
        <v>236</v>
      </c>
      <c r="O25" s="221" t="s">
        <v>163</v>
      </c>
      <c r="P25" s="221"/>
      <c r="Q25" s="221"/>
      <c r="R25" s="221"/>
      <c r="S25" s="221"/>
      <c r="T25" s="221"/>
      <c r="U25" s="221"/>
      <c r="V25" s="221"/>
    </row>
    <row r="26" spans="1:23" x14ac:dyDescent="0.25">
      <c r="A26" s="3"/>
      <c r="B26" s="49" t="s">
        <v>363</v>
      </c>
      <c r="C26" s="49"/>
      <c r="D26" t="s">
        <v>152</v>
      </c>
    </row>
    <row r="27" spans="1:23" x14ac:dyDescent="0.25">
      <c r="A27" s="3"/>
    </row>
    <row r="28" spans="1:23" x14ac:dyDescent="0.25">
      <c r="A28" s="3">
        <v>2</v>
      </c>
      <c r="B28" t="s">
        <v>235</v>
      </c>
      <c r="K28" t="s">
        <v>14</v>
      </c>
      <c r="L28" s="13" t="str">
        <f t="shared" ref="L28:L39" si="1">L9</f>
        <v>April</v>
      </c>
      <c r="M28" s="6">
        <f t="shared" ref="M28:M39" si="2">M9</f>
        <v>2012</v>
      </c>
      <c r="O28" s="111">
        <v>0.35</v>
      </c>
      <c r="P28" s="111">
        <v>0.35</v>
      </c>
      <c r="Q28" s="111">
        <v>0.35</v>
      </c>
      <c r="R28" s="111">
        <v>0.35</v>
      </c>
      <c r="S28" s="111">
        <v>0.35</v>
      </c>
      <c r="T28" s="111">
        <v>0.35</v>
      </c>
      <c r="U28" s="111">
        <v>0.35</v>
      </c>
      <c r="V28" s="111">
        <v>0.35</v>
      </c>
      <c r="W28" s="18">
        <f>SUM(O28:V28)</f>
        <v>2.8000000000000003</v>
      </c>
    </row>
    <row r="29" spans="1:23" x14ac:dyDescent="0.25">
      <c r="K29" t="s">
        <v>15</v>
      </c>
      <c r="L29" s="13" t="str">
        <f t="shared" si="1"/>
        <v>May</v>
      </c>
      <c r="M29" s="6">
        <f t="shared" si="2"/>
        <v>2012</v>
      </c>
      <c r="O29" s="111">
        <v>0.35</v>
      </c>
      <c r="P29" s="111">
        <v>0.35</v>
      </c>
      <c r="Q29" s="111">
        <v>0.35</v>
      </c>
      <c r="R29" s="111">
        <v>0.35</v>
      </c>
      <c r="S29" s="111">
        <v>0.35</v>
      </c>
      <c r="T29" s="111">
        <v>0.35</v>
      </c>
      <c r="U29" s="111">
        <v>0.35</v>
      </c>
      <c r="V29" s="111">
        <v>0.35</v>
      </c>
      <c r="W29" s="18">
        <f t="shared" ref="W29:W42" si="3">SUM(O29:V29)</f>
        <v>2.8000000000000003</v>
      </c>
    </row>
    <row r="30" spans="1:23" x14ac:dyDescent="0.25">
      <c r="K30" t="s">
        <v>16</v>
      </c>
      <c r="L30" s="13" t="str">
        <f t="shared" si="1"/>
        <v>June</v>
      </c>
      <c r="M30" s="6">
        <f t="shared" si="2"/>
        <v>2012</v>
      </c>
      <c r="O30" s="111">
        <v>0.35</v>
      </c>
      <c r="P30" s="111">
        <v>0.35</v>
      </c>
      <c r="Q30" s="111">
        <v>0.35</v>
      </c>
      <c r="R30" s="111">
        <v>0.35</v>
      </c>
      <c r="S30" s="111">
        <v>0.35</v>
      </c>
      <c r="T30" s="111">
        <v>0.35</v>
      </c>
      <c r="U30" s="111">
        <v>0.35</v>
      </c>
      <c r="V30" s="111">
        <v>0.35</v>
      </c>
      <c r="W30" s="18">
        <f t="shared" si="3"/>
        <v>2.8000000000000003</v>
      </c>
    </row>
    <row r="31" spans="1:23" x14ac:dyDescent="0.25">
      <c r="K31" t="s">
        <v>17</v>
      </c>
      <c r="L31" s="13" t="str">
        <f t="shared" si="1"/>
        <v>July</v>
      </c>
      <c r="M31" s="6">
        <f t="shared" si="2"/>
        <v>2012</v>
      </c>
      <c r="O31" s="111">
        <v>0.35</v>
      </c>
      <c r="P31" s="111">
        <v>0.35</v>
      </c>
      <c r="Q31" s="111">
        <v>0.35</v>
      </c>
      <c r="R31" s="111">
        <v>0.35</v>
      </c>
      <c r="S31" s="111">
        <v>0.35</v>
      </c>
      <c r="T31" s="111">
        <v>0.35</v>
      </c>
      <c r="U31" s="111">
        <v>0.35</v>
      </c>
      <c r="V31" s="111">
        <v>0.35</v>
      </c>
      <c r="W31" s="18">
        <f t="shared" si="3"/>
        <v>2.8000000000000003</v>
      </c>
    </row>
    <row r="32" spans="1:23" x14ac:dyDescent="0.25">
      <c r="K32" t="s">
        <v>18</v>
      </c>
      <c r="L32" s="13" t="str">
        <f t="shared" si="1"/>
        <v>August</v>
      </c>
      <c r="M32" s="6">
        <f t="shared" si="2"/>
        <v>2012</v>
      </c>
      <c r="O32" s="111">
        <v>0.35</v>
      </c>
      <c r="P32" s="111">
        <v>0.35</v>
      </c>
      <c r="Q32" s="111">
        <v>0.35</v>
      </c>
      <c r="R32" s="111">
        <v>0.35</v>
      </c>
      <c r="S32" s="111">
        <v>0.35</v>
      </c>
      <c r="T32" s="111">
        <v>0.35</v>
      </c>
      <c r="U32" s="111">
        <v>0.35</v>
      </c>
      <c r="V32" s="111">
        <v>0.35</v>
      </c>
      <c r="W32" s="18">
        <f t="shared" si="3"/>
        <v>2.8000000000000003</v>
      </c>
    </row>
    <row r="33" spans="1:23" x14ac:dyDescent="0.25">
      <c r="K33" t="s">
        <v>19</v>
      </c>
      <c r="L33" s="13" t="str">
        <f t="shared" si="1"/>
        <v>September</v>
      </c>
      <c r="M33" s="6">
        <f t="shared" si="2"/>
        <v>2012</v>
      </c>
      <c r="O33" s="111">
        <v>0.35</v>
      </c>
      <c r="P33" s="111">
        <v>0.35</v>
      </c>
      <c r="Q33" s="111">
        <v>0.35</v>
      </c>
      <c r="R33" s="111">
        <v>0.35</v>
      </c>
      <c r="S33" s="111">
        <v>0.35</v>
      </c>
      <c r="T33" s="111">
        <v>0.35</v>
      </c>
      <c r="U33" s="111">
        <v>0.35</v>
      </c>
      <c r="V33" s="111">
        <v>0.35</v>
      </c>
      <c r="W33" s="18">
        <f t="shared" si="3"/>
        <v>2.8000000000000003</v>
      </c>
    </row>
    <row r="34" spans="1:23" x14ac:dyDescent="0.25">
      <c r="K34" t="s">
        <v>20</v>
      </c>
      <c r="L34" s="13" t="str">
        <f t="shared" si="1"/>
        <v>October</v>
      </c>
      <c r="M34" s="6">
        <f t="shared" si="2"/>
        <v>2012</v>
      </c>
      <c r="O34" s="111">
        <v>0.35</v>
      </c>
      <c r="P34" s="111">
        <v>0.35</v>
      </c>
      <c r="Q34" s="111">
        <v>0.35</v>
      </c>
      <c r="R34" s="111">
        <v>0.35</v>
      </c>
      <c r="S34" s="111">
        <v>0.35</v>
      </c>
      <c r="T34" s="111">
        <v>0.35</v>
      </c>
      <c r="U34" s="111">
        <v>0.35</v>
      </c>
      <c r="V34" s="111">
        <v>0.35</v>
      </c>
      <c r="W34" s="18">
        <f t="shared" si="3"/>
        <v>2.8000000000000003</v>
      </c>
    </row>
    <row r="35" spans="1:23" x14ac:dyDescent="0.25">
      <c r="K35" t="s">
        <v>21</v>
      </c>
      <c r="L35" s="13" t="str">
        <f t="shared" si="1"/>
        <v xml:space="preserve">November </v>
      </c>
      <c r="M35" s="6">
        <f t="shared" si="2"/>
        <v>2012</v>
      </c>
      <c r="O35" s="111">
        <v>0.35</v>
      </c>
      <c r="P35" s="111">
        <v>0.35</v>
      </c>
      <c r="Q35" s="111">
        <v>0.35</v>
      </c>
      <c r="R35" s="111">
        <v>0.35</v>
      </c>
      <c r="S35" s="111">
        <v>0.35</v>
      </c>
      <c r="T35" s="111">
        <v>0.35</v>
      </c>
      <c r="U35" s="111">
        <v>0.35</v>
      </c>
      <c r="V35" s="111">
        <v>0.35</v>
      </c>
      <c r="W35" s="18">
        <f t="shared" si="3"/>
        <v>2.8000000000000003</v>
      </c>
    </row>
    <row r="36" spans="1:23" x14ac:dyDescent="0.25">
      <c r="K36" t="s">
        <v>22</v>
      </c>
      <c r="L36" s="13" t="str">
        <f t="shared" si="1"/>
        <v>December</v>
      </c>
      <c r="M36" s="6">
        <f t="shared" si="2"/>
        <v>2012</v>
      </c>
      <c r="O36" s="111">
        <v>0.35</v>
      </c>
      <c r="P36" s="111">
        <v>0.35</v>
      </c>
      <c r="Q36" s="111">
        <v>0.35</v>
      </c>
      <c r="R36" s="111">
        <v>0.35</v>
      </c>
      <c r="S36" s="111">
        <v>0.35</v>
      </c>
      <c r="T36" s="111">
        <v>0.35</v>
      </c>
      <c r="U36" s="111">
        <v>0.35</v>
      </c>
      <c r="V36" s="111">
        <v>0.35</v>
      </c>
      <c r="W36" s="18">
        <f t="shared" si="3"/>
        <v>2.8000000000000003</v>
      </c>
    </row>
    <row r="37" spans="1:23" x14ac:dyDescent="0.25">
      <c r="K37" t="s">
        <v>23</v>
      </c>
      <c r="L37" s="13" t="str">
        <f t="shared" si="1"/>
        <v>January</v>
      </c>
      <c r="M37" s="6">
        <f t="shared" si="2"/>
        <v>2013</v>
      </c>
      <c r="O37" s="111">
        <v>0.35</v>
      </c>
      <c r="P37" s="111">
        <v>0.35</v>
      </c>
      <c r="Q37" s="111">
        <v>0.35</v>
      </c>
      <c r="R37" s="111">
        <v>0.35</v>
      </c>
      <c r="S37" s="111">
        <v>0.35</v>
      </c>
      <c r="T37" s="111">
        <v>0.35</v>
      </c>
      <c r="U37" s="111">
        <v>0.35</v>
      </c>
      <c r="V37" s="111">
        <v>0.35</v>
      </c>
      <c r="W37" s="18">
        <f t="shared" si="3"/>
        <v>2.8000000000000003</v>
      </c>
    </row>
    <row r="38" spans="1:23" x14ac:dyDescent="0.25">
      <c r="K38" t="s">
        <v>24</v>
      </c>
      <c r="L38" s="13" t="str">
        <f t="shared" si="1"/>
        <v>February</v>
      </c>
      <c r="M38" s="6">
        <f t="shared" si="2"/>
        <v>2013</v>
      </c>
      <c r="O38" s="111">
        <v>0.35</v>
      </c>
      <c r="P38" s="111">
        <v>0.35</v>
      </c>
      <c r="Q38" s="111">
        <v>0.35</v>
      </c>
      <c r="R38" s="111">
        <v>0.35</v>
      </c>
      <c r="S38" s="111">
        <v>0.35</v>
      </c>
      <c r="T38" s="111">
        <v>0.35</v>
      </c>
      <c r="U38" s="111">
        <v>0.35</v>
      </c>
      <c r="V38" s="111">
        <v>0.35</v>
      </c>
      <c r="W38" s="18">
        <f t="shared" si="3"/>
        <v>2.8000000000000003</v>
      </c>
    </row>
    <row r="39" spans="1:23" ht="15" x14ac:dyDescent="0.4">
      <c r="K39" t="s">
        <v>25</v>
      </c>
      <c r="L39" s="13" t="str">
        <f t="shared" si="1"/>
        <v>March</v>
      </c>
      <c r="M39" s="6">
        <f t="shared" si="2"/>
        <v>2013</v>
      </c>
      <c r="O39" s="120">
        <v>0.35</v>
      </c>
      <c r="P39" s="120">
        <v>0.35</v>
      </c>
      <c r="Q39" s="120">
        <v>0.35</v>
      </c>
      <c r="R39" s="120">
        <v>0.35</v>
      </c>
      <c r="S39" s="120">
        <v>0.35</v>
      </c>
      <c r="T39" s="120">
        <v>0.35</v>
      </c>
      <c r="U39" s="120">
        <v>0.35</v>
      </c>
      <c r="V39" s="120">
        <v>0.35</v>
      </c>
      <c r="W39" s="31">
        <f t="shared" si="3"/>
        <v>2.8000000000000003</v>
      </c>
    </row>
    <row r="40" spans="1:23" x14ac:dyDescent="0.25">
      <c r="K40" t="s">
        <v>159</v>
      </c>
      <c r="O40" s="121">
        <f>SUMPRODUCT(O28:O39,'66.09(3)(c)'!$O$9:$O$20)/'66.09(3)(c)'!$O$21</f>
        <v>0.35</v>
      </c>
      <c r="P40" s="121">
        <f>SUMPRODUCT(P28:P39,'66.09(3)(c)'!$O$9:$O$20)/'66.09(3)(c)'!$O$21</f>
        <v>0.35</v>
      </c>
      <c r="Q40" s="121">
        <f>SUMPRODUCT(Q28:Q39,'66.09(3)(c)'!$O$9:$O$20)/'66.09(3)(c)'!$O$21</f>
        <v>0.35</v>
      </c>
      <c r="R40" s="121">
        <f>SUMPRODUCT(R28:R39,'66.09(3)(c)'!$O$9:$O$20)/'66.09(3)(c)'!$O$21</f>
        <v>0.35</v>
      </c>
      <c r="S40" s="121">
        <f>SUMPRODUCT(S28:S39,'66.09(3)(c)'!$O$9:$O$20)/'66.09(3)(c)'!$O$21</f>
        <v>0.35</v>
      </c>
      <c r="T40" s="121">
        <f>SUMPRODUCT(T28:T39,'66.09(3)(c)'!$O$9:$O$20)/'66.09(3)(c)'!$O$21</f>
        <v>0.35</v>
      </c>
      <c r="U40" s="121">
        <f>SUMPRODUCT(U28:U39,'66.09(3)(c)'!$O$9:$O$20)/'66.09(3)(c)'!$O$21</f>
        <v>0.35</v>
      </c>
      <c r="V40" s="121">
        <f>SUMPRODUCT(V28:V39,'66.09(3)(c)'!$O$9:$O$20)/'66.09(3)(c)'!$O$21</f>
        <v>0.35</v>
      </c>
      <c r="W40" s="18">
        <f t="shared" si="3"/>
        <v>2.8000000000000003</v>
      </c>
    </row>
    <row r="41" spans="1:23" x14ac:dyDescent="0.25">
      <c r="A41" s="3"/>
      <c r="L41" s="13"/>
      <c r="M41" s="6"/>
    </row>
    <row r="42" spans="1:23" x14ac:dyDescent="0.25">
      <c r="A42" s="3" t="s">
        <v>4</v>
      </c>
      <c r="B42" t="s">
        <v>142</v>
      </c>
      <c r="K42" t="s">
        <v>109</v>
      </c>
      <c r="L42" s="13" t="str">
        <f>L23</f>
        <v>April</v>
      </c>
      <c r="M42" s="6">
        <f>M23</f>
        <v>2012</v>
      </c>
      <c r="O42" s="111">
        <v>0.35</v>
      </c>
      <c r="P42" s="111">
        <v>0.35</v>
      </c>
      <c r="Q42" s="111">
        <v>0.35</v>
      </c>
      <c r="R42" s="111">
        <v>0.35</v>
      </c>
      <c r="S42" s="111">
        <v>0.35</v>
      </c>
      <c r="T42" s="111">
        <v>0.35</v>
      </c>
      <c r="U42" s="111">
        <v>0.35</v>
      </c>
      <c r="V42" s="111">
        <v>0.35</v>
      </c>
      <c r="W42" s="18">
        <f t="shared" si="3"/>
        <v>2.8000000000000003</v>
      </c>
    </row>
    <row r="43" spans="1:23" x14ac:dyDescent="0.25">
      <c r="A43" s="3"/>
      <c r="B43" t="s">
        <v>153</v>
      </c>
      <c r="K43" t="s">
        <v>110</v>
      </c>
      <c r="L43" s="13" t="str">
        <f>L24</f>
        <v>March</v>
      </c>
      <c r="M43" s="6">
        <f>M24</f>
        <v>2013</v>
      </c>
    </row>
    <row r="44" spans="1:23" x14ac:dyDescent="0.25">
      <c r="A44" s="3"/>
      <c r="L44" s="13"/>
      <c r="M44" s="6"/>
      <c r="O44" s="221" t="s">
        <v>162</v>
      </c>
      <c r="P44" s="221"/>
      <c r="Q44" s="221"/>
      <c r="R44" s="221"/>
      <c r="S44" s="221"/>
      <c r="T44" s="221"/>
      <c r="U44" s="221"/>
      <c r="V44" s="221"/>
    </row>
    <row r="45" spans="1:23" x14ac:dyDescent="0.25">
      <c r="A45" s="3"/>
    </row>
    <row r="46" spans="1:23" x14ac:dyDescent="0.25">
      <c r="A46" s="3">
        <v>3</v>
      </c>
      <c r="B46" t="s">
        <v>74</v>
      </c>
      <c r="L46" s="64"/>
      <c r="M46" s="6"/>
      <c r="O46" s="111">
        <v>0.39</v>
      </c>
      <c r="P46" s="111">
        <v>0.39</v>
      </c>
      <c r="Q46" s="111">
        <v>0.39</v>
      </c>
      <c r="R46" s="111">
        <v>0.39</v>
      </c>
      <c r="S46" s="111">
        <v>0.39</v>
      </c>
      <c r="T46" s="111">
        <v>0.39</v>
      </c>
      <c r="U46" s="111">
        <v>0.39</v>
      </c>
      <c r="V46" s="111">
        <v>0.39</v>
      </c>
      <c r="W46" s="18">
        <f>SUM(O46:V46)</f>
        <v>3.1200000000000006</v>
      </c>
    </row>
    <row r="47" spans="1:23" x14ac:dyDescent="0.25">
      <c r="A47" s="3"/>
      <c r="B47" t="s">
        <v>222</v>
      </c>
      <c r="L47" s="64"/>
      <c r="M47" s="6"/>
    </row>
    <row r="48" spans="1:23" x14ac:dyDescent="0.25">
      <c r="A48" s="3"/>
      <c r="B48" s="4"/>
      <c r="L48" s="5"/>
    </row>
    <row r="49" spans="1:23" x14ac:dyDescent="0.25">
      <c r="A49" s="3"/>
      <c r="B49" s="4"/>
      <c r="L49" s="5"/>
    </row>
    <row r="50" spans="1:23" x14ac:dyDescent="0.25">
      <c r="L50" s="5"/>
    </row>
    <row r="51" spans="1:23" x14ac:dyDescent="0.25">
      <c r="A51" s="3">
        <v>4</v>
      </c>
      <c r="B51" t="s">
        <v>227</v>
      </c>
      <c r="L51" s="64"/>
      <c r="M51" s="6"/>
      <c r="O51" s="111">
        <v>0.39</v>
      </c>
      <c r="P51" s="111">
        <v>0.39</v>
      </c>
      <c r="Q51" s="111">
        <v>0.39</v>
      </c>
      <c r="R51" s="111">
        <v>0.39</v>
      </c>
      <c r="S51" s="111">
        <v>0.39</v>
      </c>
      <c r="T51" s="111">
        <v>0.39</v>
      </c>
      <c r="U51" s="111">
        <v>0.39</v>
      </c>
      <c r="V51" s="111">
        <v>0.39</v>
      </c>
      <c r="W51" s="18">
        <f>SUM(O51:V51)</f>
        <v>3.1200000000000006</v>
      </c>
    </row>
    <row r="52" spans="1:23" x14ac:dyDescent="0.25">
      <c r="B52" s="4"/>
      <c r="L52" s="64"/>
      <c r="M52" s="6"/>
    </row>
    <row r="53" spans="1:23" x14ac:dyDescent="0.25">
      <c r="B53" s="4"/>
    </row>
    <row r="54" spans="1:23" x14ac:dyDescent="0.25">
      <c r="O54" s="3"/>
    </row>
    <row r="55" spans="1:23" x14ac:dyDescent="0.25">
      <c r="A55" s="3">
        <v>5</v>
      </c>
      <c r="B55" t="s">
        <v>168</v>
      </c>
      <c r="O55" s="217"/>
      <c r="P55" s="218"/>
      <c r="Q55" s="218"/>
      <c r="R55" s="218"/>
      <c r="S55" s="218"/>
      <c r="T55" s="218"/>
      <c r="U55" s="218"/>
      <c r="V55" s="218"/>
    </row>
    <row r="56" spans="1:23" x14ac:dyDescent="0.25">
      <c r="B56" t="s">
        <v>225</v>
      </c>
      <c r="O56" s="218"/>
      <c r="P56" s="218"/>
      <c r="Q56" s="218"/>
      <c r="R56" s="218"/>
      <c r="S56" s="218"/>
      <c r="T56" s="218"/>
      <c r="U56" s="218"/>
      <c r="V56" s="218"/>
    </row>
    <row r="57" spans="1:23" x14ac:dyDescent="0.25">
      <c r="B57" s="49" t="s">
        <v>212</v>
      </c>
      <c r="C57" s="49"/>
      <c r="D57" s="49"/>
      <c r="E57" s="49"/>
      <c r="O57" s="218"/>
      <c r="P57" s="218"/>
      <c r="Q57" s="218"/>
      <c r="R57" s="218"/>
      <c r="S57" s="218"/>
      <c r="T57" s="218"/>
      <c r="U57" s="218"/>
      <c r="V57" s="218"/>
    </row>
    <row r="58" spans="1:23" x14ac:dyDescent="0.25">
      <c r="B58" s="4"/>
      <c r="O58" s="218"/>
      <c r="P58" s="218"/>
      <c r="Q58" s="218"/>
      <c r="R58" s="218"/>
      <c r="S58" s="218"/>
      <c r="T58" s="218"/>
      <c r="U58" s="218"/>
      <c r="V58" s="218"/>
    </row>
    <row r="59" spans="1:23" x14ac:dyDescent="0.25">
      <c r="B59" s="4"/>
      <c r="O59" s="3"/>
    </row>
    <row r="60" spans="1:23" x14ac:dyDescent="0.25">
      <c r="B60" s="4"/>
      <c r="O60" s="3"/>
    </row>
    <row r="61" spans="1:23" x14ac:dyDescent="0.25">
      <c r="O61" s="3"/>
    </row>
    <row r="62" spans="1:23" x14ac:dyDescent="0.25">
      <c r="A62" s="3">
        <v>6</v>
      </c>
      <c r="B62" t="s">
        <v>124</v>
      </c>
      <c r="O62" s="217"/>
      <c r="P62" s="218"/>
      <c r="Q62" s="218"/>
      <c r="R62" s="218"/>
      <c r="S62" s="218"/>
      <c r="T62" s="218"/>
      <c r="U62" s="218"/>
      <c r="V62" s="218"/>
    </row>
    <row r="63" spans="1:23" x14ac:dyDescent="0.25">
      <c r="B63" t="s">
        <v>226</v>
      </c>
      <c r="O63" s="218"/>
      <c r="P63" s="218"/>
      <c r="Q63" s="218"/>
      <c r="R63" s="218"/>
      <c r="S63" s="218"/>
      <c r="T63" s="218"/>
      <c r="U63" s="218"/>
      <c r="V63" s="218"/>
    </row>
    <row r="64" spans="1:23" x14ac:dyDescent="0.25">
      <c r="B64" s="49" t="s">
        <v>212</v>
      </c>
      <c r="C64" s="49"/>
      <c r="D64" s="49"/>
      <c r="E64" s="49"/>
      <c r="F64" s="5"/>
      <c r="O64" s="218"/>
      <c r="P64" s="218"/>
      <c r="Q64" s="218"/>
      <c r="R64" s="218"/>
      <c r="S64" s="218"/>
      <c r="T64" s="218"/>
      <c r="U64" s="218"/>
      <c r="V64" s="218"/>
    </row>
    <row r="65" spans="1:23" x14ac:dyDescent="0.25">
      <c r="B65" s="50"/>
      <c r="C65" s="5"/>
      <c r="D65" s="5"/>
      <c r="E65" s="5"/>
      <c r="F65" s="5"/>
      <c r="O65" s="218"/>
      <c r="P65" s="218"/>
      <c r="Q65" s="218"/>
      <c r="R65" s="218"/>
      <c r="S65" s="218"/>
      <c r="T65" s="218"/>
      <c r="U65" s="218"/>
      <c r="V65" s="218"/>
    </row>
    <row r="66" spans="1:23" x14ac:dyDescent="0.25">
      <c r="B66" s="50"/>
      <c r="C66" s="5"/>
      <c r="D66" s="5"/>
      <c r="E66" s="5"/>
      <c r="F66" s="5"/>
    </row>
    <row r="67" spans="1:23" x14ac:dyDescent="0.25">
      <c r="B67" s="5"/>
      <c r="C67" s="5"/>
      <c r="D67" s="5"/>
      <c r="E67" s="5"/>
      <c r="F67" s="5"/>
      <c r="O67" s="3"/>
    </row>
    <row r="68" spans="1:23" x14ac:dyDescent="0.25">
      <c r="A68" s="3">
        <v>7</v>
      </c>
      <c r="B68" s="5" t="s">
        <v>231</v>
      </c>
      <c r="C68" s="5"/>
      <c r="D68" s="5"/>
      <c r="E68" s="5"/>
      <c r="F68" s="5"/>
      <c r="O68" s="126">
        <v>0.1</v>
      </c>
      <c r="P68" s="126">
        <v>0.1</v>
      </c>
      <c r="Q68" s="126">
        <v>0.1</v>
      </c>
      <c r="R68" s="126">
        <v>0.1</v>
      </c>
      <c r="S68" s="126">
        <v>0.1</v>
      </c>
      <c r="T68" s="126">
        <v>0.1</v>
      </c>
      <c r="U68" s="126">
        <v>0.1</v>
      </c>
      <c r="V68" s="126">
        <v>0.1</v>
      </c>
      <c r="W68" s="126">
        <v>0.1</v>
      </c>
    </row>
    <row r="69" spans="1:23" x14ac:dyDescent="0.25">
      <c r="B69" s="49" t="s">
        <v>273</v>
      </c>
      <c r="C69" s="5"/>
      <c r="D69" s="5"/>
      <c r="E69" s="5"/>
      <c r="F69" s="5"/>
      <c r="O69" s="3"/>
    </row>
    <row r="70" spans="1:23" x14ac:dyDescent="0.25">
      <c r="A70" s="3"/>
      <c r="B70" s="5"/>
      <c r="C70" s="5"/>
      <c r="D70" s="5"/>
      <c r="E70" s="5"/>
      <c r="F70" s="5"/>
    </row>
    <row r="71" spans="1:23" x14ac:dyDescent="0.25">
      <c r="A71" s="6" t="s">
        <v>146</v>
      </c>
      <c r="B71" s="5" t="s">
        <v>234</v>
      </c>
      <c r="D71" s="5"/>
      <c r="E71" s="5"/>
      <c r="F71" s="5"/>
      <c r="O71" s="217"/>
      <c r="P71" s="218"/>
      <c r="Q71" s="218"/>
      <c r="R71" s="218"/>
      <c r="S71" s="218"/>
      <c r="T71" s="218"/>
      <c r="U71" s="218"/>
      <c r="V71" s="218"/>
    </row>
    <row r="72" spans="1:23" x14ac:dyDescent="0.25">
      <c r="B72" s="49" t="s">
        <v>212</v>
      </c>
      <c r="D72" s="49"/>
      <c r="E72" s="49"/>
      <c r="F72" s="49"/>
      <c r="O72" s="218"/>
      <c r="P72" s="218"/>
      <c r="Q72" s="218"/>
      <c r="R72" s="218"/>
      <c r="S72" s="218"/>
      <c r="T72" s="218"/>
      <c r="U72" s="218"/>
      <c r="V72" s="218"/>
    </row>
    <row r="73" spans="1:23" x14ac:dyDescent="0.25">
      <c r="C73" s="4"/>
      <c r="O73" s="218"/>
      <c r="P73" s="218"/>
      <c r="Q73" s="218"/>
      <c r="R73" s="218"/>
      <c r="S73" s="218"/>
      <c r="T73" s="218"/>
      <c r="U73" s="218"/>
      <c r="V73" s="218"/>
    </row>
    <row r="74" spans="1:23" x14ac:dyDescent="0.25">
      <c r="C74" s="4"/>
      <c r="O74" s="218"/>
      <c r="P74" s="218"/>
      <c r="Q74" s="218"/>
      <c r="R74" s="218"/>
      <c r="S74" s="218"/>
      <c r="T74" s="218"/>
      <c r="U74" s="218"/>
      <c r="V74" s="218"/>
    </row>
    <row r="75" spans="1:23" x14ac:dyDescent="0.25">
      <c r="O75" s="3"/>
    </row>
    <row r="76" spans="1:23" x14ac:dyDescent="0.25">
      <c r="O76" s="3"/>
    </row>
    <row r="77" spans="1:23" x14ac:dyDescent="0.25">
      <c r="O77" s="3"/>
    </row>
    <row r="78" spans="1:23" x14ac:dyDescent="0.25">
      <c r="O78" s="3"/>
    </row>
    <row r="79" spans="1:23" x14ac:dyDescent="0.25">
      <c r="O79" s="3"/>
    </row>
    <row r="80" spans="1:23" x14ac:dyDescent="0.25">
      <c r="O80" s="3"/>
    </row>
    <row r="81" spans="15:15" x14ac:dyDescent="0.25">
      <c r="O81" s="3"/>
    </row>
    <row r="82" spans="15:15" x14ac:dyDescent="0.25">
      <c r="O82" s="3"/>
    </row>
    <row r="83" spans="15:15" x14ac:dyDescent="0.25">
      <c r="O83" s="3"/>
    </row>
    <row r="84" spans="15:15" x14ac:dyDescent="0.25">
      <c r="O84" s="3"/>
    </row>
    <row r="85" spans="15:15" x14ac:dyDescent="0.25">
      <c r="O85" s="3"/>
    </row>
    <row r="86" spans="15:15" x14ac:dyDescent="0.25">
      <c r="O86" s="3"/>
    </row>
    <row r="87" spans="15:15" x14ac:dyDescent="0.25">
      <c r="O87" s="3"/>
    </row>
    <row r="88" spans="15:15" x14ac:dyDescent="0.25">
      <c r="O88" s="3"/>
    </row>
    <row r="89" spans="15:15" x14ac:dyDescent="0.25">
      <c r="O89" s="3"/>
    </row>
    <row r="90" spans="15:15" x14ac:dyDescent="0.25">
      <c r="O90" s="3"/>
    </row>
    <row r="91" spans="15:15" x14ac:dyDescent="0.25">
      <c r="O91" s="3"/>
    </row>
    <row r="92" spans="15:15" x14ac:dyDescent="0.25">
      <c r="O92" s="3"/>
    </row>
    <row r="93" spans="15:15" x14ac:dyDescent="0.25">
      <c r="O93" s="3"/>
    </row>
    <row r="94" spans="15:15" x14ac:dyDescent="0.25">
      <c r="O94" s="3"/>
    </row>
    <row r="95" spans="15:15" x14ac:dyDescent="0.25">
      <c r="O95" s="3"/>
    </row>
    <row r="96" spans="15:15" x14ac:dyDescent="0.25">
      <c r="O96" s="3"/>
    </row>
    <row r="97" spans="15:15" x14ac:dyDescent="0.25">
      <c r="O97" s="3"/>
    </row>
    <row r="98" spans="15:15" x14ac:dyDescent="0.25">
      <c r="O98" s="3"/>
    </row>
    <row r="99" spans="15:15" x14ac:dyDescent="0.25">
      <c r="O99" s="3"/>
    </row>
    <row r="100" spans="15:15" x14ac:dyDescent="0.25">
      <c r="O100" s="3"/>
    </row>
    <row r="101" spans="15:15" x14ac:dyDescent="0.25">
      <c r="O101" s="3"/>
    </row>
    <row r="102" spans="15:15" x14ac:dyDescent="0.25">
      <c r="O102" s="3"/>
    </row>
    <row r="103" spans="15:15" x14ac:dyDescent="0.25">
      <c r="O103" s="3"/>
    </row>
    <row r="104" spans="15:15" x14ac:dyDescent="0.25">
      <c r="O104" s="3"/>
    </row>
    <row r="105" spans="15:15" x14ac:dyDescent="0.25">
      <c r="O105" s="3"/>
    </row>
    <row r="106" spans="15:15" x14ac:dyDescent="0.25">
      <c r="O106" s="3"/>
    </row>
    <row r="107" spans="15:15" x14ac:dyDescent="0.25">
      <c r="O107" s="3"/>
    </row>
    <row r="108" spans="15:15" x14ac:dyDescent="0.25">
      <c r="O108" s="3"/>
    </row>
    <row r="109" spans="15:15" x14ac:dyDescent="0.25">
      <c r="O109" s="3"/>
    </row>
    <row r="110" spans="15:15" x14ac:dyDescent="0.25">
      <c r="O110" s="3"/>
    </row>
    <row r="111" spans="15:15" x14ac:dyDescent="0.25">
      <c r="O111" s="3"/>
    </row>
    <row r="112" spans="15:15" x14ac:dyDescent="0.25">
      <c r="O112" s="3"/>
    </row>
    <row r="113" spans="15:15" x14ac:dyDescent="0.25">
      <c r="O113" s="3"/>
    </row>
    <row r="114" spans="15:15" x14ac:dyDescent="0.25">
      <c r="O114" s="3"/>
    </row>
    <row r="115" spans="15:15" x14ac:dyDescent="0.25">
      <c r="O115" s="3"/>
    </row>
    <row r="116" spans="15:15" x14ac:dyDescent="0.25">
      <c r="O116" s="3"/>
    </row>
    <row r="117" spans="15:15" x14ac:dyDescent="0.25">
      <c r="O117" s="3"/>
    </row>
    <row r="118" spans="15:15" x14ac:dyDescent="0.25">
      <c r="O118" s="3"/>
    </row>
    <row r="119" spans="15:15" x14ac:dyDescent="0.25">
      <c r="O119" s="3"/>
    </row>
    <row r="120" spans="15:15" x14ac:dyDescent="0.25">
      <c r="O120" s="3"/>
    </row>
    <row r="121" spans="15:15" x14ac:dyDescent="0.25">
      <c r="O121" s="3"/>
    </row>
    <row r="122" spans="15:15" x14ac:dyDescent="0.25">
      <c r="O122" s="3"/>
    </row>
    <row r="123" spans="15:15" x14ac:dyDescent="0.25">
      <c r="O123" s="3"/>
    </row>
    <row r="124" spans="15:15" x14ac:dyDescent="0.25">
      <c r="O124" s="3"/>
    </row>
    <row r="125" spans="15:15" x14ac:dyDescent="0.25">
      <c r="O125" s="3"/>
    </row>
    <row r="126" spans="15:15" x14ac:dyDescent="0.25">
      <c r="O126" s="3"/>
    </row>
    <row r="127" spans="15:15" x14ac:dyDescent="0.25">
      <c r="O127" s="3"/>
    </row>
    <row r="128" spans="15:15" x14ac:dyDescent="0.25">
      <c r="O128" s="3"/>
    </row>
    <row r="129" spans="15:15" x14ac:dyDescent="0.25">
      <c r="O129" s="3"/>
    </row>
    <row r="130" spans="15:15" x14ac:dyDescent="0.25">
      <c r="O130" s="3"/>
    </row>
  </sheetData>
  <sheetProtection password="CAFC" sheet="1" objects="1" scenarios="1"/>
  <mergeCells count="7">
    <mergeCell ref="O5:W5"/>
    <mergeCell ref="O62:V65"/>
    <mergeCell ref="O71:V74"/>
    <mergeCell ref="P6:Q6"/>
    <mergeCell ref="O25:V25"/>
    <mergeCell ref="O44:V44"/>
    <mergeCell ref="O55:V58"/>
  </mergeCells>
  <phoneticPr fontId="2" type="noConversion"/>
  <pageMargins left="0.75" right="0.75" top="1" bottom="1" header="0.5" footer="0.5"/>
  <pageSetup scale="50" orientation="landscape" r:id="rId1"/>
  <headerFooter alignWithMargins="0">
    <oddHeader>&amp;A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Applicability</vt:lpstr>
      <vt:lpstr>Instructions</vt:lpstr>
      <vt:lpstr>66.09(3)(a)</vt:lpstr>
      <vt:lpstr>66.09(3)(b)</vt:lpstr>
      <vt:lpstr>66.09(3)(c)</vt:lpstr>
      <vt:lpstr>66.09(3)(d)</vt:lpstr>
      <vt:lpstr>66.09(3)(e)</vt:lpstr>
      <vt:lpstr>66.09(3)(f)</vt:lpstr>
      <vt:lpstr>66.09(3)(g)</vt:lpstr>
      <vt:lpstr>66.09(3)(h)</vt:lpstr>
      <vt:lpstr>66.09(3)(i)</vt:lpstr>
      <vt:lpstr>66.09(3)(j)</vt:lpstr>
      <vt:lpstr>66.09(4)</vt:lpstr>
      <vt:lpstr>66.09(3)(n)</vt:lpstr>
      <vt:lpstr>'66.09(3)(a)'!Print_Titles</vt:lpstr>
    </vt:vector>
  </TitlesOfParts>
  <Company>MMC</Company>
  <LinksUpToDate>false</LinksUpToDate>
  <SharedDoc>false</SharedDoc>
  <HyperlinksChanged>false</HyperlinksChanged>
  <AppVersion>14.0300</AppVers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2011-04-12T11:30:22Z</dcterms:created>
  <dc:creator>david-e-kerr</dc:creator>
  <lastModifiedBy>Information Technology Services</lastModifiedBy>
  <lastPrinted>2013-06-10T21:02:25Z</lastPrinted>
  <dcterms:modified xsi:type="dcterms:W3CDTF">2013-06-14T17:24:46Z</dcterms:modified>
</coreProperties>
</file>