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5628" windowWidth="14040" windowHeight="5688" activeTab="3"/>
  </bookViews>
  <sheets>
    <sheet name="JAN" sheetId="26" r:id="rId1"/>
    <sheet name="FEB" sheetId="25" r:id="rId2"/>
    <sheet name="MAR" sheetId="24" r:id="rId3"/>
    <sheet name="APR" sheetId="23" r:id="rId4"/>
    <sheet name="MAY" sheetId="22" r:id="rId5"/>
    <sheet name="JUNE" sheetId="21" r:id="rId6"/>
    <sheet name="JULY" sheetId="20" r:id="rId7"/>
    <sheet name="AUG" sheetId="19" r:id="rId8"/>
    <sheet name="SEP" sheetId="18" r:id="rId9"/>
    <sheet name="OCT" sheetId="17" r:id="rId10"/>
    <sheet name="NOV" sheetId="16" r:id="rId11"/>
    <sheet name="DEC" sheetId="15" r:id="rId12"/>
    <sheet name="Annual" sheetId="27" r:id="rId13"/>
  </sheets>
  <calcPr calcId="145621"/>
</workbook>
</file>

<file path=xl/calcChain.xml><?xml version="1.0" encoding="utf-8"?>
<calcChain xmlns="http://schemas.openxmlformats.org/spreadsheetml/2006/main">
  <c r="A1" i="15" l="1"/>
  <c r="F3" i="25" l="1"/>
  <c r="G3" i="25"/>
  <c r="F4" i="25"/>
  <c r="G4" i="25"/>
  <c r="F5" i="25"/>
  <c r="G5" i="25"/>
  <c r="F6" i="25"/>
  <c r="G6" i="25"/>
  <c r="F7" i="25"/>
  <c r="G7" i="25"/>
  <c r="F8" i="25"/>
  <c r="G8" i="25"/>
  <c r="F9" i="25"/>
  <c r="G9" i="25"/>
  <c r="F10" i="25"/>
  <c r="G10" i="25"/>
  <c r="F11" i="25"/>
  <c r="G11" i="25"/>
  <c r="F12" i="25"/>
  <c r="G12" i="25"/>
  <c r="F13" i="25"/>
  <c r="G13" i="25"/>
  <c r="F14" i="25"/>
  <c r="G14" i="25"/>
  <c r="F15" i="25"/>
  <c r="G15" i="25"/>
  <c r="F16" i="25"/>
  <c r="G16" i="25"/>
  <c r="F17" i="25"/>
  <c r="G17" i="25"/>
  <c r="F18" i="25"/>
  <c r="G18" i="25"/>
  <c r="F19" i="25"/>
  <c r="G19" i="25"/>
  <c r="F20" i="25"/>
  <c r="G20" i="25"/>
  <c r="F21" i="25"/>
  <c r="G21" i="25"/>
  <c r="F22" i="25"/>
  <c r="G22" i="25"/>
  <c r="F23" i="25"/>
  <c r="G23" i="25"/>
  <c r="F24" i="25"/>
  <c r="G24" i="25"/>
  <c r="F25" i="25"/>
  <c r="G25" i="25"/>
  <c r="F26" i="25"/>
  <c r="G26" i="25"/>
  <c r="F27" i="25"/>
  <c r="G27" i="25"/>
  <c r="F28" i="25"/>
  <c r="G28" i="25"/>
  <c r="F29" i="25"/>
  <c r="G29" i="25"/>
  <c r="F30" i="25"/>
  <c r="G30" i="25"/>
  <c r="F31" i="25"/>
  <c r="G31" i="25"/>
  <c r="F32" i="25"/>
  <c r="G32" i="25"/>
  <c r="F33" i="25"/>
  <c r="G33" i="25"/>
  <c r="F34" i="25"/>
  <c r="G34" i="25"/>
  <c r="F35" i="25"/>
  <c r="G35" i="25"/>
  <c r="F36" i="25"/>
  <c r="G36" i="25"/>
  <c r="F37" i="25"/>
  <c r="G37" i="25"/>
  <c r="F38" i="25"/>
  <c r="G38" i="25"/>
  <c r="F39" i="25"/>
  <c r="G39" i="25"/>
  <c r="F40" i="25"/>
  <c r="G40" i="25"/>
  <c r="F41" i="25"/>
  <c r="G41" i="25"/>
  <c r="G2" i="25"/>
  <c r="F2" i="25"/>
  <c r="A8" i="27"/>
  <c r="A1" i="16"/>
  <c r="A1" i="17"/>
  <c r="A1" i="18"/>
  <c r="A1" i="19"/>
  <c r="A1" i="20"/>
  <c r="A1" i="21"/>
  <c r="A1" i="22"/>
  <c r="A1" i="23"/>
  <c r="A1" i="24"/>
  <c r="A1" i="25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10" i="27"/>
  <c r="C11" i="27"/>
  <c r="C12" i="27"/>
  <c r="C13" i="27"/>
  <c r="C14" i="27"/>
  <c r="C9" i="27"/>
  <c r="E11" i="27"/>
  <c r="E12" i="27"/>
  <c r="E13" i="27"/>
  <c r="E10" i="27"/>
  <c r="E9" i="27"/>
  <c r="F2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C3" i="27" l="1"/>
  <c r="B11" i="27"/>
  <c r="D11" i="27"/>
  <c r="B12" i="27"/>
  <c r="D12" i="27"/>
  <c r="B13" i="27"/>
  <c r="D13" i="27"/>
  <c r="B14" i="27"/>
  <c r="D14" i="27"/>
  <c r="B15" i="27"/>
  <c r="D15" i="27"/>
  <c r="B16" i="27"/>
  <c r="D16" i="27"/>
  <c r="B17" i="27"/>
  <c r="D17" i="27"/>
  <c r="B18" i="27"/>
  <c r="D18" i="27"/>
  <c r="B19" i="27"/>
  <c r="D19" i="27"/>
  <c r="B20" i="27"/>
  <c r="D20" i="27"/>
  <c r="B21" i="27"/>
  <c r="D21" i="27"/>
  <c r="B22" i="27"/>
  <c r="D22" i="27"/>
  <c r="B23" i="27"/>
  <c r="D23" i="27"/>
  <c r="B24" i="27"/>
  <c r="D24" i="27"/>
  <c r="B25" i="27"/>
  <c r="D25" i="27"/>
  <c r="B26" i="27"/>
  <c r="D26" i="27"/>
  <c r="B27" i="27"/>
  <c r="D27" i="27"/>
  <c r="B28" i="27"/>
  <c r="D28" i="27"/>
  <c r="B29" i="27"/>
  <c r="D29" i="27"/>
  <c r="B30" i="27"/>
  <c r="D30" i="27"/>
  <c r="B31" i="27"/>
  <c r="D31" i="27"/>
  <c r="B32" i="27"/>
  <c r="D32" i="27"/>
  <c r="B33" i="27"/>
  <c r="D33" i="27"/>
  <c r="B34" i="27"/>
  <c r="D34" i="27"/>
  <c r="B35" i="27"/>
  <c r="D35" i="27"/>
  <c r="B36" i="27"/>
  <c r="D36" i="27"/>
  <c r="B37" i="27"/>
  <c r="D37" i="27"/>
  <c r="B38" i="27"/>
  <c r="D38" i="27"/>
  <c r="B39" i="27"/>
  <c r="D39" i="27"/>
  <c r="B40" i="27"/>
  <c r="D40" i="27"/>
  <c r="B41" i="27"/>
  <c r="D41" i="27"/>
  <c r="B42" i="27"/>
  <c r="D42" i="27"/>
  <c r="B43" i="27"/>
  <c r="D43" i="27"/>
  <c r="B44" i="27"/>
  <c r="D44" i="27"/>
  <c r="B46" i="27"/>
  <c r="D46" i="27"/>
  <c r="B47" i="27"/>
  <c r="D47" i="27"/>
  <c r="B48" i="27"/>
  <c r="D48" i="27"/>
  <c r="D10" i="27"/>
  <c r="B10" i="27"/>
  <c r="D9" i="27"/>
  <c r="B9" i="27"/>
  <c r="G48" i="27" l="1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F28" i="27"/>
  <c r="G27" i="27"/>
  <c r="F27" i="27"/>
  <c r="G26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K5" i="27"/>
  <c r="J5" i="27"/>
  <c r="I5" i="27"/>
  <c r="H5" i="27"/>
  <c r="G5" i="27"/>
  <c r="F5" i="27"/>
  <c r="E5" i="27"/>
  <c r="D5" i="27"/>
  <c r="C5" i="27"/>
  <c r="B5" i="27"/>
  <c r="K4" i="27"/>
  <c r="J4" i="27"/>
  <c r="I4" i="27"/>
  <c r="H4" i="27"/>
  <c r="G4" i="27"/>
  <c r="F4" i="27"/>
  <c r="E4" i="27"/>
  <c r="D4" i="27"/>
  <c r="C4" i="27"/>
  <c r="B4" i="27"/>
  <c r="K3" i="27"/>
  <c r="J3" i="27"/>
  <c r="I3" i="27"/>
  <c r="H3" i="27"/>
  <c r="G3" i="27"/>
  <c r="F3" i="27"/>
  <c r="E3" i="27"/>
  <c r="D3" i="27"/>
  <c r="B3" i="27"/>
  <c r="D1" i="25"/>
  <c r="D1" i="24" s="1"/>
  <c r="D1" i="23" s="1"/>
  <c r="D1" i="22" s="1"/>
  <c r="D1" i="21" s="1"/>
  <c r="D1" i="20" s="1"/>
  <c r="D1" i="19" s="1"/>
  <c r="E1" i="25"/>
  <c r="E1" i="24" s="1"/>
  <c r="E1" i="23" s="1"/>
  <c r="E1" i="22" s="1"/>
  <c r="E1" i="21" s="1"/>
  <c r="E1" i="20" s="1"/>
  <c r="E1" i="19" s="1"/>
  <c r="C1" i="25"/>
  <c r="C1" i="24" s="1"/>
  <c r="C1" i="23" s="1"/>
  <c r="C1" i="22" s="1"/>
  <c r="C1" i="21" s="1"/>
  <c r="C1" i="20" s="1"/>
  <c r="C1" i="19" s="1"/>
  <c r="B1" i="25"/>
  <c r="B1" i="24" s="1"/>
  <c r="B1" i="23" s="1"/>
  <c r="B1" i="22" s="1"/>
  <c r="B1" i="21" s="1"/>
  <c r="B1" i="20" s="1"/>
  <c r="B1" i="19" s="1"/>
  <c r="G41" i="26"/>
  <c r="F41" i="26"/>
  <c r="G40" i="26"/>
  <c r="F40" i="26"/>
  <c r="G39" i="26"/>
  <c r="F39" i="26"/>
  <c r="G38" i="26"/>
  <c r="F38" i="26"/>
  <c r="G37" i="26"/>
  <c r="J37" i="26" s="1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J27" i="26" s="1"/>
  <c r="F27" i="26"/>
  <c r="G26" i="26"/>
  <c r="F26" i="26"/>
  <c r="G25" i="26"/>
  <c r="F25" i="26"/>
  <c r="G24" i="26"/>
  <c r="F24" i="26"/>
  <c r="G23" i="26"/>
  <c r="F23" i="26"/>
  <c r="G22" i="26"/>
  <c r="J22" i="26" s="1"/>
  <c r="F22" i="26"/>
  <c r="G21" i="26"/>
  <c r="F21" i="26"/>
  <c r="G20" i="26"/>
  <c r="F20" i="26"/>
  <c r="G19" i="26"/>
  <c r="F19" i="26"/>
  <c r="G18" i="26"/>
  <c r="F18" i="26"/>
  <c r="G17" i="26"/>
  <c r="J17" i="26" s="1"/>
  <c r="F17" i="26"/>
  <c r="G16" i="26"/>
  <c r="F16" i="26"/>
  <c r="G15" i="26"/>
  <c r="F15" i="26"/>
  <c r="G14" i="26"/>
  <c r="F14" i="26"/>
  <c r="G13" i="26"/>
  <c r="J13" i="26" s="1"/>
  <c r="F13" i="26"/>
  <c r="G12" i="26"/>
  <c r="F12" i="26"/>
  <c r="G11" i="26"/>
  <c r="F11" i="26"/>
  <c r="G10" i="26"/>
  <c r="F10" i="26"/>
  <c r="G9" i="26"/>
  <c r="F9" i="26"/>
  <c r="G8" i="26"/>
  <c r="J8" i="26" s="1"/>
  <c r="F8" i="26"/>
  <c r="G7" i="26"/>
  <c r="F7" i="26"/>
  <c r="G6" i="26"/>
  <c r="F6" i="26"/>
  <c r="G5" i="26"/>
  <c r="F5" i="26"/>
  <c r="G4" i="26"/>
  <c r="F4" i="26"/>
  <c r="G3" i="26"/>
  <c r="F3" i="26"/>
  <c r="G2" i="26"/>
  <c r="F2" i="26"/>
  <c r="I32" i="26" s="1"/>
  <c r="J37" i="25"/>
  <c r="J32" i="25"/>
  <c r="J27" i="25"/>
  <c r="J22" i="25"/>
  <c r="J17" i="25"/>
  <c r="J13" i="25"/>
  <c r="J8" i="25"/>
  <c r="H37" i="25"/>
  <c r="I37" i="25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J27" i="24" s="1"/>
  <c r="F27" i="24"/>
  <c r="G26" i="24"/>
  <c r="F26" i="24"/>
  <c r="G25" i="24"/>
  <c r="F25" i="24"/>
  <c r="G24" i="24"/>
  <c r="F24" i="24"/>
  <c r="G23" i="24"/>
  <c r="F23" i="24"/>
  <c r="G22" i="24"/>
  <c r="J22" i="24" s="1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J13" i="24" s="1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G6" i="24"/>
  <c r="F6" i="24"/>
  <c r="G5" i="24"/>
  <c r="F5" i="24"/>
  <c r="G4" i="24"/>
  <c r="F4" i="24"/>
  <c r="G3" i="24"/>
  <c r="F3" i="24"/>
  <c r="G2" i="24"/>
  <c r="J2" i="24" s="1"/>
  <c r="F2" i="24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J32" i="23" s="1"/>
  <c r="F32" i="23"/>
  <c r="G31" i="23"/>
  <c r="F31" i="23"/>
  <c r="G30" i="23"/>
  <c r="F30" i="23"/>
  <c r="G29" i="23"/>
  <c r="F29" i="23"/>
  <c r="G28" i="23"/>
  <c r="F28" i="23"/>
  <c r="G27" i="23"/>
  <c r="J27" i="23" s="1"/>
  <c r="F27" i="23"/>
  <c r="G26" i="23"/>
  <c r="F26" i="23"/>
  <c r="G25" i="23"/>
  <c r="F25" i="23"/>
  <c r="G24" i="23"/>
  <c r="F24" i="23"/>
  <c r="G23" i="23"/>
  <c r="F23" i="23"/>
  <c r="G22" i="23"/>
  <c r="J22" i="23" s="1"/>
  <c r="F22" i="23"/>
  <c r="G21" i="23"/>
  <c r="F21" i="23"/>
  <c r="G20" i="23"/>
  <c r="F20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G13" i="23"/>
  <c r="J13" i="23" s="1"/>
  <c r="F13" i="23"/>
  <c r="G12" i="23"/>
  <c r="F12" i="23"/>
  <c r="G11" i="23"/>
  <c r="F11" i="23"/>
  <c r="G10" i="23"/>
  <c r="F10" i="23"/>
  <c r="G9" i="23"/>
  <c r="F9" i="23"/>
  <c r="G8" i="23"/>
  <c r="F8" i="23"/>
  <c r="G7" i="23"/>
  <c r="F7" i="23"/>
  <c r="G6" i="23"/>
  <c r="F6" i="23"/>
  <c r="G5" i="23"/>
  <c r="F5" i="23"/>
  <c r="G4" i="23"/>
  <c r="F4" i="23"/>
  <c r="G3" i="23"/>
  <c r="J3" i="23" s="1"/>
  <c r="F3" i="23"/>
  <c r="G2" i="23"/>
  <c r="F2" i="23"/>
  <c r="G41" i="22"/>
  <c r="F41" i="22"/>
  <c r="G40" i="22"/>
  <c r="F40" i="22"/>
  <c r="G39" i="22"/>
  <c r="F39" i="22"/>
  <c r="G38" i="22"/>
  <c r="F38" i="22"/>
  <c r="G37" i="22"/>
  <c r="J37" i="22" s="1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J27" i="22" s="1"/>
  <c r="F27" i="22"/>
  <c r="G26" i="22"/>
  <c r="F26" i="22"/>
  <c r="G25" i="22"/>
  <c r="F25" i="22"/>
  <c r="G24" i="22"/>
  <c r="F24" i="22"/>
  <c r="G23" i="22"/>
  <c r="F23" i="22"/>
  <c r="G22" i="22"/>
  <c r="J22" i="22" s="1"/>
  <c r="F22" i="22"/>
  <c r="G21" i="22"/>
  <c r="F21" i="22"/>
  <c r="G20" i="22"/>
  <c r="F20" i="22"/>
  <c r="G19" i="22"/>
  <c r="F19" i="22"/>
  <c r="G18" i="22"/>
  <c r="F18" i="22"/>
  <c r="G17" i="22"/>
  <c r="J17" i="22" s="1"/>
  <c r="F17" i="22"/>
  <c r="G16" i="22"/>
  <c r="F16" i="22"/>
  <c r="G15" i="22"/>
  <c r="F15" i="22"/>
  <c r="G14" i="22"/>
  <c r="F14" i="22"/>
  <c r="G13" i="22"/>
  <c r="J13" i="22" s="1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5" i="22"/>
  <c r="F5" i="22"/>
  <c r="G4" i="22"/>
  <c r="F4" i="22"/>
  <c r="G3" i="22"/>
  <c r="F3" i="22"/>
  <c r="G2" i="22"/>
  <c r="F2" i="22"/>
  <c r="I32" i="22" s="1"/>
  <c r="G41" i="21"/>
  <c r="F41" i="21"/>
  <c r="G40" i="21"/>
  <c r="F40" i="21"/>
  <c r="G39" i="21"/>
  <c r="F39" i="21"/>
  <c r="G38" i="21"/>
  <c r="F38" i="21"/>
  <c r="G37" i="21"/>
  <c r="J37" i="21" s="1"/>
  <c r="F37" i="21"/>
  <c r="G36" i="21"/>
  <c r="F36" i="21"/>
  <c r="G35" i="21"/>
  <c r="F35" i="21"/>
  <c r="G34" i="21"/>
  <c r="F34" i="21"/>
  <c r="G33" i="21"/>
  <c r="F33" i="21"/>
  <c r="G32" i="21"/>
  <c r="J32" i="21" s="1"/>
  <c r="F32" i="21"/>
  <c r="G31" i="21"/>
  <c r="F31" i="21"/>
  <c r="G30" i="21"/>
  <c r="F30" i="21"/>
  <c r="G29" i="21"/>
  <c r="F29" i="21"/>
  <c r="G28" i="21"/>
  <c r="F28" i="21"/>
  <c r="G27" i="21"/>
  <c r="J27" i="21" s="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J17" i="21" s="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J8" i="21" s="1"/>
  <c r="F8" i="21"/>
  <c r="G7" i="21"/>
  <c r="F7" i="21"/>
  <c r="G6" i="21"/>
  <c r="F6" i="21"/>
  <c r="G5" i="21"/>
  <c r="F5" i="21"/>
  <c r="G4" i="21"/>
  <c r="F4" i="21"/>
  <c r="G3" i="21"/>
  <c r="J3" i="21" s="1"/>
  <c r="F3" i="21"/>
  <c r="G2" i="21"/>
  <c r="J2" i="21" s="1"/>
  <c r="F2" i="21"/>
  <c r="G41" i="20"/>
  <c r="F41" i="20"/>
  <c r="G40" i="20"/>
  <c r="F40" i="20"/>
  <c r="G39" i="20"/>
  <c r="F39" i="20"/>
  <c r="G38" i="20"/>
  <c r="F38" i="20"/>
  <c r="G37" i="20"/>
  <c r="J37" i="20" s="1"/>
  <c r="F37" i="20"/>
  <c r="G36" i="20"/>
  <c r="F36" i="20"/>
  <c r="G35" i="20"/>
  <c r="F35" i="20"/>
  <c r="G34" i="20"/>
  <c r="F34" i="20"/>
  <c r="G33" i="20"/>
  <c r="F33" i="20"/>
  <c r="G32" i="20"/>
  <c r="J32" i="20" s="1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J22" i="20" s="1"/>
  <c r="F22" i="20"/>
  <c r="G21" i="20"/>
  <c r="F21" i="20"/>
  <c r="G20" i="20"/>
  <c r="F20" i="20"/>
  <c r="G19" i="20"/>
  <c r="F19" i="20"/>
  <c r="G18" i="20"/>
  <c r="F18" i="20"/>
  <c r="G17" i="20"/>
  <c r="J17" i="20" s="1"/>
  <c r="F17" i="20"/>
  <c r="G16" i="20"/>
  <c r="F16" i="20"/>
  <c r="G15" i="20"/>
  <c r="F15" i="20"/>
  <c r="G14" i="20"/>
  <c r="F14" i="20"/>
  <c r="G13" i="20"/>
  <c r="J13" i="20" s="1"/>
  <c r="F13" i="20"/>
  <c r="G12" i="20"/>
  <c r="F12" i="20"/>
  <c r="G11" i="20"/>
  <c r="F11" i="20"/>
  <c r="G10" i="20"/>
  <c r="F10" i="20"/>
  <c r="G9" i="20"/>
  <c r="F9" i="20"/>
  <c r="G8" i="20"/>
  <c r="J8" i="20" s="1"/>
  <c r="F8" i="20"/>
  <c r="G7" i="20"/>
  <c r="F7" i="20"/>
  <c r="G6" i="20"/>
  <c r="F6" i="20"/>
  <c r="G5" i="20"/>
  <c r="F5" i="20"/>
  <c r="G4" i="20"/>
  <c r="F4" i="20"/>
  <c r="G3" i="20"/>
  <c r="J3" i="20" s="1"/>
  <c r="F3" i="20"/>
  <c r="G2" i="20"/>
  <c r="H22" i="20" s="1"/>
  <c r="F2" i="20"/>
  <c r="G41" i="19"/>
  <c r="G40" i="19"/>
  <c r="G39" i="19"/>
  <c r="G38" i="19"/>
  <c r="G37" i="19"/>
  <c r="J37" i="19" s="1"/>
  <c r="G36" i="19"/>
  <c r="G35" i="19"/>
  <c r="G34" i="19"/>
  <c r="G33" i="19"/>
  <c r="G32" i="19"/>
  <c r="J32" i="19" s="1"/>
  <c r="G31" i="19"/>
  <c r="G30" i="19"/>
  <c r="G29" i="19"/>
  <c r="G28" i="19"/>
  <c r="G27" i="19"/>
  <c r="J27" i="19" s="1"/>
  <c r="G26" i="19"/>
  <c r="G25" i="19"/>
  <c r="G24" i="19"/>
  <c r="G23" i="19"/>
  <c r="G22" i="19"/>
  <c r="J22" i="19" s="1"/>
  <c r="G21" i="19"/>
  <c r="G20" i="19"/>
  <c r="G19" i="19"/>
  <c r="G18" i="19"/>
  <c r="G17" i="19"/>
  <c r="G16" i="19"/>
  <c r="G15" i="19"/>
  <c r="G14" i="19"/>
  <c r="G13" i="19"/>
  <c r="J13" i="19" s="1"/>
  <c r="G12" i="19"/>
  <c r="G11" i="19"/>
  <c r="G10" i="19"/>
  <c r="G9" i="19"/>
  <c r="G8" i="19"/>
  <c r="G7" i="19"/>
  <c r="G6" i="19"/>
  <c r="G5" i="19"/>
  <c r="G4" i="19"/>
  <c r="G3" i="19"/>
  <c r="G2" i="19"/>
  <c r="G41" i="18"/>
  <c r="F41" i="18"/>
  <c r="G40" i="18"/>
  <c r="F40" i="18"/>
  <c r="G39" i="18"/>
  <c r="F39" i="18"/>
  <c r="G38" i="18"/>
  <c r="F38" i="18"/>
  <c r="G37" i="18"/>
  <c r="J37" i="18" s="1"/>
  <c r="F37" i="18"/>
  <c r="G36" i="18"/>
  <c r="F36" i="18"/>
  <c r="G35" i="18"/>
  <c r="F35" i="18"/>
  <c r="G34" i="18"/>
  <c r="F34" i="18"/>
  <c r="G33" i="18"/>
  <c r="F33" i="18"/>
  <c r="G32" i="18"/>
  <c r="J32" i="18" s="1"/>
  <c r="F32" i="18"/>
  <c r="G31" i="18"/>
  <c r="F31" i="18"/>
  <c r="G30" i="18"/>
  <c r="F30" i="18"/>
  <c r="G29" i="18"/>
  <c r="F29" i="18"/>
  <c r="G28" i="18"/>
  <c r="F28" i="18"/>
  <c r="G27" i="18"/>
  <c r="J27" i="18" s="1"/>
  <c r="F27" i="18"/>
  <c r="G26" i="18"/>
  <c r="F26" i="18"/>
  <c r="G25" i="18"/>
  <c r="F25" i="18"/>
  <c r="G24" i="18"/>
  <c r="F24" i="18"/>
  <c r="G23" i="18"/>
  <c r="F23" i="18"/>
  <c r="G22" i="18"/>
  <c r="J22" i="18" s="1"/>
  <c r="F22" i="18"/>
  <c r="G21" i="18"/>
  <c r="F21" i="18"/>
  <c r="G20" i="18"/>
  <c r="F20" i="18"/>
  <c r="G19" i="18"/>
  <c r="F19" i="18"/>
  <c r="G18" i="18"/>
  <c r="F18" i="18"/>
  <c r="G17" i="18"/>
  <c r="J17" i="18" s="1"/>
  <c r="F17" i="18"/>
  <c r="G16" i="18"/>
  <c r="F16" i="18"/>
  <c r="G15" i="18"/>
  <c r="F15" i="18"/>
  <c r="G14" i="18"/>
  <c r="F14" i="18"/>
  <c r="G13" i="18"/>
  <c r="J13" i="18" s="1"/>
  <c r="F13" i="18"/>
  <c r="G12" i="18"/>
  <c r="F12" i="18"/>
  <c r="G11" i="18"/>
  <c r="F11" i="18"/>
  <c r="G10" i="18"/>
  <c r="F10" i="18"/>
  <c r="G9" i="18"/>
  <c r="F9" i="18"/>
  <c r="G8" i="18"/>
  <c r="J8" i="18" s="1"/>
  <c r="F8" i="18"/>
  <c r="G7" i="18"/>
  <c r="F7" i="18"/>
  <c r="G6" i="18"/>
  <c r="F6" i="18"/>
  <c r="G5" i="18"/>
  <c r="F5" i="18"/>
  <c r="G4" i="18"/>
  <c r="F4" i="18"/>
  <c r="G3" i="18"/>
  <c r="J3" i="18" s="1"/>
  <c r="F3" i="18"/>
  <c r="G2" i="18"/>
  <c r="F2" i="18"/>
  <c r="G41" i="17"/>
  <c r="F41" i="17"/>
  <c r="G40" i="17"/>
  <c r="F40" i="17"/>
  <c r="G39" i="17"/>
  <c r="F39" i="17"/>
  <c r="G38" i="17"/>
  <c r="F38" i="17"/>
  <c r="G37" i="17"/>
  <c r="F37" i="17"/>
  <c r="G36" i="17"/>
  <c r="F36" i="17"/>
  <c r="G35" i="17"/>
  <c r="F35" i="17"/>
  <c r="G34" i="17"/>
  <c r="F34" i="17"/>
  <c r="G33" i="17"/>
  <c r="F33" i="17"/>
  <c r="G32" i="17"/>
  <c r="F32" i="17"/>
  <c r="G31" i="17"/>
  <c r="F31" i="17"/>
  <c r="G30" i="17"/>
  <c r="F30" i="17"/>
  <c r="G29" i="17"/>
  <c r="F29" i="17"/>
  <c r="G28" i="17"/>
  <c r="F28" i="17"/>
  <c r="G27" i="17"/>
  <c r="J27" i="17" s="1"/>
  <c r="F27" i="17"/>
  <c r="G26" i="17"/>
  <c r="F26" i="17"/>
  <c r="G25" i="17"/>
  <c r="F25" i="17"/>
  <c r="G24" i="17"/>
  <c r="F24" i="17"/>
  <c r="G23" i="17"/>
  <c r="F23" i="17"/>
  <c r="G22" i="17"/>
  <c r="F22" i="17"/>
  <c r="G21" i="17"/>
  <c r="F21" i="17"/>
  <c r="G20" i="17"/>
  <c r="F20" i="17"/>
  <c r="G19" i="17"/>
  <c r="F19" i="17"/>
  <c r="G18" i="17"/>
  <c r="F18" i="17"/>
  <c r="G17" i="17"/>
  <c r="J17" i="17" s="1"/>
  <c r="F17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9" i="17"/>
  <c r="F9" i="17"/>
  <c r="G8" i="17"/>
  <c r="J8" i="17" s="1"/>
  <c r="F8" i="17"/>
  <c r="G7" i="17"/>
  <c r="F7" i="17"/>
  <c r="G6" i="17"/>
  <c r="F6" i="17"/>
  <c r="G5" i="17"/>
  <c r="F5" i="17"/>
  <c r="G4" i="17"/>
  <c r="F4" i="17"/>
  <c r="G3" i="17"/>
  <c r="F3" i="17"/>
  <c r="G2" i="17"/>
  <c r="J2" i="17" s="1"/>
  <c r="F2" i="17"/>
  <c r="G41" i="16"/>
  <c r="F41" i="16"/>
  <c r="G40" i="16"/>
  <c r="F40" i="16"/>
  <c r="G39" i="16"/>
  <c r="F39" i="16"/>
  <c r="G38" i="16"/>
  <c r="F38" i="16"/>
  <c r="G37" i="16"/>
  <c r="J37" i="16" s="1"/>
  <c r="F37" i="16"/>
  <c r="G36" i="16"/>
  <c r="F36" i="16"/>
  <c r="G35" i="16"/>
  <c r="F35" i="16"/>
  <c r="G34" i="16"/>
  <c r="F34" i="16"/>
  <c r="G33" i="16"/>
  <c r="F33" i="16"/>
  <c r="G32" i="16"/>
  <c r="F32" i="16"/>
  <c r="G31" i="16"/>
  <c r="F31" i="16"/>
  <c r="G30" i="16"/>
  <c r="F30" i="16"/>
  <c r="G29" i="16"/>
  <c r="F29" i="16"/>
  <c r="G28" i="16"/>
  <c r="F28" i="16"/>
  <c r="G27" i="16"/>
  <c r="J27" i="16" s="1"/>
  <c r="F27" i="16"/>
  <c r="G26" i="16"/>
  <c r="F26" i="16"/>
  <c r="G25" i="16"/>
  <c r="F25" i="16"/>
  <c r="G24" i="16"/>
  <c r="F24" i="16"/>
  <c r="G23" i="16"/>
  <c r="F23" i="16"/>
  <c r="G22" i="16"/>
  <c r="J22" i="16" s="1"/>
  <c r="F22" i="16"/>
  <c r="G21" i="16"/>
  <c r="F21" i="16"/>
  <c r="G20" i="16"/>
  <c r="F20" i="16"/>
  <c r="G19" i="16"/>
  <c r="F19" i="16"/>
  <c r="G18" i="16"/>
  <c r="F18" i="16"/>
  <c r="G17" i="16"/>
  <c r="J17" i="16" s="1"/>
  <c r="F17" i="16"/>
  <c r="G16" i="16"/>
  <c r="F16" i="16"/>
  <c r="G15" i="16"/>
  <c r="F15" i="16"/>
  <c r="G14" i="16"/>
  <c r="F14" i="16"/>
  <c r="G13" i="16"/>
  <c r="J13" i="16" s="1"/>
  <c r="F13" i="16"/>
  <c r="G12" i="16"/>
  <c r="F12" i="16"/>
  <c r="G11" i="16"/>
  <c r="F11" i="16"/>
  <c r="G10" i="16"/>
  <c r="F10" i="16"/>
  <c r="G9" i="16"/>
  <c r="F9" i="16"/>
  <c r="G8" i="16"/>
  <c r="J8" i="16" s="1"/>
  <c r="F8" i="16"/>
  <c r="G7" i="16"/>
  <c r="F7" i="16"/>
  <c r="G6" i="16"/>
  <c r="F6" i="16"/>
  <c r="G5" i="16"/>
  <c r="F5" i="16"/>
  <c r="G4" i="16"/>
  <c r="F4" i="16"/>
  <c r="G3" i="16"/>
  <c r="F3" i="16"/>
  <c r="G2" i="16"/>
  <c r="F2" i="16"/>
  <c r="G3" i="15"/>
  <c r="J3" i="15" s="1"/>
  <c r="F3" i="15"/>
  <c r="F4" i="15"/>
  <c r="F5" i="15"/>
  <c r="F6" i="15"/>
  <c r="F7" i="15"/>
  <c r="F8" i="15"/>
  <c r="F9" i="15"/>
  <c r="F10" i="15"/>
  <c r="F11" i="15"/>
  <c r="F12" i="15"/>
  <c r="G13" i="15"/>
  <c r="J13" i="15" s="1"/>
  <c r="F14" i="15"/>
  <c r="F15" i="15"/>
  <c r="F16" i="15"/>
  <c r="F17" i="15"/>
  <c r="G17" i="15"/>
  <c r="F18" i="15"/>
  <c r="F19" i="15"/>
  <c r="F20" i="15"/>
  <c r="F21" i="15"/>
  <c r="G2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G37" i="15"/>
  <c r="F38" i="15"/>
  <c r="F39" i="15"/>
  <c r="F40" i="15"/>
  <c r="F41" i="15"/>
  <c r="G41" i="15"/>
  <c r="G40" i="15"/>
  <c r="G39" i="15"/>
  <c r="G38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1" i="15"/>
  <c r="G20" i="15"/>
  <c r="G19" i="15"/>
  <c r="G18" i="15"/>
  <c r="G16" i="15"/>
  <c r="G15" i="15"/>
  <c r="G14" i="15"/>
  <c r="G12" i="15"/>
  <c r="G11" i="15"/>
  <c r="G10" i="15"/>
  <c r="G9" i="15"/>
  <c r="G8" i="15"/>
  <c r="J8" i="15" s="1"/>
  <c r="G7" i="15"/>
  <c r="G6" i="15"/>
  <c r="G5" i="15"/>
  <c r="G4" i="15"/>
  <c r="H17" i="19" l="1"/>
  <c r="I3" i="24"/>
  <c r="I13" i="24"/>
  <c r="I17" i="24"/>
  <c r="H37" i="26"/>
  <c r="D6" i="27"/>
  <c r="H6" i="27"/>
  <c r="L4" i="27"/>
  <c r="N4" i="27" s="1"/>
  <c r="I27" i="17"/>
  <c r="I17" i="20"/>
  <c r="H27" i="22"/>
  <c r="I8" i="22"/>
  <c r="H22" i="17"/>
  <c r="H13" i="17"/>
  <c r="E6" i="27"/>
  <c r="I3" i="23"/>
  <c r="H32" i="23"/>
  <c r="I6" i="27"/>
  <c r="H3" i="19"/>
  <c r="C6" i="27"/>
  <c r="G6" i="27"/>
  <c r="K6" i="27"/>
  <c r="B6" i="27"/>
  <c r="F6" i="27"/>
  <c r="J6" i="27"/>
  <c r="L5" i="27"/>
  <c r="N5" i="27" s="1"/>
  <c r="M4" i="27"/>
  <c r="O4" i="27" s="1"/>
  <c r="P4" i="27" s="1"/>
  <c r="M5" i="27"/>
  <c r="O5" i="27" s="1"/>
  <c r="P5" i="27" s="1"/>
  <c r="I10" i="27"/>
  <c r="I15" i="27"/>
  <c r="I20" i="27"/>
  <c r="I24" i="27"/>
  <c r="I29" i="27"/>
  <c r="I34" i="27"/>
  <c r="I39" i="27"/>
  <c r="I44" i="27"/>
  <c r="J9" i="27"/>
  <c r="J10" i="27"/>
  <c r="J15" i="27"/>
  <c r="J20" i="27"/>
  <c r="J24" i="27"/>
  <c r="J29" i="27"/>
  <c r="J39" i="27"/>
  <c r="J44" i="27"/>
  <c r="J34" i="27"/>
  <c r="H34" i="27"/>
  <c r="H10" i="27"/>
  <c r="H15" i="27"/>
  <c r="H20" i="27"/>
  <c r="H24" i="27"/>
  <c r="H29" i="27"/>
  <c r="H39" i="27"/>
  <c r="H44" i="27"/>
  <c r="M3" i="27"/>
  <c r="L3" i="27"/>
  <c r="F26" i="27"/>
  <c r="D1" i="17"/>
  <c r="D1" i="16" s="1"/>
  <c r="D1" i="15" s="1"/>
  <c r="D1" i="18"/>
  <c r="E1" i="17"/>
  <c r="E1" i="16" s="1"/>
  <c r="E1" i="15" s="1"/>
  <c r="E1" i="18"/>
  <c r="B1" i="17"/>
  <c r="B1" i="16" s="1"/>
  <c r="B1" i="15" s="1"/>
  <c r="B1" i="18"/>
  <c r="C1" i="17"/>
  <c r="C1" i="16" s="1"/>
  <c r="C1" i="15" s="1"/>
  <c r="C1" i="18"/>
  <c r="I13" i="16"/>
  <c r="I22" i="16"/>
  <c r="H3" i="17"/>
  <c r="H37" i="17"/>
  <c r="H37" i="18"/>
  <c r="I8" i="20"/>
  <c r="J2" i="22"/>
  <c r="I22" i="22"/>
  <c r="I13" i="22"/>
  <c r="H8" i="23"/>
  <c r="I8" i="23"/>
  <c r="I37" i="23"/>
  <c r="H32" i="25"/>
  <c r="H3" i="25"/>
  <c r="I32" i="16"/>
  <c r="I3" i="16"/>
  <c r="I27" i="16"/>
  <c r="H37" i="16"/>
  <c r="H32" i="16"/>
  <c r="I8" i="18"/>
  <c r="I3" i="20"/>
  <c r="I22" i="20"/>
  <c r="I32" i="20"/>
  <c r="H27" i="20"/>
  <c r="I37" i="20"/>
  <c r="I27" i="20"/>
  <c r="I22" i="21"/>
  <c r="H37" i="21"/>
  <c r="H13" i="21"/>
  <c r="H27" i="21"/>
  <c r="I13" i="21"/>
  <c r="I27" i="21"/>
  <c r="I3" i="21"/>
  <c r="I17" i="22"/>
  <c r="H8" i="22"/>
  <c r="I27" i="23"/>
  <c r="I17" i="23"/>
  <c r="J3" i="25"/>
  <c r="I3" i="26"/>
  <c r="I27" i="26"/>
  <c r="I13" i="26"/>
  <c r="I22" i="26"/>
  <c r="I8" i="26"/>
  <c r="I17" i="26"/>
  <c r="H27" i="26"/>
  <c r="I37" i="26"/>
  <c r="H3" i="26"/>
  <c r="H32" i="26"/>
  <c r="J3" i="26"/>
  <c r="H13" i="26"/>
  <c r="H22" i="26"/>
  <c r="J32" i="26"/>
  <c r="J2" i="26"/>
  <c r="H8" i="26"/>
  <c r="H17" i="26"/>
  <c r="I3" i="25"/>
  <c r="I22" i="25"/>
  <c r="I32" i="25"/>
  <c r="I13" i="25"/>
  <c r="I27" i="25"/>
  <c r="H27" i="25"/>
  <c r="I8" i="25"/>
  <c r="H13" i="25"/>
  <c r="I17" i="25"/>
  <c r="H22" i="25"/>
  <c r="J2" i="25"/>
  <c r="H8" i="25"/>
  <c r="H17" i="25"/>
  <c r="H3" i="24"/>
  <c r="H17" i="24"/>
  <c r="H37" i="24"/>
  <c r="I27" i="24"/>
  <c r="I37" i="24"/>
  <c r="H8" i="24"/>
  <c r="H32" i="24"/>
  <c r="I8" i="24"/>
  <c r="I22" i="24"/>
  <c r="I32" i="24"/>
  <c r="J8" i="24"/>
  <c r="J17" i="24"/>
  <c r="H27" i="24"/>
  <c r="J37" i="24"/>
  <c r="J3" i="24"/>
  <c r="H13" i="24"/>
  <c r="H22" i="24"/>
  <c r="J32" i="24"/>
  <c r="H17" i="23"/>
  <c r="I32" i="23"/>
  <c r="H37" i="23"/>
  <c r="I13" i="23"/>
  <c r="I22" i="23"/>
  <c r="H3" i="23"/>
  <c r="J8" i="23"/>
  <c r="J17" i="23"/>
  <c r="H27" i="23"/>
  <c r="J37" i="23"/>
  <c r="H13" i="23"/>
  <c r="H22" i="23"/>
  <c r="J2" i="23"/>
  <c r="J8" i="22"/>
  <c r="I27" i="22"/>
  <c r="H17" i="22"/>
  <c r="H37" i="22"/>
  <c r="I37" i="22"/>
  <c r="H3" i="22"/>
  <c r="H32" i="22"/>
  <c r="J3" i="22"/>
  <c r="H13" i="22"/>
  <c r="H22" i="22"/>
  <c r="J32" i="22"/>
  <c r="I3" i="22"/>
  <c r="I37" i="21"/>
  <c r="H22" i="21"/>
  <c r="I32" i="21"/>
  <c r="H3" i="21"/>
  <c r="J13" i="21"/>
  <c r="J22" i="21"/>
  <c r="H32" i="21"/>
  <c r="I8" i="21"/>
  <c r="I17" i="21"/>
  <c r="H8" i="21"/>
  <c r="H17" i="21"/>
  <c r="I13" i="20"/>
  <c r="H13" i="20"/>
  <c r="J2" i="20"/>
  <c r="H8" i="20"/>
  <c r="H17" i="20"/>
  <c r="J27" i="20"/>
  <c r="H37" i="20"/>
  <c r="H3" i="20"/>
  <c r="H32" i="20"/>
  <c r="I8" i="19"/>
  <c r="I22" i="19"/>
  <c r="I32" i="19"/>
  <c r="I37" i="19"/>
  <c r="I3" i="19"/>
  <c r="I13" i="19"/>
  <c r="I17" i="19"/>
  <c r="I27" i="19"/>
  <c r="H37" i="19"/>
  <c r="H8" i="19"/>
  <c r="H32" i="19"/>
  <c r="J8" i="19"/>
  <c r="J17" i="19"/>
  <c r="H27" i="19"/>
  <c r="J3" i="19"/>
  <c r="H13" i="19"/>
  <c r="H22" i="19"/>
  <c r="J2" i="19"/>
  <c r="I37" i="18"/>
  <c r="I13" i="18"/>
  <c r="I27" i="18"/>
  <c r="I3" i="18"/>
  <c r="I22" i="18"/>
  <c r="I32" i="18"/>
  <c r="H8" i="18"/>
  <c r="H3" i="18"/>
  <c r="H32" i="18"/>
  <c r="H27" i="18"/>
  <c r="H13" i="18"/>
  <c r="I17" i="18"/>
  <c r="H22" i="18"/>
  <c r="J2" i="18"/>
  <c r="H17" i="18"/>
  <c r="I8" i="17"/>
  <c r="I17" i="17"/>
  <c r="H8" i="17"/>
  <c r="J13" i="17"/>
  <c r="H17" i="17"/>
  <c r="J22" i="17"/>
  <c r="I32" i="17"/>
  <c r="J37" i="17"/>
  <c r="I37" i="17"/>
  <c r="I3" i="17"/>
  <c r="H32" i="17"/>
  <c r="I13" i="17"/>
  <c r="I22" i="17"/>
  <c r="H27" i="17"/>
  <c r="J3" i="17"/>
  <c r="J32" i="17"/>
  <c r="I8" i="16"/>
  <c r="I17" i="16"/>
  <c r="H27" i="16"/>
  <c r="H3" i="16"/>
  <c r="I37" i="16"/>
  <c r="J3" i="16"/>
  <c r="H13" i="16"/>
  <c r="H22" i="16"/>
  <c r="J32" i="16"/>
  <c r="J2" i="16"/>
  <c r="H8" i="16"/>
  <c r="H17" i="16"/>
  <c r="J2" i="15"/>
  <c r="F2" i="15"/>
  <c r="H32" i="15"/>
  <c r="G22" i="15"/>
  <c r="J22" i="15" s="1"/>
  <c r="F13" i="15"/>
  <c r="H17" i="15"/>
  <c r="H37" i="15"/>
  <c r="J27" i="15"/>
  <c r="H27" i="15"/>
  <c r="H3" i="15"/>
  <c r="H8" i="15"/>
  <c r="H13" i="15"/>
  <c r="J17" i="15"/>
  <c r="J32" i="15"/>
  <c r="J37" i="15"/>
  <c r="I2" i="20" l="1"/>
  <c r="I2" i="24"/>
  <c r="I2" i="26"/>
  <c r="M6" i="27"/>
  <c r="O3" i="27"/>
  <c r="N3" i="27"/>
  <c r="N6" i="27" s="1"/>
  <c r="L6" i="27"/>
  <c r="H9" i="27"/>
  <c r="I9" i="27"/>
  <c r="I2" i="16"/>
  <c r="H2" i="17"/>
  <c r="I2" i="17"/>
  <c r="I2" i="19"/>
  <c r="I2" i="23"/>
  <c r="I2" i="25"/>
  <c r="H22" i="15"/>
  <c r="H2" i="15" s="1"/>
  <c r="I13" i="15"/>
  <c r="H2" i="26"/>
  <c r="H2" i="25"/>
  <c r="H2" i="24"/>
  <c r="H2" i="23"/>
  <c r="I2" i="22"/>
  <c r="H2" i="22"/>
  <c r="I2" i="21"/>
  <c r="H2" i="21"/>
  <c r="H2" i="20"/>
  <c r="H2" i="19"/>
  <c r="I2" i="18"/>
  <c r="H2" i="18"/>
  <c r="H2" i="16"/>
  <c r="I17" i="15"/>
  <c r="I37" i="15"/>
  <c r="I22" i="15"/>
  <c r="I3" i="15"/>
  <c r="I27" i="15"/>
  <c r="I8" i="15"/>
  <c r="I32" i="15"/>
  <c r="O6" i="27" l="1"/>
  <c r="P3" i="27"/>
  <c r="P6" i="27" s="1"/>
  <c r="I2" i="15"/>
</calcChain>
</file>

<file path=xl/sharedStrings.xml><?xml version="1.0" encoding="utf-8"?>
<sst xmlns="http://schemas.openxmlformats.org/spreadsheetml/2006/main" count="704" uniqueCount="71">
  <si>
    <t>NGRID</t>
  </si>
  <si>
    <t>NU</t>
  </si>
  <si>
    <t>Large C&amp;I</t>
  </si>
  <si>
    <t>Medium C&amp;I</t>
  </si>
  <si>
    <t>R</t>
  </si>
  <si>
    <t>R-LI</t>
  </si>
  <si>
    <t>R-TOU</t>
  </si>
  <si>
    <t>Small C&amp;I</t>
  </si>
  <si>
    <t>St-Light</t>
  </si>
  <si>
    <t>UNITIL</t>
  </si>
  <si>
    <t>Total kWh</t>
  </si>
  <si>
    <t>Total Customers</t>
  </si>
  <si>
    <t>% of classs kWh</t>
  </si>
  <si>
    <t>% of Customers</t>
  </si>
  <si>
    <t xml:space="preserve">Notes: </t>
  </si>
  <si>
    <t>R = Residentail</t>
  </si>
  <si>
    <t>R-LI = Residential Low Income</t>
  </si>
  <si>
    <t>R-TOU = Residential Time of Use</t>
  </si>
  <si>
    <t xml:space="preserve">C&amp;I = Commerical and Industrial </t>
  </si>
  <si>
    <t xml:space="preserve">St-Light = Street Lights </t>
  </si>
  <si>
    <t>Farms</t>
  </si>
  <si>
    <t>Rate Class Load ( in %) CG kWh</t>
  </si>
  <si>
    <t xml:space="preserve">R                       </t>
  </si>
  <si>
    <t xml:space="preserve">NGRID                           </t>
  </si>
  <si>
    <t xml:space="preserve">NSTAR                           </t>
  </si>
  <si>
    <t xml:space="preserve">NU                              </t>
  </si>
  <si>
    <t xml:space="preserve">UNITIL                          </t>
  </si>
  <si>
    <t xml:space="preserve">R-LI                    </t>
  </si>
  <si>
    <t xml:space="preserve">R-TOU                   </t>
  </si>
  <si>
    <t xml:space="preserve">Small C&amp;I               </t>
  </si>
  <si>
    <t xml:space="preserve">Medium C&amp;I              </t>
  </si>
  <si>
    <t xml:space="preserve">Large C&amp;I               </t>
  </si>
  <si>
    <t xml:space="preserve">St-Light                </t>
  </si>
  <si>
    <t xml:space="preserve">Farms                   </t>
  </si>
  <si>
    <t xml:space="preserve">October     </t>
  </si>
  <si>
    <t xml:space="preserve">September   </t>
  </si>
  <si>
    <t xml:space="preserve">August      </t>
  </si>
  <si>
    <t xml:space="preserve">July        </t>
  </si>
  <si>
    <t xml:space="preserve">June        </t>
  </si>
  <si>
    <t xml:space="preserve">May         </t>
  </si>
  <si>
    <t xml:space="preserve">April       </t>
  </si>
  <si>
    <t>IG= Independent Generator</t>
  </si>
  <si>
    <t>CG= Competitive Generator</t>
  </si>
  <si>
    <t>January</t>
  </si>
  <si>
    <t>NTAR</t>
  </si>
  <si>
    <t>February</t>
  </si>
  <si>
    <t>March</t>
  </si>
  <si>
    <t>November</t>
  </si>
  <si>
    <t>NSTAR</t>
  </si>
  <si>
    <t>December</t>
  </si>
  <si>
    <t>LDC # of Customer</t>
  </si>
  <si>
    <t>LDC  kWh used</t>
  </si>
  <si>
    <t xml:space="preserve"> CG # of Customer</t>
  </si>
  <si>
    <t xml:space="preserve"> CG kWh Used</t>
  </si>
  <si>
    <t>IG= Independent Generator; LDC = Local Distributin Company</t>
  </si>
  <si>
    <t>C&amp;I = Commerical and Industrial ;</t>
  </si>
  <si>
    <t xml:space="preserve">1 kwh = </t>
  </si>
  <si>
    <t>Competitive Suppliers</t>
  </si>
  <si>
    <t>MA Investor Owned utilities</t>
  </si>
  <si>
    <t>Total</t>
  </si>
  <si>
    <t>Customer Count</t>
  </si>
  <si>
    <t>kWh Used</t>
  </si>
  <si>
    <t xml:space="preserve">MMBtu </t>
  </si>
  <si>
    <t>Total Residential</t>
  </si>
  <si>
    <t xml:space="preserve">Total C&amp; I </t>
  </si>
  <si>
    <t>Others</t>
  </si>
  <si>
    <t>Average CG # of Customer</t>
  </si>
  <si>
    <t>Average LDC # of Customer</t>
  </si>
  <si>
    <t>SUM LDC kWh used</t>
  </si>
  <si>
    <t>SUM  CG kWh Used</t>
  </si>
  <si>
    <t>Annual  Electric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</si>
</sst>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0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/>
      <right/>
      <top style="medium">
        <color rgb="FFFF0000"/>
      </top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medium">
        <color rgb="FFFF0000"/>
      </left>
      <right/>
      <top style="double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0">
    <xf numFmtId="0" fontId="0" fillId="0" borderId="0" xfId="0"/>
    <xf numFmtId="3" fontId="0" fillId="0" borderId="0" xfId="0" applyNumberFormat="1"/>
    <xf numFmtId="9" fontId="0" fillId="4" borderId="5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5" borderId="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wrapText="1"/>
    </xf>
    <xf numFmtId="0" fontId="1" fillId="5" borderId="2" xfId="0" applyFont="1" applyFill="1" applyBorder="1" applyAlignment="1">
      <alignment horizontal="left" wrapText="1"/>
    </xf>
    <xf numFmtId="3" fontId="1" fillId="5" borderId="2" xfId="0" applyNumberFormat="1" applyFont="1" applyFill="1" applyBorder="1" applyAlignment="1">
      <alignment wrapText="1"/>
    </xf>
    <xf numFmtId="0" fontId="0" fillId="0" borderId="0" xfId="0" applyFont="1"/>
    <xf numFmtId="3" fontId="0" fillId="0" borderId="0" xfId="0" applyNumberFormat="1" applyFont="1"/>
    <xf numFmtId="0" fontId="0" fillId="0" borderId="0" xfId="0" applyFont="1" applyAlignment="1">
      <alignment horizontal="left" indent="2"/>
    </xf>
    <xf numFmtId="0" fontId="0" fillId="0" borderId="0" xfId="0" applyNumberFormat="1" applyFont="1"/>
    <xf numFmtId="0" fontId="3" fillId="0" borderId="11" xfId="0" applyFont="1" applyBorder="1" applyAlignment="1">
      <alignment horizontal="left"/>
    </xf>
    <xf numFmtId="0" fontId="3" fillId="0" borderId="11" xfId="0" applyNumberFormat="1" applyFont="1" applyBorder="1"/>
    <xf numFmtId="0" fontId="3" fillId="0" borderId="0" xfId="0" applyFont="1" applyAlignment="1">
      <alignment horizontal="left" indent="1"/>
    </xf>
    <xf numFmtId="0" fontId="3" fillId="0" borderId="0" xfId="0" applyNumberFormat="1" applyFont="1"/>
    <xf numFmtId="0" fontId="5" fillId="3" borderId="0" xfId="0" applyFont="1" applyFill="1"/>
    <xf numFmtId="165" fontId="5" fillId="3" borderId="0" xfId="0" applyNumberFormat="1" applyFont="1" applyFill="1"/>
    <xf numFmtId="3" fontId="4" fillId="6" borderId="22" xfId="0" applyNumberFormat="1" applyFont="1" applyFill="1" applyBorder="1"/>
    <xf numFmtId="3" fontId="4" fillId="6" borderId="23" xfId="0" applyNumberFormat="1" applyFont="1" applyFill="1" applyBorder="1"/>
    <xf numFmtId="3" fontId="4" fillId="7" borderId="24" xfId="0" applyNumberFormat="1" applyFont="1" applyFill="1" applyBorder="1"/>
    <xf numFmtId="3" fontId="4" fillId="7" borderId="23" xfId="0" applyNumberFormat="1" applyFont="1" applyFill="1" applyBorder="1"/>
    <xf numFmtId="3" fontId="4" fillId="3" borderId="25" xfId="0" applyNumberFormat="1" applyFont="1" applyFill="1" applyBorder="1"/>
    <xf numFmtId="3" fontId="4" fillId="3" borderId="26" xfId="0" applyNumberFormat="1" applyFont="1" applyFill="1" applyBorder="1"/>
    <xf numFmtId="3" fontId="4" fillId="4" borderId="27" xfId="0" applyNumberFormat="1" applyFont="1" applyFill="1" applyBorder="1"/>
    <xf numFmtId="3" fontId="4" fillId="4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3" fontId="4" fillId="0" borderId="22" xfId="0" applyNumberFormat="1" applyFont="1" applyBorder="1"/>
    <xf numFmtId="3" fontId="4" fillId="0" borderId="30" xfId="0" applyNumberFormat="1" applyFont="1" applyBorder="1"/>
    <xf numFmtId="3" fontId="4" fillId="0" borderId="31" xfId="0" applyNumberFormat="1" applyFont="1" applyBorder="1"/>
    <xf numFmtId="3" fontId="4" fillId="0" borderId="32" xfId="0" applyNumberFormat="1" applyFont="1" applyBorder="1"/>
    <xf numFmtId="3" fontId="4" fillId="0" borderId="33" xfId="0" applyNumberFormat="1" applyFont="1" applyFill="1" applyBorder="1"/>
    <xf numFmtId="3" fontId="0" fillId="0" borderId="34" xfId="0" applyNumberFormat="1" applyBorder="1"/>
    <xf numFmtId="3" fontId="0" fillId="6" borderId="16" xfId="0" applyNumberFormat="1" applyFill="1" applyBorder="1"/>
    <xf numFmtId="3" fontId="0" fillId="6" borderId="17" xfId="0" applyNumberFormat="1" applyFill="1" applyBorder="1"/>
    <xf numFmtId="3" fontId="0" fillId="7" borderId="16" xfId="0" applyNumberFormat="1" applyFill="1" applyBorder="1"/>
    <xf numFmtId="3" fontId="0" fillId="7" borderId="17" xfId="0" applyNumberFormat="1" applyFill="1" applyBorder="1"/>
    <xf numFmtId="3" fontId="0" fillId="3" borderId="16" xfId="0" applyNumberFormat="1" applyFill="1" applyBorder="1"/>
    <xf numFmtId="3" fontId="0" fillId="3" borderId="14" xfId="0" applyNumberFormat="1" applyFill="1" applyBorder="1"/>
    <xf numFmtId="3" fontId="0" fillId="4" borderId="27" xfId="0" applyNumberFormat="1" applyFill="1" applyBorder="1"/>
    <xf numFmtId="3" fontId="0" fillId="4" borderId="28" xfId="0" applyNumberFormat="1" applyFill="1" applyBorder="1"/>
    <xf numFmtId="3" fontId="0" fillId="2" borderId="13" xfId="0" applyNumberFormat="1" applyFill="1" applyBorder="1"/>
    <xf numFmtId="3" fontId="0" fillId="2" borderId="17" xfId="0" applyNumberFormat="1" applyFill="1" applyBorder="1"/>
    <xf numFmtId="3" fontId="0" fillId="0" borderId="35" xfId="0" applyNumberFormat="1" applyBorder="1"/>
    <xf numFmtId="3" fontId="0" fillId="0" borderId="0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17" xfId="0" applyNumberFormat="1" applyBorder="1"/>
    <xf numFmtId="3" fontId="0" fillId="0" borderId="38" xfId="0" applyNumberFormat="1" applyBorder="1"/>
    <xf numFmtId="3" fontId="0" fillId="6" borderId="27" xfId="0" applyNumberFormat="1" applyFill="1" applyBorder="1"/>
    <xf numFmtId="3" fontId="0" fillId="6" borderId="28" xfId="0" applyNumberFormat="1" applyFill="1" applyBorder="1"/>
    <xf numFmtId="3" fontId="0" fillId="7" borderId="27" xfId="0" applyNumberFormat="1" applyFill="1" applyBorder="1"/>
    <xf numFmtId="3" fontId="0" fillId="7" borderId="28" xfId="0" applyNumberFormat="1" applyFill="1" applyBorder="1"/>
    <xf numFmtId="3" fontId="0" fillId="3" borderId="27" xfId="0" applyNumberFormat="1" applyFill="1" applyBorder="1"/>
    <xf numFmtId="3" fontId="0" fillId="3" borderId="39" xfId="0" applyNumberFormat="1" applyFill="1" applyBorder="1"/>
    <xf numFmtId="3" fontId="0" fillId="2" borderId="40" xfId="0" applyNumberFormat="1" applyFill="1" applyBorder="1"/>
    <xf numFmtId="3" fontId="0" fillId="2" borderId="28" xfId="0" applyNumberFormat="1" applyFill="1" applyBorder="1"/>
    <xf numFmtId="3" fontId="0" fillId="0" borderId="41" xfId="0" applyNumberFormat="1" applyBorder="1"/>
    <xf numFmtId="3" fontId="0" fillId="0" borderId="31" xfId="0" applyNumberFormat="1" applyBorder="1"/>
    <xf numFmtId="3" fontId="0" fillId="0" borderId="42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3" fontId="0" fillId="2" borderId="29" xfId="0" applyNumberFormat="1" applyFill="1" applyBorder="1"/>
    <xf numFmtId="3" fontId="0" fillId="2" borderId="45" xfId="0" applyNumberFormat="1" applyFill="1" applyBorder="1"/>
    <xf numFmtId="3" fontId="0" fillId="0" borderId="46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Fill="1" applyBorder="1"/>
    <xf numFmtId="3" fontId="0" fillId="6" borderId="22" xfId="0" applyNumberFormat="1" applyFill="1" applyBorder="1"/>
    <xf numFmtId="3" fontId="0" fillId="6" borderId="45" xfId="0" applyNumberFormat="1" applyFill="1" applyBorder="1"/>
    <xf numFmtId="3" fontId="0" fillId="7" borderId="22" xfId="0" applyNumberFormat="1" applyFill="1" applyBorder="1"/>
    <xf numFmtId="3" fontId="0" fillId="7" borderId="45" xfId="0" applyNumberFormat="1" applyFill="1" applyBorder="1"/>
    <xf numFmtId="3" fontId="0" fillId="3" borderId="22" xfId="0" applyNumberFormat="1" applyFill="1" applyBorder="1"/>
    <xf numFmtId="3" fontId="0" fillId="3" borderId="50" xfId="0" applyNumberFormat="1" applyFill="1" applyBorder="1"/>
    <xf numFmtId="3" fontId="0" fillId="4" borderId="22" xfId="0" applyNumberFormat="1" applyFill="1" applyBorder="1"/>
    <xf numFmtId="3" fontId="0" fillId="4" borderId="45" xfId="0" applyNumberFormat="1" applyFill="1" applyBorder="1"/>
    <xf numFmtId="3" fontId="0" fillId="2" borderId="49" xfId="0" applyNumberFormat="1" applyFill="1" applyBorder="1"/>
    <xf numFmtId="3" fontId="0" fillId="2" borderId="51" xfId="0" applyNumberFormat="1" applyFill="1" applyBorder="1"/>
    <xf numFmtId="3" fontId="0" fillId="0" borderId="49" xfId="0" applyNumberFormat="1" applyBorder="1"/>
    <xf numFmtId="3" fontId="0" fillId="0" borderId="52" xfId="0" applyNumberFormat="1" applyBorder="1"/>
    <xf numFmtId="3" fontId="0" fillId="0" borderId="51" xfId="0" applyNumberFormat="1" applyBorder="1"/>
    <xf numFmtId="3" fontId="0" fillId="0" borderId="53" xfId="0" applyNumberFormat="1" applyBorder="1"/>
    <xf numFmtId="3" fontId="0" fillId="0" borderId="54" xfId="0" applyNumberFormat="1" applyBorder="1"/>
    <xf numFmtId="0" fontId="0" fillId="0" borderId="0" xfId="0" applyBorder="1"/>
    <xf numFmtId="164" fontId="0" fillId="0" borderId="0" xfId="0" applyNumberFormat="1"/>
    <xf numFmtId="9" fontId="0" fillId="0" borderId="0" xfId="0" applyNumberFormat="1"/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indent="1"/>
    </xf>
    <xf numFmtId="0" fontId="0" fillId="8" borderId="1" xfId="0" applyFill="1" applyBorder="1" applyAlignment="1">
      <alignment horizontal="left" indent="2"/>
    </xf>
    <xf numFmtId="0" fontId="1" fillId="9" borderId="1" xfId="0" applyNumberFormat="1" applyFont="1" applyFill="1" applyBorder="1"/>
    <xf numFmtId="3" fontId="1" fillId="9" borderId="6" xfId="0" applyNumberFormat="1" applyFont="1" applyFill="1" applyBorder="1" applyAlignment="1">
      <alignment horizontal="center"/>
    </xf>
    <xf numFmtId="3" fontId="1" fillId="9" borderId="7" xfId="0" applyNumberFormat="1" applyFont="1" applyFill="1" applyBorder="1" applyAlignment="1">
      <alignment horizontal="center"/>
    </xf>
    <xf numFmtId="3" fontId="1" fillId="9" borderId="1" xfId="0" applyNumberFormat="1" applyFont="1" applyFill="1" applyBorder="1"/>
    <xf numFmtId="3" fontId="1" fillId="9" borderId="8" xfId="0" applyNumberFormat="1" applyFont="1" applyFill="1" applyBorder="1"/>
    <xf numFmtId="0" fontId="0" fillId="9" borderId="1" xfId="0" applyNumberFormat="1" applyFill="1" applyBorder="1"/>
    <xf numFmtId="3" fontId="0" fillId="9" borderId="1" xfId="0" applyNumberFormat="1" applyFill="1" applyBorder="1"/>
    <xf numFmtId="3" fontId="0" fillId="9" borderId="8" xfId="0" applyNumberFormat="1" applyFill="1" applyBorder="1"/>
    <xf numFmtId="3" fontId="1" fillId="9" borderId="1" xfId="0" applyNumberFormat="1" applyFont="1" applyFill="1" applyBorder="1" applyAlignment="1">
      <alignment horizontal="center"/>
    </xf>
    <xf numFmtId="3" fontId="1" fillId="9" borderId="8" xfId="0" applyNumberFormat="1" applyFon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3" fontId="0" fillId="9" borderId="8" xfId="0" applyNumberFormat="1" applyFill="1" applyBorder="1" applyAlignment="1">
      <alignment horizontal="center"/>
    </xf>
    <xf numFmtId="3" fontId="0" fillId="9" borderId="9" xfId="0" applyNumberFormat="1" applyFill="1" applyBorder="1" applyAlignment="1">
      <alignment horizontal="center"/>
    </xf>
    <xf numFmtId="3" fontId="0" fillId="9" borderId="10" xfId="0" applyNumberForma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9" fontId="1" fillId="0" borderId="5" xfId="0" applyNumberFormat="1" applyFont="1" applyFill="1" applyBorder="1" applyAlignment="1">
      <alignment horizontal="center" vertical="top"/>
    </xf>
    <xf numFmtId="9" fontId="1" fillId="0" borderId="1" xfId="0" applyNumberFormat="1" applyFont="1" applyFill="1" applyBorder="1" applyAlignment="1">
      <alignment horizontal="center" vertical="top"/>
    </xf>
    <xf numFmtId="10" fontId="1" fillId="0" borderId="5" xfId="0" applyNumberFormat="1" applyFont="1" applyFill="1" applyBorder="1" applyAlignment="1">
      <alignment horizontal="center" vertical="top"/>
    </xf>
    <xf numFmtId="10" fontId="1" fillId="0" borderId="2" xfId="0" applyNumberFormat="1" applyFont="1" applyFill="1" applyBorder="1" applyAlignment="1">
      <alignment horizontal="center" vertical="top"/>
    </xf>
    <xf numFmtId="10" fontId="1" fillId="0" borderId="3" xfId="0" applyNumberFormat="1" applyFont="1" applyFill="1" applyBorder="1" applyAlignment="1">
      <alignment horizontal="center" vertical="top"/>
    </xf>
    <xf numFmtId="10" fontId="1" fillId="0" borderId="4" xfId="0" applyNumberFormat="1" applyFont="1" applyFill="1" applyBorder="1" applyAlignment="1">
      <alignment horizontal="center" vertical="top"/>
    </xf>
    <xf numFmtId="9" fontId="0" fillId="0" borderId="1" xfId="0" applyNumberFormat="1" applyFill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/>
    <xf numFmtId="3" fontId="0" fillId="0" borderId="12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6" borderId="12" xfId="0" applyNumberForma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3" fontId="0" fillId="7" borderId="14" xfId="0" applyNumberForma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3" fontId="0" fillId="4" borderId="16" xfId="0" applyNumberForma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3" fontId="1" fillId="5" borderId="1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8" borderId="0" xfId="0" applyFont="1" applyFill="1" applyBorder="1" applyAlignment="1">
      <alignment horizontal="left"/>
    </xf>
    <xf numFmtId="0" fontId="1" fillId="8" borderId="0" xfId="0" applyNumberFormat="1" applyFont="1" applyFill="1" applyBorder="1"/>
    <xf numFmtId="3" fontId="1" fillId="8" borderId="1" xfId="0" applyNumberFormat="1" applyFont="1" applyFill="1" applyBorder="1" applyAlignment="1">
      <alignment horizontal="center"/>
    </xf>
    <xf numFmtId="9" fontId="0" fillId="8" borderId="5" xfId="0" applyNumberFormat="1" applyFill="1" applyBorder="1" applyAlignment="1">
      <alignment horizontal="center"/>
    </xf>
    <xf numFmtId="9" fontId="0" fillId="8" borderId="1" xfId="0" applyNumberFormat="1" applyFill="1" applyBorder="1" applyAlignment="1">
      <alignment horizontal="center"/>
    </xf>
    <xf numFmtId="0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0" fontId="1" fillId="0" borderId="0" xfId="0" applyNumberFormat="1" applyFont="1" applyFill="1" applyBorder="1"/>
    <xf numFmtId="9" fontId="0" fillId="0" borderId="5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3" fontId="1" fillId="0" borderId="5" xfId="0" applyNumberFormat="1" applyFont="1" applyFill="1" applyBorder="1"/>
    <xf numFmtId="3" fontId="1" fillId="0" borderId="1" xfId="0" applyNumberFormat="1" applyFont="1" applyFill="1" applyBorder="1"/>
    <xf numFmtId="3" fontId="0" fillId="0" borderId="5" xfId="0" applyNumberFormat="1" applyFill="1" applyBorder="1"/>
    <xf numFmtId="3" fontId="0" fillId="0" borderId="1" xfId="0" applyNumberFormat="1" applyFill="1" applyBorder="1"/>
    <xf numFmtId="3" fontId="1" fillId="0" borderId="5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2" fillId="8" borderId="1" xfId="0" applyFont="1" applyFill="1" applyBorder="1" applyAlignment="1">
      <alignment horizontal="left" indent="1"/>
    </xf>
    <xf numFmtId="0" fontId="0" fillId="8" borderId="1" xfId="0" applyFill="1" applyBorder="1" applyAlignment="1">
      <alignment horizontal="left" indent="3"/>
    </xf>
    <xf numFmtId="0" fontId="1" fillId="8" borderId="1" xfId="0" applyFont="1" applyFill="1" applyBorder="1" applyAlignment="1">
      <alignment horizontal="left" indent="2"/>
    </xf>
    <xf numFmtId="0" fontId="0" fillId="8" borderId="1" xfId="0" applyFont="1" applyFill="1" applyBorder="1" applyAlignment="1">
      <alignment horizontal="left" indent="2"/>
    </xf>
    <xf numFmtId="0" fontId="0" fillId="8" borderId="1" xfId="0" applyFont="1" applyFill="1" applyBorder="1" applyAlignment="1">
      <alignment horizontal="left" indent="3"/>
    </xf>
    <xf numFmtId="9" fontId="0" fillId="0" borderId="5" xfId="0" applyNumberFormat="1" applyFont="1" applyFill="1" applyBorder="1" applyAlignment="1">
      <alignment horizontal="center"/>
    </xf>
    <xf numFmtId="9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/>
    <xf numFmtId="9" fontId="0" fillId="0" borderId="1" xfId="0" applyNumberFormat="1" applyFont="1" applyFill="1" applyBorder="1" applyAlignment="1">
      <alignment horizontal="center" vertical="top"/>
    </xf>
    <xf numFmtId="3" fontId="0" fillId="0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 indent="1"/>
    </xf>
    <xf numFmtId="3" fontId="3" fillId="0" borderId="1" xfId="0" applyNumberFormat="1" applyFont="1" applyFill="1" applyBorder="1"/>
    <xf numFmtId="0" fontId="1" fillId="8" borderId="1" xfId="0" applyFont="1" applyFill="1" applyBorder="1" applyAlignment="1">
      <alignment horizontal="left" wrapText="1"/>
    </xf>
    <xf numFmtId="3" fontId="1" fillId="8" borderId="1" xfId="0" applyNumberFormat="1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0" xfId="0" applyFont="1" applyFill="1" applyAlignment="1">
      <alignment horizontal="left" indent="1"/>
    </xf>
    <xf numFmtId="0" fontId="0" fillId="8" borderId="0" xfId="0" applyFont="1" applyFill="1" applyAlignment="1">
      <alignment horizontal="left" indent="2"/>
    </xf>
    <xf numFmtId="3" fontId="3" fillId="0" borderId="11" xfId="0" applyNumberFormat="1" applyFont="1" applyFill="1" applyBorder="1"/>
    <xf numFmtId="3" fontId="3" fillId="0" borderId="0" xfId="0" applyNumberFormat="1" applyFont="1" applyFill="1"/>
    <xf numFmtId="3" fontId="0" fillId="0" borderId="0" xfId="0" applyNumberFormat="1" applyFont="1" applyFill="1"/>
    <xf numFmtId="3" fontId="2" fillId="8" borderId="1" xfId="0" applyNumberFormat="1" applyFont="1" applyFill="1" applyBorder="1" applyAlignment="1">
      <alignment wrapText="1"/>
    </xf>
    <xf numFmtId="3" fontId="1" fillId="8" borderId="1" xfId="0" applyNumberFormat="1" applyFont="1" applyFill="1" applyBorder="1" applyAlignment="1">
      <alignment horizontal="left" indent="2"/>
    </xf>
    <xf numFmtId="3" fontId="0" fillId="8" borderId="1" xfId="0" applyNumberFormat="1" applyFill="1" applyBorder="1" applyAlignment="1">
      <alignment horizontal="left" indent="3"/>
    </xf>
    <xf numFmtId="3" fontId="6" fillId="0" borderId="1" xfId="0" applyNumberFormat="1" applyFont="1" applyFill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B1" workbookViewId="0">
      <selection activeCell="C39" sqref="C39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style="1" customWidth="1"/>
    <col min="7" max="7" width="12.88671875" style="1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5.75" thickBot="1" x14ac:dyDescent="0.3">
      <c r="A1" s="8">
        <v>2014</v>
      </c>
      <c r="B1" s="9" t="s">
        <v>50</v>
      </c>
      <c r="C1" s="9" t="s">
        <v>51</v>
      </c>
      <c r="D1" s="9" t="s">
        <v>52</v>
      </c>
      <c r="E1" s="9" t="s">
        <v>53</v>
      </c>
      <c r="F1" s="9" t="s">
        <v>11</v>
      </c>
      <c r="G1" s="9" t="s">
        <v>10</v>
      </c>
      <c r="H1" s="6" t="s">
        <v>12</v>
      </c>
      <c r="I1" s="6" t="s">
        <v>13</v>
      </c>
      <c r="J1" s="7" t="s">
        <v>21</v>
      </c>
    </row>
    <row r="2" spans="1:10" ht="15" x14ac:dyDescent="0.25">
      <c r="A2" s="89" t="s">
        <v>43</v>
      </c>
      <c r="B2" s="92">
        <v>2199526</v>
      </c>
      <c r="C2" s="92">
        <v>2210555189.5799999</v>
      </c>
      <c r="D2" s="92">
        <v>517047</v>
      </c>
      <c r="E2" s="92">
        <v>2088723066.6600003</v>
      </c>
      <c r="F2" s="93">
        <f>B2+D2</f>
        <v>2716573</v>
      </c>
      <c r="G2" s="94">
        <f>C2+E2</f>
        <v>4299278256.2399998</v>
      </c>
      <c r="H2" s="2">
        <f>SUM(H3:H36)</f>
        <v>0.99957104500102467</v>
      </c>
      <c r="I2" s="3">
        <f>SUM(I3:I36)</f>
        <v>0.9997636728333823</v>
      </c>
      <c r="J2" s="3">
        <f>E2/G2</f>
        <v>0.48583109586554774</v>
      </c>
    </row>
    <row r="3" spans="1:10" x14ac:dyDescent="0.3">
      <c r="A3" s="90" t="s">
        <v>4</v>
      </c>
      <c r="B3" s="92">
        <v>1725632</v>
      </c>
      <c r="C3" s="92">
        <v>1312806014.7</v>
      </c>
      <c r="D3" s="92">
        <v>359657</v>
      </c>
      <c r="E3" s="92">
        <v>270733981</v>
      </c>
      <c r="F3" s="95">
        <f>B3+D3</f>
        <v>2085289</v>
      </c>
      <c r="G3" s="96">
        <f>C3+E3</f>
        <v>1583539995.7</v>
      </c>
      <c r="H3" s="108">
        <f>G3/G$2</f>
        <v>0.3683269379928224</v>
      </c>
      <c r="I3" s="114">
        <f>F3/F2</f>
        <v>0.76761750926627037</v>
      </c>
      <c r="J3" s="114">
        <f>E3/G3</f>
        <v>0.17096756743445732</v>
      </c>
    </row>
    <row r="4" spans="1:10" x14ac:dyDescent="0.3">
      <c r="A4" s="91" t="s">
        <v>0</v>
      </c>
      <c r="B4" s="97">
        <v>876286</v>
      </c>
      <c r="C4" s="97">
        <v>715494068</v>
      </c>
      <c r="D4" s="97">
        <v>119616</v>
      </c>
      <c r="E4" s="97">
        <v>108405734</v>
      </c>
      <c r="F4" s="98">
        <f>B4+D4</f>
        <v>995902</v>
      </c>
      <c r="G4" s="99">
        <f t="shared" ref="F4:G36" si="0">C4+E4</f>
        <v>823899802</v>
      </c>
      <c r="H4" s="108"/>
      <c r="I4" s="114"/>
      <c r="J4" s="114"/>
    </row>
    <row r="5" spans="1:10" x14ac:dyDescent="0.3">
      <c r="A5" s="91" t="s">
        <v>44</v>
      </c>
      <c r="B5" s="97">
        <v>695702</v>
      </c>
      <c r="C5" s="97">
        <v>475910449</v>
      </c>
      <c r="D5" s="97">
        <v>221948</v>
      </c>
      <c r="E5" s="97">
        <v>145552989</v>
      </c>
      <c r="F5" s="98">
        <f t="shared" si="0"/>
        <v>917650</v>
      </c>
      <c r="G5" s="99">
        <f t="shared" si="0"/>
        <v>621463438</v>
      </c>
      <c r="H5" s="108"/>
      <c r="I5" s="114"/>
      <c r="J5" s="114"/>
    </row>
    <row r="6" spans="1:10" x14ac:dyDescent="0.3">
      <c r="A6" s="91" t="s">
        <v>1</v>
      </c>
      <c r="B6" s="97">
        <v>137623</v>
      </c>
      <c r="C6" s="97">
        <v>110098569.7</v>
      </c>
      <c r="D6" s="97">
        <v>14104</v>
      </c>
      <c r="E6" s="97">
        <v>12826448</v>
      </c>
      <c r="F6" s="98">
        <f t="shared" si="0"/>
        <v>151727</v>
      </c>
      <c r="G6" s="99">
        <f t="shared" si="0"/>
        <v>122925017.7</v>
      </c>
      <c r="H6" s="108"/>
      <c r="I6" s="114"/>
      <c r="J6" s="114"/>
    </row>
    <row r="7" spans="1:10" x14ac:dyDescent="0.3">
      <c r="A7" s="91" t="s">
        <v>9</v>
      </c>
      <c r="B7" s="97">
        <v>16021</v>
      </c>
      <c r="C7" s="97">
        <v>11302928</v>
      </c>
      <c r="D7" s="97">
        <v>3989</v>
      </c>
      <c r="E7" s="97">
        <v>3948810</v>
      </c>
      <c r="F7" s="98">
        <f t="shared" si="0"/>
        <v>20010</v>
      </c>
      <c r="G7" s="99">
        <f t="shared" si="0"/>
        <v>15251738</v>
      </c>
      <c r="H7" s="108"/>
      <c r="I7" s="114"/>
      <c r="J7" s="114"/>
    </row>
    <row r="8" spans="1:10" x14ac:dyDescent="0.3">
      <c r="A8" s="90" t="s">
        <v>5</v>
      </c>
      <c r="B8" s="92">
        <v>215692</v>
      </c>
      <c r="C8" s="92">
        <v>163792216.90000001</v>
      </c>
      <c r="D8" s="92">
        <v>53880</v>
      </c>
      <c r="E8" s="92">
        <v>39739212</v>
      </c>
      <c r="F8" s="100">
        <f t="shared" si="0"/>
        <v>269572</v>
      </c>
      <c r="G8" s="101">
        <f t="shared" si="0"/>
        <v>203531428.90000001</v>
      </c>
      <c r="H8" s="108">
        <f>G8/G2</f>
        <v>4.7340836477516475E-2</v>
      </c>
      <c r="I8" s="109">
        <f>F8/F2</f>
        <v>9.9232378441514363E-2</v>
      </c>
      <c r="J8" s="109">
        <f>E8/G8</f>
        <v>0.19524852851853583</v>
      </c>
    </row>
    <row r="9" spans="1:10" x14ac:dyDescent="0.3">
      <c r="A9" s="91" t="s">
        <v>0</v>
      </c>
      <c r="B9" s="97">
        <v>120854</v>
      </c>
      <c r="C9" s="97">
        <v>98459104</v>
      </c>
      <c r="D9" s="97">
        <v>32026</v>
      </c>
      <c r="E9" s="97">
        <v>25334244</v>
      </c>
      <c r="F9" s="102">
        <f t="shared" si="0"/>
        <v>152880</v>
      </c>
      <c r="G9" s="103">
        <f t="shared" si="0"/>
        <v>123793348</v>
      </c>
      <c r="H9" s="108"/>
      <c r="I9" s="109"/>
      <c r="J9" s="109"/>
    </row>
    <row r="10" spans="1:10" x14ac:dyDescent="0.3">
      <c r="A10" s="91" t="s">
        <v>44</v>
      </c>
      <c r="B10" s="97">
        <v>62739</v>
      </c>
      <c r="C10" s="97">
        <v>37713093</v>
      </c>
      <c r="D10" s="97">
        <v>15793</v>
      </c>
      <c r="E10" s="97">
        <v>9436595</v>
      </c>
      <c r="F10" s="102">
        <f t="shared" si="0"/>
        <v>78532</v>
      </c>
      <c r="G10" s="103">
        <f t="shared" si="0"/>
        <v>47149688</v>
      </c>
      <c r="H10" s="108"/>
      <c r="I10" s="109"/>
      <c r="J10" s="109"/>
    </row>
    <row r="11" spans="1:10" x14ac:dyDescent="0.3">
      <c r="A11" s="91" t="s">
        <v>1</v>
      </c>
      <c r="B11" s="97">
        <v>27882</v>
      </c>
      <c r="C11" s="97">
        <v>24494817.899999999</v>
      </c>
      <c r="D11" s="97">
        <v>5401</v>
      </c>
      <c r="E11" s="97">
        <v>4383107</v>
      </c>
      <c r="F11" s="102">
        <f t="shared" si="0"/>
        <v>33283</v>
      </c>
      <c r="G11" s="103">
        <f t="shared" si="0"/>
        <v>28877924.899999999</v>
      </c>
      <c r="H11" s="108"/>
      <c r="I11" s="109"/>
      <c r="J11" s="109"/>
    </row>
    <row r="12" spans="1:10" x14ac:dyDescent="0.3">
      <c r="A12" s="91" t="s">
        <v>9</v>
      </c>
      <c r="B12" s="97">
        <v>4217</v>
      </c>
      <c r="C12" s="97">
        <v>3125202</v>
      </c>
      <c r="D12" s="97">
        <v>660</v>
      </c>
      <c r="E12" s="97">
        <v>585266</v>
      </c>
      <c r="F12" s="102">
        <f t="shared" si="0"/>
        <v>4877</v>
      </c>
      <c r="G12" s="103">
        <f t="shared" si="0"/>
        <v>3710468</v>
      </c>
      <c r="H12" s="108"/>
      <c r="I12" s="109"/>
      <c r="J12" s="109"/>
    </row>
    <row r="13" spans="1:10" x14ac:dyDescent="0.3">
      <c r="A13" s="90" t="s">
        <v>6</v>
      </c>
      <c r="B13" s="92">
        <v>1523</v>
      </c>
      <c r="C13" s="92">
        <v>2906536</v>
      </c>
      <c r="D13" s="92">
        <v>982</v>
      </c>
      <c r="E13" s="92">
        <v>2492822</v>
      </c>
      <c r="F13" s="95">
        <f t="shared" si="0"/>
        <v>2505</v>
      </c>
      <c r="G13" s="96">
        <f t="shared" si="0"/>
        <v>5399358</v>
      </c>
      <c r="H13" s="110">
        <f>G13/G2</f>
        <v>1.2558754465736982E-3</v>
      </c>
      <c r="I13" s="111">
        <f>F13/F2</f>
        <v>9.2211768283053687E-4</v>
      </c>
      <c r="J13" s="111">
        <f>E13/G13</f>
        <v>0.46168859334757945</v>
      </c>
    </row>
    <row r="14" spans="1:10" x14ac:dyDescent="0.3">
      <c r="A14" s="91" t="s">
        <v>0</v>
      </c>
      <c r="B14" s="97">
        <v>123</v>
      </c>
      <c r="C14" s="97">
        <v>541688</v>
      </c>
      <c r="D14" s="97">
        <v>59</v>
      </c>
      <c r="E14" s="97">
        <v>1103636</v>
      </c>
      <c r="F14" s="98">
        <f t="shared" si="0"/>
        <v>182</v>
      </c>
      <c r="G14" s="99">
        <f t="shared" si="0"/>
        <v>1645324</v>
      </c>
      <c r="H14" s="110"/>
      <c r="I14" s="112"/>
      <c r="J14" s="112"/>
    </row>
    <row r="15" spans="1:10" x14ac:dyDescent="0.3">
      <c r="A15" s="91" t="s">
        <v>44</v>
      </c>
      <c r="B15" s="97">
        <v>1400</v>
      </c>
      <c r="C15" s="97">
        <v>2364848</v>
      </c>
      <c r="D15" s="97">
        <v>923</v>
      </c>
      <c r="E15" s="97">
        <v>1389186</v>
      </c>
      <c r="F15" s="98">
        <f t="shared" si="0"/>
        <v>2323</v>
      </c>
      <c r="G15" s="99">
        <f t="shared" si="0"/>
        <v>3754034</v>
      </c>
      <c r="H15" s="110"/>
      <c r="I15" s="112"/>
      <c r="J15" s="112"/>
    </row>
    <row r="16" spans="1:10" x14ac:dyDescent="0.3">
      <c r="A16" s="91" t="s">
        <v>9</v>
      </c>
      <c r="B16" s="97">
        <v>0</v>
      </c>
      <c r="C16" s="97">
        <v>0</v>
      </c>
      <c r="D16" s="97">
        <v>0</v>
      </c>
      <c r="E16" s="97">
        <v>0</v>
      </c>
      <c r="F16" s="98">
        <f t="shared" si="0"/>
        <v>0</v>
      </c>
      <c r="G16" s="99">
        <f t="shared" si="0"/>
        <v>0</v>
      </c>
      <c r="H16" s="110"/>
      <c r="I16" s="113"/>
      <c r="J16" s="113"/>
    </row>
    <row r="17" spans="1:10" x14ac:dyDescent="0.3">
      <c r="A17" s="90" t="s">
        <v>7</v>
      </c>
      <c r="B17" s="92">
        <v>219349</v>
      </c>
      <c r="C17" s="92">
        <v>245562594</v>
      </c>
      <c r="D17" s="92">
        <v>69747</v>
      </c>
      <c r="E17" s="92">
        <v>183650706.19999999</v>
      </c>
      <c r="F17" s="100">
        <f t="shared" si="0"/>
        <v>289096</v>
      </c>
      <c r="G17" s="101">
        <f t="shared" si="0"/>
        <v>429213300.19999999</v>
      </c>
      <c r="H17" s="108">
        <f>G17/G2</f>
        <v>9.9833803401079488E-2</v>
      </c>
      <c r="I17" s="109">
        <f>F17/F2</f>
        <v>0.10641937470482112</v>
      </c>
      <c r="J17" s="109">
        <f>E17/G17</f>
        <v>0.42787748216195653</v>
      </c>
    </row>
    <row r="18" spans="1:10" x14ac:dyDescent="0.3">
      <c r="A18" s="91" t="s">
        <v>0</v>
      </c>
      <c r="B18" s="97">
        <v>118300</v>
      </c>
      <c r="C18" s="97">
        <v>141090205</v>
      </c>
      <c r="D18" s="97">
        <v>27924</v>
      </c>
      <c r="E18" s="97">
        <v>64936021</v>
      </c>
      <c r="F18" s="102">
        <f t="shared" si="0"/>
        <v>146224</v>
      </c>
      <c r="G18" s="103">
        <f t="shared" si="0"/>
        <v>206026226</v>
      </c>
      <c r="H18" s="108"/>
      <c r="I18" s="109"/>
      <c r="J18" s="109"/>
    </row>
    <row r="19" spans="1:10" x14ac:dyDescent="0.3">
      <c r="A19" s="91" t="s">
        <v>44</v>
      </c>
      <c r="B19" s="97">
        <v>84414</v>
      </c>
      <c r="C19" s="97">
        <v>73120379</v>
      </c>
      <c r="D19" s="97">
        <v>36136</v>
      </c>
      <c r="E19" s="97">
        <v>71798862</v>
      </c>
      <c r="F19" s="102">
        <f t="shared" si="0"/>
        <v>120550</v>
      </c>
      <c r="G19" s="103">
        <f t="shared" si="0"/>
        <v>144919241</v>
      </c>
      <c r="H19" s="108"/>
      <c r="I19" s="109"/>
      <c r="J19" s="109"/>
    </row>
    <row r="20" spans="1:10" x14ac:dyDescent="0.3">
      <c r="A20" s="91" t="s">
        <v>1</v>
      </c>
      <c r="B20" s="97">
        <v>14910</v>
      </c>
      <c r="C20" s="97">
        <v>30941326</v>
      </c>
      <c r="D20" s="97">
        <v>5272</v>
      </c>
      <c r="E20" s="97">
        <v>46775508.200000003</v>
      </c>
      <c r="F20" s="102">
        <f t="shared" si="0"/>
        <v>20182</v>
      </c>
      <c r="G20" s="103">
        <f t="shared" si="0"/>
        <v>77716834.200000003</v>
      </c>
      <c r="H20" s="108"/>
      <c r="I20" s="109"/>
      <c r="J20" s="109"/>
    </row>
    <row r="21" spans="1:10" x14ac:dyDescent="0.3">
      <c r="A21" s="91" t="s">
        <v>9</v>
      </c>
      <c r="B21" s="97">
        <v>1725</v>
      </c>
      <c r="C21" s="97">
        <v>410684</v>
      </c>
      <c r="D21" s="97">
        <v>415</v>
      </c>
      <c r="E21" s="97">
        <v>140315</v>
      </c>
      <c r="F21" s="102">
        <f t="shared" si="0"/>
        <v>2140</v>
      </c>
      <c r="G21" s="103">
        <f t="shared" si="0"/>
        <v>550999</v>
      </c>
      <c r="H21" s="108"/>
      <c r="I21" s="109"/>
      <c r="J21" s="109"/>
    </row>
    <row r="22" spans="1:10" x14ac:dyDescent="0.3">
      <c r="A22" s="90" t="s">
        <v>3</v>
      </c>
      <c r="B22" s="92">
        <v>27497</v>
      </c>
      <c r="C22" s="92">
        <v>252105347.27000001</v>
      </c>
      <c r="D22" s="92">
        <v>19212</v>
      </c>
      <c r="E22" s="92">
        <v>342965539.69999999</v>
      </c>
      <c r="F22" s="100">
        <f t="shared" si="0"/>
        <v>46709</v>
      </c>
      <c r="G22" s="101">
        <f t="shared" si="0"/>
        <v>595070886.97000003</v>
      </c>
      <c r="H22" s="108">
        <f>G22/G2</f>
        <v>0.1384118104256942</v>
      </c>
      <c r="I22" s="109">
        <f>F22/F2</f>
        <v>1.7194089759413791E-2</v>
      </c>
      <c r="J22" s="109">
        <f>E22/G22</f>
        <v>0.57634400742795922</v>
      </c>
    </row>
    <row r="23" spans="1:10" x14ac:dyDescent="0.3">
      <c r="A23" s="91" t="s">
        <v>0</v>
      </c>
      <c r="B23" s="97">
        <v>5443</v>
      </c>
      <c r="C23" s="97">
        <v>101421076</v>
      </c>
      <c r="D23" s="97">
        <v>6430</v>
      </c>
      <c r="E23" s="97">
        <v>154909501</v>
      </c>
      <c r="F23" s="102">
        <f t="shared" si="0"/>
        <v>11873</v>
      </c>
      <c r="G23" s="103">
        <f t="shared" si="0"/>
        <v>256330577</v>
      </c>
      <c r="H23" s="108"/>
      <c r="I23" s="109"/>
      <c r="J23" s="109"/>
    </row>
    <row r="24" spans="1:10" x14ac:dyDescent="0.3">
      <c r="A24" s="91" t="s">
        <v>44</v>
      </c>
      <c r="B24" s="97">
        <v>20554</v>
      </c>
      <c r="C24" s="97">
        <v>135397579</v>
      </c>
      <c r="D24" s="97">
        <v>11672</v>
      </c>
      <c r="E24" s="97">
        <v>154598981</v>
      </c>
      <c r="F24" s="102">
        <f t="shared" si="0"/>
        <v>32226</v>
      </c>
      <c r="G24" s="103">
        <f t="shared" si="0"/>
        <v>289996560</v>
      </c>
      <c r="H24" s="108"/>
      <c r="I24" s="109"/>
      <c r="J24" s="109"/>
    </row>
    <row r="25" spans="1:10" x14ac:dyDescent="0.3">
      <c r="A25" s="91" t="s">
        <v>1</v>
      </c>
      <c r="B25" s="97">
        <v>353</v>
      </c>
      <c r="C25" s="97">
        <v>10018630</v>
      </c>
      <c r="D25" s="97">
        <v>721</v>
      </c>
      <c r="E25" s="97">
        <v>29611584</v>
      </c>
      <c r="F25" s="102">
        <f t="shared" si="0"/>
        <v>1074</v>
      </c>
      <c r="G25" s="103">
        <f t="shared" si="0"/>
        <v>39630214</v>
      </c>
      <c r="H25" s="108"/>
      <c r="I25" s="109"/>
      <c r="J25" s="109"/>
    </row>
    <row r="26" spans="1:10" x14ac:dyDescent="0.3">
      <c r="A26" s="91" t="s">
        <v>9</v>
      </c>
      <c r="B26" s="97">
        <v>1147</v>
      </c>
      <c r="C26" s="97">
        <v>5268062.2699999996</v>
      </c>
      <c r="D26" s="97">
        <v>389</v>
      </c>
      <c r="E26" s="97">
        <v>3845473.7</v>
      </c>
      <c r="F26" s="102">
        <f t="shared" si="0"/>
        <v>1536</v>
      </c>
      <c r="G26" s="103">
        <f t="shared" si="0"/>
        <v>9113535.9699999988</v>
      </c>
      <c r="H26" s="108"/>
      <c r="I26" s="109"/>
      <c r="J26" s="109"/>
    </row>
    <row r="27" spans="1:10" x14ac:dyDescent="0.3">
      <c r="A27" s="90" t="s">
        <v>2</v>
      </c>
      <c r="B27" s="92">
        <v>1956</v>
      </c>
      <c r="C27" s="92">
        <v>223040906</v>
      </c>
      <c r="D27" s="92">
        <v>5207</v>
      </c>
      <c r="E27" s="92">
        <v>1226834298.45</v>
      </c>
      <c r="F27" s="100">
        <f t="shared" si="0"/>
        <v>7163</v>
      </c>
      <c r="G27" s="101">
        <f t="shared" si="0"/>
        <v>1449875204.45</v>
      </c>
      <c r="H27" s="108">
        <f>G27/G2</f>
        <v>0.33723688443418193</v>
      </c>
      <c r="I27" s="107">
        <f>F27/F2</f>
        <v>2.6367780287884775E-3</v>
      </c>
      <c r="J27" s="107">
        <f>E27/G27</f>
        <v>0.84616544560839702</v>
      </c>
    </row>
    <row r="28" spans="1:10" x14ac:dyDescent="0.3">
      <c r="A28" s="91" t="s">
        <v>0</v>
      </c>
      <c r="B28" s="97">
        <v>751</v>
      </c>
      <c r="C28" s="97">
        <v>87204660</v>
      </c>
      <c r="D28" s="97">
        <v>2257</v>
      </c>
      <c r="E28" s="97">
        <v>543738148</v>
      </c>
      <c r="F28" s="102">
        <f t="shared" si="0"/>
        <v>3008</v>
      </c>
      <c r="G28" s="103">
        <f t="shared" si="0"/>
        <v>630942808</v>
      </c>
      <c r="H28" s="108"/>
      <c r="I28" s="107"/>
      <c r="J28" s="107"/>
    </row>
    <row r="29" spans="1:10" x14ac:dyDescent="0.3">
      <c r="A29" s="91" t="s">
        <v>44</v>
      </c>
      <c r="B29" s="97">
        <v>1168</v>
      </c>
      <c r="C29" s="97">
        <v>130268240</v>
      </c>
      <c r="D29" s="97">
        <v>2735</v>
      </c>
      <c r="E29" s="97">
        <v>614999149</v>
      </c>
      <c r="F29" s="102">
        <f t="shared" si="0"/>
        <v>3903</v>
      </c>
      <c r="G29" s="103">
        <f t="shared" si="0"/>
        <v>745267389</v>
      </c>
      <c r="H29" s="108"/>
      <c r="I29" s="107"/>
      <c r="J29" s="107"/>
    </row>
    <row r="30" spans="1:10" x14ac:dyDescent="0.3">
      <c r="A30" s="91" t="s">
        <v>1</v>
      </c>
      <c r="B30" s="97">
        <v>31</v>
      </c>
      <c r="C30" s="97">
        <v>4846364</v>
      </c>
      <c r="D30" s="97">
        <v>193</v>
      </c>
      <c r="E30" s="97">
        <v>56686529</v>
      </c>
      <c r="F30" s="102">
        <f t="shared" si="0"/>
        <v>224</v>
      </c>
      <c r="G30" s="103">
        <f t="shared" si="0"/>
        <v>61532893</v>
      </c>
      <c r="H30" s="108"/>
      <c r="I30" s="107"/>
      <c r="J30" s="107"/>
    </row>
    <row r="31" spans="1:10" x14ac:dyDescent="0.3">
      <c r="A31" s="91" t="s">
        <v>9</v>
      </c>
      <c r="B31" s="97">
        <v>6</v>
      </c>
      <c r="C31" s="97">
        <v>721642</v>
      </c>
      <c r="D31" s="97">
        <v>22</v>
      </c>
      <c r="E31" s="97">
        <v>11410472.449999999</v>
      </c>
      <c r="F31" s="102">
        <f t="shared" si="0"/>
        <v>28</v>
      </c>
      <c r="G31" s="103">
        <f t="shared" si="0"/>
        <v>12132114.449999999</v>
      </c>
      <c r="H31" s="108"/>
      <c r="I31" s="107"/>
      <c r="J31" s="107"/>
    </row>
    <row r="32" spans="1:10" x14ac:dyDescent="0.3">
      <c r="A32" s="90" t="s">
        <v>8</v>
      </c>
      <c r="B32" s="92">
        <v>7299</v>
      </c>
      <c r="C32" s="92">
        <v>9049010.709999999</v>
      </c>
      <c r="D32" s="92">
        <v>8298</v>
      </c>
      <c r="E32" s="92">
        <v>21754874.41</v>
      </c>
      <c r="F32" s="100">
        <f t="shared" si="0"/>
        <v>15597</v>
      </c>
      <c r="G32" s="101">
        <f t="shared" si="0"/>
        <v>30803885.119999997</v>
      </c>
      <c r="H32" s="106">
        <f>G32/G2</f>
        <v>7.1648968231565477E-3</v>
      </c>
      <c r="I32" s="107">
        <f>F32/F2</f>
        <v>5.7414249497436658E-3</v>
      </c>
      <c r="J32" s="107">
        <f>E32/G32</f>
        <v>0.7062380061882273</v>
      </c>
    </row>
    <row r="33" spans="1:10" x14ac:dyDescent="0.3">
      <c r="A33" s="91" t="s">
        <v>0</v>
      </c>
      <c r="B33" s="97">
        <v>644</v>
      </c>
      <c r="C33" s="97">
        <v>4391389</v>
      </c>
      <c r="D33" s="97">
        <v>622</v>
      </c>
      <c r="E33" s="97">
        <v>9743689</v>
      </c>
      <c r="F33" s="102">
        <f t="shared" si="0"/>
        <v>1266</v>
      </c>
      <c r="G33" s="103">
        <f t="shared" si="0"/>
        <v>14135078</v>
      </c>
      <c r="H33" s="106"/>
      <c r="I33" s="107"/>
      <c r="J33" s="107"/>
    </row>
    <row r="34" spans="1:10" x14ac:dyDescent="0.3">
      <c r="A34" s="91" t="s">
        <v>44</v>
      </c>
      <c r="B34" s="97">
        <v>6087</v>
      </c>
      <c r="C34" s="97">
        <v>3260416</v>
      </c>
      <c r="D34" s="97">
        <v>6690</v>
      </c>
      <c r="E34" s="97">
        <v>9641581</v>
      </c>
      <c r="F34" s="102">
        <f t="shared" si="0"/>
        <v>12777</v>
      </c>
      <c r="G34" s="103">
        <f t="shared" si="0"/>
        <v>12901997</v>
      </c>
      <c r="H34" s="106"/>
      <c r="I34" s="107"/>
      <c r="J34" s="107"/>
    </row>
    <row r="35" spans="1:10" x14ac:dyDescent="0.3">
      <c r="A35" s="91" t="s">
        <v>1</v>
      </c>
      <c r="B35" s="97">
        <v>174</v>
      </c>
      <c r="C35" s="97">
        <v>1265215.7</v>
      </c>
      <c r="D35" s="97">
        <v>834</v>
      </c>
      <c r="E35" s="97">
        <v>2130778.9</v>
      </c>
      <c r="F35" s="102">
        <f t="shared" si="0"/>
        <v>1008</v>
      </c>
      <c r="G35" s="103">
        <f t="shared" si="0"/>
        <v>3395994.5999999996</v>
      </c>
      <c r="H35" s="106"/>
      <c r="I35" s="107"/>
      <c r="J35" s="107"/>
    </row>
    <row r="36" spans="1:10" x14ac:dyDescent="0.3">
      <c r="A36" s="91" t="s">
        <v>9</v>
      </c>
      <c r="B36" s="97">
        <v>394</v>
      </c>
      <c r="C36" s="97">
        <v>131990.01</v>
      </c>
      <c r="D36" s="97">
        <v>152</v>
      </c>
      <c r="E36" s="97">
        <v>238825.51</v>
      </c>
      <c r="F36" s="102">
        <f t="shared" si="0"/>
        <v>546</v>
      </c>
      <c r="G36" s="103">
        <f t="shared" si="0"/>
        <v>370815.52</v>
      </c>
      <c r="H36" s="106"/>
      <c r="I36" s="107"/>
      <c r="J36" s="107"/>
    </row>
    <row r="37" spans="1:10" x14ac:dyDescent="0.3">
      <c r="A37" s="90" t="s">
        <v>20</v>
      </c>
      <c r="B37" s="92">
        <v>578</v>
      </c>
      <c r="C37" s="92">
        <v>1292564</v>
      </c>
      <c r="D37" s="92">
        <v>64</v>
      </c>
      <c r="E37" s="92">
        <v>551632.9</v>
      </c>
      <c r="F37" s="100">
        <f t="shared" ref="F37:G41" si="1">B37+D37</f>
        <v>642</v>
      </c>
      <c r="G37" s="101">
        <f t="shared" si="1"/>
        <v>1844196.9</v>
      </c>
      <c r="H37" s="106">
        <f>G37/G2</f>
        <v>4.2895499897530959E-4</v>
      </c>
      <c r="I37" s="107">
        <f>F37/F2</f>
        <v>2.3632716661764656E-4</v>
      </c>
      <c r="J37" s="107">
        <f>E37/G37</f>
        <v>0.29911822322226006</v>
      </c>
    </row>
    <row r="38" spans="1:10" x14ac:dyDescent="0.3">
      <c r="A38" s="91" t="s">
        <v>0</v>
      </c>
      <c r="B38" s="97">
        <v>0</v>
      </c>
      <c r="C38" s="97">
        <v>0</v>
      </c>
      <c r="D38" s="97">
        <v>0</v>
      </c>
      <c r="E38" s="97">
        <v>0</v>
      </c>
      <c r="F38" s="102">
        <f t="shared" si="1"/>
        <v>0</v>
      </c>
      <c r="G38" s="103">
        <f t="shared" si="1"/>
        <v>0</v>
      </c>
      <c r="H38" s="106"/>
      <c r="I38" s="107"/>
      <c r="J38" s="107"/>
    </row>
    <row r="39" spans="1:10" x14ac:dyDescent="0.3">
      <c r="A39" s="91" t="s">
        <v>44</v>
      </c>
      <c r="B39" s="97">
        <v>0</v>
      </c>
      <c r="C39" s="97">
        <v>0</v>
      </c>
      <c r="D39" s="97">
        <v>0</v>
      </c>
      <c r="E39" s="97">
        <v>0</v>
      </c>
      <c r="F39" s="102">
        <f t="shared" si="1"/>
        <v>0</v>
      </c>
      <c r="G39" s="103">
        <f t="shared" si="1"/>
        <v>0</v>
      </c>
      <c r="H39" s="106"/>
      <c r="I39" s="107"/>
      <c r="J39" s="107"/>
    </row>
    <row r="40" spans="1:10" x14ac:dyDescent="0.3">
      <c r="A40" s="91" t="s">
        <v>1</v>
      </c>
      <c r="B40" s="97">
        <v>528</v>
      </c>
      <c r="C40" s="97">
        <v>1205281</v>
      </c>
      <c r="D40" s="97">
        <v>64</v>
      </c>
      <c r="E40" s="97">
        <v>551632.9</v>
      </c>
      <c r="F40" s="102">
        <f t="shared" si="1"/>
        <v>592</v>
      </c>
      <c r="G40" s="103">
        <f t="shared" si="1"/>
        <v>1756913.9</v>
      </c>
      <c r="H40" s="106"/>
      <c r="I40" s="107"/>
      <c r="J40" s="107"/>
    </row>
    <row r="41" spans="1:10" ht="15" thickBot="1" x14ac:dyDescent="0.35">
      <c r="A41" s="91" t="s">
        <v>9</v>
      </c>
      <c r="B41" s="97">
        <v>50</v>
      </c>
      <c r="C41" s="97">
        <v>87283</v>
      </c>
      <c r="D41" s="97">
        <v>0</v>
      </c>
      <c r="E41" s="97">
        <v>0</v>
      </c>
      <c r="F41" s="104">
        <f t="shared" si="1"/>
        <v>50</v>
      </c>
      <c r="G41" s="105">
        <f t="shared" si="1"/>
        <v>87283</v>
      </c>
      <c r="H41" s="106"/>
      <c r="I41" s="107"/>
      <c r="J41" s="107"/>
    </row>
    <row r="42" spans="1:10" x14ac:dyDescent="0.3">
      <c r="A42" s="4"/>
      <c r="B42" s="5"/>
      <c r="C42" s="5"/>
      <c r="D42" s="5"/>
      <c r="E42" s="5"/>
      <c r="F42" s="5"/>
      <c r="G42" s="5"/>
      <c r="H42" s="4"/>
      <c r="I42" s="4"/>
      <c r="J42" s="4"/>
    </row>
    <row r="43" spans="1:10" x14ac:dyDescent="0.3">
      <c r="A43" s="4"/>
      <c r="B43" s="5"/>
      <c r="C43" s="5"/>
      <c r="D43" s="5"/>
      <c r="E43" s="5"/>
      <c r="F43" s="5"/>
      <c r="G43" s="5"/>
      <c r="H43" s="4"/>
      <c r="I43" s="4"/>
      <c r="J43" s="4"/>
    </row>
    <row r="44" spans="1:10" x14ac:dyDescent="0.3">
      <c r="A44" s="4" t="s">
        <v>14</v>
      </c>
      <c r="B44" s="5"/>
      <c r="C44" s="5"/>
      <c r="D44" s="5"/>
      <c r="E44" s="5"/>
      <c r="F44" s="5"/>
      <c r="G44" s="5"/>
      <c r="H44" s="4"/>
      <c r="I44" s="4"/>
      <c r="J44" s="4"/>
    </row>
    <row r="45" spans="1:10" x14ac:dyDescent="0.3">
      <c r="A45" s="4" t="s">
        <v>15</v>
      </c>
      <c r="B45" s="5"/>
      <c r="C45" s="5"/>
      <c r="D45" s="5"/>
      <c r="E45" s="5"/>
      <c r="F45" s="5"/>
      <c r="G45" s="5"/>
      <c r="H45" s="4"/>
      <c r="I45" s="4"/>
      <c r="J45" s="4"/>
    </row>
    <row r="46" spans="1:10" x14ac:dyDescent="0.3">
      <c r="A46" s="4" t="s">
        <v>16</v>
      </c>
      <c r="B46" s="5"/>
      <c r="C46" s="5"/>
      <c r="D46" s="5"/>
      <c r="E46" s="5"/>
      <c r="F46" s="5"/>
      <c r="G46" s="5"/>
      <c r="H46" s="4"/>
      <c r="I46" s="4"/>
      <c r="J46" s="4"/>
    </row>
    <row r="47" spans="1:10" x14ac:dyDescent="0.3">
      <c r="A47" s="4" t="s">
        <v>17</v>
      </c>
      <c r="B47" s="5"/>
      <c r="C47" s="5"/>
      <c r="D47" s="5"/>
      <c r="E47" s="5"/>
      <c r="F47" s="5"/>
      <c r="G47" s="5"/>
      <c r="H47" s="4"/>
      <c r="I47" s="4"/>
      <c r="J47" s="4"/>
    </row>
    <row r="48" spans="1:10" x14ac:dyDescent="0.3">
      <c r="A48" s="4" t="s">
        <v>18</v>
      </c>
      <c r="B48" s="5"/>
      <c r="C48" s="5"/>
      <c r="D48" s="5"/>
      <c r="E48" s="5"/>
      <c r="F48" s="5"/>
      <c r="G48" s="5"/>
      <c r="H48" s="4"/>
      <c r="I48" s="4"/>
      <c r="J48" s="4"/>
    </row>
    <row r="49" spans="1:1" x14ac:dyDescent="0.3">
      <c r="A49" t="s">
        <v>19</v>
      </c>
    </row>
    <row r="50" spans="1:1" x14ac:dyDescent="0.3">
      <c r="A50" t="s">
        <v>54</v>
      </c>
    </row>
    <row r="51" spans="1:1" x14ac:dyDescent="0.3">
      <c r="A51" t="s">
        <v>42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10" zoomScaleNormal="100" workbookViewId="0">
      <selection activeCell="B4" sqref="B4"/>
    </sheetView>
  </sheetViews>
  <sheetFormatPr defaultColWidth="9.109375" defaultRowHeight="14.4" x14ac:dyDescent="0.3"/>
  <cols>
    <col min="1" max="1" width="17.44140625" style="10" customWidth="1"/>
    <col min="2" max="2" width="13.109375" style="11" customWidth="1"/>
    <col min="3" max="3" width="14.44140625" style="11" customWidth="1"/>
    <col min="4" max="4" width="13.109375" style="11" customWidth="1"/>
    <col min="5" max="5" width="14.109375" style="11" customWidth="1"/>
    <col min="6" max="6" width="11.44140625" style="10" customWidth="1"/>
    <col min="7" max="7" width="12.88671875" style="10" customWidth="1"/>
    <col min="8" max="8" width="12.6640625" style="10" bestFit="1" customWidth="1"/>
    <col min="9" max="9" width="11.88671875" style="10" customWidth="1"/>
    <col min="10" max="10" width="13.6640625" style="10" bestFit="1" customWidth="1"/>
    <col min="11" max="11" width="9.109375" style="10"/>
    <col min="12" max="12" width="12.6640625" style="10" bestFit="1" customWidth="1"/>
    <col min="13" max="16384" width="9.109375" style="10"/>
  </cols>
  <sheetData>
    <row r="1" spans="1:10" ht="43.2" x14ac:dyDescent="0.3">
      <c r="A1" s="163">
        <f>JAN!A1</f>
        <v>2014</v>
      </c>
      <c r="B1" s="164" t="str">
        <f>AUG!B1</f>
        <v>LDC # of Customer</v>
      </c>
      <c r="C1" s="164" t="str">
        <f>AUG!C1</f>
        <v>LDC  kWh used</v>
      </c>
      <c r="D1" s="164" t="str">
        <f>AUG!D1</f>
        <v xml:space="preserve"> CG # of Customer</v>
      </c>
      <c r="E1" s="164" t="str">
        <f>AUG!E1</f>
        <v xml:space="preserve"> CG kWh Used</v>
      </c>
      <c r="F1" s="165" t="s">
        <v>11</v>
      </c>
      <c r="G1" s="165" t="s">
        <v>10</v>
      </c>
      <c r="H1" s="166" t="s">
        <v>12</v>
      </c>
      <c r="I1" s="166" t="s">
        <v>13</v>
      </c>
      <c r="J1" s="167" t="s">
        <v>21</v>
      </c>
    </row>
    <row r="2" spans="1:10" ht="15" x14ac:dyDescent="0.25">
      <c r="A2" s="161" t="s">
        <v>34</v>
      </c>
      <c r="B2" s="162">
        <v>1332895</v>
      </c>
      <c r="C2" s="162">
        <v>1113968213.53</v>
      </c>
      <c r="D2" s="162">
        <v>406272</v>
      </c>
      <c r="E2" s="162">
        <v>1956478200.04</v>
      </c>
      <c r="F2" s="139">
        <f>B2+D2</f>
        <v>1739167</v>
      </c>
      <c r="G2" s="139">
        <f>C2+E2</f>
        <v>3070446413.5699997</v>
      </c>
      <c r="H2" s="156">
        <f>SUM(H3:H36)</f>
        <v>0.99948859879362817</v>
      </c>
      <c r="I2" s="157">
        <f>SUM(I3:I36)</f>
        <v>0.99962050797881974</v>
      </c>
      <c r="J2" s="157">
        <f>E2/G2</f>
        <v>0.63719666019678489</v>
      </c>
    </row>
    <row r="3" spans="1:10" x14ac:dyDescent="0.3">
      <c r="A3" s="153" t="s">
        <v>22</v>
      </c>
      <c r="B3" s="158">
        <v>866820</v>
      </c>
      <c r="C3" s="158">
        <v>405695702.25999999</v>
      </c>
      <c r="D3" s="158">
        <v>234556</v>
      </c>
      <c r="E3" s="158">
        <v>112705903</v>
      </c>
      <c r="F3" s="145">
        <f>B3+D3</f>
        <v>1101376</v>
      </c>
      <c r="G3" s="145">
        <f>C3+E3</f>
        <v>518401605.25999999</v>
      </c>
      <c r="H3" s="108">
        <f>G3/G$2</f>
        <v>0.16883590704234303</v>
      </c>
      <c r="I3" s="159">
        <f>F3/F2</f>
        <v>0.63327788533246088</v>
      </c>
      <c r="J3" s="159">
        <f>E3/G3</f>
        <v>0.21741040509215495</v>
      </c>
    </row>
    <row r="4" spans="1:10" x14ac:dyDescent="0.3">
      <c r="A4" s="155" t="s">
        <v>23</v>
      </c>
      <c r="B4" s="158">
        <v>11209</v>
      </c>
      <c r="C4" s="158">
        <v>7571904</v>
      </c>
      <c r="D4" s="158">
        <v>137</v>
      </c>
      <c r="E4" s="158">
        <v>100722</v>
      </c>
      <c r="F4" s="158">
        <f>B4+D4</f>
        <v>11346</v>
      </c>
      <c r="G4" s="158">
        <f t="shared" ref="F4:G36" si="0">C4+E4</f>
        <v>7672626</v>
      </c>
      <c r="H4" s="108"/>
      <c r="I4" s="159"/>
      <c r="J4" s="159"/>
    </row>
    <row r="5" spans="1:10" x14ac:dyDescent="0.3">
      <c r="A5" s="155" t="s">
        <v>24</v>
      </c>
      <c r="B5" s="158">
        <v>701543</v>
      </c>
      <c r="C5" s="158">
        <v>326638804</v>
      </c>
      <c r="D5" s="158">
        <v>215967</v>
      </c>
      <c r="E5" s="158">
        <v>102719298</v>
      </c>
      <c r="F5" s="158">
        <f t="shared" si="0"/>
        <v>917510</v>
      </c>
      <c r="G5" s="158">
        <f t="shared" si="0"/>
        <v>429358102</v>
      </c>
      <c r="H5" s="108"/>
      <c r="I5" s="159"/>
      <c r="J5" s="159"/>
    </row>
    <row r="6" spans="1:10" x14ac:dyDescent="0.3">
      <c r="A6" s="155" t="s">
        <v>25</v>
      </c>
      <c r="B6" s="158">
        <v>137690</v>
      </c>
      <c r="C6" s="158">
        <v>64168541.200000003</v>
      </c>
      <c r="D6" s="158">
        <v>14789</v>
      </c>
      <c r="E6" s="158">
        <v>7566246</v>
      </c>
      <c r="F6" s="158">
        <f t="shared" si="0"/>
        <v>152479</v>
      </c>
      <c r="G6" s="158">
        <f t="shared" si="0"/>
        <v>71734787.200000003</v>
      </c>
      <c r="H6" s="108"/>
      <c r="I6" s="159"/>
      <c r="J6" s="159"/>
    </row>
    <row r="7" spans="1:10" x14ac:dyDescent="0.3">
      <c r="A7" s="155" t="s">
        <v>26</v>
      </c>
      <c r="B7" s="158">
        <v>16378</v>
      </c>
      <c r="C7" s="158">
        <v>7316453.0599999996</v>
      </c>
      <c r="D7" s="158">
        <v>3663</v>
      </c>
      <c r="E7" s="158">
        <v>2319637</v>
      </c>
      <c r="F7" s="158">
        <f t="shared" si="0"/>
        <v>20041</v>
      </c>
      <c r="G7" s="158">
        <f t="shared" si="0"/>
        <v>9636090.0599999987</v>
      </c>
      <c r="H7" s="108"/>
      <c r="I7" s="159"/>
      <c r="J7" s="159"/>
    </row>
    <row r="8" spans="1:10" x14ac:dyDescent="0.3">
      <c r="A8" s="153" t="s">
        <v>27</v>
      </c>
      <c r="B8" s="158">
        <v>209105</v>
      </c>
      <c r="C8" s="158">
        <v>96224432.939999998</v>
      </c>
      <c r="D8" s="158">
        <v>65501</v>
      </c>
      <c r="E8" s="158">
        <v>29500870</v>
      </c>
      <c r="F8" s="139">
        <f t="shared" si="0"/>
        <v>274606</v>
      </c>
      <c r="G8" s="139">
        <f t="shared" si="0"/>
        <v>125725302.94</v>
      </c>
      <c r="H8" s="108">
        <f>G8/G2</f>
        <v>4.0946913251555341E-2</v>
      </c>
      <c r="I8" s="109">
        <f>F8/F2</f>
        <v>0.15789513025488638</v>
      </c>
      <c r="J8" s="109">
        <f>E8/G8</f>
        <v>0.23464544773520035</v>
      </c>
    </row>
    <row r="9" spans="1:10" x14ac:dyDescent="0.3">
      <c r="A9" s="155" t="s">
        <v>23</v>
      </c>
      <c r="B9" s="158">
        <v>115488</v>
      </c>
      <c r="C9" s="158">
        <v>56410195</v>
      </c>
      <c r="D9" s="158">
        <v>40360</v>
      </c>
      <c r="E9" s="158">
        <v>18812955</v>
      </c>
      <c r="F9" s="160">
        <f t="shared" si="0"/>
        <v>155848</v>
      </c>
      <c r="G9" s="160">
        <f t="shared" si="0"/>
        <v>75223150</v>
      </c>
      <c r="H9" s="108"/>
      <c r="I9" s="109"/>
      <c r="J9" s="109"/>
    </row>
    <row r="10" spans="1:10" x14ac:dyDescent="0.3">
      <c r="A10" s="155" t="s">
        <v>24</v>
      </c>
      <c r="B10" s="158">
        <v>63072</v>
      </c>
      <c r="C10" s="158">
        <v>24853914</v>
      </c>
      <c r="D10" s="158">
        <v>17913</v>
      </c>
      <c r="E10" s="158">
        <v>7273750</v>
      </c>
      <c r="F10" s="160">
        <f t="shared" si="0"/>
        <v>80985</v>
      </c>
      <c r="G10" s="160">
        <f t="shared" si="0"/>
        <v>32127664</v>
      </c>
      <c r="H10" s="108"/>
      <c r="I10" s="109"/>
      <c r="J10" s="109"/>
    </row>
    <row r="11" spans="1:10" x14ac:dyDescent="0.3">
      <c r="A11" s="155" t="s">
        <v>25</v>
      </c>
      <c r="B11" s="158">
        <v>26322</v>
      </c>
      <c r="C11" s="158">
        <v>13059354</v>
      </c>
      <c r="D11" s="158">
        <v>6700</v>
      </c>
      <c r="E11" s="158">
        <v>3134662</v>
      </c>
      <c r="F11" s="160">
        <f t="shared" si="0"/>
        <v>33022</v>
      </c>
      <c r="G11" s="160">
        <f t="shared" si="0"/>
        <v>16194016</v>
      </c>
      <c r="H11" s="108"/>
      <c r="I11" s="109"/>
      <c r="J11" s="109"/>
    </row>
    <row r="12" spans="1:10" x14ac:dyDescent="0.3">
      <c r="A12" s="155" t="s">
        <v>26</v>
      </c>
      <c r="B12" s="158">
        <v>4223</v>
      </c>
      <c r="C12" s="158">
        <v>1900969.94</v>
      </c>
      <c r="D12" s="158">
        <v>528</v>
      </c>
      <c r="E12" s="158">
        <v>279503</v>
      </c>
      <c r="F12" s="160">
        <f t="shared" si="0"/>
        <v>4751</v>
      </c>
      <c r="G12" s="160">
        <f t="shared" si="0"/>
        <v>2180472.94</v>
      </c>
      <c r="H12" s="108"/>
      <c r="I12" s="109"/>
      <c r="J12" s="109"/>
    </row>
    <row r="13" spans="1:10" x14ac:dyDescent="0.3">
      <c r="A13" s="153" t="s">
        <v>28</v>
      </c>
      <c r="B13" s="158">
        <v>1682</v>
      </c>
      <c r="C13" s="158">
        <v>1157007</v>
      </c>
      <c r="D13" s="158">
        <v>987</v>
      </c>
      <c r="E13" s="158">
        <v>901728</v>
      </c>
      <c r="F13" s="145">
        <f t="shared" si="0"/>
        <v>2669</v>
      </c>
      <c r="G13" s="145">
        <f t="shared" si="0"/>
        <v>2058735</v>
      </c>
      <c r="H13" s="110">
        <f>G13/G2</f>
        <v>6.7050022136889032E-4</v>
      </c>
      <c r="I13" s="111">
        <f>F13/F2</f>
        <v>1.5346427341365147E-3</v>
      </c>
      <c r="J13" s="111">
        <f>E13/G13</f>
        <v>0.4380010054718067</v>
      </c>
    </row>
    <row r="14" spans="1:10" x14ac:dyDescent="0.3">
      <c r="A14" s="155" t="s">
        <v>23</v>
      </c>
      <c r="B14" s="158">
        <v>117</v>
      </c>
      <c r="C14" s="158">
        <v>169966</v>
      </c>
      <c r="D14" s="158">
        <v>58</v>
      </c>
      <c r="E14" s="158">
        <v>398236</v>
      </c>
      <c r="F14" s="158">
        <f t="shared" si="0"/>
        <v>175</v>
      </c>
      <c r="G14" s="158">
        <f t="shared" si="0"/>
        <v>568202</v>
      </c>
      <c r="H14" s="110"/>
      <c r="I14" s="112"/>
      <c r="J14" s="112"/>
    </row>
    <row r="15" spans="1:10" x14ac:dyDescent="0.3">
      <c r="A15" s="155" t="s">
        <v>24</v>
      </c>
      <c r="B15" s="158">
        <v>1565</v>
      </c>
      <c r="C15" s="158">
        <v>987041</v>
      </c>
      <c r="D15" s="158">
        <v>929</v>
      </c>
      <c r="E15" s="158">
        <v>503492</v>
      </c>
      <c r="F15" s="158">
        <f t="shared" si="0"/>
        <v>2494</v>
      </c>
      <c r="G15" s="158">
        <f t="shared" si="0"/>
        <v>1490533</v>
      </c>
      <c r="H15" s="110"/>
      <c r="I15" s="112"/>
      <c r="J15" s="112"/>
    </row>
    <row r="16" spans="1:10" x14ac:dyDescent="0.3">
      <c r="A16" s="155" t="s">
        <v>26</v>
      </c>
      <c r="B16" s="158">
        <v>0</v>
      </c>
      <c r="C16" s="158">
        <v>0</v>
      </c>
      <c r="D16" s="158">
        <v>0</v>
      </c>
      <c r="E16" s="158">
        <v>0</v>
      </c>
      <c r="F16" s="158">
        <f t="shared" si="0"/>
        <v>0</v>
      </c>
      <c r="G16" s="158">
        <f t="shared" si="0"/>
        <v>0</v>
      </c>
      <c r="H16" s="110"/>
      <c r="I16" s="113"/>
      <c r="J16" s="113"/>
    </row>
    <row r="17" spans="1:10" x14ac:dyDescent="0.3">
      <c r="A17" s="154" t="s">
        <v>29</v>
      </c>
      <c r="B17" s="158">
        <v>217426</v>
      </c>
      <c r="C17" s="158">
        <v>202208066</v>
      </c>
      <c r="D17" s="158">
        <v>72586</v>
      </c>
      <c r="E17" s="158">
        <v>168603965.80000001</v>
      </c>
      <c r="F17" s="139">
        <f t="shared" si="0"/>
        <v>290012</v>
      </c>
      <c r="G17" s="139">
        <f t="shared" si="0"/>
        <v>370812031.80000001</v>
      </c>
      <c r="H17" s="108">
        <f>G17/G2</f>
        <v>0.12076811702727548</v>
      </c>
      <c r="I17" s="109">
        <f>F17/F2</f>
        <v>0.16675339400989095</v>
      </c>
      <c r="J17" s="109">
        <f>E17/G17</f>
        <v>0.45468849805536438</v>
      </c>
    </row>
    <row r="18" spans="1:10" x14ac:dyDescent="0.3">
      <c r="A18" s="155" t="s">
        <v>23</v>
      </c>
      <c r="B18" s="158">
        <v>115227</v>
      </c>
      <c r="C18" s="158">
        <v>111267171</v>
      </c>
      <c r="D18" s="158">
        <v>31566</v>
      </c>
      <c r="E18" s="158">
        <v>55161763</v>
      </c>
      <c r="F18" s="160">
        <f t="shared" si="0"/>
        <v>146793</v>
      </c>
      <c r="G18" s="160">
        <f t="shared" si="0"/>
        <v>166428934</v>
      </c>
      <c r="H18" s="108"/>
      <c r="I18" s="109"/>
      <c r="J18" s="109"/>
    </row>
    <row r="19" spans="1:10" x14ac:dyDescent="0.3">
      <c r="A19" s="155" t="s">
        <v>24</v>
      </c>
      <c r="B19" s="158">
        <v>84993</v>
      </c>
      <c r="C19" s="158">
        <v>57954766</v>
      </c>
      <c r="D19" s="158">
        <v>35805</v>
      </c>
      <c r="E19" s="158">
        <v>69090637</v>
      </c>
      <c r="F19" s="160">
        <f t="shared" si="0"/>
        <v>120798</v>
      </c>
      <c r="G19" s="160">
        <f t="shared" si="0"/>
        <v>127045403</v>
      </c>
      <c r="H19" s="108"/>
      <c r="I19" s="109"/>
      <c r="J19" s="109"/>
    </row>
    <row r="20" spans="1:10" x14ac:dyDescent="0.3">
      <c r="A20" s="155" t="s">
        <v>25</v>
      </c>
      <c r="B20" s="158">
        <v>15465</v>
      </c>
      <c r="C20" s="158">
        <v>32727560</v>
      </c>
      <c r="D20" s="158">
        <v>4821</v>
      </c>
      <c r="E20" s="158">
        <v>44231345.799999997</v>
      </c>
      <c r="F20" s="160">
        <f t="shared" si="0"/>
        <v>20286</v>
      </c>
      <c r="G20" s="160">
        <f t="shared" si="0"/>
        <v>76958905.799999997</v>
      </c>
      <c r="H20" s="108"/>
      <c r="I20" s="109"/>
      <c r="J20" s="109"/>
    </row>
    <row r="21" spans="1:10" x14ac:dyDescent="0.3">
      <c r="A21" s="155" t="s">
        <v>26</v>
      </c>
      <c r="B21" s="158">
        <v>1741</v>
      </c>
      <c r="C21" s="158">
        <v>258569</v>
      </c>
      <c r="D21" s="158">
        <v>394</v>
      </c>
      <c r="E21" s="158">
        <v>120220</v>
      </c>
      <c r="F21" s="160">
        <f t="shared" si="0"/>
        <v>2135</v>
      </c>
      <c r="G21" s="160">
        <f t="shared" si="0"/>
        <v>378789</v>
      </c>
      <c r="H21" s="108"/>
      <c r="I21" s="109"/>
      <c r="J21" s="109"/>
    </row>
    <row r="22" spans="1:10" x14ac:dyDescent="0.3">
      <c r="A22" s="153" t="s">
        <v>30</v>
      </c>
      <c r="B22" s="158">
        <v>27745</v>
      </c>
      <c r="C22" s="158">
        <v>222259267.28999999</v>
      </c>
      <c r="D22" s="158">
        <v>19006</v>
      </c>
      <c r="E22" s="158">
        <v>309481587.60000002</v>
      </c>
      <c r="F22" s="139">
        <f t="shared" si="0"/>
        <v>46751</v>
      </c>
      <c r="G22" s="139">
        <f t="shared" si="0"/>
        <v>531740854.88999999</v>
      </c>
      <c r="H22" s="108">
        <f>G22/G2</f>
        <v>0.1731803077689105</v>
      </c>
      <c r="I22" s="109">
        <f>F22/F2</f>
        <v>2.6881259821512252E-2</v>
      </c>
      <c r="J22" s="109">
        <f>E22/G22</f>
        <v>0.58201581607646413</v>
      </c>
    </row>
    <row r="23" spans="1:10" x14ac:dyDescent="0.3">
      <c r="A23" s="155" t="s">
        <v>23</v>
      </c>
      <c r="B23" s="158">
        <v>5171</v>
      </c>
      <c r="C23" s="158">
        <v>87831819</v>
      </c>
      <c r="D23" s="158">
        <v>6678</v>
      </c>
      <c r="E23" s="158">
        <v>140126012</v>
      </c>
      <c r="F23" s="160">
        <f t="shared" si="0"/>
        <v>11849</v>
      </c>
      <c r="G23" s="160">
        <f t="shared" si="0"/>
        <v>227957831</v>
      </c>
      <c r="H23" s="108"/>
      <c r="I23" s="109"/>
      <c r="J23" s="109"/>
    </row>
    <row r="24" spans="1:10" x14ac:dyDescent="0.3">
      <c r="A24" s="155" t="s">
        <v>24</v>
      </c>
      <c r="B24" s="158">
        <v>21025</v>
      </c>
      <c r="C24" s="158">
        <v>121379657</v>
      </c>
      <c r="D24" s="158">
        <v>11277</v>
      </c>
      <c r="E24" s="158">
        <v>143839296</v>
      </c>
      <c r="F24" s="160">
        <f t="shared" si="0"/>
        <v>32302</v>
      </c>
      <c r="G24" s="160">
        <f t="shared" si="0"/>
        <v>265218953</v>
      </c>
      <c r="H24" s="108"/>
      <c r="I24" s="109"/>
      <c r="J24" s="109"/>
    </row>
    <row r="25" spans="1:10" x14ac:dyDescent="0.3">
      <c r="A25" s="155" t="s">
        <v>25</v>
      </c>
      <c r="B25" s="158">
        <v>383</v>
      </c>
      <c r="C25" s="158">
        <v>8537755</v>
      </c>
      <c r="D25" s="158">
        <v>688</v>
      </c>
      <c r="E25" s="158">
        <v>22224505.300000001</v>
      </c>
      <c r="F25" s="160">
        <f t="shared" si="0"/>
        <v>1071</v>
      </c>
      <c r="G25" s="160">
        <f t="shared" si="0"/>
        <v>30762260.300000001</v>
      </c>
      <c r="H25" s="108"/>
      <c r="I25" s="109"/>
      <c r="J25" s="109"/>
    </row>
    <row r="26" spans="1:10" x14ac:dyDescent="0.3">
      <c r="A26" s="155" t="s">
        <v>26</v>
      </c>
      <c r="B26" s="158">
        <v>1166</v>
      </c>
      <c r="C26" s="158">
        <v>4510036.29</v>
      </c>
      <c r="D26" s="158">
        <v>363</v>
      </c>
      <c r="E26" s="158">
        <v>3291774.3</v>
      </c>
      <c r="F26" s="160">
        <f t="shared" si="0"/>
        <v>1529</v>
      </c>
      <c r="G26" s="160">
        <f t="shared" si="0"/>
        <v>7801810.5899999999</v>
      </c>
      <c r="H26" s="108"/>
      <c r="I26" s="109"/>
      <c r="J26" s="109"/>
    </row>
    <row r="27" spans="1:10" x14ac:dyDescent="0.3">
      <c r="A27" s="153" t="s">
        <v>31</v>
      </c>
      <c r="B27" s="158">
        <v>1961</v>
      </c>
      <c r="C27" s="158">
        <v>176253825.5</v>
      </c>
      <c r="D27" s="158">
        <v>5372</v>
      </c>
      <c r="E27" s="158">
        <v>1313577533.6900001</v>
      </c>
      <c r="F27" s="139">
        <f t="shared" si="0"/>
        <v>7333</v>
      </c>
      <c r="G27" s="139">
        <f t="shared" si="0"/>
        <v>1489831359.1900001</v>
      </c>
      <c r="H27" s="108">
        <f>G27/G2</f>
        <v>0.485216531578474</v>
      </c>
      <c r="I27" s="107">
        <f>F27/F2</f>
        <v>4.2163863504769816E-3</v>
      </c>
      <c r="J27" s="107">
        <f>E27/G27</f>
        <v>0.88169545203033806</v>
      </c>
    </row>
    <row r="28" spans="1:10" x14ac:dyDescent="0.3">
      <c r="A28" s="155" t="s">
        <v>23</v>
      </c>
      <c r="B28" s="158">
        <v>719</v>
      </c>
      <c r="C28" s="158">
        <v>71095139</v>
      </c>
      <c r="D28" s="158">
        <v>2312</v>
      </c>
      <c r="E28" s="158">
        <v>555938343</v>
      </c>
      <c r="F28" s="160">
        <f t="shared" si="0"/>
        <v>3031</v>
      </c>
      <c r="G28" s="160">
        <f t="shared" si="0"/>
        <v>627033482</v>
      </c>
      <c r="H28" s="108"/>
      <c r="I28" s="107"/>
      <c r="J28" s="107"/>
    </row>
    <row r="29" spans="1:10" x14ac:dyDescent="0.3">
      <c r="A29" s="155" t="s">
        <v>24</v>
      </c>
      <c r="B29" s="158">
        <v>1201</v>
      </c>
      <c r="C29" s="158">
        <v>98722007</v>
      </c>
      <c r="D29" s="158">
        <v>2841</v>
      </c>
      <c r="E29" s="158">
        <v>693447608</v>
      </c>
      <c r="F29" s="160">
        <f t="shared" si="0"/>
        <v>4042</v>
      </c>
      <c r="G29" s="160">
        <f t="shared" si="0"/>
        <v>792169615</v>
      </c>
      <c r="H29" s="108"/>
      <c r="I29" s="107"/>
      <c r="J29" s="107"/>
    </row>
    <row r="30" spans="1:10" x14ac:dyDescent="0.3">
      <c r="A30" s="155" t="s">
        <v>25</v>
      </c>
      <c r="B30" s="158">
        <v>35</v>
      </c>
      <c r="C30" s="158">
        <v>4868104</v>
      </c>
      <c r="D30" s="158">
        <v>199</v>
      </c>
      <c r="E30" s="158">
        <v>51656176</v>
      </c>
      <c r="F30" s="160">
        <f t="shared" si="0"/>
        <v>234</v>
      </c>
      <c r="G30" s="160">
        <f t="shared" si="0"/>
        <v>56524280</v>
      </c>
      <c r="H30" s="108"/>
      <c r="I30" s="107"/>
      <c r="J30" s="107"/>
    </row>
    <row r="31" spans="1:10" x14ac:dyDescent="0.3">
      <c r="A31" s="155" t="s">
        <v>26</v>
      </c>
      <c r="B31" s="158">
        <v>6</v>
      </c>
      <c r="C31" s="158">
        <v>1568575.5</v>
      </c>
      <c r="D31" s="158">
        <v>20</v>
      </c>
      <c r="E31" s="158">
        <v>12535406.689999999</v>
      </c>
      <c r="F31" s="160">
        <f t="shared" si="0"/>
        <v>26</v>
      </c>
      <c r="G31" s="160">
        <f t="shared" si="0"/>
        <v>14103982.189999999</v>
      </c>
      <c r="H31" s="108"/>
      <c r="I31" s="107"/>
      <c r="J31" s="107"/>
    </row>
    <row r="32" spans="1:10" x14ac:dyDescent="0.3">
      <c r="A32" s="153" t="s">
        <v>32</v>
      </c>
      <c r="B32" s="158">
        <v>7561</v>
      </c>
      <c r="C32" s="158">
        <v>9031990.2399999984</v>
      </c>
      <c r="D32" s="158">
        <v>8199</v>
      </c>
      <c r="E32" s="158">
        <v>21274304.25</v>
      </c>
      <c r="F32" s="139">
        <f t="shared" si="0"/>
        <v>15760</v>
      </c>
      <c r="G32" s="139">
        <f t="shared" si="0"/>
        <v>30306294.489999998</v>
      </c>
      <c r="H32" s="106">
        <f>G32/G2</f>
        <v>9.8703219037009522E-3</v>
      </c>
      <c r="I32" s="107">
        <f>F32/F2</f>
        <v>9.0618094754557777E-3</v>
      </c>
      <c r="J32" s="107">
        <f>E32/G32</f>
        <v>0.70197642463415533</v>
      </c>
    </row>
    <row r="33" spans="1:10" x14ac:dyDescent="0.3">
      <c r="A33" s="155" t="s">
        <v>23</v>
      </c>
      <c r="B33" s="158">
        <v>663</v>
      </c>
      <c r="C33" s="158">
        <v>3556409</v>
      </c>
      <c r="D33" s="158">
        <v>579</v>
      </c>
      <c r="E33" s="158">
        <v>7952944</v>
      </c>
      <c r="F33" s="160">
        <f t="shared" si="0"/>
        <v>1242</v>
      </c>
      <c r="G33" s="160">
        <f t="shared" si="0"/>
        <v>11509353</v>
      </c>
      <c r="H33" s="106"/>
      <c r="I33" s="107"/>
      <c r="J33" s="107"/>
    </row>
    <row r="34" spans="1:10" x14ac:dyDescent="0.3">
      <c r="A34" s="155" t="s">
        <v>24</v>
      </c>
      <c r="B34" s="158">
        <v>6302</v>
      </c>
      <c r="C34" s="158">
        <v>4132149</v>
      </c>
      <c r="D34" s="158">
        <v>6683</v>
      </c>
      <c r="E34" s="158">
        <v>10370684</v>
      </c>
      <c r="F34" s="160">
        <f t="shared" si="0"/>
        <v>12985</v>
      </c>
      <c r="G34" s="160">
        <f t="shared" si="0"/>
        <v>14502833</v>
      </c>
      <c r="H34" s="106"/>
      <c r="I34" s="107"/>
      <c r="J34" s="107"/>
    </row>
    <row r="35" spans="1:10" x14ac:dyDescent="0.3">
      <c r="A35" s="155" t="s">
        <v>25</v>
      </c>
      <c r="B35" s="158">
        <v>204</v>
      </c>
      <c r="C35" s="158">
        <v>1254966.7000000002</v>
      </c>
      <c r="D35" s="158">
        <v>794</v>
      </c>
      <c r="E35" s="158">
        <v>1728417</v>
      </c>
      <c r="F35" s="160">
        <f t="shared" si="0"/>
        <v>998</v>
      </c>
      <c r="G35" s="160">
        <f t="shared" si="0"/>
        <v>2983383.7</v>
      </c>
      <c r="H35" s="106"/>
      <c r="I35" s="107"/>
      <c r="J35" s="107"/>
    </row>
    <row r="36" spans="1:10" x14ac:dyDescent="0.3">
      <c r="A36" s="155" t="s">
        <v>26</v>
      </c>
      <c r="B36" s="158">
        <v>392</v>
      </c>
      <c r="C36" s="158">
        <v>88465.54</v>
      </c>
      <c r="D36" s="158">
        <v>143</v>
      </c>
      <c r="E36" s="158">
        <v>1222259.25</v>
      </c>
      <c r="F36" s="160">
        <f t="shared" si="0"/>
        <v>535</v>
      </c>
      <c r="G36" s="160">
        <f t="shared" si="0"/>
        <v>1310724.79</v>
      </c>
      <c r="H36" s="106"/>
      <c r="I36" s="107"/>
      <c r="J36" s="107"/>
    </row>
    <row r="37" spans="1:10" x14ac:dyDescent="0.3">
      <c r="A37" s="153" t="s">
        <v>33</v>
      </c>
      <c r="B37" s="158">
        <v>595</v>
      </c>
      <c r="C37" s="158">
        <v>1137922.3</v>
      </c>
      <c r="D37" s="158">
        <v>65</v>
      </c>
      <c r="E37" s="158">
        <v>432307.7</v>
      </c>
      <c r="F37" s="139">
        <f t="shared" ref="F37:G41" si="1">B37+D37</f>
        <v>660</v>
      </c>
      <c r="G37" s="139">
        <f t="shared" si="1"/>
        <v>1570230</v>
      </c>
      <c r="H37" s="106">
        <f>G37/G2</f>
        <v>5.1140120637190923E-4</v>
      </c>
      <c r="I37" s="107">
        <f>F37/F2</f>
        <v>3.794920211802547E-4</v>
      </c>
      <c r="J37" s="107">
        <f>E37/G37</f>
        <v>0.27531489017532462</v>
      </c>
    </row>
    <row r="38" spans="1:10" x14ac:dyDescent="0.3">
      <c r="A38" s="155" t="s">
        <v>23</v>
      </c>
      <c r="B38" s="158">
        <v>0</v>
      </c>
      <c r="C38" s="158">
        <v>0</v>
      </c>
      <c r="D38" s="158">
        <v>0</v>
      </c>
      <c r="E38" s="158">
        <v>0</v>
      </c>
      <c r="F38" s="160">
        <f t="shared" si="1"/>
        <v>0</v>
      </c>
      <c r="G38" s="160">
        <f t="shared" si="1"/>
        <v>0</v>
      </c>
      <c r="H38" s="106"/>
      <c r="I38" s="107"/>
      <c r="J38" s="107"/>
    </row>
    <row r="39" spans="1:10" x14ac:dyDescent="0.3">
      <c r="A39" s="155" t="s">
        <v>24</v>
      </c>
      <c r="B39" s="158">
        <v>0</v>
      </c>
      <c r="C39" s="158">
        <v>0</v>
      </c>
      <c r="D39" s="158">
        <v>0</v>
      </c>
      <c r="E39" s="158">
        <v>0</v>
      </c>
      <c r="F39" s="160">
        <f t="shared" si="1"/>
        <v>0</v>
      </c>
      <c r="G39" s="160">
        <f t="shared" si="1"/>
        <v>0</v>
      </c>
      <c r="H39" s="106"/>
      <c r="I39" s="107"/>
      <c r="J39" s="107"/>
    </row>
    <row r="40" spans="1:10" x14ac:dyDescent="0.3">
      <c r="A40" s="155" t="s">
        <v>25</v>
      </c>
      <c r="B40" s="158">
        <v>546</v>
      </c>
      <c r="C40" s="158">
        <v>1058443.3</v>
      </c>
      <c r="D40" s="158">
        <v>65</v>
      </c>
      <c r="E40" s="158">
        <v>432307.7</v>
      </c>
      <c r="F40" s="160">
        <f t="shared" si="1"/>
        <v>611</v>
      </c>
      <c r="G40" s="160">
        <f t="shared" si="1"/>
        <v>1490751</v>
      </c>
      <c r="H40" s="106"/>
      <c r="I40" s="107"/>
      <c r="J40" s="107"/>
    </row>
    <row r="41" spans="1:10" x14ac:dyDescent="0.3">
      <c r="A41" s="155" t="s">
        <v>26</v>
      </c>
      <c r="B41" s="158">
        <v>49</v>
      </c>
      <c r="C41" s="158">
        <v>79479</v>
      </c>
      <c r="D41" s="158">
        <v>0</v>
      </c>
      <c r="E41" s="158">
        <v>0</v>
      </c>
      <c r="F41" s="160">
        <f t="shared" si="1"/>
        <v>49</v>
      </c>
      <c r="G41" s="160">
        <f t="shared" si="1"/>
        <v>79479</v>
      </c>
      <c r="H41" s="106"/>
      <c r="I41" s="107"/>
      <c r="J41" s="107"/>
    </row>
    <row r="43" spans="1:10" x14ac:dyDescent="0.3">
      <c r="F43" s="11"/>
    </row>
    <row r="44" spans="1:10" x14ac:dyDescent="0.3">
      <c r="A44" s="10" t="s">
        <v>14</v>
      </c>
    </row>
    <row r="45" spans="1:10" x14ac:dyDescent="0.3">
      <c r="A45" s="10" t="s">
        <v>15</v>
      </c>
    </row>
    <row r="46" spans="1:10" x14ac:dyDescent="0.3">
      <c r="A46" s="10" t="s">
        <v>16</v>
      </c>
    </row>
    <row r="47" spans="1:10" x14ac:dyDescent="0.3">
      <c r="A47" s="10" t="s">
        <v>17</v>
      </c>
    </row>
    <row r="48" spans="1:10" x14ac:dyDescent="0.3">
      <c r="A48" s="10" t="s">
        <v>18</v>
      </c>
    </row>
    <row r="49" spans="1:1" x14ac:dyDescent="0.3">
      <c r="A49" s="10" t="s">
        <v>19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7" workbookViewId="0">
      <selection activeCell="B4" sqref="B4"/>
    </sheetView>
  </sheetViews>
  <sheetFormatPr defaultColWidth="9.109375" defaultRowHeight="14.4" x14ac:dyDescent="0.3"/>
  <cols>
    <col min="1" max="1" width="17.44140625" style="10" customWidth="1"/>
    <col min="2" max="2" width="13.109375" style="11" customWidth="1"/>
    <col min="3" max="3" width="14.44140625" style="11" customWidth="1"/>
    <col min="4" max="4" width="13.109375" style="11" customWidth="1"/>
    <col min="5" max="5" width="14.109375" style="11" customWidth="1"/>
    <col min="6" max="6" width="11.44140625" style="10" customWidth="1"/>
    <col min="7" max="7" width="12.88671875" style="10" customWidth="1"/>
    <col min="8" max="8" width="12.6640625" style="10" bestFit="1" customWidth="1"/>
    <col min="9" max="9" width="11.88671875" style="10" customWidth="1"/>
    <col min="10" max="10" width="13.6640625" style="10" bestFit="1" customWidth="1"/>
    <col min="11" max="11" width="9.109375" style="10"/>
    <col min="12" max="12" width="12.6640625" style="10" bestFit="1" customWidth="1"/>
    <col min="13" max="16384" width="9.109375" style="10"/>
  </cols>
  <sheetData>
    <row r="1" spans="1:15" ht="43.2" x14ac:dyDescent="0.3">
      <c r="A1" s="130">
        <f>JAN!A1</f>
        <v>2014</v>
      </c>
      <c r="B1" s="131" t="str">
        <f>OCT!B1</f>
        <v>LDC # of Customer</v>
      </c>
      <c r="C1" s="131" t="str">
        <f>OCT!C1</f>
        <v>LDC  kWh used</v>
      </c>
      <c r="D1" s="131" t="str">
        <f>OCT!D1</f>
        <v xml:space="preserve"> CG # of Customer</v>
      </c>
      <c r="E1" s="131" t="str">
        <f>OCT!E1</f>
        <v xml:space="preserve"> CG kWh Used</v>
      </c>
      <c r="F1" s="132" t="s">
        <v>11</v>
      </c>
      <c r="G1" s="132" t="s">
        <v>10</v>
      </c>
      <c r="H1" s="6" t="s">
        <v>12</v>
      </c>
      <c r="I1" s="6" t="s">
        <v>13</v>
      </c>
      <c r="J1" s="7" t="s">
        <v>21</v>
      </c>
    </row>
    <row r="2" spans="1:15" ht="15" x14ac:dyDescent="0.25">
      <c r="A2" s="168" t="s">
        <v>47</v>
      </c>
      <c r="B2" s="162">
        <v>3004538</v>
      </c>
      <c r="C2" s="162">
        <v>2015386355.7299998</v>
      </c>
      <c r="D2" s="162">
        <v>703353</v>
      </c>
      <c r="E2" s="162">
        <v>2011031308.4899998</v>
      </c>
      <c r="F2" s="139">
        <f>B2+D2</f>
        <v>3707891</v>
      </c>
      <c r="G2" s="139">
        <f>C2+E2</f>
        <v>4026417664.2199993</v>
      </c>
      <c r="H2" s="156">
        <f>SUM(H3:H36)</f>
        <v>0.99953064206011399</v>
      </c>
      <c r="I2" s="157">
        <f>SUM(I3:I36)</f>
        <v>0.99982200124005804</v>
      </c>
      <c r="J2" s="157">
        <f>E2/G2</f>
        <v>0.49945919082380597</v>
      </c>
      <c r="K2" s="14"/>
      <c r="L2" s="15"/>
      <c r="M2" s="15"/>
      <c r="N2" s="15"/>
      <c r="O2" s="15"/>
    </row>
    <row r="3" spans="1:15" x14ac:dyDescent="0.3">
      <c r="A3" s="161" t="s">
        <v>4</v>
      </c>
      <c r="B3" s="162">
        <v>2542443</v>
      </c>
      <c r="C3" s="162">
        <v>1315256618</v>
      </c>
      <c r="D3" s="162">
        <v>527673</v>
      </c>
      <c r="E3" s="162">
        <v>273482919</v>
      </c>
      <c r="F3" s="145">
        <f>B3+D3</f>
        <v>3070116</v>
      </c>
      <c r="G3" s="145">
        <f>C3+E3</f>
        <v>1588739537</v>
      </c>
      <c r="H3" s="108">
        <f>G3/G$2</f>
        <v>0.39457892088991015</v>
      </c>
      <c r="I3" s="159">
        <f>F3/F2</f>
        <v>0.82799521345152816</v>
      </c>
      <c r="J3" s="159">
        <f>E3/G3</f>
        <v>0.17213829745586548</v>
      </c>
      <c r="K3" s="16"/>
      <c r="L3" s="17"/>
      <c r="M3" s="17"/>
      <c r="N3" s="17"/>
      <c r="O3" s="17"/>
    </row>
    <row r="4" spans="1:15" x14ac:dyDescent="0.3">
      <c r="A4" s="154" t="s">
        <v>0</v>
      </c>
      <c r="B4" s="158">
        <v>1687601</v>
      </c>
      <c r="C4" s="158">
        <v>894061928</v>
      </c>
      <c r="D4" s="158">
        <v>289864</v>
      </c>
      <c r="E4" s="158">
        <v>160310421</v>
      </c>
      <c r="F4" s="158">
        <f>B4+D4</f>
        <v>1977465</v>
      </c>
      <c r="G4" s="158">
        <f t="shared" ref="F4:G36" si="0">C4+E4</f>
        <v>1054372349</v>
      </c>
      <c r="H4" s="108"/>
      <c r="I4" s="159"/>
      <c r="J4" s="159"/>
      <c r="K4" s="12"/>
      <c r="L4" s="13"/>
      <c r="M4" s="13"/>
      <c r="N4" s="13"/>
      <c r="O4" s="13"/>
    </row>
    <row r="5" spans="1:15" x14ac:dyDescent="0.3">
      <c r="A5" s="154" t="s">
        <v>48</v>
      </c>
      <c r="B5" s="158">
        <v>701340</v>
      </c>
      <c r="C5" s="158">
        <v>337403354</v>
      </c>
      <c r="D5" s="158">
        <v>218776</v>
      </c>
      <c r="E5" s="158">
        <v>101475421</v>
      </c>
      <c r="F5" s="158">
        <f t="shared" si="0"/>
        <v>920116</v>
      </c>
      <c r="G5" s="158">
        <f t="shared" si="0"/>
        <v>438878775</v>
      </c>
      <c r="H5" s="108"/>
      <c r="I5" s="159"/>
      <c r="J5" s="159"/>
      <c r="K5" s="12"/>
      <c r="L5" s="13"/>
      <c r="M5" s="13"/>
      <c r="N5" s="13"/>
      <c r="O5" s="13"/>
    </row>
    <row r="6" spans="1:15" x14ac:dyDescent="0.3">
      <c r="A6" s="154" t="s">
        <v>1</v>
      </c>
      <c r="B6" s="158">
        <v>137121</v>
      </c>
      <c r="C6" s="158">
        <v>75914219</v>
      </c>
      <c r="D6" s="158">
        <v>15400</v>
      </c>
      <c r="E6" s="158">
        <v>9280781</v>
      </c>
      <c r="F6" s="158">
        <f t="shared" si="0"/>
        <v>152521</v>
      </c>
      <c r="G6" s="158">
        <f t="shared" si="0"/>
        <v>85195000</v>
      </c>
      <c r="H6" s="108"/>
      <c r="I6" s="159"/>
      <c r="J6" s="159"/>
      <c r="K6" s="12"/>
      <c r="L6" s="13"/>
      <c r="M6" s="13"/>
      <c r="N6" s="13"/>
      <c r="O6" s="13"/>
    </row>
    <row r="7" spans="1:15" x14ac:dyDescent="0.3">
      <c r="A7" s="154" t="s">
        <v>9</v>
      </c>
      <c r="B7" s="158">
        <v>16381</v>
      </c>
      <c r="C7" s="158">
        <v>7877117</v>
      </c>
      <c r="D7" s="158">
        <v>3633</v>
      </c>
      <c r="E7" s="158">
        <v>2416296</v>
      </c>
      <c r="F7" s="158">
        <f t="shared" si="0"/>
        <v>20014</v>
      </c>
      <c r="G7" s="158">
        <f t="shared" si="0"/>
        <v>10293413</v>
      </c>
      <c r="H7" s="108"/>
      <c r="I7" s="159"/>
      <c r="J7" s="159"/>
      <c r="K7" s="12"/>
      <c r="L7" s="13"/>
      <c r="M7" s="13"/>
      <c r="N7" s="13"/>
      <c r="O7" s="13"/>
    </row>
    <row r="8" spans="1:15" x14ac:dyDescent="0.3">
      <c r="A8" s="161" t="s">
        <v>5</v>
      </c>
      <c r="B8" s="162">
        <v>205300</v>
      </c>
      <c r="C8" s="162">
        <v>105802081</v>
      </c>
      <c r="D8" s="162">
        <v>69430</v>
      </c>
      <c r="E8" s="162">
        <v>34912251</v>
      </c>
      <c r="F8" s="139">
        <f t="shared" si="0"/>
        <v>274730</v>
      </c>
      <c r="G8" s="139">
        <f t="shared" si="0"/>
        <v>140714332</v>
      </c>
      <c r="H8" s="108">
        <f>G8/G2</f>
        <v>3.4947773364504969E-2</v>
      </c>
      <c r="I8" s="109">
        <f>F8/F2</f>
        <v>7.4093332301300122E-2</v>
      </c>
      <c r="J8" s="109">
        <f>E8/G8</f>
        <v>0.24810728590176587</v>
      </c>
      <c r="K8" s="16"/>
      <c r="L8" s="17"/>
      <c r="M8" s="17"/>
      <c r="N8" s="17"/>
      <c r="O8" s="17"/>
    </row>
    <row r="9" spans="1:15" x14ac:dyDescent="0.3">
      <c r="A9" s="154" t="s">
        <v>0</v>
      </c>
      <c r="B9" s="158">
        <v>115242</v>
      </c>
      <c r="C9" s="158">
        <v>62028397</v>
      </c>
      <c r="D9" s="158">
        <v>42599</v>
      </c>
      <c r="E9" s="158">
        <v>22179009</v>
      </c>
      <c r="F9" s="160">
        <f t="shared" si="0"/>
        <v>157841</v>
      </c>
      <c r="G9" s="160">
        <f t="shared" si="0"/>
        <v>84207406</v>
      </c>
      <c r="H9" s="108"/>
      <c r="I9" s="109"/>
      <c r="J9" s="109"/>
      <c r="K9" s="12"/>
      <c r="L9" s="13"/>
      <c r="M9" s="13"/>
      <c r="N9" s="13"/>
      <c r="O9" s="13"/>
    </row>
    <row r="10" spans="1:15" x14ac:dyDescent="0.3">
      <c r="A10" s="154" t="s">
        <v>48</v>
      </c>
      <c r="B10" s="158">
        <v>60739</v>
      </c>
      <c r="C10" s="158">
        <v>25671941</v>
      </c>
      <c r="D10" s="158">
        <v>19054</v>
      </c>
      <c r="E10" s="158">
        <v>8226631</v>
      </c>
      <c r="F10" s="160">
        <f t="shared" si="0"/>
        <v>79793</v>
      </c>
      <c r="G10" s="160">
        <f t="shared" si="0"/>
        <v>33898572</v>
      </c>
      <c r="H10" s="108"/>
      <c r="I10" s="109"/>
      <c r="J10" s="109"/>
      <c r="K10" s="12"/>
      <c r="L10" s="13"/>
      <c r="M10" s="13"/>
      <c r="N10" s="13"/>
      <c r="O10" s="13"/>
    </row>
    <row r="11" spans="1:15" x14ac:dyDescent="0.3">
      <c r="A11" s="154" t="s">
        <v>1</v>
      </c>
      <c r="B11" s="158">
        <v>25037</v>
      </c>
      <c r="C11" s="158">
        <v>15947052</v>
      </c>
      <c r="D11" s="158">
        <v>7252</v>
      </c>
      <c r="E11" s="158">
        <v>4200495</v>
      </c>
      <c r="F11" s="160">
        <f t="shared" si="0"/>
        <v>32289</v>
      </c>
      <c r="G11" s="160">
        <f t="shared" si="0"/>
        <v>20147547</v>
      </c>
      <c r="H11" s="108"/>
      <c r="I11" s="109"/>
      <c r="J11" s="109"/>
      <c r="K11" s="12"/>
      <c r="L11" s="13"/>
      <c r="M11" s="13"/>
      <c r="N11" s="13"/>
      <c r="O11" s="13"/>
    </row>
    <row r="12" spans="1:15" x14ac:dyDescent="0.3">
      <c r="A12" s="154" t="s">
        <v>9</v>
      </c>
      <c r="B12" s="158">
        <v>4282</v>
      </c>
      <c r="C12" s="158">
        <v>2154691</v>
      </c>
      <c r="D12" s="158">
        <v>525</v>
      </c>
      <c r="E12" s="158">
        <v>306116</v>
      </c>
      <c r="F12" s="160">
        <f t="shared" si="0"/>
        <v>4807</v>
      </c>
      <c r="G12" s="160">
        <f t="shared" si="0"/>
        <v>2460807</v>
      </c>
      <c r="H12" s="108"/>
      <c r="I12" s="109"/>
      <c r="J12" s="109"/>
      <c r="K12" s="12"/>
      <c r="L12" s="13"/>
      <c r="M12" s="13"/>
      <c r="N12" s="13"/>
      <c r="O12" s="13"/>
    </row>
    <row r="13" spans="1:15" x14ac:dyDescent="0.3">
      <c r="A13" s="161" t="s">
        <v>6</v>
      </c>
      <c r="B13" s="162">
        <v>1623</v>
      </c>
      <c r="C13" s="162">
        <v>1530834</v>
      </c>
      <c r="D13" s="162">
        <v>1002</v>
      </c>
      <c r="E13" s="162">
        <v>1217815</v>
      </c>
      <c r="F13" s="145">
        <f t="shared" si="0"/>
        <v>2625</v>
      </c>
      <c r="G13" s="145">
        <f t="shared" si="0"/>
        <v>2748649</v>
      </c>
      <c r="H13" s="110">
        <f>G13/G2</f>
        <v>6.8265372080630144E-4</v>
      </c>
      <c r="I13" s="111">
        <f>F13/F2</f>
        <v>7.0794961340557203E-4</v>
      </c>
      <c r="J13" s="111">
        <f>E13/G13</f>
        <v>0.44305948122150191</v>
      </c>
      <c r="K13" s="16"/>
      <c r="L13" s="17"/>
      <c r="M13" s="17"/>
      <c r="N13" s="17"/>
      <c r="O13" s="17"/>
    </row>
    <row r="14" spans="1:15" x14ac:dyDescent="0.3">
      <c r="A14" s="154" t="s">
        <v>0</v>
      </c>
      <c r="B14" s="158">
        <v>115</v>
      </c>
      <c r="C14" s="158">
        <v>225683</v>
      </c>
      <c r="D14" s="158">
        <v>55</v>
      </c>
      <c r="E14" s="158">
        <v>534721</v>
      </c>
      <c r="F14" s="158">
        <f t="shared" si="0"/>
        <v>170</v>
      </c>
      <c r="G14" s="158">
        <f t="shared" si="0"/>
        <v>760404</v>
      </c>
      <c r="H14" s="110"/>
      <c r="I14" s="112"/>
      <c r="J14" s="112"/>
      <c r="K14" s="12"/>
      <c r="L14" s="13"/>
      <c r="M14" s="13"/>
      <c r="N14" s="13"/>
      <c r="O14" s="13"/>
    </row>
    <row r="15" spans="1:15" x14ac:dyDescent="0.3">
      <c r="A15" s="154" t="s">
        <v>48</v>
      </c>
      <c r="B15" s="158">
        <v>1508</v>
      </c>
      <c r="C15" s="158">
        <v>1305151</v>
      </c>
      <c r="D15" s="158">
        <v>947</v>
      </c>
      <c r="E15" s="158">
        <v>683094</v>
      </c>
      <c r="F15" s="158">
        <f t="shared" si="0"/>
        <v>2455</v>
      </c>
      <c r="G15" s="158">
        <f t="shared" si="0"/>
        <v>1988245</v>
      </c>
      <c r="H15" s="110"/>
      <c r="I15" s="112"/>
      <c r="J15" s="112"/>
      <c r="K15" s="12"/>
      <c r="L15" s="13"/>
      <c r="M15" s="13"/>
      <c r="N15" s="13"/>
      <c r="O15" s="13"/>
    </row>
    <row r="16" spans="1:15" x14ac:dyDescent="0.3">
      <c r="A16" s="154" t="s">
        <v>9</v>
      </c>
      <c r="B16" s="158">
        <v>0</v>
      </c>
      <c r="C16" s="158">
        <v>0</v>
      </c>
      <c r="D16" s="158">
        <v>0</v>
      </c>
      <c r="E16" s="158">
        <v>0</v>
      </c>
      <c r="F16" s="158">
        <f t="shared" si="0"/>
        <v>0</v>
      </c>
      <c r="G16" s="158">
        <f t="shared" si="0"/>
        <v>0</v>
      </c>
      <c r="H16" s="110"/>
      <c r="I16" s="113"/>
      <c r="J16" s="113"/>
      <c r="K16" s="12"/>
      <c r="L16" s="13"/>
      <c r="M16" s="13"/>
      <c r="N16" s="13"/>
      <c r="O16" s="13"/>
    </row>
    <row r="17" spans="1:15" x14ac:dyDescent="0.3">
      <c r="A17" s="161" t="s">
        <v>7</v>
      </c>
      <c r="B17" s="162">
        <v>217625</v>
      </c>
      <c r="C17" s="162">
        <v>197504687</v>
      </c>
      <c r="D17" s="162">
        <v>72686</v>
      </c>
      <c r="E17" s="162">
        <v>162329350.40000001</v>
      </c>
      <c r="F17" s="139">
        <f t="shared" si="0"/>
        <v>290311</v>
      </c>
      <c r="G17" s="139">
        <f t="shared" si="0"/>
        <v>359834037.39999998</v>
      </c>
      <c r="H17" s="108">
        <f>G17/G2</f>
        <v>8.9368284020209146E-2</v>
      </c>
      <c r="I17" s="109">
        <f>F17/F2</f>
        <v>7.829545151138477E-2</v>
      </c>
      <c r="J17" s="109">
        <f>E17/G17</f>
        <v>0.45112283310639367</v>
      </c>
      <c r="K17" s="16"/>
      <c r="L17" s="17"/>
      <c r="M17" s="17"/>
      <c r="N17" s="17"/>
      <c r="O17" s="17"/>
    </row>
    <row r="18" spans="1:15" x14ac:dyDescent="0.3">
      <c r="A18" s="154" t="s">
        <v>0</v>
      </c>
      <c r="B18" s="158">
        <v>115582</v>
      </c>
      <c r="C18" s="158">
        <v>107667573</v>
      </c>
      <c r="D18" s="158">
        <v>31512</v>
      </c>
      <c r="E18" s="158">
        <v>55225163</v>
      </c>
      <c r="F18" s="160">
        <f t="shared" si="0"/>
        <v>147094</v>
      </c>
      <c r="G18" s="160">
        <f t="shared" si="0"/>
        <v>162892736</v>
      </c>
      <c r="H18" s="108"/>
      <c r="I18" s="109"/>
      <c r="J18" s="109"/>
      <c r="K18" s="12"/>
      <c r="L18" s="13"/>
      <c r="M18" s="13"/>
      <c r="N18" s="13"/>
      <c r="O18" s="13"/>
    </row>
    <row r="19" spans="1:15" x14ac:dyDescent="0.3">
      <c r="A19" s="154" t="s">
        <v>48</v>
      </c>
      <c r="B19" s="158">
        <v>84904</v>
      </c>
      <c r="C19" s="158">
        <v>58084302</v>
      </c>
      <c r="D19" s="158">
        <v>35903</v>
      </c>
      <c r="E19" s="158">
        <v>64685767</v>
      </c>
      <c r="F19" s="160">
        <f t="shared" si="0"/>
        <v>120807</v>
      </c>
      <c r="G19" s="160">
        <f t="shared" si="0"/>
        <v>122770069</v>
      </c>
      <c r="H19" s="108"/>
      <c r="I19" s="109"/>
      <c r="J19" s="109"/>
      <c r="K19" s="12"/>
      <c r="L19" s="13"/>
      <c r="M19" s="13"/>
      <c r="N19" s="13"/>
      <c r="O19" s="13"/>
    </row>
    <row r="20" spans="1:15" x14ac:dyDescent="0.3">
      <c r="A20" s="154" t="s">
        <v>1</v>
      </c>
      <c r="B20" s="158">
        <v>15395</v>
      </c>
      <c r="C20" s="158">
        <v>31469010</v>
      </c>
      <c r="D20" s="158">
        <v>4877</v>
      </c>
      <c r="E20" s="158">
        <v>42301545.399999999</v>
      </c>
      <c r="F20" s="160">
        <f t="shared" si="0"/>
        <v>20272</v>
      </c>
      <c r="G20" s="160">
        <f t="shared" si="0"/>
        <v>73770555.400000006</v>
      </c>
      <c r="H20" s="108"/>
      <c r="I20" s="109"/>
      <c r="J20" s="109"/>
      <c r="K20" s="12"/>
      <c r="L20" s="13"/>
      <c r="M20" s="13"/>
      <c r="N20" s="13"/>
      <c r="O20" s="13"/>
    </row>
    <row r="21" spans="1:15" x14ac:dyDescent="0.3">
      <c r="A21" s="154" t="s">
        <v>9</v>
      </c>
      <c r="B21" s="158">
        <v>1744</v>
      </c>
      <c r="C21" s="158">
        <v>283802</v>
      </c>
      <c r="D21" s="158">
        <v>394</v>
      </c>
      <c r="E21" s="158">
        <v>116875</v>
      </c>
      <c r="F21" s="160">
        <f t="shared" si="0"/>
        <v>2138</v>
      </c>
      <c r="G21" s="160">
        <f t="shared" si="0"/>
        <v>400677</v>
      </c>
      <c r="H21" s="108"/>
      <c r="I21" s="109"/>
      <c r="J21" s="109"/>
      <c r="K21" s="12"/>
      <c r="L21" s="13"/>
      <c r="M21" s="13"/>
      <c r="N21" s="13"/>
      <c r="O21" s="13"/>
    </row>
    <row r="22" spans="1:15" x14ac:dyDescent="0.3">
      <c r="A22" s="161" t="s">
        <v>3</v>
      </c>
      <c r="B22" s="162">
        <v>27592</v>
      </c>
      <c r="C22" s="162">
        <v>217887735.80000001</v>
      </c>
      <c r="D22" s="162">
        <v>19098</v>
      </c>
      <c r="E22" s="162">
        <v>307021593.69999999</v>
      </c>
      <c r="F22" s="139">
        <f t="shared" si="0"/>
        <v>46690</v>
      </c>
      <c r="G22" s="139">
        <f t="shared" si="0"/>
        <v>524909329.5</v>
      </c>
      <c r="H22" s="108">
        <f>G22/G2</f>
        <v>0.13036633883377466</v>
      </c>
      <c r="I22" s="109">
        <f>F22/F2</f>
        <v>1.2592063790440441E-2</v>
      </c>
      <c r="J22" s="109">
        <f>E22/G22</f>
        <v>0.58490405189111805</v>
      </c>
      <c r="K22" s="16"/>
      <c r="L22" s="17"/>
      <c r="M22" s="17"/>
      <c r="N22" s="17"/>
      <c r="O22" s="17"/>
    </row>
    <row r="23" spans="1:15" x14ac:dyDescent="0.3">
      <c r="A23" s="154" t="s">
        <v>0</v>
      </c>
      <c r="B23" s="158">
        <v>5164</v>
      </c>
      <c r="C23" s="158">
        <v>84011324</v>
      </c>
      <c r="D23" s="158">
        <v>6736</v>
      </c>
      <c r="E23" s="158">
        <v>137019487</v>
      </c>
      <c r="F23" s="160">
        <f t="shared" si="0"/>
        <v>11900</v>
      </c>
      <c r="G23" s="160">
        <f t="shared" si="0"/>
        <v>221030811</v>
      </c>
      <c r="H23" s="108"/>
      <c r="I23" s="109"/>
      <c r="J23" s="109"/>
      <c r="K23" s="12"/>
      <c r="L23" s="13"/>
      <c r="M23" s="13"/>
      <c r="N23" s="13"/>
      <c r="O23" s="13"/>
    </row>
    <row r="24" spans="1:15" x14ac:dyDescent="0.3">
      <c r="A24" s="154" t="s">
        <v>48</v>
      </c>
      <c r="B24" s="158">
        <v>20874</v>
      </c>
      <c r="C24" s="158">
        <v>120263283</v>
      </c>
      <c r="D24" s="158">
        <v>11321</v>
      </c>
      <c r="E24" s="158">
        <v>142541353</v>
      </c>
      <c r="F24" s="160">
        <f t="shared" si="0"/>
        <v>32195</v>
      </c>
      <c r="G24" s="160">
        <f t="shared" si="0"/>
        <v>262804636</v>
      </c>
      <c r="H24" s="108"/>
      <c r="I24" s="109"/>
      <c r="J24" s="109"/>
      <c r="K24" s="12"/>
      <c r="L24" s="13"/>
      <c r="M24" s="13"/>
      <c r="N24" s="13"/>
      <c r="O24" s="13"/>
    </row>
    <row r="25" spans="1:15" x14ac:dyDescent="0.3">
      <c r="A25" s="154" t="s">
        <v>1</v>
      </c>
      <c r="B25" s="158">
        <v>380</v>
      </c>
      <c r="C25" s="158">
        <v>9318716</v>
      </c>
      <c r="D25" s="158">
        <v>685</v>
      </c>
      <c r="E25" s="158">
        <v>24068357.300000001</v>
      </c>
      <c r="F25" s="160">
        <f t="shared" si="0"/>
        <v>1065</v>
      </c>
      <c r="G25" s="160">
        <f t="shared" si="0"/>
        <v>33387073.300000001</v>
      </c>
      <c r="H25" s="108"/>
      <c r="I25" s="109"/>
      <c r="J25" s="109"/>
      <c r="K25" s="12"/>
      <c r="L25" s="13"/>
      <c r="M25" s="13"/>
      <c r="N25" s="13"/>
      <c r="O25" s="13"/>
    </row>
    <row r="26" spans="1:15" x14ac:dyDescent="0.3">
      <c r="A26" s="154" t="s">
        <v>9</v>
      </c>
      <c r="B26" s="158">
        <v>1174</v>
      </c>
      <c r="C26" s="158">
        <v>4294412.8</v>
      </c>
      <c r="D26" s="158">
        <v>356</v>
      </c>
      <c r="E26" s="158">
        <v>3392396.4</v>
      </c>
      <c r="F26" s="160">
        <f t="shared" si="0"/>
        <v>1530</v>
      </c>
      <c r="G26" s="160">
        <f t="shared" si="0"/>
        <v>7686809.1999999993</v>
      </c>
      <c r="H26" s="108"/>
      <c r="I26" s="109"/>
      <c r="J26" s="109"/>
      <c r="K26" s="12"/>
      <c r="L26" s="13"/>
      <c r="M26" s="13"/>
      <c r="N26" s="13"/>
      <c r="O26" s="13"/>
    </row>
    <row r="27" spans="1:15" x14ac:dyDescent="0.3">
      <c r="A27" s="161" t="s">
        <v>2</v>
      </c>
      <c r="B27" s="162">
        <v>1905</v>
      </c>
      <c r="C27" s="162">
        <v>167745731</v>
      </c>
      <c r="D27" s="162">
        <v>5279</v>
      </c>
      <c r="E27" s="162">
        <v>1213375397.3699999</v>
      </c>
      <c r="F27" s="139">
        <f t="shared" si="0"/>
        <v>7184</v>
      </c>
      <c r="G27" s="139">
        <f t="shared" si="0"/>
        <v>1381121128.3699999</v>
      </c>
      <c r="H27" s="108">
        <f>G27/G2</f>
        <v>0.34301486918336171</v>
      </c>
      <c r="I27" s="107">
        <f>F27/F2</f>
        <v>1.9374895324592875E-3</v>
      </c>
      <c r="J27" s="107">
        <f>E27/G27</f>
        <v>0.87854379492552281</v>
      </c>
      <c r="K27" s="16"/>
      <c r="L27" s="17"/>
      <c r="M27" s="17"/>
      <c r="N27" s="17"/>
      <c r="O27" s="17"/>
    </row>
    <row r="28" spans="1:15" x14ac:dyDescent="0.3">
      <c r="A28" s="154" t="s">
        <v>0</v>
      </c>
      <c r="B28" s="158">
        <v>697</v>
      </c>
      <c r="C28" s="158">
        <v>64609053</v>
      </c>
      <c r="D28" s="158">
        <v>2311</v>
      </c>
      <c r="E28" s="158">
        <v>562672639</v>
      </c>
      <c r="F28" s="160">
        <f t="shared" si="0"/>
        <v>3008</v>
      </c>
      <c r="G28" s="160">
        <f t="shared" si="0"/>
        <v>627281692</v>
      </c>
      <c r="H28" s="108"/>
      <c r="I28" s="107"/>
      <c r="J28" s="107"/>
      <c r="K28" s="12"/>
      <c r="L28" s="13"/>
      <c r="M28" s="13"/>
      <c r="N28" s="13"/>
      <c r="O28" s="13"/>
    </row>
    <row r="29" spans="1:15" x14ac:dyDescent="0.3">
      <c r="A29" s="154" t="s">
        <v>48</v>
      </c>
      <c r="B29" s="158">
        <v>1167</v>
      </c>
      <c r="C29" s="158">
        <v>96347068</v>
      </c>
      <c r="D29" s="158">
        <v>2750</v>
      </c>
      <c r="E29" s="158">
        <v>584287329</v>
      </c>
      <c r="F29" s="160">
        <f t="shared" si="0"/>
        <v>3917</v>
      </c>
      <c r="G29" s="160">
        <f t="shared" si="0"/>
        <v>680634397</v>
      </c>
      <c r="H29" s="108"/>
      <c r="I29" s="107"/>
      <c r="J29" s="107"/>
      <c r="K29" s="12"/>
      <c r="L29" s="13"/>
      <c r="M29" s="13"/>
      <c r="N29" s="13"/>
      <c r="O29" s="13"/>
    </row>
    <row r="30" spans="1:15" x14ac:dyDescent="0.3">
      <c r="A30" s="154" t="s">
        <v>1</v>
      </c>
      <c r="B30" s="158">
        <v>36</v>
      </c>
      <c r="C30" s="158">
        <v>4954012</v>
      </c>
      <c r="D30" s="158">
        <v>197</v>
      </c>
      <c r="E30" s="158">
        <v>54453425</v>
      </c>
      <c r="F30" s="160">
        <f t="shared" si="0"/>
        <v>233</v>
      </c>
      <c r="G30" s="160">
        <f t="shared" si="0"/>
        <v>59407437</v>
      </c>
      <c r="H30" s="108"/>
      <c r="I30" s="107"/>
      <c r="J30" s="107"/>
      <c r="K30" s="12"/>
      <c r="L30" s="13"/>
      <c r="M30" s="13"/>
      <c r="N30" s="13"/>
      <c r="O30" s="13"/>
    </row>
    <row r="31" spans="1:15" x14ac:dyDescent="0.3">
      <c r="A31" s="154" t="s">
        <v>9</v>
      </c>
      <c r="B31" s="158">
        <v>5</v>
      </c>
      <c r="C31" s="158">
        <v>1835598</v>
      </c>
      <c r="D31" s="158">
        <v>21</v>
      </c>
      <c r="E31" s="158">
        <v>11962004.370000001</v>
      </c>
      <c r="F31" s="160">
        <f t="shared" si="0"/>
        <v>26</v>
      </c>
      <c r="G31" s="160">
        <f t="shared" si="0"/>
        <v>13797602.370000001</v>
      </c>
      <c r="H31" s="108"/>
      <c r="I31" s="107"/>
      <c r="J31" s="107"/>
      <c r="K31" s="12"/>
      <c r="L31" s="13"/>
      <c r="M31" s="13"/>
      <c r="N31" s="13"/>
      <c r="O31" s="13"/>
    </row>
    <row r="32" spans="1:15" x14ac:dyDescent="0.3">
      <c r="A32" s="161" t="s">
        <v>8</v>
      </c>
      <c r="B32" s="162">
        <v>7458</v>
      </c>
      <c r="C32" s="162">
        <v>8364797.8300000001</v>
      </c>
      <c r="D32" s="162">
        <v>8117</v>
      </c>
      <c r="E32" s="162">
        <v>18096022.02</v>
      </c>
      <c r="F32" s="139">
        <f t="shared" si="0"/>
        <v>15575</v>
      </c>
      <c r="G32" s="139">
        <f t="shared" si="0"/>
        <v>26460819.850000001</v>
      </c>
      <c r="H32" s="106">
        <f>G32/G2</f>
        <v>6.5718020475469012E-3</v>
      </c>
      <c r="I32" s="107">
        <f>F32/F2</f>
        <v>4.200501039539728E-3</v>
      </c>
      <c r="J32" s="107">
        <f>E32/G32</f>
        <v>0.68387986927774647</v>
      </c>
      <c r="K32" s="16"/>
      <c r="L32" s="17"/>
      <c r="M32" s="17"/>
      <c r="N32" s="17"/>
      <c r="O32" s="17"/>
    </row>
    <row r="33" spans="1:15" x14ac:dyDescent="0.3">
      <c r="A33" s="154" t="s">
        <v>0</v>
      </c>
      <c r="B33" s="158">
        <v>693</v>
      </c>
      <c r="C33" s="158">
        <v>3726003</v>
      </c>
      <c r="D33" s="158">
        <v>546</v>
      </c>
      <c r="E33" s="158">
        <v>8582807</v>
      </c>
      <c r="F33" s="160">
        <f t="shared" si="0"/>
        <v>1239</v>
      </c>
      <c r="G33" s="160">
        <f t="shared" si="0"/>
        <v>12308810</v>
      </c>
      <c r="H33" s="106"/>
      <c r="I33" s="107"/>
      <c r="J33" s="107"/>
      <c r="K33" s="12"/>
      <c r="L33" s="13"/>
      <c r="M33" s="13"/>
      <c r="N33" s="13"/>
      <c r="O33" s="13"/>
    </row>
    <row r="34" spans="1:15" x14ac:dyDescent="0.3">
      <c r="A34" s="154" t="s">
        <v>48</v>
      </c>
      <c r="B34" s="158">
        <v>6180</v>
      </c>
      <c r="C34" s="158">
        <v>3235852</v>
      </c>
      <c r="D34" s="158">
        <v>6610</v>
      </c>
      <c r="E34" s="158">
        <v>7465176</v>
      </c>
      <c r="F34" s="160">
        <f t="shared" si="0"/>
        <v>12790</v>
      </c>
      <c r="G34" s="160">
        <f t="shared" si="0"/>
        <v>10701028</v>
      </c>
      <c r="H34" s="106"/>
      <c r="I34" s="107"/>
      <c r="J34" s="107"/>
      <c r="K34" s="12"/>
      <c r="L34" s="13"/>
      <c r="M34" s="13"/>
      <c r="N34" s="13"/>
      <c r="O34" s="13"/>
    </row>
    <row r="35" spans="1:15" x14ac:dyDescent="0.3">
      <c r="A35" s="154" t="s">
        <v>1</v>
      </c>
      <c r="B35" s="158">
        <v>194</v>
      </c>
      <c r="C35" s="158">
        <v>1304285.8</v>
      </c>
      <c r="D35" s="158">
        <v>817</v>
      </c>
      <c r="E35" s="158">
        <v>1899382.5</v>
      </c>
      <c r="F35" s="160">
        <f t="shared" si="0"/>
        <v>1011</v>
      </c>
      <c r="G35" s="160">
        <f t="shared" si="0"/>
        <v>3203668.3</v>
      </c>
      <c r="H35" s="106"/>
      <c r="I35" s="107"/>
      <c r="J35" s="107"/>
      <c r="K35" s="12"/>
      <c r="L35" s="13"/>
      <c r="M35" s="13"/>
      <c r="N35" s="13"/>
      <c r="O35" s="13"/>
    </row>
    <row r="36" spans="1:15" x14ac:dyDescent="0.3">
      <c r="A36" s="154" t="s">
        <v>9</v>
      </c>
      <c r="B36" s="158">
        <v>391</v>
      </c>
      <c r="C36" s="158">
        <v>98657.03</v>
      </c>
      <c r="D36" s="158">
        <v>144</v>
      </c>
      <c r="E36" s="158">
        <v>148656.51999999999</v>
      </c>
      <c r="F36" s="160">
        <f t="shared" si="0"/>
        <v>535</v>
      </c>
      <c r="G36" s="160">
        <f t="shared" si="0"/>
        <v>247313.55</v>
      </c>
      <c r="H36" s="106"/>
      <c r="I36" s="107"/>
      <c r="J36" s="107"/>
      <c r="K36" s="12"/>
      <c r="L36" s="13"/>
      <c r="M36" s="13"/>
      <c r="N36" s="13"/>
      <c r="O36" s="13"/>
    </row>
    <row r="37" spans="1:15" x14ac:dyDescent="0.3">
      <c r="A37" s="161" t="s">
        <v>20</v>
      </c>
      <c r="B37" s="162">
        <v>592</v>
      </c>
      <c r="C37" s="162">
        <v>1293871.0999999999</v>
      </c>
      <c r="D37" s="162">
        <v>68</v>
      </c>
      <c r="E37" s="162">
        <v>595960</v>
      </c>
      <c r="F37" s="139">
        <f t="shared" ref="F37:G41" si="1">B37+D37</f>
        <v>660</v>
      </c>
      <c r="G37" s="139">
        <f t="shared" si="1"/>
        <v>1889831.0999999999</v>
      </c>
      <c r="H37" s="106">
        <f>G37/G2</f>
        <v>4.6935793988627341E-4</v>
      </c>
      <c r="I37" s="107">
        <f>F37/F2</f>
        <v>1.779987599419724E-4</v>
      </c>
      <c r="J37" s="107">
        <f>E37/G37</f>
        <v>0.31535093268387848</v>
      </c>
      <c r="K37" s="16"/>
      <c r="L37" s="17"/>
      <c r="M37" s="17"/>
      <c r="N37" s="17"/>
      <c r="O37" s="17"/>
    </row>
    <row r="38" spans="1:15" x14ac:dyDescent="0.3">
      <c r="A38" s="154" t="s">
        <v>0</v>
      </c>
      <c r="B38" s="158">
        <v>0</v>
      </c>
      <c r="C38" s="158">
        <v>0</v>
      </c>
      <c r="D38" s="158">
        <v>0</v>
      </c>
      <c r="E38" s="158">
        <v>0</v>
      </c>
      <c r="F38" s="160">
        <f t="shared" si="1"/>
        <v>0</v>
      </c>
      <c r="G38" s="160">
        <f t="shared" si="1"/>
        <v>0</v>
      </c>
      <c r="H38" s="106"/>
      <c r="I38" s="107"/>
      <c r="J38" s="107"/>
      <c r="K38" s="12"/>
      <c r="L38" s="13"/>
      <c r="M38" s="13"/>
      <c r="N38" s="13"/>
      <c r="O38" s="13"/>
    </row>
    <row r="39" spans="1:15" x14ac:dyDescent="0.3">
      <c r="A39" s="154" t="s">
        <v>48</v>
      </c>
      <c r="B39" s="158">
        <v>0</v>
      </c>
      <c r="C39" s="158">
        <v>0</v>
      </c>
      <c r="D39" s="158">
        <v>0</v>
      </c>
      <c r="E39" s="158">
        <v>0</v>
      </c>
      <c r="F39" s="160">
        <f t="shared" si="1"/>
        <v>0</v>
      </c>
      <c r="G39" s="160">
        <f t="shared" si="1"/>
        <v>0</v>
      </c>
      <c r="H39" s="106"/>
      <c r="I39" s="107"/>
      <c r="J39" s="107"/>
      <c r="K39" s="12"/>
      <c r="L39" s="13"/>
      <c r="M39" s="13"/>
      <c r="N39" s="13"/>
      <c r="O39" s="13"/>
    </row>
    <row r="40" spans="1:15" x14ac:dyDescent="0.3">
      <c r="A40" s="154" t="s">
        <v>1</v>
      </c>
      <c r="B40" s="158">
        <v>543</v>
      </c>
      <c r="C40" s="158">
        <v>1215955.0999999999</v>
      </c>
      <c r="D40" s="158">
        <v>68</v>
      </c>
      <c r="E40" s="158">
        <v>595960</v>
      </c>
      <c r="F40" s="160">
        <f t="shared" si="1"/>
        <v>611</v>
      </c>
      <c r="G40" s="160">
        <f t="shared" si="1"/>
        <v>1811915.0999999999</v>
      </c>
      <c r="H40" s="106"/>
      <c r="I40" s="107"/>
      <c r="J40" s="107"/>
      <c r="K40" s="12"/>
      <c r="L40" s="13"/>
      <c r="M40" s="13"/>
      <c r="N40" s="13"/>
      <c r="O40" s="13"/>
    </row>
    <row r="41" spans="1:15" x14ac:dyDescent="0.3">
      <c r="A41" s="154" t="s">
        <v>9</v>
      </c>
      <c r="B41" s="158">
        <v>49</v>
      </c>
      <c r="C41" s="158">
        <v>77916</v>
      </c>
      <c r="D41" s="158">
        <v>0</v>
      </c>
      <c r="E41" s="158">
        <v>0</v>
      </c>
      <c r="F41" s="160">
        <f t="shared" si="1"/>
        <v>49</v>
      </c>
      <c r="G41" s="160">
        <f t="shared" si="1"/>
        <v>77916</v>
      </c>
      <c r="H41" s="106"/>
      <c r="I41" s="107"/>
      <c r="J41" s="107"/>
      <c r="K41" s="12"/>
      <c r="L41" s="13"/>
      <c r="M41" s="13"/>
      <c r="N41" s="13"/>
      <c r="O41" s="13"/>
    </row>
    <row r="42" spans="1:15" x14ac:dyDescent="0.3">
      <c r="K42" s="16"/>
      <c r="L42" s="17"/>
      <c r="M42" s="17"/>
      <c r="N42" s="17"/>
      <c r="O42" s="17"/>
    </row>
    <row r="43" spans="1:15" x14ac:dyDescent="0.3">
      <c r="F43" s="11"/>
      <c r="K43" s="12"/>
      <c r="L43" s="13"/>
      <c r="M43" s="13"/>
      <c r="N43" s="13"/>
      <c r="O43" s="13"/>
    </row>
    <row r="44" spans="1:15" x14ac:dyDescent="0.3">
      <c r="A44" s="10" t="s">
        <v>14</v>
      </c>
      <c r="K44" s="12"/>
      <c r="L44" s="13"/>
      <c r="M44" s="13"/>
      <c r="N44" s="13"/>
      <c r="O44" s="13"/>
    </row>
    <row r="45" spans="1:15" x14ac:dyDescent="0.3">
      <c r="A45" s="10" t="s">
        <v>15</v>
      </c>
      <c r="K45" s="12"/>
      <c r="L45" s="13"/>
      <c r="M45" s="13"/>
      <c r="N45" s="13"/>
      <c r="O45" s="13"/>
    </row>
    <row r="46" spans="1:15" x14ac:dyDescent="0.3">
      <c r="A46" s="10" t="s">
        <v>16</v>
      </c>
      <c r="K46" s="12"/>
      <c r="L46" s="13"/>
      <c r="M46" s="13"/>
      <c r="N46" s="13"/>
      <c r="O46" s="13"/>
    </row>
    <row r="47" spans="1:15" x14ac:dyDescent="0.3">
      <c r="A47" s="10" t="s">
        <v>17</v>
      </c>
    </row>
    <row r="48" spans="1:15" x14ac:dyDescent="0.3">
      <c r="A48" s="10" t="s">
        <v>18</v>
      </c>
    </row>
    <row r="49" spans="1:1" x14ac:dyDescent="0.3">
      <c r="A49" s="10" t="s">
        <v>19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Normal="100" workbookViewId="0">
      <selection activeCell="F7" sqref="F7"/>
    </sheetView>
  </sheetViews>
  <sheetFormatPr defaultColWidth="9.109375" defaultRowHeight="14.4" x14ac:dyDescent="0.3"/>
  <cols>
    <col min="1" max="1" width="17.44140625" style="10" customWidth="1"/>
    <col min="2" max="2" width="13.109375" style="11" customWidth="1"/>
    <col min="3" max="3" width="14.44140625" style="11" customWidth="1"/>
    <col min="4" max="4" width="13.109375" style="11" customWidth="1"/>
    <col min="5" max="5" width="14.109375" style="11" customWidth="1"/>
    <col min="6" max="6" width="11.44140625" style="10" customWidth="1"/>
    <col min="7" max="7" width="12.88671875" style="10" customWidth="1"/>
    <col min="8" max="8" width="12.6640625" style="10" bestFit="1" customWidth="1"/>
    <col min="9" max="9" width="11.88671875" style="10" customWidth="1"/>
    <col min="10" max="10" width="13.6640625" style="10" bestFit="1" customWidth="1"/>
    <col min="11" max="11" width="9.109375" style="10"/>
    <col min="12" max="12" width="12.6640625" style="10" bestFit="1" customWidth="1"/>
    <col min="13" max="16384" width="9.109375" style="10"/>
  </cols>
  <sheetData>
    <row r="1" spans="1:10" ht="43.2" x14ac:dyDescent="0.3">
      <c r="A1" s="130">
        <f>JAN!A1</f>
        <v>2014</v>
      </c>
      <c r="B1" s="131" t="str">
        <f>NOV!B1</f>
        <v>LDC # of Customer</v>
      </c>
      <c r="C1" s="131" t="str">
        <f>NOV!C1</f>
        <v>LDC  kWh used</v>
      </c>
      <c r="D1" s="131" t="str">
        <f>NOV!D1</f>
        <v xml:space="preserve"> CG # of Customer</v>
      </c>
      <c r="E1" s="131" t="str">
        <f>NOV!E1</f>
        <v xml:space="preserve"> CG kWh Used</v>
      </c>
      <c r="F1" s="132" t="s">
        <v>11</v>
      </c>
      <c r="G1" s="132" t="s">
        <v>10</v>
      </c>
      <c r="H1" s="6" t="s">
        <v>12</v>
      </c>
      <c r="I1" s="6" t="s">
        <v>13</v>
      </c>
      <c r="J1" s="7" t="s">
        <v>21</v>
      </c>
    </row>
    <row r="2" spans="1:10" ht="15" x14ac:dyDescent="0.25">
      <c r="A2" s="169" t="s">
        <v>49</v>
      </c>
      <c r="B2" s="172">
        <v>2128920</v>
      </c>
      <c r="C2" s="172">
        <v>1767326254.3299999</v>
      </c>
      <c r="D2" s="172">
        <v>596791</v>
      </c>
      <c r="E2" s="172">
        <v>2004246016.2400002</v>
      </c>
      <c r="F2" s="139">
        <f>B2+D2</f>
        <v>2725711</v>
      </c>
      <c r="G2" s="139">
        <f>C2+E2</f>
        <v>3771572270.5700002</v>
      </c>
      <c r="H2" s="156">
        <f>SUM(H3:H36)</f>
        <v>0.99951661981550088</v>
      </c>
      <c r="I2" s="157">
        <f>SUM(I3:I36)</f>
        <v>0.99975969572709655</v>
      </c>
      <c r="J2" s="157">
        <f>E2/G2</f>
        <v>0.53140862018722423</v>
      </c>
    </row>
    <row r="3" spans="1:10" x14ac:dyDescent="0.3">
      <c r="A3" s="170" t="s">
        <v>4</v>
      </c>
      <c r="B3" s="173">
        <v>1679911</v>
      </c>
      <c r="C3" s="173">
        <v>1028780146.7</v>
      </c>
      <c r="D3" s="173">
        <v>407483</v>
      </c>
      <c r="E3" s="173">
        <v>247462206</v>
      </c>
      <c r="F3" s="145">
        <f>B3+D3</f>
        <v>2087394</v>
      </c>
      <c r="G3" s="145">
        <f>C3+E3</f>
        <v>1276242352.7</v>
      </c>
      <c r="H3" s="108">
        <f>G3/G$2</f>
        <v>0.33838470036983298</v>
      </c>
      <c r="I3" s="159">
        <f>F3/F2</f>
        <v>0.76581633195889076</v>
      </c>
      <c r="J3" s="159">
        <f>E3/G3</f>
        <v>0.19389907056169425</v>
      </c>
    </row>
    <row r="4" spans="1:10" x14ac:dyDescent="0.3">
      <c r="A4" s="171" t="s">
        <v>0</v>
      </c>
      <c r="B4" s="174">
        <v>825769</v>
      </c>
      <c r="C4" s="174">
        <v>530442993</v>
      </c>
      <c r="D4" s="174">
        <v>167073</v>
      </c>
      <c r="E4" s="174">
        <v>114415028</v>
      </c>
      <c r="F4" s="158">
        <f>B4+D4</f>
        <v>992842</v>
      </c>
      <c r="G4" s="158">
        <f t="shared" ref="F4:G36" si="0">C4+E4</f>
        <v>644858021</v>
      </c>
      <c r="H4" s="108"/>
      <c r="I4" s="159"/>
      <c r="J4" s="159"/>
    </row>
    <row r="5" spans="1:10" x14ac:dyDescent="0.3">
      <c r="A5" s="171" t="s">
        <v>48</v>
      </c>
      <c r="B5" s="174">
        <v>701382</v>
      </c>
      <c r="C5" s="174">
        <v>397392356</v>
      </c>
      <c r="D5" s="174">
        <v>220116</v>
      </c>
      <c r="E5" s="174">
        <v>117893791</v>
      </c>
      <c r="F5" s="158">
        <f t="shared" si="0"/>
        <v>921498</v>
      </c>
      <c r="G5" s="158">
        <f t="shared" si="0"/>
        <v>515286147</v>
      </c>
      <c r="H5" s="108"/>
      <c r="I5" s="159"/>
      <c r="J5" s="159"/>
    </row>
    <row r="6" spans="1:10" x14ac:dyDescent="0.3">
      <c r="A6" s="171" t="s">
        <v>1</v>
      </c>
      <c r="B6" s="174">
        <v>136407</v>
      </c>
      <c r="C6" s="174">
        <v>90951372.700000003</v>
      </c>
      <c r="D6" s="174">
        <v>16526</v>
      </c>
      <c r="E6" s="174">
        <v>12035017</v>
      </c>
      <c r="F6" s="158">
        <f t="shared" si="0"/>
        <v>152933</v>
      </c>
      <c r="G6" s="158">
        <f t="shared" si="0"/>
        <v>102986389.7</v>
      </c>
      <c r="H6" s="108"/>
      <c r="I6" s="159"/>
      <c r="J6" s="159"/>
    </row>
    <row r="7" spans="1:10" x14ac:dyDescent="0.3">
      <c r="A7" s="171" t="s">
        <v>9</v>
      </c>
      <c r="B7" s="174">
        <v>16353</v>
      </c>
      <c r="C7" s="174">
        <v>9993425</v>
      </c>
      <c r="D7" s="174">
        <v>3768</v>
      </c>
      <c r="E7" s="174">
        <v>3118370</v>
      </c>
      <c r="F7" s="158">
        <f t="shared" si="0"/>
        <v>20121</v>
      </c>
      <c r="G7" s="158">
        <f t="shared" si="0"/>
        <v>13111795</v>
      </c>
      <c r="H7" s="108"/>
      <c r="I7" s="159"/>
      <c r="J7" s="159"/>
    </row>
    <row r="8" spans="1:10" x14ac:dyDescent="0.3">
      <c r="A8" s="170" t="s">
        <v>5</v>
      </c>
      <c r="B8" s="173">
        <v>200008</v>
      </c>
      <c r="C8" s="173">
        <v>126221642</v>
      </c>
      <c r="D8" s="173">
        <v>75489</v>
      </c>
      <c r="E8" s="173">
        <v>46380409</v>
      </c>
      <c r="F8" s="139">
        <f t="shared" si="0"/>
        <v>275497</v>
      </c>
      <c r="G8" s="139">
        <f t="shared" si="0"/>
        <v>172602051</v>
      </c>
      <c r="H8" s="108">
        <f>G8/G2</f>
        <v>4.576395164076083E-2</v>
      </c>
      <c r="I8" s="109">
        <f>F8/F2</f>
        <v>0.10107344469021111</v>
      </c>
      <c r="J8" s="109">
        <f>E8/G8</f>
        <v>0.26871296564141062</v>
      </c>
    </row>
    <row r="9" spans="1:10" x14ac:dyDescent="0.3">
      <c r="A9" s="171" t="s">
        <v>0</v>
      </c>
      <c r="B9" s="174">
        <v>111768</v>
      </c>
      <c r="C9" s="174">
        <v>73883478</v>
      </c>
      <c r="D9" s="174">
        <v>46796</v>
      </c>
      <c r="E9" s="174">
        <v>29713240</v>
      </c>
      <c r="F9" s="160">
        <f t="shared" si="0"/>
        <v>158564</v>
      </c>
      <c r="G9" s="160">
        <f t="shared" si="0"/>
        <v>103596718</v>
      </c>
      <c r="H9" s="108"/>
      <c r="I9" s="109"/>
      <c r="J9" s="109"/>
    </row>
    <row r="10" spans="1:10" x14ac:dyDescent="0.3">
      <c r="A10" s="171" t="s">
        <v>48</v>
      </c>
      <c r="B10" s="174">
        <v>59802</v>
      </c>
      <c r="C10" s="174">
        <v>30472385</v>
      </c>
      <c r="D10" s="174">
        <v>20181</v>
      </c>
      <c r="E10" s="174">
        <v>10544596</v>
      </c>
      <c r="F10" s="160">
        <f t="shared" si="0"/>
        <v>79983</v>
      </c>
      <c r="G10" s="160">
        <f t="shared" si="0"/>
        <v>41016981</v>
      </c>
      <c r="H10" s="108"/>
      <c r="I10" s="109"/>
      <c r="J10" s="109"/>
    </row>
    <row r="11" spans="1:10" x14ac:dyDescent="0.3">
      <c r="A11" s="171" t="s">
        <v>1</v>
      </c>
      <c r="B11" s="174">
        <v>24224</v>
      </c>
      <c r="C11" s="174">
        <v>19140347</v>
      </c>
      <c r="D11" s="174">
        <v>7999</v>
      </c>
      <c r="E11" s="174">
        <v>5746177</v>
      </c>
      <c r="F11" s="160">
        <f t="shared" si="0"/>
        <v>32223</v>
      </c>
      <c r="G11" s="160">
        <f t="shared" si="0"/>
        <v>24886524</v>
      </c>
      <c r="H11" s="108"/>
      <c r="I11" s="109"/>
      <c r="J11" s="109"/>
    </row>
    <row r="12" spans="1:10" x14ac:dyDescent="0.3">
      <c r="A12" s="171" t="s">
        <v>9</v>
      </c>
      <c r="B12" s="174">
        <v>4214</v>
      </c>
      <c r="C12" s="174">
        <v>2725432</v>
      </c>
      <c r="D12" s="174">
        <v>513</v>
      </c>
      <c r="E12" s="174">
        <v>376396</v>
      </c>
      <c r="F12" s="160">
        <f t="shared" si="0"/>
        <v>4727</v>
      </c>
      <c r="G12" s="160">
        <f t="shared" si="0"/>
        <v>3101828</v>
      </c>
      <c r="H12" s="108"/>
      <c r="I12" s="109"/>
      <c r="J12" s="109"/>
    </row>
    <row r="13" spans="1:10" x14ac:dyDescent="0.3">
      <c r="A13" s="170" t="s">
        <v>6</v>
      </c>
      <c r="B13" s="173">
        <v>1611</v>
      </c>
      <c r="C13" s="173">
        <v>2189693</v>
      </c>
      <c r="D13" s="173">
        <v>1033</v>
      </c>
      <c r="E13" s="173">
        <v>1806133</v>
      </c>
      <c r="F13" s="145">
        <f t="shared" si="0"/>
        <v>2644</v>
      </c>
      <c r="G13" s="145">
        <f t="shared" si="0"/>
        <v>3995826</v>
      </c>
      <c r="H13" s="110">
        <f>G13/G2</f>
        <v>1.0594589506291254E-3</v>
      </c>
      <c r="I13" s="111">
        <f>F13/F2</f>
        <v>9.7002213367447976E-4</v>
      </c>
      <c r="J13" s="111">
        <f>E13/G13</f>
        <v>0.45200491713102625</v>
      </c>
    </row>
    <row r="14" spans="1:10" x14ac:dyDescent="0.3">
      <c r="A14" s="171" t="s">
        <v>0</v>
      </c>
      <c r="B14" s="174">
        <v>112</v>
      </c>
      <c r="C14" s="174">
        <v>356868</v>
      </c>
      <c r="D14" s="174">
        <v>56</v>
      </c>
      <c r="E14" s="174">
        <v>751976</v>
      </c>
      <c r="F14" s="158">
        <f t="shared" si="0"/>
        <v>168</v>
      </c>
      <c r="G14" s="158">
        <f t="shared" si="0"/>
        <v>1108844</v>
      </c>
      <c r="H14" s="110"/>
      <c r="I14" s="112"/>
      <c r="J14" s="112"/>
    </row>
    <row r="15" spans="1:10" x14ac:dyDescent="0.3">
      <c r="A15" s="171" t="s">
        <v>48</v>
      </c>
      <c r="B15" s="174">
        <v>1499</v>
      </c>
      <c r="C15" s="174">
        <v>1832825</v>
      </c>
      <c r="D15" s="174">
        <v>977</v>
      </c>
      <c r="E15" s="174">
        <v>1054157</v>
      </c>
      <c r="F15" s="158">
        <f t="shared" si="0"/>
        <v>2476</v>
      </c>
      <c r="G15" s="158">
        <f t="shared" si="0"/>
        <v>2886982</v>
      </c>
      <c r="H15" s="110"/>
      <c r="I15" s="112"/>
      <c r="J15" s="112"/>
    </row>
    <row r="16" spans="1:10" x14ac:dyDescent="0.3">
      <c r="A16" s="171" t="s">
        <v>9</v>
      </c>
      <c r="B16" s="174">
        <v>0</v>
      </c>
      <c r="C16" s="174">
        <v>0</v>
      </c>
      <c r="D16" s="174">
        <v>0</v>
      </c>
      <c r="E16" s="174">
        <v>0</v>
      </c>
      <c r="F16" s="158">
        <f t="shared" si="0"/>
        <v>0</v>
      </c>
      <c r="G16" s="158">
        <f t="shared" si="0"/>
        <v>0</v>
      </c>
      <c r="H16" s="110"/>
      <c r="I16" s="113"/>
      <c r="J16" s="113"/>
    </row>
    <row r="17" spans="1:10" x14ac:dyDescent="0.3">
      <c r="A17" s="170" t="s">
        <v>7</v>
      </c>
      <c r="B17" s="173">
        <v>210303</v>
      </c>
      <c r="C17" s="173">
        <v>203554828</v>
      </c>
      <c r="D17" s="173">
        <v>79602</v>
      </c>
      <c r="E17" s="173">
        <v>177272264.09999999</v>
      </c>
      <c r="F17" s="139">
        <f t="shared" si="0"/>
        <v>289905</v>
      </c>
      <c r="G17" s="139">
        <f t="shared" si="0"/>
        <v>380827092.10000002</v>
      </c>
      <c r="H17" s="108">
        <f>G17/G2</f>
        <v>0.1009730332019981</v>
      </c>
      <c r="I17" s="109">
        <f>F17/F2</f>
        <v>0.10635940494058248</v>
      </c>
      <c r="J17" s="109">
        <f>E17/G17</f>
        <v>0.46549278603700472</v>
      </c>
    </row>
    <row r="18" spans="1:10" x14ac:dyDescent="0.3">
      <c r="A18" s="171" t="s">
        <v>0</v>
      </c>
      <c r="B18" s="174">
        <v>108342</v>
      </c>
      <c r="C18" s="174">
        <v>112982075</v>
      </c>
      <c r="D18" s="174">
        <v>38306</v>
      </c>
      <c r="E18" s="174">
        <v>64937962</v>
      </c>
      <c r="F18" s="160">
        <f t="shared" si="0"/>
        <v>146648</v>
      </c>
      <c r="G18" s="160">
        <f t="shared" si="0"/>
        <v>177920037</v>
      </c>
      <c r="H18" s="108"/>
      <c r="I18" s="109"/>
      <c r="J18" s="109"/>
    </row>
    <row r="19" spans="1:10" x14ac:dyDescent="0.3">
      <c r="A19" s="171" t="s">
        <v>48</v>
      </c>
      <c r="B19" s="174">
        <v>84917</v>
      </c>
      <c r="C19" s="174">
        <v>61304419</v>
      </c>
      <c r="D19" s="174">
        <v>35878</v>
      </c>
      <c r="E19" s="174">
        <v>64767409</v>
      </c>
      <c r="F19" s="160">
        <f t="shared" si="0"/>
        <v>120795</v>
      </c>
      <c r="G19" s="160">
        <f t="shared" si="0"/>
        <v>126071828</v>
      </c>
      <c r="H19" s="108"/>
      <c r="I19" s="109"/>
      <c r="J19" s="109"/>
    </row>
    <row r="20" spans="1:10" x14ac:dyDescent="0.3">
      <c r="A20" s="171" t="s">
        <v>1</v>
      </c>
      <c r="B20" s="174">
        <v>15317</v>
      </c>
      <c r="C20" s="174">
        <v>28913867</v>
      </c>
      <c r="D20" s="174">
        <v>5005</v>
      </c>
      <c r="E20" s="174">
        <v>47435870.100000001</v>
      </c>
      <c r="F20" s="160">
        <f t="shared" si="0"/>
        <v>20322</v>
      </c>
      <c r="G20" s="160">
        <f t="shared" si="0"/>
        <v>76349737.099999994</v>
      </c>
      <c r="H20" s="108"/>
      <c r="I20" s="109"/>
      <c r="J20" s="109"/>
    </row>
    <row r="21" spans="1:10" x14ac:dyDescent="0.3">
      <c r="A21" s="171" t="s">
        <v>9</v>
      </c>
      <c r="B21" s="174">
        <v>1727</v>
      </c>
      <c r="C21" s="174">
        <v>354467</v>
      </c>
      <c r="D21" s="174">
        <v>413</v>
      </c>
      <c r="E21" s="174">
        <v>131023</v>
      </c>
      <c r="F21" s="160">
        <f t="shared" si="0"/>
        <v>2140</v>
      </c>
      <c r="G21" s="160">
        <f t="shared" si="0"/>
        <v>485490</v>
      </c>
      <c r="H21" s="108"/>
      <c r="I21" s="109"/>
      <c r="J21" s="109"/>
    </row>
    <row r="22" spans="1:10" x14ac:dyDescent="0.3">
      <c r="A22" s="170" t="s">
        <v>3</v>
      </c>
      <c r="B22" s="173">
        <v>27272</v>
      </c>
      <c r="C22" s="173">
        <v>222038027.99000001</v>
      </c>
      <c r="D22" s="173">
        <v>19555</v>
      </c>
      <c r="E22" s="173">
        <v>324574133.69999999</v>
      </c>
      <c r="F22" s="139">
        <f t="shared" si="0"/>
        <v>46827</v>
      </c>
      <c r="G22" s="139">
        <f t="shared" si="0"/>
        <v>546612161.69000006</v>
      </c>
      <c r="H22" s="108">
        <f>G22/G2</f>
        <v>0.14492952076121565</v>
      </c>
      <c r="I22" s="109">
        <f>F22/F2</f>
        <v>1.7179737690459482E-2</v>
      </c>
      <c r="J22" s="109">
        <f>E22/G22</f>
        <v>0.59379237501136239</v>
      </c>
    </row>
    <row r="23" spans="1:10" x14ac:dyDescent="0.3">
      <c r="A23" s="171" t="s">
        <v>0</v>
      </c>
      <c r="B23" s="174">
        <v>4848</v>
      </c>
      <c r="C23" s="174">
        <v>80951137</v>
      </c>
      <c r="D23" s="174">
        <v>7034</v>
      </c>
      <c r="E23" s="174">
        <v>150385543</v>
      </c>
      <c r="F23" s="160">
        <f t="shared" si="0"/>
        <v>11882</v>
      </c>
      <c r="G23" s="160">
        <f t="shared" si="0"/>
        <v>231336680</v>
      </c>
      <c r="H23" s="108"/>
      <c r="I23" s="109"/>
      <c r="J23" s="109"/>
    </row>
    <row r="24" spans="1:10" x14ac:dyDescent="0.3">
      <c r="A24" s="171" t="s">
        <v>48</v>
      </c>
      <c r="B24" s="174">
        <v>20911</v>
      </c>
      <c r="C24" s="174">
        <v>126917831</v>
      </c>
      <c r="D24" s="174">
        <v>11440</v>
      </c>
      <c r="E24" s="174">
        <v>144694223</v>
      </c>
      <c r="F24" s="160">
        <f t="shared" si="0"/>
        <v>32351</v>
      </c>
      <c r="G24" s="160">
        <f t="shared" si="0"/>
        <v>271612054</v>
      </c>
      <c r="H24" s="108"/>
      <c r="I24" s="109"/>
      <c r="J24" s="109"/>
    </row>
    <row r="25" spans="1:10" x14ac:dyDescent="0.3">
      <c r="A25" s="171" t="s">
        <v>1</v>
      </c>
      <c r="B25" s="174">
        <v>355</v>
      </c>
      <c r="C25" s="174">
        <v>9354991</v>
      </c>
      <c r="D25" s="174">
        <v>709</v>
      </c>
      <c r="E25" s="174">
        <v>25893306</v>
      </c>
      <c r="F25" s="160">
        <f t="shared" si="0"/>
        <v>1064</v>
      </c>
      <c r="G25" s="160">
        <f t="shared" si="0"/>
        <v>35248297</v>
      </c>
      <c r="H25" s="108"/>
      <c r="I25" s="109"/>
      <c r="J25" s="109"/>
    </row>
    <row r="26" spans="1:10" x14ac:dyDescent="0.3">
      <c r="A26" s="171" t="s">
        <v>9</v>
      </c>
      <c r="B26" s="174">
        <v>1158</v>
      </c>
      <c r="C26" s="174">
        <v>4814068.99</v>
      </c>
      <c r="D26" s="174">
        <v>372</v>
      </c>
      <c r="E26" s="174">
        <v>3601061.7</v>
      </c>
      <c r="F26" s="160">
        <f t="shared" si="0"/>
        <v>1530</v>
      </c>
      <c r="G26" s="160">
        <f t="shared" si="0"/>
        <v>8415130.6900000013</v>
      </c>
      <c r="H26" s="108"/>
      <c r="I26" s="109"/>
      <c r="J26" s="109"/>
    </row>
    <row r="27" spans="1:10" x14ac:dyDescent="0.3">
      <c r="A27" s="170" t="s">
        <v>2</v>
      </c>
      <c r="B27" s="173">
        <v>1857</v>
      </c>
      <c r="C27" s="173">
        <v>173709806</v>
      </c>
      <c r="D27" s="173">
        <v>5370</v>
      </c>
      <c r="E27" s="173">
        <v>1187078999.48</v>
      </c>
      <c r="F27" s="139">
        <f t="shared" si="0"/>
        <v>7227</v>
      </c>
      <c r="G27" s="139">
        <f t="shared" si="0"/>
        <v>1360788805.48</v>
      </c>
      <c r="H27" s="108">
        <f>G27/G2</f>
        <v>0.36080146630051002</v>
      </c>
      <c r="I27" s="107">
        <f>F27/F2</f>
        <v>2.6514182904937462E-3</v>
      </c>
      <c r="J27" s="107">
        <f>E27/G27</f>
        <v>0.87234624116508208</v>
      </c>
    </row>
    <row r="28" spans="1:10" x14ac:dyDescent="0.3">
      <c r="A28" s="171" t="s">
        <v>0</v>
      </c>
      <c r="B28" s="174">
        <v>653</v>
      </c>
      <c r="C28" s="174">
        <v>66300071</v>
      </c>
      <c r="D28" s="174">
        <v>2356</v>
      </c>
      <c r="E28" s="174">
        <v>530517722</v>
      </c>
      <c r="F28" s="160">
        <f t="shared" si="0"/>
        <v>3009</v>
      </c>
      <c r="G28" s="160">
        <f t="shared" si="0"/>
        <v>596817793</v>
      </c>
      <c r="H28" s="108"/>
      <c r="I28" s="107"/>
      <c r="J28" s="107"/>
    </row>
    <row r="29" spans="1:10" x14ac:dyDescent="0.3">
      <c r="A29" s="171" t="s">
        <v>48</v>
      </c>
      <c r="B29" s="174">
        <v>1168</v>
      </c>
      <c r="C29" s="174">
        <v>101966246</v>
      </c>
      <c r="D29" s="174">
        <v>2793</v>
      </c>
      <c r="E29" s="174">
        <v>589498226</v>
      </c>
      <c r="F29" s="160">
        <f t="shared" si="0"/>
        <v>3961</v>
      </c>
      <c r="G29" s="160">
        <f t="shared" si="0"/>
        <v>691464472</v>
      </c>
      <c r="H29" s="108"/>
      <c r="I29" s="107"/>
      <c r="J29" s="107"/>
    </row>
    <row r="30" spans="1:10" x14ac:dyDescent="0.3">
      <c r="A30" s="171" t="s">
        <v>1</v>
      </c>
      <c r="B30" s="174">
        <v>31</v>
      </c>
      <c r="C30" s="174">
        <v>4166360</v>
      </c>
      <c r="D30" s="174">
        <v>200</v>
      </c>
      <c r="E30" s="174">
        <v>55088602.399999999</v>
      </c>
      <c r="F30" s="160">
        <f t="shared" si="0"/>
        <v>231</v>
      </c>
      <c r="G30" s="160">
        <f t="shared" si="0"/>
        <v>59254962.399999999</v>
      </c>
      <c r="H30" s="108"/>
      <c r="I30" s="107"/>
      <c r="J30" s="107"/>
    </row>
    <row r="31" spans="1:10" x14ac:dyDescent="0.3">
      <c r="A31" s="171" t="s">
        <v>9</v>
      </c>
      <c r="B31" s="174">
        <v>5</v>
      </c>
      <c r="C31" s="174">
        <v>1277129</v>
      </c>
      <c r="D31" s="174">
        <v>21</v>
      </c>
      <c r="E31" s="174">
        <v>11974449.08</v>
      </c>
      <c r="F31" s="160">
        <f t="shared" si="0"/>
        <v>26</v>
      </c>
      <c r="G31" s="160">
        <f t="shared" si="0"/>
        <v>13251578.08</v>
      </c>
      <c r="H31" s="108"/>
      <c r="I31" s="107"/>
      <c r="J31" s="107"/>
    </row>
    <row r="32" spans="1:10" x14ac:dyDescent="0.3">
      <c r="A32" s="170" t="s">
        <v>8</v>
      </c>
      <c r="B32" s="173">
        <v>7377</v>
      </c>
      <c r="C32" s="173">
        <v>9463936.8399999999</v>
      </c>
      <c r="D32" s="173">
        <v>8185</v>
      </c>
      <c r="E32" s="173">
        <v>19216941.460000001</v>
      </c>
      <c r="F32" s="139">
        <f t="shared" si="0"/>
        <v>15562</v>
      </c>
      <c r="G32" s="139">
        <f t="shared" si="0"/>
        <v>28680878.300000001</v>
      </c>
      <c r="H32" s="106">
        <f>G32/G2</f>
        <v>7.6044885905541563E-3</v>
      </c>
      <c r="I32" s="107">
        <f>F32/F2</f>
        <v>5.7093360227845136E-3</v>
      </c>
      <c r="J32" s="107">
        <f>E32/G32</f>
        <v>0.67002625439124019</v>
      </c>
    </row>
    <row r="33" spans="1:10" x14ac:dyDescent="0.3">
      <c r="A33" s="171" t="s">
        <v>0</v>
      </c>
      <c r="B33" s="174">
        <v>647</v>
      </c>
      <c r="C33" s="174">
        <v>4054776</v>
      </c>
      <c r="D33" s="174">
        <v>589</v>
      </c>
      <c r="E33" s="174">
        <v>9681334</v>
      </c>
      <c r="F33" s="160">
        <f t="shared" si="0"/>
        <v>1236</v>
      </c>
      <c r="G33" s="160">
        <f t="shared" si="0"/>
        <v>13736110</v>
      </c>
      <c r="H33" s="106"/>
      <c r="I33" s="107"/>
      <c r="J33" s="107"/>
    </row>
    <row r="34" spans="1:10" x14ac:dyDescent="0.3">
      <c r="A34" s="171" t="s">
        <v>48</v>
      </c>
      <c r="B34" s="174">
        <v>6150</v>
      </c>
      <c r="C34" s="174">
        <v>3910473</v>
      </c>
      <c r="D34" s="174">
        <v>6609</v>
      </c>
      <c r="E34" s="174">
        <v>7334614</v>
      </c>
      <c r="F34" s="160">
        <f t="shared" si="0"/>
        <v>12759</v>
      </c>
      <c r="G34" s="160">
        <f t="shared" si="0"/>
        <v>11245087</v>
      </c>
      <c r="H34" s="106"/>
      <c r="I34" s="107"/>
      <c r="J34" s="107"/>
    </row>
    <row r="35" spans="1:10" x14ac:dyDescent="0.3">
      <c r="A35" s="171" t="s">
        <v>1</v>
      </c>
      <c r="B35" s="174">
        <v>194</v>
      </c>
      <c r="C35" s="174">
        <v>1380036.7999999998</v>
      </c>
      <c r="D35" s="174">
        <v>842</v>
      </c>
      <c r="E35" s="174">
        <v>2044916.2</v>
      </c>
      <c r="F35" s="160">
        <f t="shared" si="0"/>
        <v>1036</v>
      </c>
      <c r="G35" s="160">
        <f t="shared" si="0"/>
        <v>3424953</v>
      </c>
      <c r="H35" s="106"/>
      <c r="I35" s="107"/>
      <c r="J35" s="107"/>
    </row>
    <row r="36" spans="1:10" x14ac:dyDescent="0.3">
      <c r="A36" s="171" t="s">
        <v>9</v>
      </c>
      <c r="B36" s="174">
        <v>386</v>
      </c>
      <c r="C36" s="174">
        <v>118651.04</v>
      </c>
      <c r="D36" s="174">
        <v>145</v>
      </c>
      <c r="E36" s="174">
        <v>156077.26</v>
      </c>
      <c r="F36" s="160">
        <f t="shared" si="0"/>
        <v>531</v>
      </c>
      <c r="G36" s="160">
        <f t="shared" si="0"/>
        <v>274728.3</v>
      </c>
      <c r="H36" s="106"/>
      <c r="I36" s="107"/>
      <c r="J36" s="107"/>
    </row>
    <row r="37" spans="1:10" x14ac:dyDescent="0.3">
      <c r="A37" s="170" t="s">
        <v>20</v>
      </c>
      <c r="B37" s="173">
        <v>581</v>
      </c>
      <c r="C37" s="173">
        <v>1368173.8</v>
      </c>
      <c r="D37" s="173">
        <v>74</v>
      </c>
      <c r="E37" s="173">
        <v>454929.5</v>
      </c>
      <c r="F37" s="139">
        <f t="shared" ref="F37:G41" si="1">B37+D37</f>
        <v>655</v>
      </c>
      <c r="G37" s="139">
        <f t="shared" si="1"/>
        <v>1823103.3</v>
      </c>
      <c r="H37" s="106">
        <f>G37/G2</f>
        <v>4.8338018449914876E-4</v>
      </c>
      <c r="I37" s="107">
        <f>F37/F2</f>
        <v>2.4030427290347363E-4</v>
      </c>
      <c r="J37" s="107">
        <f>E37/G37</f>
        <v>0.24953577781357753</v>
      </c>
    </row>
    <row r="38" spans="1:10" x14ac:dyDescent="0.3">
      <c r="A38" s="171" t="s">
        <v>0</v>
      </c>
      <c r="B38" s="174">
        <v>0</v>
      </c>
      <c r="C38" s="174">
        <v>0</v>
      </c>
      <c r="D38" s="174">
        <v>0</v>
      </c>
      <c r="E38" s="174">
        <v>0</v>
      </c>
      <c r="F38" s="160">
        <f t="shared" si="1"/>
        <v>0</v>
      </c>
      <c r="G38" s="160">
        <f t="shared" si="1"/>
        <v>0</v>
      </c>
      <c r="H38" s="106"/>
      <c r="I38" s="107"/>
      <c r="J38" s="107"/>
    </row>
    <row r="39" spans="1:10" x14ac:dyDescent="0.3">
      <c r="A39" s="171" t="s">
        <v>48</v>
      </c>
      <c r="B39" s="174">
        <v>0</v>
      </c>
      <c r="C39" s="174">
        <v>0</v>
      </c>
      <c r="D39" s="174">
        <v>0</v>
      </c>
      <c r="E39" s="174">
        <v>0</v>
      </c>
      <c r="F39" s="160">
        <f t="shared" si="1"/>
        <v>0</v>
      </c>
      <c r="G39" s="160">
        <f t="shared" si="1"/>
        <v>0</v>
      </c>
      <c r="H39" s="106"/>
      <c r="I39" s="107"/>
      <c r="J39" s="107"/>
    </row>
    <row r="40" spans="1:10" x14ac:dyDescent="0.3">
      <c r="A40" s="171" t="s">
        <v>1</v>
      </c>
      <c r="B40" s="174">
        <v>530</v>
      </c>
      <c r="C40" s="174">
        <v>1285869.8</v>
      </c>
      <c r="D40" s="174">
        <v>74</v>
      </c>
      <c r="E40" s="174">
        <v>454929.5</v>
      </c>
      <c r="F40" s="160">
        <f t="shared" si="1"/>
        <v>604</v>
      </c>
      <c r="G40" s="160">
        <f t="shared" si="1"/>
        <v>1740799.3</v>
      </c>
      <c r="H40" s="106"/>
      <c r="I40" s="107"/>
      <c r="J40" s="107"/>
    </row>
    <row r="41" spans="1:10" x14ac:dyDescent="0.3">
      <c r="A41" s="171" t="s">
        <v>9</v>
      </c>
      <c r="B41" s="174">
        <v>51</v>
      </c>
      <c r="C41" s="174">
        <v>82304</v>
      </c>
      <c r="D41" s="174">
        <v>0</v>
      </c>
      <c r="E41" s="174">
        <v>0</v>
      </c>
      <c r="F41" s="160">
        <f t="shared" si="1"/>
        <v>51</v>
      </c>
      <c r="G41" s="160">
        <f t="shared" si="1"/>
        <v>82304</v>
      </c>
      <c r="H41" s="106"/>
      <c r="I41" s="107"/>
      <c r="J41" s="107"/>
    </row>
    <row r="43" spans="1:10" x14ac:dyDescent="0.3">
      <c r="F43" s="11"/>
    </row>
    <row r="44" spans="1:10" x14ac:dyDescent="0.3">
      <c r="A44" s="10" t="s">
        <v>14</v>
      </c>
    </row>
    <row r="45" spans="1:10" x14ac:dyDescent="0.3">
      <c r="A45" s="10" t="s">
        <v>15</v>
      </c>
    </row>
    <row r="46" spans="1:10" x14ac:dyDescent="0.3">
      <c r="A46" s="10" t="s">
        <v>16</v>
      </c>
    </row>
    <row r="47" spans="1:10" x14ac:dyDescent="0.3">
      <c r="A47" s="10" t="s">
        <v>17</v>
      </c>
    </row>
    <row r="48" spans="1:10" x14ac:dyDescent="0.3">
      <c r="A48" t="s">
        <v>55</v>
      </c>
    </row>
    <row r="49" spans="1:1" x14ac:dyDescent="0.3">
      <c r="A49" s="10" t="s">
        <v>19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opLeftCell="A13" workbookViewId="0">
      <selection activeCell="E53" sqref="E53"/>
    </sheetView>
  </sheetViews>
  <sheetFormatPr defaultRowHeight="14.4" x14ac:dyDescent="0.3"/>
  <cols>
    <col min="1" max="1" width="17.44140625" customWidth="1"/>
    <col min="2" max="2" width="14.44140625" style="1" customWidth="1"/>
    <col min="3" max="3" width="15.6640625" style="1" customWidth="1"/>
    <col min="4" max="4" width="14.6640625" style="1" customWidth="1"/>
    <col min="5" max="5" width="17.33203125" style="1" customWidth="1"/>
    <col min="6" max="6" width="13.5546875" customWidth="1"/>
    <col min="7" max="7" width="14.6640625" customWidth="1"/>
    <col min="8" max="8" width="15.6640625" customWidth="1"/>
    <col min="9" max="9" width="11.88671875" customWidth="1"/>
    <col min="10" max="10" width="13.6640625" bestFit="1" customWidth="1"/>
    <col min="11" max="12" width="15" customWidth="1"/>
    <col min="13" max="13" width="13.6640625" customWidth="1"/>
    <col min="14" max="16" width="13.88671875" bestFit="1" customWidth="1"/>
  </cols>
  <sheetData>
    <row r="1" spans="1:16" ht="15.75" thickBot="1" x14ac:dyDescent="0.3">
      <c r="A1" s="18" t="s">
        <v>56</v>
      </c>
      <c r="B1" s="120" t="s">
        <v>0</v>
      </c>
      <c r="C1" s="121"/>
      <c r="D1" s="122" t="s">
        <v>48</v>
      </c>
      <c r="E1" s="123"/>
      <c r="F1" s="124" t="s">
        <v>1</v>
      </c>
      <c r="G1" s="125"/>
      <c r="H1" s="126" t="s">
        <v>9</v>
      </c>
      <c r="I1" s="127"/>
      <c r="J1" s="128" t="s">
        <v>57</v>
      </c>
      <c r="K1" s="129"/>
      <c r="L1" s="118" t="s">
        <v>58</v>
      </c>
      <c r="M1" s="119"/>
      <c r="N1" s="115" t="s">
        <v>59</v>
      </c>
      <c r="O1" s="116"/>
      <c r="P1" s="117"/>
    </row>
    <row r="2" spans="1:16" ht="15.75" thickBot="1" x14ac:dyDescent="0.3">
      <c r="A2" s="19">
        <v>3.4121412000000001E-3</v>
      </c>
      <c r="B2" s="20" t="s">
        <v>60</v>
      </c>
      <c r="C2" s="21" t="s">
        <v>61</v>
      </c>
      <c r="D2" s="22" t="s">
        <v>60</v>
      </c>
      <c r="E2" s="23" t="s">
        <v>61</v>
      </c>
      <c r="F2" s="24" t="s">
        <v>60</v>
      </c>
      <c r="G2" s="25" t="s">
        <v>61</v>
      </c>
      <c r="H2" s="26" t="s">
        <v>60</v>
      </c>
      <c r="I2" s="27" t="s">
        <v>61</v>
      </c>
      <c r="J2" s="28" t="s">
        <v>60</v>
      </c>
      <c r="K2" s="29" t="s">
        <v>61</v>
      </c>
      <c r="L2" s="30" t="s">
        <v>60</v>
      </c>
      <c r="M2" s="31" t="s">
        <v>61</v>
      </c>
      <c r="N2" s="32" t="s">
        <v>60</v>
      </c>
      <c r="O2" s="33" t="s">
        <v>61</v>
      </c>
      <c r="P2" s="34" t="s">
        <v>62</v>
      </c>
    </row>
    <row r="3" spans="1:16" ht="15" x14ac:dyDescent="0.25">
      <c r="A3" s="35" t="s">
        <v>63</v>
      </c>
      <c r="B3" s="36">
        <f>B11+B16+B21</f>
        <v>970002.66666666663</v>
      </c>
      <c r="C3" s="37">
        <f>C11+C16+C21</f>
        <v>7400396573</v>
      </c>
      <c r="D3" s="38">
        <f>B12+B17+B22</f>
        <v>768213.16666666663</v>
      </c>
      <c r="E3" s="39">
        <f>C12+C17+C22</f>
        <v>5090513372</v>
      </c>
      <c r="F3" s="40">
        <f>B13+B18</f>
        <v>165530.58333333331</v>
      </c>
      <c r="G3" s="41">
        <f>C13+C18</f>
        <v>1237107899</v>
      </c>
      <c r="H3" s="42">
        <f>B14+B19+B23</f>
        <v>20411.166666666664</v>
      </c>
      <c r="I3" s="43">
        <f>C14+C19+C23</f>
        <v>137064171.62</v>
      </c>
      <c r="J3" s="44">
        <f>D10+D15+D20</f>
        <v>431259.08333333337</v>
      </c>
      <c r="K3" s="45">
        <f>E10+E15+E20</f>
        <v>3127307978.7799997</v>
      </c>
      <c r="L3" s="46">
        <f t="shared" ref="L3:M5" si="0">B3+D3+F3+H3</f>
        <v>1924157.5833333333</v>
      </c>
      <c r="M3" s="47">
        <f t="shared" si="0"/>
        <v>13865082015.620001</v>
      </c>
      <c r="N3" s="48">
        <f>L3+J3</f>
        <v>2355416.6666666665</v>
      </c>
      <c r="O3" s="49">
        <f>M3+K3</f>
        <v>16992389994.400002</v>
      </c>
      <c r="P3" s="50">
        <f>O3*$A$2</f>
        <v>57980433.986360013</v>
      </c>
    </row>
    <row r="4" spans="1:16" ht="15.75" thickBot="1" x14ac:dyDescent="0.3">
      <c r="A4" s="51" t="s">
        <v>64</v>
      </c>
      <c r="B4" s="52">
        <f>B25+B30+B35</f>
        <v>120729.75</v>
      </c>
      <c r="C4" s="53">
        <f>C25+C30+C35</f>
        <v>3443035164</v>
      </c>
      <c r="D4" s="54">
        <f>B26+B31+B36</f>
        <v>106962.91666666666</v>
      </c>
      <c r="E4" s="55">
        <f>C26+C31+C36</f>
        <v>3679089456</v>
      </c>
      <c r="F4" s="56">
        <f>B27+B32+B37</f>
        <v>15658.416666666668</v>
      </c>
      <c r="G4" s="57">
        <f>C27+C32+C37</f>
        <v>563963669.5</v>
      </c>
      <c r="H4" s="42">
        <f>B28+B33+B38</f>
        <v>2891.2500000000005</v>
      </c>
      <c r="I4" s="43">
        <f>C28+C33+C38</f>
        <v>76893147.559999987</v>
      </c>
      <c r="J4" s="58">
        <f>D24+D29+D34</f>
        <v>96779.166666666672</v>
      </c>
      <c r="K4" s="59">
        <f>E24+E29+E34</f>
        <v>20935536956.730003</v>
      </c>
      <c r="L4" s="51">
        <f t="shared" si="0"/>
        <v>246242.33333333331</v>
      </c>
      <c r="M4" s="60">
        <f t="shared" si="0"/>
        <v>7762981437.0600004</v>
      </c>
      <c r="N4" s="61">
        <f>L4+J4</f>
        <v>343021.5</v>
      </c>
      <c r="O4" s="62">
        <f>+M4+K4</f>
        <v>28698518393.790005</v>
      </c>
      <c r="P4" s="63">
        <f>O4*$A$2</f>
        <v>97923396.990408704</v>
      </c>
    </row>
    <row r="5" spans="1:16" ht="15.75" thickBot="1" x14ac:dyDescent="0.3">
      <c r="A5" s="64" t="s">
        <v>65</v>
      </c>
      <c r="B5" s="52">
        <f>B40+B45</f>
        <v>663.83333333333337</v>
      </c>
      <c r="C5" s="53">
        <f>C40+C45</f>
        <v>40023886</v>
      </c>
      <c r="D5" s="54">
        <f>B41+B46</f>
        <v>6148.583333333333</v>
      </c>
      <c r="E5" s="55">
        <f>C41+C46</f>
        <v>33235438</v>
      </c>
      <c r="F5" s="56">
        <f>B42+B47</f>
        <v>745.66666666666674</v>
      </c>
      <c r="G5" s="57">
        <f>C42+C47</f>
        <v>26766684.300000004</v>
      </c>
      <c r="H5" s="42">
        <f>B43+B48</f>
        <v>439.91666666666669</v>
      </c>
      <c r="I5" s="43">
        <f>C43+C48</f>
        <v>2089591.74</v>
      </c>
      <c r="J5" s="65">
        <f>D39+D44</f>
        <v>8264.0833333333321</v>
      </c>
      <c r="K5" s="66">
        <f>E39+E44</f>
        <v>206375888.54000002</v>
      </c>
      <c r="L5" s="64">
        <f t="shared" si="0"/>
        <v>7998</v>
      </c>
      <c r="M5" s="64">
        <f t="shared" si="0"/>
        <v>102115600.04000001</v>
      </c>
      <c r="N5" s="67">
        <f>L5+J5</f>
        <v>16262.083333333332</v>
      </c>
      <c r="O5" s="68">
        <f>M5+K5</f>
        <v>308491488.58000004</v>
      </c>
      <c r="P5" s="69">
        <f>O5*$A$2</f>
        <v>1052616.5180331478</v>
      </c>
    </row>
    <row r="6" spans="1:16" ht="16.5" thickTop="1" thickBot="1" x14ac:dyDescent="0.3">
      <c r="A6" s="70" t="s">
        <v>59</v>
      </c>
      <c r="B6" s="71">
        <f t="shared" ref="B6:O6" si="1">SUM(B3:B5)</f>
        <v>1091396.2499999998</v>
      </c>
      <c r="C6" s="72">
        <f t="shared" si="1"/>
        <v>10883455623</v>
      </c>
      <c r="D6" s="73">
        <f t="shared" si="1"/>
        <v>881324.66666666663</v>
      </c>
      <c r="E6" s="74">
        <f t="shared" si="1"/>
        <v>8802838266</v>
      </c>
      <c r="F6" s="75">
        <f t="shared" si="1"/>
        <v>181934.66666666663</v>
      </c>
      <c r="G6" s="76">
        <f t="shared" si="1"/>
        <v>1827838252.8</v>
      </c>
      <c r="H6" s="77">
        <f t="shared" si="1"/>
        <v>23742.333333333332</v>
      </c>
      <c r="I6" s="78">
        <f t="shared" si="1"/>
        <v>216046910.92000002</v>
      </c>
      <c r="J6" s="79">
        <f t="shared" si="1"/>
        <v>536302.33333333337</v>
      </c>
      <c r="K6" s="80">
        <f t="shared" si="1"/>
        <v>24269220824.050003</v>
      </c>
      <c r="L6" s="81">
        <f t="shared" si="1"/>
        <v>2178397.9166666665</v>
      </c>
      <c r="M6" s="81">
        <f t="shared" si="1"/>
        <v>21730179052.720001</v>
      </c>
      <c r="N6" s="82">
        <f t="shared" si="1"/>
        <v>2714700.25</v>
      </c>
      <c r="O6" s="83">
        <f t="shared" si="1"/>
        <v>45999399876.770004</v>
      </c>
      <c r="P6" s="84">
        <f>SUM(P3:P5)</f>
        <v>156956447.49480188</v>
      </c>
    </row>
    <row r="7" spans="1:16" ht="15" x14ac:dyDescent="0.25">
      <c r="B7" s="85"/>
      <c r="L7" s="1"/>
    </row>
    <row r="8" spans="1:16" ht="43.2" x14ac:dyDescent="0.3">
      <c r="A8" s="130">
        <f>JAN!A1</f>
        <v>2014</v>
      </c>
      <c r="B8" s="132" t="s">
        <v>67</v>
      </c>
      <c r="C8" s="132" t="s">
        <v>68</v>
      </c>
      <c r="D8" s="132" t="s">
        <v>66</v>
      </c>
      <c r="E8" s="132" t="s">
        <v>69</v>
      </c>
      <c r="F8" s="132" t="s">
        <v>11</v>
      </c>
      <c r="G8" s="132" t="s">
        <v>10</v>
      </c>
      <c r="H8" s="6" t="s">
        <v>12</v>
      </c>
      <c r="I8" s="6" t="s">
        <v>13</v>
      </c>
      <c r="J8" s="132" t="s">
        <v>21</v>
      </c>
    </row>
    <row r="9" spans="1:16" ht="26.25" x14ac:dyDescent="0.25">
      <c r="A9" s="175" t="s">
        <v>70</v>
      </c>
      <c r="B9" s="178">
        <f>AVERAGE(JAN!B2,FEB!B2,MAR!B2,APR!B2,MAY!B2,JUNE!B2,JULY!B2,AUG!B2,SEP!B2,OCT!B2,NOV!B2,DEC!B2)</f>
        <v>2178397.9166666665</v>
      </c>
      <c r="C9" s="178">
        <f>SUM(JAN!C2,FEB!C2,MAR!C2,APR!C2,MAY!C2,JUNE!C2,JULY!C2,AUG!C2,SEP!C2,OCT!C2,NOV!C2,DEC!C2)</f>
        <v>21730179052.719994</v>
      </c>
      <c r="D9" s="178">
        <f>AVERAGE(JAN!D2,FEB!D2,MAR!D2,APR!D2,MAY!D2,JUNE!D2,JULY!D2,AUG!D2,SEP!D2,OCT!D2,NOV!D2,DEC!D2)</f>
        <v>536302.33333333337</v>
      </c>
      <c r="E9" s="178">
        <f>SUM(JAN!E2,FEB!E2,MAR!E2,APR!E2,MAY!E2,JUNE!E2,JULY!E2,AUG!E2,SEP!E2,OCT!E2,NOV!E2,DEC!E2)</f>
        <v>24269220824.049999</v>
      </c>
      <c r="F9" s="139">
        <f t="shared" ref="F9:G24" si="2">B9+D9</f>
        <v>2714700.25</v>
      </c>
      <c r="G9" s="139">
        <f t="shared" si="2"/>
        <v>45999399876.769989</v>
      </c>
      <c r="H9" s="142">
        <f>SUM(H10:H43)</f>
        <v>0.99956538490385638</v>
      </c>
      <c r="I9" s="143">
        <f>SUM(I10:I43)</f>
        <v>0.99975798432994578</v>
      </c>
      <c r="J9" s="143">
        <f>E9/G9</f>
        <v>0.52759864017934988</v>
      </c>
      <c r="L9" s="86"/>
      <c r="N9" s="1"/>
      <c r="P9" s="1"/>
    </row>
    <row r="10" spans="1:16" x14ac:dyDescent="0.3">
      <c r="A10" s="176" t="s">
        <v>22</v>
      </c>
      <c r="B10" s="178">
        <f>AVERAGE(JAN!B3,FEB!B3,MAR!B3,APR!B3,MAY!B3,JUNE!B3,JULY!B3,AUG!B3,SEP!B3,OCT!B3,NOV!B3,DEC!B3)</f>
        <v>1706740.9166666667</v>
      </c>
      <c r="C10" s="178">
        <f>SUM(JAN!C3,FEB!C3,MAR!C3,APR!C3,MAY!C3,JUNE!C3,JULY!C3,AUG!C3,SEP!C3,OCT!C3,NOV!C3,DEC!C3)</f>
        <v>12326915055.49</v>
      </c>
      <c r="D10" s="178">
        <f>AVERAGE(JAN!D3,FEB!D3,MAR!D3,APR!D3,MAY!D3,JUNE!D3,JULY!D3,AUG!D3,SEP!D3,OCT!D3,NOV!D3,DEC!D3)</f>
        <v>370610.41666666669</v>
      </c>
      <c r="E10" s="178">
        <f>SUM(JAN!E3,FEB!E3,MAR!E3,APR!E3,MAY!E3,JUNE!E3,JULY!E3,AUG!E3,SEP!E3,OCT!E3,NOV!E3,DEC!E3)</f>
        <v>2703194902</v>
      </c>
      <c r="F10" s="145">
        <f t="shared" si="2"/>
        <v>2077351.3333333335</v>
      </c>
      <c r="G10" s="145">
        <f t="shared" si="2"/>
        <v>15030109957.49</v>
      </c>
      <c r="H10" s="108">
        <f>G10/G$9</f>
        <v>0.32674578359184875</v>
      </c>
      <c r="I10" s="114">
        <f>F10/F9</f>
        <v>0.76522309722163007</v>
      </c>
      <c r="J10" s="114">
        <f>E10/G10</f>
        <v>0.17985197111967294</v>
      </c>
      <c r="L10" s="86"/>
      <c r="M10" s="1"/>
      <c r="O10" s="1"/>
    </row>
    <row r="11" spans="1:16" x14ac:dyDescent="0.3">
      <c r="A11" s="177" t="s">
        <v>23</v>
      </c>
      <c r="B11" s="178">
        <f>AVERAGE(JAN!B4,FEB!B4,MAR!B4,APR!B4,MAY!B4,JUNE!B4,JULY!B4,AUG!B4,SEP!B4,OCT!B4,NOV!B4,DEC!B4)</f>
        <v>850934.66666666663</v>
      </c>
      <c r="C11" s="178">
        <f>SUM(JAN!C4,FEB!C4,MAR!C4,APR!C4,MAY!C4,JUNE!C4,JULY!C4,AUG!C4,SEP!C4,OCT!C4,NOV!C4,DEC!C4)</f>
        <v>6511406239</v>
      </c>
      <c r="D11" s="178">
        <f>AVERAGE(JAN!D4,FEB!D4,MAR!D4,APR!D4,MAY!D4,JUNE!D4,JULY!D4,AUG!D4,SEP!D4,OCT!D4,NOV!D4,DEC!D4)</f>
        <v>136304.75</v>
      </c>
      <c r="E11" s="178">
        <f>SUM(JAN!E4,FEB!E4,MAR!E4,APR!E4,MAY!E4,JUNE!E4,JULY!E4,AUG!E4,SEP!E4,OCT!E4,NOV!E4,DEC!E4)</f>
        <v>1101846440</v>
      </c>
      <c r="F11" s="147">
        <f t="shared" si="2"/>
        <v>987239.41666666663</v>
      </c>
      <c r="G11" s="147">
        <f t="shared" si="2"/>
        <v>7613252679</v>
      </c>
      <c r="H11" s="108"/>
      <c r="I11" s="114"/>
      <c r="J11" s="114"/>
      <c r="L11" s="86"/>
    </row>
    <row r="12" spans="1:16" x14ac:dyDescent="0.3">
      <c r="A12" s="177" t="s">
        <v>24</v>
      </c>
      <c r="B12" s="178">
        <f>AVERAGE(JAN!B5,FEB!B5,MAR!B5,APR!B5,MAY!B5,JUNE!B5,JULY!B5,AUG!B5,SEP!B5,OCT!B5,NOV!B5,DEC!B5)</f>
        <v>702060.16666666663</v>
      </c>
      <c r="C12" s="178">
        <f>SUM(JAN!C5,FEB!C5,MAR!C5,APR!C5,MAY!C5,JUNE!C5,JULY!C5,AUG!C5,SEP!C5,OCT!C5,NOV!C5,DEC!C5)</f>
        <v>4696824153</v>
      </c>
      <c r="D12" s="178">
        <f>AVERAGE(JAN!D5,FEB!D5,MAR!D5,APR!D5,MAY!D5,JUNE!D5,JULY!D5,AUG!D5,SEP!D5,OCT!D5,NOV!D5,DEC!D5)</f>
        <v>216472.58333333334</v>
      </c>
      <c r="E12" s="178">
        <f>SUM(JAN!E5,FEB!E5,MAR!E5,APR!E5,MAY!E5,JUNE!E5,JULY!E5,AUG!E5,SEP!E5,OCT!E5,NOV!E5,DEC!E5)</f>
        <v>1449859218</v>
      </c>
      <c r="F12" s="147">
        <f t="shared" si="2"/>
        <v>918532.75</v>
      </c>
      <c r="G12" s="147">
        <f>C12+E12</f>
        <v>6146683371</v>
      </c>
      <c r="H12" s="108"/>
      <c r="I12" s="114"/>
      <c r="J12" s="114"/>
      <c r="L12" s="86"/>
    </row>
    <row r="13" spans="1:16" x14ac:dyDescent="0.3">
      <c r="A13" s="177" t="s">
        <v>25</v>
      </c>
      <c r="B13" s="178">
        <f>AVERAGE(JAN!B6,FEB!B6,MAR!B6,APR!B6,MAY!B6,JUNE!B6,JULY!B6,AUG!B6,SEP!B6,OCT!B6,NOV!B6,DEC!B6)</f>
        <v>137585.41666666666</v>
      </c>
      <c r="C13" s="178">
        <f>SUM(JAN!C6,FEB!C6,MAR!C6,APR!C6,MAY!C6,JUNE!C6,JULY!C6,AUG!C6,SEP!C6,OCT!C6,NOV!C6,DEC!C6)</f>
        <v>1011673801</v>
      </c>
      <c r="D13" s="178">
        <f>AVERAGE(JAN!D6,FEB!D6,MAR!D6,APR!D6,MAY!D6,JUNE!D6,JULY!D6,AUG!D6,SEP!D6,OCT!D6,NOV!D6,DEC!D6)</f>
        <v>14017.416666666666</v>
      </c>
      <c r="E13" s="178">
        <f>SUM(JAN!E6,FEB!E6,MAR!E6,APR!E6,MAY!E6,JUNE!E6,JULY!E6,AUG!E6,SEP!E6,OCT!E6,NOV!E6,DEC!E6)</f>
        <v>115782411</v>
      </c>
      <c r="F13" s="147">
        <f t="shared" si="2"/>
        <v>151602.83333333331</v>
      </c>
      <c r="G13" s="147">
        <f>C13+E13</f>
        <v>1127456212</v>
      </c>
      <c r="H13" s="108"/>
      <c r="I13" s="114"/>
      <c r="J13" s="114"/>
      <c r="L13" s="86"/>
    </row>
    <row r="14" spans="1:16" x14ac:dyDescent="0.3">
      <c r="A14" s="177" t="s">
        <v>26</v>
      </c>
      <c r="B14" s="178">
        <f>AVERAGE(JAN!B7,FEB!B7,MAR!B7,APR!B7,MAY!B7,JUNE!B7,JULY!B7,AUG!B7,SEP!B7,OCT!B7,NOV!B7,DEC!B7)</f>
        <v>16160.666666666666</v>
      </c>
      <c r="C14" s="178">
        <f>SUM(JAN!C7,FEB!C7,MAR!C7,APR!C7,MAY!C7,JUNE!C7,JULY!C7,AUG!C7,SEP!C7,OCT!C7,NOV!C7,DEC!C7)</f>
        <v>107010862.49000001</v>
      </c>
      <c r="D14" s="178">
        <f>AVERAGE(JAN!D7,FEB!D7,MAR!D7,APR!D7,MAY!D7,JUNE!D7,JULY!D7,AUG!D7,SEP!D7,OCT!D7,NOV!D7,DEC!D7)</f>
        <v>3815.6666666666665</v>
      </c>
      <c r="E14" s="178">
        <f>SUM(JAN!E7,FEB!E7,MAR!E7,APR!E7,MAY!E7,JUNE!E7,JULY!E7,AUG!E7,SEP!E7,OCT!E7,NOV!E7,DEC!E7)</f>
        <v>35706833</v>
      </c>
      <c r="F14" s="147">
        <f t="shared" si="2"/>
        <v>19976.333333333332</v>
      </c>
      <c r="G14" s="147">
        <f>C14+E14</f>
        <v>142717695.49000001</v>
      </c>
      <c r="H14" s="108"/>
      <c r="I14" s="114"/>
      <c r="J14" s="114"/>
    </row>
    <row r="15" spans="1:16" x14ac:dyDescent="0.3">
      <c r="A15" s="176" t="s">
        <v>27</v>
      </c>
      <c r="B15" s="178">
        <f>AVERAGE(JAN!B8,FEB!B8,MAR!B8,APR!B8,MAY!B8,JUNE!B8,JULY!B8,AUG!B8,SEP!B8,OCT!B8,NOV!B8,DEC!B8)</f>
        <v>215750.16666666666</v>
      </c>
      <c r="C15" s="178">
        <f>SUM(JAN!C8,FEB!C8,MAR!C8,APR!C8,MAY!C8,JUNE!C8,JULY!C8,AUG!C8,SEP!C8,OCT!C8,NOV!C8,DEC!C8)</f>
        <v>1515515623.1299999</v>
      </c>
      <c r="D15" s="178">
        <f>AVERAGE(JAN!D8,FEB!D8,MAR!D8,APR!D8,MAY!D8,JUNE!D8,JULY!D8,AUG!D8,SEP!D8,OCT!D8,NOV!D8,DEC!D8)</f>
        <v>59643</v>
      </c>
      <c r="E15" s="178">
        <f>SUM(JAN!E8,FEB!E8,MAR!E8,APR!E8,MAY!E8,JUNE!E8,JULY!E8,AUG!E8,SEP!E8,OCT!E8,NOV!E8,DEC!E8)</f>
        <v>405951869.77999997</v>
      </c>
      <c r="F15" s="139">
        <f t="shared" si="2"/>
        <v>275393.16666666663</v>
      </c>
      <c r="G15" s="139">
        <f t="shared" si="2"/>
        <v>1921467492.9099998</v>
      </c>
      <c r="H15" s="108">
        <f>G15/G9</f>
        <v>4.1771577413129556E-2</v>
      </c>
      <c r="I15" s="109">
        <f>F15/F9</f>
        <v>0.10144514727424017</v>
      </c>
      <c r="J15" s="109">
        <f>E15/G15</f>
        <v>0.21127178642257388</v>
      </c>
    </row>
    <row r="16" spans="1:16" x14ac:dyDescent="0.3">
      <c r="A16" s="177" t="s">
        <v>23</v>
      </c>
      <c r="B16" s="178">
        <f>AVERAGE(JAN!B9,FEB!B9,MAR!B9,APR!B9,MAY!B9,JUNE!B9,JULY!B9,AUG!B9,SEP!B9,OCT!B9,NOV!B9,DEC!B9)</f>
        <v>118949.75</v>
      </c>
      <c r="C16" s="178">
        <f>SUM(JAN!C9,FEB!C9,MAR!C9,APR!C9,MAY!C9,JUNE!C9,JULY!C9,AUG!C9,SEP!C9,OCT!C9,NOV!C9,DEC!C9)</f>
        <v>885204964</v>
      </c>
      <c r="D16" s="178">
        <f>AVERAGE(JAN!D9,FEB!D9,MAR!D9,APR!D9,MAY!D9,JUNE!D9,JULY!D9,AUG!D9,SEP!D9,OCT!D9,NOV!D9,DEC!D9)</f>
        <v>36922.583333333336</v>
      </c>
      <c r="E16" s="178">
        <f>SUM(JAN!E9,FEB!E9,MAR!E9,APR!E9,MAY!E9,JUNE!E9,JULY!E9,AUG!E9,SEP!E9,OCT!E9,NOV!E9,DEC!E9)</f>
        <v>262899639</v>
      </c>
      <c r="F16" s="150">
        <f t="shared" si="2"/>
        <v>155872.33333333334</v>
      </c>
      <c r="G16" s="150">
        <f>C16+E16</f>
        <v>1148104603</v>
      </c>
      <c r="H16" s="108"/>
      <c r="I16" s="109"/>
      <c r="J16" s="109"/>
    </row>
    <row r="17" spans="1:10" x14ac:dyDescent="0.3">
      <c r="A17" s="177" t="s">
        <v>24</v>
      </c>
      <c r="B17" s="178">
        <f>AVERAGE(JAN!B10,FEB!B10,MAR!B10,APR!B10,MAY!B10,JUNE!B10,JULY!B10,AUG!B10,SEP!B10,OCT!B10,NOV!B10,DEC!B10)</f>
        <v>64604.75</v>
      </c>
      <c r="C17" s="178">
        <f>SUM(JAN!C10,FEB!C10,MAR!C10,APR!C10,MAY!C10,JUNE!C10,JULY!C10,AUG!C10,SEP!C10,OCT!C10,NOV!C10,DEC!C10)</f>
        <v>374823252</v>
      </c>
      <c r="D17" s="178">
        <f>AVERAGE(JAN!D10,FEB!D10,MAR!D10,APR!D10,MAY!D10,JUNE!D10,JULY!D10,AUG!D10,SEP!D10,OCT!D10,NOV!D10,DEC!D10)</f>
        <v>16508.666666666668</v>
      </c>
      <c r="E17" s="178">
        <f>SUM(JAN!E10,FEB!E10,MAR!E10,APR!E10,MAY!E10,JUNE!E10,JULY!E10,AUG!E10,SEP!E10,OCT!E10,NOV!E10,DEC!E10)</f>
        <v>95925331</v>
      </c>
      <c r="F17" s="150">
        <f t="shared" si="2"/>
        <v>81113.416666666672</v>
      </c>
      <c r="G17" s="150">
        <f>C17+E17</f>
        <v>470748583</v>
      </c>
      <c r="H17" s="108"/>
      <c r="I17" s="109"/>
      <c r="J17" s="109"/>
    </row>
    <row r="18" spans="1:10" x14ac:dyDescent="0.3">
      <c r="A18" s="177" t="s">
        <v>25</v>
      </c>
      <c r="B18" s="178">
        <f>AVERAGE(JAN!B11,FEB!B11,MAR!B11,APR!B11,MAY!B11,JUNE!B11,JULY!B11,AUG!B11,SEP!B11,OCT!B11,NOV!B11,DEC!B11)</f>
        <v>27945.166666666668</v>
      </c>
      <c r="C18" s="178">
        <f>SUM(JAN!C11,FEB!C11,MAR!C11,APR!C11,MAY!C11,JUNE!C11,JULY!C11,AUG!C11,SEP!C11,OCT!C11,NOV!C11,DEC!C11)</f>
        <v>225434098</v>
      </c>
      <c r="D18" s="178">
        <f>AVERAGE(JAN!D11,FEB!D11,MAR!D11,APR!D11,MAY!D11,JUNE!D11,JULY!D11,AUG!D11,SEP!D11,OCT!D11,NOV!D11,DEC!D11)</f>
        <v>5633.5</v>
      </c>
      <c r="E18" s="178">
        <f>SUM(JAN!E11,FEB!E11,MAR!E11,APR!E11,MAY!E11,JUNE!E11,JULY!E11,AUG!E11,SEP!E11,OCT!E11,NOV!E11,DEC!E11)</f>
        <v>42327847.399999999</v>
      </c>
      <c r="F18" s="150">
        <f t="shared" si="2"/>
        <v>33578.666666666672</v>
      </c>
      <c r="G18" s="150">
        <f>C18+E18</f>
        <v>267761945.40000001</v>
      </c>
      <c r="H18" s="108"/>
      <c r="I18" s="109"/>
      <c r="J18" s="109"/>
    </row>
    <row r="19" spans="1:10" x14ac:dyDescent="0.3">
      <c r="A19" s="177" t="s">
        <v>26</v>
      </c>
      <c r="B19" s="178">
        <f>AVERAGE(JAN!B12,FEB!B12,MAR!B12,APR!B12,MAY!B12,JUNE!B12,JULY!B12,AUG!B12,SEP!B12,OCT!B12,NOV!B12,DEC!B12)</f>
        <v>4250.5</v>
      </c>
      <c r="C19" s="178">
        <f>SUM(JAN!C12,FEB!C12,MAR!C12,APR!C12,MAY!C12,JUNE!C12,JULY!C12,AUG!C12,SEP!C12,OCT!C12,NOV!C12,DEC!C12)</f>
        <v>30053309.129999999</v>
      </c>
      <c r="D19" s="178">
        <f>AVERAGE(JAN!D12,FEB!D12,MAR!D12,APR!D12,MAY!D12,JUNE!D12,JULY!D12,AUG!D12,SEP!D12,OCT!D12,NOV!D12,DEC!D12)</f>
        <v>578.25</v>
      </c>
      <c r="E19" s="178">
        <f>SUM(JAN!E12,FEB!E12,MAR!E12,APR!E12,MAY!E12,JUNE!E12,JULY!E12,AUG!E12,SEP!E12,OCT!E12,NOV!E12,DEC!E12)</f>
        <v>4799052.38</v>
      </c>
      <c r="F19" s="150">
        <f t="shared" si="2"/>
        <v>4828.75</v>
      </c>
      <c r="G19" s="150">
        <f t="shared" si="2"/>
        <v>34852361.509999998</v>
      </c>
      <c r="H19" s="108"/>
      <c r="I19" s="109"/>
      <c r="J19" s="109"/>
    </row>
    <row r="20" spans="1:10" x14ac:dyDescent="0.3">
      <c r="A20" s="176" t="s">
        <v>28</v>
      </c>
      <c r="B20" s="178">
        <f>AVERAGE(JAN!B13,FEB!B13,MAR!B13,APR!B13,MAY!B13,JUNE!B13,JULY!B13,AUG!B13,SEP!B13,OCT!B13,NOV!B13,DEC!B13)</f>
        <v>1666.5</v>
      </c>
      <c r="C20" s="178">
        <f>SUM(JAN!C13,FEB!C13,MAR!C13,APR!C13,MAY!C13,JUNE!C13,JULY!C13,AUG!C13,SEP!C13,OCT!C13,NOV!C13,DEC!C13)</f>
        <v>22651337</v>
      </c>
      <c r="D20" s="178">
        <f>AVERAGE(JAN!D13,FEB!D13,MAR!D13,APR!D13,MAY!D13,JUNE!D13,JULY!D13,AUG!D13,SEP!D13,OCT!D13,NOV!D13,DEC!D13)</f>
        <v>1005.6666666666666</v>
      </c>
      <c r="E20" s="178">
        <f>SUM(JAN!E13,FEB!E13,MAR!E13,APR!E13,MAY!E13,JUNE!E13,JULY!E13,AUG!E13,SEP!E13,OCT!E13,NOV!E13,DEC!E13)</f>
        <v>18161207</v>
      </c>
      <c r="F20" s="145">
        <f t="shared" si="2"/>
        <v>2672.1666666666665</v>
      </c>
      <c r="G20" s="145">
        <f>C20+E20</f>
        <v>40812544</v>
      </c>
      <c r="H20" s="110">
        <f>G20/G9</f>
        <v>8.8724079247413424E-4</v>
      </c>
      <c r="I20" s="111">
        <f>F20/F9</f>
        <v>9.8433212531168646E-4</v>
      </c>
      <c r="J20" s="111">
        <f>E20/G20</f>
        <v>0.44499080968831545</v>
      </c>
    </row>
    <row r="21" spans="1:10" x14ac:dyDescent="0.3">
      <c r="A21" s="177" t="s">
        <v>23</v>
      </c>
      <c r="B21" s="178">
        <f>AVERAGE(JAN!B14,FEB!B14,MAR!B14,APR!B14,MAY!B14,JUNE!B14,JULY!B14,AUG!B14,SEP!B14,OCT!B14,NOV!B14,DEC!B14)</f>
        <v>118.25</v>
      </c>
      <c r="C21" s="178">
        <f>SUM(JAN!C14,FEB!C14,MAR!C14,APR!C14,MAY!C14,JUNE!C14,JULY!C14,AUG!C14,SEP!C14,OCT!C14,NOV!C14,DEC!C14)</f>
        <v>3785370</v>
      </c>
      <c r="D21" s="178">
        <f>AVERAGE(JAN!D14,FEB!D14,MAR!D14,APR!D14,MAY!D14,JUNE!D14,JULY!D14,AUG!D14,SEP!D14,OCT!D14,NOV!D14,DEC!D14)</f>
        <v>59.666666666666664</v>
      </c>
      <c r="E21" s="178">
        <f>SUM(JAN!E14,FEB!E14,MAR!E14,APR!E14,MAY!E14,JUNE!E14,JULY!E14,AUG!E14,SEP!E14,OCT!E14,NOV!E14,DEC!E14)</f>
        <v>7758425</v>
      </c>
      <c r="F21" s="147">
        <f t="shared" si="2"/>
        <v>177.91666666666666</v>
      </c>
      <c r="G21" s="147">
        <f t="shared" si="2"/>
        <v>11543795</v>
      </c>
      <c r="H21" s="110"/>
      <c r="I21" s="112"/>
      <c r="J21" s="112"/>
    </row>
    <row r="22" spans="1:10" x14ac:dyDescent="0.3">
      <c r="A22" s="177" t="s">
        <v>24</v>
      </c>
      <c r="B22" s="178">
        <f>AVERAGE(JAN!B15,FEB!B15,MAR!B15,APR!B15,MAY!B15,JUNE!B15,JULY!B15,AUG!B15,SEP!B15,OCT!B15,NOV!B15,DEC!B15)</f>
        <v>1548.25</v>
      </c>
      <c r="C22" s="178">
        <f>SUM(JAN!C15,FEB!C15,MAR!C15,APR!C15,MAY!C15,JUNE!C15,JULY!C15,AUG!C15,SEP!C15,OCT!C15,NOV!C15,DEC!C15)</f>
        <v>18865967</v>
      </c>
      <c r="D22" s="178">
        <f>AVERAGE(JAN!D15,FEB!D15,MAR!D15,APR!D15,MAY!D15,JUNE!D15,JULY!D15,AUG!D15,SEP!D15,OCT!D15,NOV!D15,DEC!D15)</f>
        <v>946</v>
      </c>
      <c r="E22" s="178">
        <f>SUM(JAN!E15,FEB!E15,MAR!E15,APR!E15,MAY!E15,JUNE!E15,JULY!E15,AUG!E15,SEP!E15,OCT!E15,NOV!E15,DEC!E15)</f>
        <v>10402782</v>
      </c>
      <c r="F22" s="147">
        <f t="shared" si="2"/>
        <v>2494.25</v>
      </c>
      <c r="G22" s="147">
        <f t="shared" si="2"/>
        <v>29268749</v>
      </c>
      <c r="H22" s="110"/>
      <c r="I22" s="112"/>
      <c r="J22" s="112"/>
    </row>
    <row r="23" spans="1:10" x14ac:dyDescent="0.3">
      <c r="A23" s="177" t="s">
        <v>26</v>
      </c>
      <c r="B23" s="178">
        <f>AVERAGE(JAN!B16,FEB!B16,MAR!B16,APR!B16,MAY!B16,JUNE!B16,JULY!B16,AUG!B16,SEP!B16,OCT!B16,NOV!B16,DEC!B16)</f>
        <v>0</v>
      </c>
      <c r="C23" s="178">
        <f>SUM(JAN!C16,FEB!C16,MAR!C16,APR!C16,MAY!C16,JUNE!C16,JULY!C16,AUG!C16,SEP!C16,OCT!C16,NOV!C16,DEC!C16)</f>
        <v>0</v>
      </c>
      <c r="D23" s="178">
        <f>AVERAGE(JAN!D16,FEB!D16,MAR!D16,APR!D16,MAY!D16,JUNE!D16,JULY!D16,AUG!D16,SEP!D16,OCT!D16,NOV!D16,DEC!D16)</f>
        <v>0</v>
      </c>
      <c r="E23" s="178">
        <f>SUM(JAN!E16,FEB!E16,MAR!E16,APR!E16,MAY!E16,JUNE!E16,JULY!E16,AUG!E16,SEP!E16,OCT!E16,NOV!E16,DEC!E16)</f>
        <v>0</v>
      </c>
      <c r="F23" s="147">
        <f t="shared" si="2"/>
        <v>0</v>
      </c>
      <c r="G23" s="147">
        <f t="shared" si="2"/>
        <v>0</v>
      </c>
      <c r="H23" s="110"/>
      <c r="I23" s="113"/>
      <c r="J23" s="113"/>
    </row>
    <row r="24" spans="1:10" x14ac:dyDescent="0.3">
      <c r="A24" s="176" t="s">
        <v>29</v>
      </c>
      <c r="B24" s="178">
        <f>AVERAGE(JAN!B17,FEB!B17,MAR!B17,APR!B17,MAY!B17,JUNE!B17,JULY!B17,AUG!B17,SEP!B17,OCT!B17,NOV!B17,DEC!B17)</f>
        <v>216642.5</v>
      </c>
      <c r="C24" s="178">
        <f>SUM(JAN!C17,FEB!C17,MAR!C17,APR!C17,MAY!C17,JUNE!C17,JULY!C17,AUG!C17,SEP!C17,OCT!C17,NOV!C17,DEC!C17)</f>
        <v>2615761186.23</v>
      </c>
      <c r="D24" s="178">
        <f>AVERAGE(JAN!D17,FEB!D17,MAR!D17,APR!D17,MAY!D17,JUNE!D17,JULY!D17,AUG!D17,SEP!D17,OCT!D17,NOV!D17,DEC!D17)</f>
        <v>72383.083333333328</v>
      </c>
      <c r="E24" s="178">
        <f>SUM(JAN!E17,FEB!E17,MAR!E17,APR!E17,MAY!E17,JUNE!E17,JULY!E17,AUG!E17,SEP!E17,OCT!E17,NOV!E17,DEC!E17)</f>
        <v>2189884040.7700005</v>
      </c>
      <c r="F24" s="139">
        <f t="shared" si="2"/>
        <v>289025.58333333331</v>
      </c>
      <c r="G24" s="139">
        <f t="shared" si="2"/>
        <v>4805645227</v>
      </c>
      <c r="H24" s="108">
        <f>G24/G9</f>
        <v>0.1044719113700195</v>
      </c>
      <c r="I24" s="109">
        <f>F24/F9</f>
        <v>0.10646684963959956</v>
      </c>
      <c r="J24" s="109">
        <f>E24/G24</f>
        <v>0.4556899099555608</v>
      </c>
    </row>
    <row r="25" spans="1:10" x14ac:dyDescent="0.3">
      <c r="A25" s="177" t="s">
        <v>23</v>
      </c>
      <c r="B25" s="178">
        <f>AVERAGE(JAN!B18,FEB!B18,MAR!B18,APR!B18,MAY!B18,JUNE!B18,JULY!B18,AUG!B18,SEP!B18,OCT!B18,NOV!B18,DEC!B18)</f>
        <v>114802.33333333333</v>
      </c>
      <c r="C25" s="178">
        <f>SUM(JAN!C18,FEB!C18,MAR!C18,APR!C18,MAY!C18,JUNE!C18,JULY!C18,AUG!C18,SEP!C18,OCT!C18,NOV!C18,DEC!C18)</f>
        <v>1454160329</v>
      </c>
      <c r="D25" s="178">
        <f>AVERAGE(JAN!D18,FEB!D18,MAR!D18,APR!D18,MAY!D18,JUNE!D18,JULY!D18,AUG!D18,SEP!D18,OCT!D18,NOV!D18,DEC!D18)</f>
        <v>31127.833333333332</v>
      </c>
      <c r="E25" s="178">
        <f>SUM(JAN!E18,FEB!E18,MAR!E18,APR!E18,MAY!E18,JUNE!E18,JULY!E18,AUG!E18,SEP!E18,OCT!E18,NOV!E18,DEC!E18)</f>
        <v>729582203</v>
      </c>
      <c r="F25" s="150">
        <f t="shared" ref="F25:G48" si="3">B25+D25</f>
        <v>145930.16666666666</v>
      </c>
      <c r="G25" s="150">
        <f t="shared" si="3"/>
        <v>2183742532</v>
      </c>
      <c r="H25" s="108"/>
      <c r="I25" s="109"/>
      <c r="J25" s="109"/>
    </row>
    <row r="26" spans="1:10" x14ac:dyDescent="0.3">
      <c r="A26" s="177" t="s">
        <v>24</v>
      </c>
      <c r="B26" s="178">
        <f>AVERAGE(JAN!B19,FEB!B19,MAR!B19,APR!B19,MAY!B19,JUNE!B19,JULY!B19,AUG!B19,SEP!B19,OCT!B19,NOV!B19,DEC!B19)</f>
        <v>84848.75</v>
      </c>
      <c r="C26" s="178">
        <f>SUM(JAN!C19,FEB!C19,MAR!C19,APR!C19,MAY!C19,JUNE!C19,JULY!C19,AUG!C19,SEP!C19,OCT!C19,NOV!C19,DEC!C19)</f>
        <v>768908398</v>
      </c>
      <c r="D26" s="178">
        <f>AVERAGE(JAN!D19,FEB!D19,MAR!D19,APR!D19,MAY!D19,JUNE!D19,JULY!D19,AUG!D19,SEP!D19,OCT!D19,NOV!D19,DEC!D19)</f>
        <v>35839.166666666664</v>
      </c>
      <c r="E26" s="178">
        <f>SUM(JAN!E19,FEB!E19,MAR!E19,APR!E19,MAY!E19,JUNE!E19,JULY!E19,AUG!E19,SEP!E19,OCT!E19,NOV!E19,DEC!E19)</f>
        <v>854091054</v>
      </c>
      <c r="F26" s="150">
        <f t="shared" si="3"/>
        <v>120687.91666666666</v>
      </c>
      <c r="G26" s="150">
        <f t="shared" si="3"/>
        <v>1622999452</v>
      </c>
      <c r="H26" s="108"/>
      <c r="I26" s="109"/>
      <c r="J26" s="109"/>
    </row>
    <row r="27" spans="1:10" x14ac:dyDescent="0.3">
      <c r="A27" s="177" t="s">
        <v>25</v>
      </c>
      <c r="B27" s="178">
        <f>AVERAGE(JAN!B20,FEB!B20,MAR!B20,APR!B20,MAY!B20,JUNE!B20,JULY!B20,AUG!B20,SEP!B20,OCT!B20,NOV!B20,DEC!B20)</f>
        <v>15258.5</v>
      </c>
      <c r="C27" s="178">
        <f>SUM(JAN!C20,FEB!C20,MAR!C20,APR!C20,MAY!C20,JUNE!C20,JULY!C20,AUG!C20,SEP!C20,OCT!C20,NOV!C20,DEC!C20)</f>
        <v>388869280.5</v>
      </c>
      <c r="D27" s="178">
        <f>AVERAGE(JAN!D20,FEB!D20,MAR!D20,APR!D20,MAY!D20,JUNE!D20,JULY!D20,AUG!D20,SEP!D20,OCT!D20,NOV!D20,DEC!D20)</f>
        <v>5010.416666666667</v>
      </c>
      <c r="E27" s="178">
        <f>SUM(JAN!E20,FEB!E20,MAR!E20,APR!E20,MAY!E20,JUNE!E20,JULY!E20,AUG!E20,SEP!E20,OCT!E20,NOV!E20,DEC!E20)</f>
        <v>604705753.5</v>
      </c>
      <c r="F27" s="150">
        <f t="shared" si="3"/>
        <v>20268.916666666668</v>
      </c>
      <c r="G27" s="150">
        <f t="shared" si="3"/>
        <v>993575034</v>
      </c>
      <c r="H27" s="108"/>
      <c r="I27" s="109"/>
      <c r="J27" s="109"/>
    </row>
    <row r="28" spans="1:10" x14ac:dyDescent="0.3">
      <c r="A28" s="177" t="s">
        <v>26</v>
      </c>
      <c r="B28" s="178">
        <f>AVERAGE(JAN!B21,FEB!B21,MAR!B21,APR!B21,MAY!B21,JUNE!B21,JULY!B21,AUG!B21,SEP!B21,OCT!B21,NOV!B21,DEC!B21)</f>
        <v>1732.9166666666667</v>
      </c>
      <c r="C28" s="178">
        <f>SUM(JAN!C21,FEB!C21,MAR!C21,APR!C21,MAY!C21,JUNE!C21,JULY!C21,AUG!C21,SEP!C21,OCT!C21,NOV!C21,DEC!C21)</f>
        <v>3823178.73</v>
      </c>
      <c r="D28" s="178">
        <f>AVERAGE(JAN!D21,FEB!D21,MAR!D21,APR!D21,MAY!D21,JUNE!D21,JULY!D21,AUG!D21,SEP!D21,OCT!D21,NOV!D21,DEC!D21)</f>
        <v>405.66666666666669</v>
      </c>
      <c r="E28" s="178">
        <f>SUM(JAN!E21,FEB!E21,MAR!E21,APR!E21,MAY!E21,JUNE!E21,JULY!E21,AUG!E21,SEP!E21,OCT!E21,NOV!E21,DEC!E21)</f>
        <v>1505030.27</v>
      </c>
      <c r="F28" s="150">
        <f t="shared" si="3"/>
        <v>2138.5833333333335</v>
      </c>
      <c r="G28" s="150">
        <f t="shared" si="3"/>
        <v>5328209</v>
      </c>
      <c r="H28" s="108"/>
      <c r="I28" s="109"/>
      <c r="J28" s="109"/>
    </row>
    <row r="29" spans="1:10" x14ac:dyDescent="0.3">
      <c r="A29" s="176" t="s">
        <v>30</v>
      </c>
      <c r="B29" s="178">
        <f>AVERAGE(JAN!B22,FEB!B22,MAR!B22,APR!B22,MAY!B22,JUNE!B22,JULY!B22,AUG!B22,SEP!B22,OCT!B22,NOV!B22,DEC!B22)</f>
        <v>27643.666666666668</v>
      </c>
      <c r="C29" s="178">
        <f>SUM(JAN!C22,FEB!C22,MAR!C22,APR!C22,MAY!C22,JUNE!C22,JULY!C22,AUG!C22,SEP!C22,OCT!C22,NOV!C22,DEC!C22)</f>
        <v>2849004265.7600002</v>
      </c>
      <c r="D29" s="178">
        <f>AVERAGE(JAN!D22,FEB!D22,MAR!D22,APR!D22,MAY!D22,JUNE!D22,JULY!D22,AUG!D22,SEP!D22,OCT!D22,NOV!D22,DEC!D22)</f>
        <v>19133.416666666668</v>
      </c>
      <c r="E29" s="178">
        <f>SUM(JAN!E22,FEB!E22,MAR!E22,APR!E22,MAY!E22,JUNE!E22,JULY!E22,AUG!E22,SEP!E22,OCT!E22,NOV!E22,DEC!E22)</f>
        <v>3910585591.8999991</v>
      </c>
      <c r="F29" s="139">
        <f t="shared" si="3"/>
        <v>46777.083333333336</v>
      </c>
      <c r="G29" s="139">
        <f t="shared" si="3"/>
        <v>6759589857.6599998</v>
      </c>
      <c r="H29" s="108">
        <f>G29/G9</f>
        <v>0.14694952272787451</v>
      </c>
      <c r="I29" s="109">
        <f>F29/F9</f>
        <v>1.7231030694211391E-2</v>
      </c>
      <c r="J29" s="109">
        <f>E29/G29</f>
        <v>0.57852409306586916</v>
      </c>
    </row>
    <row r="30" spans="1:10" x14ac:dyDescent="0.3">
      <c r="A30" s="177" t="s">
        <v>23</v>
      </c>
      <c r="B30" s="178">
        <f>AVERAGE(JAN!B23,FEB!B23,MAR!B23,APR!B23,MAY!B23,JUNE!B23,JULY!B23,AUG!B23,SEP!B23,OCT!B23,NOV!B23,DEC!B23)</f>
        <v>5200.25</v>
      </c>
      <c r="C30" s="178">
        <f>SUM(JAN!C23,FEB!C23,MAR!C23,APR!C23,MAY!C23,JUNE!C23,JULY!C23,AUG!C23,SEP!C23,OCT!C23,NOV!C23,DEC!C23)</f>
        <v>1080464632</v>
      </c>
      <c r="D30" s="178">
        <f>AVERAGE(JAN!D23,FEB!D23,MAR!D23,APR!D23,MAY!D23,JUNE!D23,JULY!D23,AUG!D23,SEP!D23,OCT!D23,NOV!D23,DEC!D23)</f>
        <v>6631.083333333333</v>
      </c>
      <c r="E30" s="178">
        <f>SUM(JAN!E23,FEB!E23,MAR!E23,APR!E23,MAY!E23,JUNE!E23,JULY!E23,AUG!E23,SEP!E23,OCT!E23,NOV!E23,DEC!E23)</f>
        <v>1746910246</v>
      </c>
      <c r="F30" s="150">
        <f t="shared" si="3"/>
        <v>11831.333333333332</v>
      </c>
      <c r="G30" s="150">
        <f t="shared" si="3"/>
        <v>2827374878</v>
      </c>
      <c r="H30" s="108"/>
      <c r="I30" s="109"/>
      <c r="J30" s="109"/>
    </row>
    <row r="31" spans="1:10" x14ac:dyDescent="0.3">
      <c r="A31" s="177" t="s">
        <v>24</v>
      </c>
      <c r="B31" s="178">
        <f>AVERAGE(JAN!B24,FEB!B24,MAR!B24,APR!B24,MAY!B24,JUNE!B24,JULY!B24,AUG!B24,SEP!B24,OCT!B24,NOV!B24,DEC!B24)</f>
        <v>20924.083333333332</v>
      </c>
      <c r="C31" s="178">
        <f>SUM(JAN!C24,FEB!C24,MAR!C24,APR!C24,MAY!C24,JUNE!C24,JULY!C24,AUG!C24,SEP!C24,OCT!C24,NOV!C24,DEC!C24)</f>
        <v>1596405057</v>
      </c>
      <c r="D31" s="178">
        <f>AVERAGE(JAN!D24,FEB!D24,MAR!D24,APR!D24,MAY!D24,JUNE!D24,JULY!D24,AUG!D24,SEP!D24,OCT!D24,NOV!D24,DEC!D24)</f>
        <v>11422.5</v>
      </c>
      <c r="E31" s="178">
        <f>SUM(JAN!E24,FEB!E24,MAR!E24,APR!E24,MAY!E24,JUNE!E24,JULY!E24,AUG!E24,SEP!E24,OCT!E24,NOV!E24,DEC!E24)</f>
        <v>1810910989</v>
      </c>
      <c r="F31" s="150">
        <f t="shared" si="3"/>
        <v>32346.583333333332</v>
      </c>
      <c r="G31" s="150">
        <f t="shared" si="3"/>
        <v>3407316046</v>
      </c>
      <c r="H31" s="108"/>
      <c r="I31" s="109"/>
      <c r="J31" s="109"/>
    </row>
    <row r="32" spans="1:10" x14ac:dyDescent="0.3">
      <c r="A32" s="177" t="s">
        <v>25</v>
      </c>
      <c r="B32" s="178">
        <f>AVERAGE(JAN!B25,FEB!B25,MAR!B25,APR!B25,MAY!B25,JUNE!B25,JULY!B25,AUG!B25,SEP!B25,OCT!B25,NOV!B25,DEC!B25)</f>
        <v>366.33333333333331</v>
      </c>
      <c r="C32" s="178">
        <f>SUM(JAN!C25,FEB!C25,MAR!C25,APR!C25,MAY!C25,JUNE!C25,JULY!C25,AUG!C25,SEP!C25,OCT!C25,NOV!C25,DEC!C25)</f>
        <v>113309401</v>
      </c>
      <c r="D32" s="178">
        <f>AVERAGE(JAN!D25,FEB!D25,MAR!D25,APR!D25,MAY!D25,JUNE!D25,JULY!D25,AUG!D25,SEP!D25,OCT!D25,NOV!D25,DEC!D25)</f>
        <v>703</v>
      </c>
      <c r="E32" s="178">
        <f>SUM(JAN!E25,FEB!E25,MAR!E25,APR!E25,MAY!E25,JUNE!E25,JULY!E25,AUG!E25,SEP!E25,OCT!E25,NOV!E25,DEC!E25)</f>
        <v>310208123.10000002</v>
      </c>
      <c r="F32" s="150">
        <f t="shared" si="3"/>
        <v>1069.3333333333333</v>
      </c>
      <c r="G32" s="150">
        <f t="shared" si="3"/>
        <v>423517524.10000002</v>
      </c>
      <c r="H32" s="108"/>
      <c r="I32" s="109"/>
      <c r="J32" s="109"/>
    </row>
    <row r="33" spans="1:10" x14ac:dyDescent="0.3">
      <c r="A33" s="177" t="s">
        <v>26</v>
      </c>
      <c r="B33" s="178">
        <f>AVERAGE(JAN!B26,FEB!B26,MAR!B26,APR!B26,MAY!B26,JUNE!B26,JULY!B26,AUG!B26,SEP!B26,OCT!B26,NOV!B26,DEC!B26)</f>
        <v>1153</v>
      </c>
      <c r="C33" s="178">
        <f>SUM(JAN!C26,FEB!C26,MAR!C26,APR!C26,MAY!C26,JUNE!C26,JULY!C26,AUG!C26,SEP!C26,OCT!C26,NOV!C26,DEC!C26)</f>
        <v>58825175.75999999</v>
      </c>
      <c r="D33" s="178">
        <f>AVERAGE(JAN!D26,FEB!D26,MAR!D26,APR!D26,MAY!D26,JUNE!D26,JULY!D26,AUG!D26,SEP!D26,OCT!D26,NOV!D26,DEC!D26)</f>
        <v>376.83333333333331</v>
      </c>
      <c r="E33" s="178">
        <f>SUM(JAN!E26,FEB!E26,MAR!E26,APR!E26,MAY!E26,JUNE!E26,JULY!E26,AUG!E26,SEP!E26,OCT!E26,NOV!E26,DEC!E26)</f>
        <v>42556233.800000004</v>
      </c>
      <c r="F33" s="150">
        <f t="shared" si="3"/>
        <v>1529.8333333333333</v>
      </c>
      <c r="G33" s="150">
        <f t="shared" si="3"/>
        <v>101381409.56</v>
      </c>
      <c r="H33" s="108"/>
      <c r="I33" s="109"/>
      <c r="J33" s="109"/>
    </row>
    <row r="34" spans="1:10" x14ac:dyDescent="0.3">
      <c r="A34" s="176" t="s">
        <v>31</v>
      </c>
      <c r="B34" s="178">
        <f>AVERAGE(JAN!B27,FEB!B27,MAR!B27,APR!B27,MAY!B27,JUNE!B27,JULY!B27,AUG!B27,SEP!B27,OCT!B27,NOV!B27,DEC!B27)</f>
        <v>1956.1666666666667</v>
      </c>
      <c r="C34" s="178">
        <f>SUM(JAN!C27,FEB!C27,MAR!C27,APR!C27,MAY!C27,JUNE!C27,JULY!C27,AUG!C27,SEP!C27,OCT!C27,NOV!C27,DEC!C27)</f>
        <v>2298215985.0699997</v>
      </c>
      <c r="D34" s="178">
        <f>AVERAGE(JAN!D27,FEB!D27,MAR!D27,APR!D27,MAY!D27,JUNE!D27,JULY!D27,AUG!D27,SEP!D27,OCT!D27,NOV!D27,DEC!D27)</f>
        <v>5262.666666666667</v>
      </c>
      <c r="E34" s="178">
        <f>SUM(JAN!E27,FEB!E27,MAR!E27,APR!E27,MAY!E27,JUNE!E27,JULY!E27,AUG!E27,SEP!E27,OCT!E27,NOV!E27,DEC!E27)</f>
        <v>14835067324.060001</v>
      </c>
      <c r="F34" s="139">
        <f t="shared" si="3"/>
        <v>7218.8333333333339</v>
      </c>
      <c r="G34" s="139">
        <f t="shared" si="3"/>
        <v>17133283309.130001</v>
      </c>
      <c r="H34" s="108">
        <f>G34/G9</f>
        <v>0.37246753990332876</v>
      </c>
      <c r="I34" s="107">
        <f>F34/F9</f>
        <v>2.6591640581067224E-3</v>
      </c>
      <c r="J34" s="107">
        <f>E34/G34</f>
        <v>0.8658624886074624</v>
      </c>
    </row>
    <row r="35" spans="1:10" x14ac:dyDescent="0.3">
      <c r="A35" s="177" t="s">
        <v>23</v>
      </c>
      <c r="B35" s="178">
        <f>AVERAGE(JAN!B28,FEB!B28,MAR!B28,APR!B28,MAY!B28,JUNE!B28,JULY!B28,AUG!B28,SEP!B28,OCT!B28,NOV!B28,DEC!B28)</f>
        <v>727.16666666666663</v>
      </c>
      <c r="C35" s="178">
        <f>SUM(JAN!C28,FEB!C28,MAR!C28,APR!C28,MAY!C28,JUNE!C28,JULY!C28,AUG!C28,SEP!C28,OCT!C28,NOV!C28,DEC!C28)</f>
        <v>908410203</v>
      </c>
      <c r="D35" s="178">
        <f>AVERAGE(JAN!D28,FEB!D28,MAR!D28,APR!D28,MAY!D28,JUNE!D28,JULY!D28,AUG!D28,SEP!D28,OCT!D28,NOV!D28,DEC!D28)</f>
        <v>2279.0833333333335</v>
      </c>
      <c r="E35" s="178">
        <f>SUM(JAN!E28,FEB!E28,MAR!E28,APR!E28,MAY!E28,JUNE!E28,JULY!E28,AUG!E28,SEP!E28,OCT!E28,NOV!E28,DEC!E28)</f>
        <v>6326313435</v>
      </c>
      <c r="F35" s="150">
        <f t="shared" si="3"/>
        <v>3006.25</v>
      </c>
      <c r="G35" s="150">
        <f t="shared" si="3"/>
        <v>7234723638</v>
      </c>
      <c r="H35" s="108"/>
      <c r="I35" s="107"/>
      <c r="J35" s="107"/>
    </row>
    <row r="36" spans="1:10" x14ac:dyDescent="0.3">
      <c r="A36" s="177" t="s">
        <v>24</v>
      </c>
      <c r="B36" s="178">
        <f>AVERAGE(JAN!B29,FEB!B29,MAR!B29,APR!B29,MAY!B29,JUNE!B29,JULY!B29,AUG!B29,SEP!B29,OCT!B29,NOV!B29,DEC!B29)</f>
        <v>1190.0833333333333</v>
      </c>
      <c r="C36" s="178">
        <f>SUM(JAN!C29,FEB!C29,MAR!C29,APR!C29,MAY!C29,JUNE!C29,JULY!C29,AUG!C29,SEP!C29,OCT!C29,NOV!C29,DEC!C29)</f>
        <v>1313776001</v>
      </c>
      <c r="D36" s="178">
        <f>AVERAGE(JAN!D29,FEB!D29,MAR!D29,APR!D29,MAY!D29,JUNE!D29,JULY!D29,AUG!D29,SEP!D29,OCT!D29,NOV!D29,DEC!D29)</f>
        <v>2770.25</v>
      </c>
      <c r="E36" s="178">
        <f>SUM(JAN!E29,FEB!E29,MAR!E29,APR!E29,MAY!E29,JUNE!E29,JULY!E29,AUG!E29,SEP!E29,OCT!E29,NOV!E29,DEC!E29)</f>
        <v>7693138020</v>
      </c>
      <c r="F36" s="150">
        <f t="shared" si="3"/>
        <v>3960.333333333333</v>
      </c>
      <c r="G36" s="150">
        <f t="shared" si="3"/>
        <v>9006914021</v>
      </c>
      <c r="H36" s="108"/>
      <c r="I36" s="107"/>
      <c r="J36" s="107"/>
    </row>
    <row r="37" spans="1:10" x14ac:dyDescent="0.3">
      <c r="A37" s="177" t="s">
        <v>25</v>
      </c>
      <c r="B37" s="178">
        <f>AVERAGE(JAN!B30,FEB!B30,MAR!B30,APR!B30,MAY!B30,JUNE!B30,JULY!B30,AUG!B30,SEP!B30,OCT!B30,NOV!B30,DEC!B30)</f>
        <v>33.583333333333336</v>
      </c>
      <c r="C37" s="178">
        <f>SUM(JAN!C30,FEB!C30,MAR!C30,APR!C30,MAY!C30,JUNE!C30,JULY!C30,AUG!C30,SEP!C30,OCT!C30,NOV!C30,DEC!C30)</f>
        <v>61784988</v>
      </c>
      <c r="D37" s="178">
        <f>AVERAGE(JAN!D30,FEB!D30,MAR!D30,APR!D30,MAY!D30,JUNE!D30,JULY!D30,AUG!D30,SEP!D30,OCT!D30,NOV!D30,DEC!D30)</f>
        <v>192.08333333333334</v>
      </c>
      <c r="E37" s="178">
        <f>SUM(JAN!E30,FEB!E30,MAR!E30,APR!E30,MAY!E30,JUNE!E30,JULY!E30,AUG!E30,SEP!E30,OCT!E30,NOV!E30,DEC!E30)</f>
        <v>665860597.39999998</v>
      </c>
      <c r="F37" s="150">
        <f t="shared" si="3"/>
        <v>225.66666666666669</v>
      </c>
      <c r="G37" s="150">
        <f t="shared" si="3"/>
        <v>727645585.39999998</v>
      </c>
      <c r="H37" s="108"/>
      <c r="I37" s="107"/>
      <c r="J37" s="107"/>
    </row>
    <row r="38" spans="1:10" x14ac:dyDescent="0.3">
      <c r="A38" s="177" t="s">
        <v>26</v>
      </c>
      <c r="B38" s="178">
        <f>AVERAGE(JAN!B31,FEB!B31,MAR!B31,APR!B31,MAY!B31,JUNE!B31,JULY!B31,AUG!B31,SEP!B31,OCT!B31,NOV!B31,DEC!B31)</f>
        <v>5.333333333333333</v>
      </c>
      <c r="C38" s="178">
        <f>SUM(JAN!C31,FEB!C31,MAR!C31,APR!C31,MAY!C31,JUNE!C31,JULY!C31,AUG!C31,SEP!C31,OCT!C31,NOV!C31,DEC!C31)</f>
        <v>14244793.07</v>
      </c>
      <c r="D38" s="178">
        <f>AVERAGE(JAN!D31,FEB!D31,MAR!D31,APR!D31,MAY!D31,JUNE!D31,JULY!D31,AUG!D31,SEP!D31,OCT!D31,NOV!D31,DEC!D31)</f>
        <v>21.25</v>
      </c>
      <c r="E38" s="178">
        <f>SUM(JAN!E31,FEB!E31,MAR!E31,APR!E31,MAY!E31,JUNE!E31,JULY!E31,AUG!E31,SEP!E31,OCT!E31,NOV!E31,DEC!E31)</f>
        <v>149755271.66000003</v>
      </c>
      <c r="F38" s="150">
        <f t="shared" si="3"/>
        <v>26.583333333333332</v>
      </c>
      <c r="G38" s="150">
        <f t="shared" si="3"/>
        <v>164000064.73000002</v>
      </c>
      <c r="H38" s="108"/>
      <c r="I38" s="107"/>
      <c r="J38" s="107"/>
    </row>
    <row r="39" spans="1:10" x14ac:dyDescent="0.3">
      <c r="A39" s="176" t="s">
        <v>32</v>
      </c>
      <c r="B39" s="178">
        <f>AVERAGE(JAN!B32,FEB!B32,MAR!B32,APR!B32,MAY!B32,JUNE!B32,JULY!B32,AUG!B32,SEP!B32,OCT!B32,NOV!B32,DEC!B32)</f>
        <v>7406.666666666667</v>
      </c>
      <c r="C39" s="178">
        <f>SUM(JAN!C32,FEB!C32,MAR!C32,APR!C32,MAY!C32,JUNE!C32,JULY!C32,AUG!C32,SEP!C32,OCT!C32,NOV!C32,DEC!C32)</f>
        <v>87496152.939999998</v>
      </c>
      <c r="D39" s="178">
        <f>AVERAGE(JAN!D32,FEB!D32,MAR!D32,APR!D32,MAY!D32,JUNE!D32,JULY!D32,AUG!D32,SEP!D32,OCT!D32,NOV!D32,DEC!D32)</f>
        <v>8198.4166666666661</v>
      </c>
      <c r="E39" s="178">
        <f>SUM(JAN!E32,FEB!E32,MAR!E32,APR!E32,MAY!E32,JUNE!E32,JULY!E32,AUG!E32,SEP!E32,OCT!E32,NOV!E32,DEC!E32)</f>
        <v>201003302.04000002</v>
      </c>
      <c r="F39" s="139">
        <f t="shared" si="3"/>
        <v>15605.083333333332</v>
      </c>
      <c r="G39" s="139">
        <f t="shared" si="3"/>
        <v>288499454.98000002</v>
      </c>
      <c r="H39" s="106">
        <f>G39/G9</f>
        <v>6.2718091051812662E-3</v>
      </c>
      <c r="I39" s="107">
        <f>F39/F9</f>
        <v>5.7483633168462457E-3</v>
      </c>
      <c r="J39" s="107">
        <f>E39/G39</f>
        <v>0.69671986747404568</v>
      </c>
    </row>
    <row r="40" spans="1:10" x14ac:dyDescent="0.3">
      <c r="A40" s="177" t="s">
        <v>23</v>
      </c>
      <c r="B40" s="178">
        <f>AVERAGE(JAN!B33,FEB!B33,MAR!B33,APR!B33,MAY!B33,JUNE!B33,JULY!B33,AUG!B33,SEP!B33,OCT!B33,NOV!B33,DEC!B33)</f>
        <v>663.83333333333337</v>
      </c>
      <c r="C40" s="178">
        <f>SUM(JAN!C33,FEB!C33,MAR!C33,APR!C33,MAY!C33,JUNE!C33,JULY!C33,AUG!C33,SEP!C33,OCT!C33,NOV!C33,DEC!C33)</f>
        <v>40023886</v>
      </c>
      <c r="D40" s="178">
        <f>AVERAGE(JAN!D33,FEB!D33,MAR!D33,APR!D33,MAY!D33,JUNE!D33,JULY!D33,AUG!D33,SEP!D33,OCT!D33,NOV!D33,DEC!D33)</f>
        <v>587.83333333333337</v>
      </c>
      <c r="E40" s="178">
        <f>SUM(JAN!E33,FEB!E33,MAR!E33,APR!E33,MAY!E33,JUNE!E33,JULY!E33,AUG!E33,SEP!E33,OCT!E33,NOV!E33,DEC!E33)</f>
        <v>95373850</v>
      </c>
      <c r="F40" s="150">
        <f t="shared" si="3"/>
        <v>1251.6666666666667</v>
      </c>
      <c r="G40" s="150">
        <f t="shared" si="3"/>
        <v>135397736</v>
      </c>
      <c r="H40" s="106"/>
      <c r="I40" s="107"/>
      <c r="J40" s="107"/>
    </row>
    <row r="41" spans="1:10" x14ac:dyDescent="0.3">
      <c r="A41" s="177" t="s">
        <v>24</v>
      </c>
      <c r="B41" s="178">
        <f>AVERAGE(JAN!B34,FEB!B34,MAR!B34,APR!B34,MAY!B34,JUNE!B34,JULY!B34,AUG!B34,SEP!B34,OCT!B34,NOV!B34,DEC!B34)</f>
        <v>6148.583333333333</v>
      </c>
      <c r="C41" s="178">
        <f>SUM(JAN!C34,FEB!C34,MAR!C34,APR!C34,MAY!C34,JUNE!C34,JULY!C34,AUG!C34,SEP!C34,OCT!C34,NOV!C34,DEC!C34)</f>
        <v>33235438</v>
      </c>
      <c r="D41" s="178">
        <f>AVERAGE(JAN!D34,FEB!D34,MAR!D34,APR!D34,MAY!D34,JUNE!D34,JULY!D34,AUG!D34,SEP!D34,OCT!D34,NOV!D34,DEC!D34)</f>
        <v>6656.333333333333</v>
      </c>
      <c r="E41" s="178">
        <f>SUM(JAN!E34,FEB!E34,MAR!E34,APR!E34,MAY!E34,JUNE!E34,JULY!E34,AUG!E34,SEP!E34,OCT!E34,NOV!E34,DEC!E34)</f>
        <v>83794004</v>
      </c>
      <c r="F41" s="150">
        <f t="shared" si="3"/>
        <v>12804.916666666666</v>
      </c>
      <c r="G41" s="150">
        <f t="shared" si="3"/>
        <v>117029442</v>
      </c>
      <c r="H41" s="106"/>
      <c r="I41" s="107"/>
      <c r="J41" s="107"/>
    </row>
    <row r="42" spans="1:10" x14ac:dyDescent="0.3">
      <c r="A42" s="177" t="s">
        <v>25</v>
      </c>
      <c r="B42" s="178">
        <f>AVERAGE(JAN!B35,FEB!B35,MAR!B35,APR!B35,MAY!B35,JUNE!B35,JULY!B35,AUG!B35,SEP!B35,OCT!B35,NOV!B35,DEC!B35)</f>
        <v>202.83333333333334</v>
      </c>
      <c r="C42" s="178">
        <f>SUM(JAN!C35,FEB!C35,MAR!C35,APR!C35,MAY!C35,JUNE!C35,JULY!C35,AUG!C35,SEP!C35,OCT!C35,NOV!C35,DEC!C35)</f>
        <v>13098262.200000003</v>
      </c>
      <c r="D42" s="178">
        <f>AVERAGE(JAN!D35,FEB!D35,MAR!D35,APR!D35,MAY!D35,JUNE!D35,JULY!D35,AUG!D35,SEP!D35,OCT!D35,NOV!D35,DEC!D35)</f>
        <v>807.25</v>
      </c>
      <c r="E42" s="178">
        <f>SUM(JAN!E35,FEB!E35,MAR!E35,APR!E35,MAY!E35,JUNE!E35,JULY!E35,AUG!E35,SEP!E35,OCT!E35,NOV!E35,DEC!E35)</f>
        <v>19197252.800000001</v>
      </c>
      <c r="F42" s="150">
        <f t="shared" si="3"/>
        <v>1010.0833333333334</v>
      </c>
      <c r="G42" s="150">
        <f t="shared" si="3"/>
        <v>32295515.000000004</v>
      </c>
      <c r="H42" s="106"/>
      <c r="I42" s="107"/>
      <c r="J42" s="107"/>
    </row>
    <row r="43" spans="1:10" x14ac:dyDescent="0.3">
      <c r="A43" s="177" t="s">
        <v>26</v>
      </c>
      <c r="B43" s="178">
        <f>AVERAGE(JAN!B36,FEB!B36,MAR!B36,APR!B36,MAY!B36,JUNE!B36,JULY!B36,AUG!B36,SEP!B36,OCT!B36,NOV!B36,DEC!B36)</f>
        <v>391.41666666666669</v>
      </c>
      <c r="C43" s="178">
        <f>SUM(JAN!C36,FEB!C36,MAR!C36,APR!C36,MAY!C36,JUNE!C36,JULY!C36,AUG!C36,SEP!C36,OCT!C36,NOV!C36,DEC!C36)</f>
        <v>1138566.74</v>
      </c>
      <c r="D43" s="178">
        <f>AVERAGE(JAN!D36,FEB!D36,MAR!D36,APR!D36,MAY!D36,JUNE!D36,JULY!D36,AUG!D36,SEP!D36,OCT!D36,NOV!D36,DEC!D36)</f>
        <v>147</v>
      </c>
      <c r="E43" s="178">
        <f>SUM(JAN!E36,FEB!E36,MAR!E36,APR!E36,MAY!E36,JUNE!E36,JULY!E36,AUG!E36,SEP!E36,OCT!E36,NOV!E36,DEC!E36)</f>
        <v>2638195.2400000002</v>
      </c>
      <c r="F43" s="150">
        <f t="shared" si="3"/>
        <v>538.41666666666674</v>
      </c>
      <c r="G43" s="150">
        <f t="shared" si="3"/>
        <v>3776761.9800000004</v>
      </c>
      <c r="H43" s="106"/>
      <c r="I43" s="107"/>
      <c r="J43" s="107"/>
    </row>
    <row r="44" spans="1:10" x14ac:dyDescent="0.3">
      <c r="A44" s="176" t="s">
        <v>33</v>
      </c>
      <c r="B44" s="178">
        <f>AVERAGE(JAN!B37,FEB!B37,MAR!B37,APR!B37,MAY!B37,JUNE!B37,JULY!B37,AUG!B37,SEP!B37,OCT!B37,NOV!B37,DEC!B37)</f>
        <v>591.33333333333337</v>
      </c>
      <c r="C44" s="178">
        <f>SUM(JAN!C37,FEB!C37,MAR!C37,APR!C37,MAY!C37,JUNE!C37,JULY!C37,AUG!C37,SEP!C37,OCT!C37,NOV!C37,DEC!C37)</f>
        <v>14619447.100000001</v>
      </c>
      <c r="D44" s="178">
        <f>AVERAGE(JAN!D37,FEB!D37,MAR!D37,APR!D37,MAY!D37,JUNE!D37,JULY!D37,AUG!D37,SEP!D37,OCT!D37,NOV!D37,DEC!D37)</f>
        <v>65.666666666666671</v>
      </c>
      <c r="E44" s="178">
        <f>SUM(JAN!E37,FEB!E37,MAR!E37,APR!E37,MAY!E37,JUNE!E37,JULY!E37,AUG!E37,SEP!E37,OCT!E37,NOV!E37,DEC!E37)</f>
        <v>5372586.5</v>
      </c>
      <c r="F44" s="139">
        <f t="shared" si="3"/>
        <v>657</v>
      </c>
      <c r="G44" s="139">
        <f t="shared" si="3"/>
        <v>19992033.600000001</v>
      </c>
      <c r="H44" s="106">
        <f>G44/G9</f>
        <v>4.3461509614381113E-4</v>
      </c>
      <c r="I44" s="107">
        <f>F44/F9</f>
        <v>2.4201567005418002E-4</v>
      </c>
      <c r="J44" s="107">
        <f>E44/G44</f>
        <v>0.26873636807012968</v>
      </c>
    </row>
    <row r="45" spans="1:10" x14ac:dyDescent="0.3">
      <c r="A45" s="177" t="s">
        <v>23</v>
      </c>
      <c r="B45" s="178">
        <v>0</v>
      </c>
      <c r="C45" s="178">
        <f>SUM(JAN!C38,FEB!C38,MAR!C38,APR!C38,MAY!C38,JUNE!C38,JULY!C38,AUG!C38,SEP!C38,OCT!C38,NOV!C38,DEC!C38)</f>
        <v>0</v>
      </c>
      <c r="D45" s="178">
        <v>0</v>
      </c>
      <c r="E45" s="178">
        <f>SUM(JAN!E38,FEB!E38,MAR!E38,APR!E38,MAY!E38,JUNE!E38,JULY!E38,AUG!E38,SEP!E38,OCT!E38,NOV!E38,DEC!E38)</f>
        <v>0</v>
      </c>
      <c r="F45" s="150">
        <f t="shared" si="3"/>
        <v>0</v>
      </c>
      <c r="G45" s="150">
        <f t="shared" si="3"/>
        <v>0</v>
      </c>
      <c r="H45" s="106"/>
      <c r="I45" s="107"/>
      <c r="J45" s="107"/>
    </row>
    <row r="46" spans="1:10" x14ac:dyDescent="0.3">
      <c r="A46" s="177" t="s">
        <v>24</v>
      </c>
      <c r="B46" s="178">
        <f>AVERAGE(JAN!B39,FEB!B39,MAR!B39,APR!B39,MAY!B39,JUNE!B39,JULY!B39,AUG!B39,SEP!B39,OCT!B39,NOV!B39,DEC!B39)</f>
        <v>0</v>
      </c>
      <c r="C46" s="178">
        <f>SUM(JAN!C39,FEB!C39,MAR!C39,APR!C39,MAY!C39,JUNE!C39,JULY!C39,AUG!C39,SEP!C39,OCT!C39,NOV!C39,DEC!C39)</f>
        <v>0</v>
      </c>
      <c r="D46" s="178">
        <f>AVERAGE(JAN!D39,FEB!D39,MAR!D39,APR!D39,MAY!D39,JUNE!D39,JULY!D39,AUG!D39,SEP!D39,OCT!D39,NOV!D39,DEC!D39)</f>
        <v>0</v>
      </c>
      <c r="E46" s="178">
        <f>SUM(JAN!E39,FEB!E39,MAR!E39,APR!E39,MAY!E39,JUNE!E39,JULY!E39,AUG!E39,SEP!E39,OCT!E39,NOV!E39,DEC!E39)</f>
        <v>0</v>
      </c>
      <c r="F46" s="150">
        <f t="shared" si="3"/>
        <v>0</v>
      </c>
      <c r="G46" s="150">
        <f t="shared" si="3"/>
        <v>0</v>
      </c>
      <c r="H46" s="106"/>
      <c r="I46" s="107"/>
      <c r="J46" s="107"/>
    </row>
    <row r="47" spans="1:10" x14ac:dyDescent="0.3">
      <c r="A47" s="177" t="s">
        <v>25</v>
      </c>
      <c r="B47" s="178">
        <f>AVERAGE(JAN!B40,FEB!B40,MAR!B40,APR!B40,MAY!B40,JUNE!B40,JULY!B40,AUG!B40,SEP!B40,OCT!B40,NOV!B40,DEC!B40)</f>
        <v>542.83333333333337</v>
      </c>
      <c r="C47" s="178">
        <f>SUM(JAN!C40,FEB!C40,MAR!C40,APR!C40,MAY!C40,JUNE!C40,JULY!C40,AUG!C40,SEP!C40,OCT!C40,NOV!C40,DEC!C40)</f>
        <v>13668422.100000001</v>
      </c>
      <c r="D47" s="178">
        <f>AVERAGE(JAN!D40,FEB!D40,MAR!D40,APR!D40,MAY!D40,JUNE!D40,JULY!D40,AUG!D40,SEP!D40,OCT!D40,NOV!D40,DEC!D40)</f>
        <v>65.666666666666671</v>
      </c>
      <c r="E47" s="178">
        <f>SUM(JAN!E40,FEB!E40,MAR!E40,APR!E40,MAY!E40,JUNE!E40,JULY!E40,AUG!E40,SEP!E40,OCT!E40,NOV!E40,DEC!E40)</f>
        <v>5372586.5</v>
      </c>
      <c r="F47" s="150">
        <f t="shared" si="3"/>
        <v>608.5</v>
      </c>
      <c r="G47" s="150">
        <f t="shared" si="3"/>
        <v>19041008.600000001</v>
      </c>
      <c r="H47" s="106"/>
      <c r="I47" s="107"/>
      <c r="J47" s="107"/>
    </row>
    <row r="48" spans="1:10" x14ac:dyDescent="0.3">
      <c r="A48" s="177" t="s">
        <v>26</v>
      </c>
      <c r="B48" s="178">
        <f>AVERAGE(JAN!B41,FEB!B41,MAR!B41,APR!B41,MAY!B41,JUNE!B41,JULY!B41,AUG!B41,SEP!B41,OCT!B41,NOV!B41,DEC!B41)</f>
        <v>48.5</v>
      </c>
      <c r="C48" s="178">
        <f>SUM(JAN!C41,FEB!C41,MAR!C41,APR!C41,MAY!C41,JUNE!C41,JULY!C41,AUG!C41,SEP!C41,OCT!C41,NOV!C41,DEC!C41)</f>
        <v>951025</v>
      </c>
      <c r="D48" s="178">
        <f>AVERAGE(JAN!D41,FEB!D41,MAR!D41,APR!D41,MAY!D41,JUNE!D41,JULY!D41,AUG!D41,SEP!D41,OCT!D41,NOV!D41,DEC!D41)</f>
        <v>0</v>
      </c>
      <c r="E48" s="178">
        <f>SUM(JAN!E41,FEB!E41,MAR!E41,APR!E41,MAY!E41,JUNE!E41,JULY!E41,AUG!E41,SEP!E41,OCT!E41,NOV!E41,DEC!E41)</f>
        <v>0</v>
      </c>
      <c r="F48" s="150">
        <f t="shared" si="3"/>
        <v>48.5</v>
      </c>
      <c r="G48" s="150">
        <f t="shared" si="3"/>
        <v>951025</v>
      </c>
      <c r="H48" s="106"/>
      <c r="I48" s="107"/>
      <c r="J48" s="107"/>
    </row>
    <row r="50" spans="1:10" x14ac:dyDescent="0.3">
      <c r="F50" s="1"/>
    </row>
    <row r="51" spans="1:10" x14ac:dyDescent="0.3">
      <c r="A51" t="s">
        <v>14</v>
      </c>
    </row>
    <row r="52" spans="1:10" x14ac:dyDescent="0.3">
      <c r="A52" t="s">
        <v>15</v>
      </c>
    </row>
    <row r="53" spans="1:10" x14ac:dyDescent="0.3">
      <c r="A53" t="s">
        <v>16</v>
      </c>
    </row>
    <row r="54" spans="1:10" x14ac:dyDescent="0.3">
      <c r="A54" t="s">
        <v>17</v>
      </c>
      <c r="F54" s="1"/>
      <c r="G54" s="1"/>
    </row>
    <row r="55" spans="1:10" x14ac:dyDescent="0.3">
      <c r="A55" t="s">
        <v>18</v>
      </c>
    </row>
    <row r="56" spans="1:10" s="1" customFormat="1" x14ac:dyDescent="0.3">
      <c r="A56" t="s">
        <v>19</v>
      </c>
      <c r="F56"/>
      <c r="G56"/>
      <c r="H56"/>
      <c r="I56"/>
      <c r="J56"/>
    </row>
    <row r="61" spans="1:10" x14ac:dyDescent="0.3">
      <c r="F61" s="1"/>
    </row>
    <row r="62" spans="1:10" x14ac:dyDescent="0.3">
      <c r="E62" s="87"/>
      <c r="F62" s="87"/>
    </row>
    <row r="64" spans="1:10" x14ac:dyDescent="0.3">
      <c r="C64" s="87"/>
    </row>
    <row r="66" spans="3:6" x14ac:dyDescent="0.3">
      <c r="E66" s="87"/>
      <c r="F66" s="87"/>
    </row>
    <row r="68" spans="3:6" x14ac:dyDescent="0.3">
      <c r="C68" s="87"/>
    </row>
    <row r="70" spans="3:6" x14ac:dyDescent="0.3">
      <c r="E70" s="87"/>
      <c r="F70" s="87"/>
    </row>
    <row r="72" spans="3:6" x14ac:dyDescent="0.3">
      <c r="C72" s="87"/>
    </row>
    <row r="74" spans="3:6" x14ac:dyDescent="0.3">
      <c r="F74" s="1"/>
    </row>
    <row r="78" spans="3:6" x14ac:dyDescent="0.3">
      <c r="C78" s="87"/>
    </row>
    <row r="79" spans="3:6" x14ac:dyDescent="0.3">
      <c r="C79" s="87"/>
    </row>
    <row r="80" spans="3:6" x14ac:dyDescent="0.3">
      <c r="C80" s="87"/>
    </row>
    <row r="81" spans="3:3" x14ac:dyDescent="0.3">
      <c r="C81" s="88"/>
    </row>
  </sheetData>
  <mergeCells count="31">
    <mergeCell ref="B1:C1"/>
    <mergeCell ref="D1:E1"/>
    <mergeCell ref="F1:G1"/>
    <mergeCell ref="H1:I1"/>
    <mergeCell ref="J1:K1"/>
    <mergeCell ref="N1:P1"/>
    <mergeCell ref="H10:H14"/>
    <mergeCell ref="I10:I14"/>
    <mergeCell ref="J10:J14"/>
    <mergeCell ref="H15:H19"/>
    <mergeCell ref="I15:I19"/>
    <mergeCell ref="J15:J19"/>
    <mergeCell ref="L1:M1"/>
    <mergeCell ref="H20:H23"/>
    <mergeCell ref="I20:I23"/>
    <mergeCell ref="J20:J23"/>
    <mergeCell ref="H24:H28"/>
    <mergeCell ref="I24:I28"/>
    <mergeCell ref="J24:J28"/>
    <mergeCell ref="H29:H33"/>
    <mergeCell ref="I29:I33"/>
    <mergeCell ref="J29:J33"/>
    <mergeCell ref="H34:H38"/>
    <mergeCell ref="I34:I38"/>
    <mergeCell ref="J34:J38"/>
    <mergeCell ref="H39:H43"/>
    <mergeCell ref="I39:I43"/>
    <mergeCell ref="J39:J43"/>
    <mergeCell ref="H44:H48"/>
    <mergeCell ref="I44:I48"/>
    <mergeCell ref="J44:J48"/>
  </mergeCells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B90" workbookViewId="0">
      <selection activeCell="F43" sqref="F43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30">
        <f>JAN!A1</f>
        <v>2014</v>
      </c>
      <c r="B1" s="131" t="str">
        <f>JAN!B1</f>
        <v>LDC # of Customer</v>
      </c>
      <c r="C1" s="131" t="str">
        <f>JAN!C1</f>
        <v>LDC  kWh used</v>
      </c>
      <c r="D1" s="131" t="str">
        <f>JAN!D1</f>
        <v xml:space="preserve"> CG # of Customer</v>
      </c>
      <c r="E1" s="131" t="str">
        <f>JAN!E1</f>
        <v xml:space="preserve"> CG kWh Used</v>
      </c>
      <c r="F1" s="132" t="s">
        <v>11</v>
      </c>
      <c r="G1" s="132" t="s">
        <v>10</v>
      </c>
      <c r="H1" s="6" t="s">
        <v>12</v>
      </c>
      <c r="I1" s="6" t="s">
        <v>13</v>
      </c>
      <c r="J1" s="7" t="s">
        <v>21</v>
      </c>
    </row>
    <row r="2" spans="1:10" ht="15" x14ac:dyDescent="0.25">
      <c r="A2" s="133" t="s">
        <v>45</v>
      </c>
      <c r="B2" s="134">
        <v>2200598</v>
      </c>
      <c r="C2" s="134">
        <v>2083995629.8699996</v>
      </c>
      <c r="D2" s="134">
        <v>510004</v>
      </c>
      <c r="E2" s="134">
        <v>2061385905.0799997</v>
      </c>
      <c r="F2" s="135">
        <f>B2+D2</f>
        <v>2710602</v>
      </c>
      <c r="G2" s="135">
        <f>C2+E2</f>
        <v>4145381534.9499993</v>
      </c>
      <c r="H2" s="136">
        <f>SUM(H3:H36)</f>
        <v>0.99959318494913407</v>
      </c>
      <c r="I2" s="137">
        <f>SUM(I3:I36)</f>
        <v>0.99975282243575403</v>
      </c>
      <c r="J2" s="137">
        <f>E2/G2</f>
        <v>0.49727290183070294</v>
      </c>
    </row>
    <row r="3" spans="1:10" x14ac:dyDescent="0.3">
      <c r="A3" s="90" t="s">
        <v>4</v>
      </c>
      <c r="B3" s="138">
        <v>1724412</v>
      </c>
      <c r="C3" s="138">
        <v>1197212678.53</v>
      </c>
      <c r="D3" s="138">
        <v>353296</v>
      </c>
      <c r="E3" s="138">
        <v>242170729</v>
      </c>
      <c r="F3" s="139">
        <f t="shared" ref="F3:F41" si="0">B3+D3</f>
        <v>2077708</v>
      </c>
      <c r="G3" s="139">
        <f t="shared" ref="G3:G41" si="1">C3+E3</f>
        <v>1439383407.53</v>
      </c>
      <c r="H3" s="108">
        <f>G3/G$2</f>
        <v>0.3472257970453283</v>
      </c>
      <c r="I3" s="114">
        <f>F3/F2</f>
        <v>0.76651164575249331</v>
      </c>
      <c r="J3" s="114">
        <f>E3/G3</f>
        <v>0.16824615855171487</v>
      </c>
    </row>
    <row r="4" spans="1:10" x14ac:dyDescent="0.3">
      <c r="A4" s="91" t="s">
        <v>0</v>
      </c>
      <c r="B4" s="140">
        <v>868078</v>
      </c>
      <c r="C4" s="140">
        <v>636894876</v>
      </c>
      <c r="D4" s="140">
        <v>118750</v>
      </c>
      <c r="E4" s="140">
        <v>97704622</v>
      </c>
      <c r="F4" s="139">
        <f t="shared" si="0"/>
        <v>986828</v>
      </c>
      <c r="G4" s="139">
        <f t="shared" si="1"/>
        <v>734599498</v>
      </c>
      <c r="H4" s="108"/>
      <c r="I4" s="114"/>
      <c r="J4" s="114"/>
    </row>
    <row r="5" spans="1:10" x14ac:dyDescent="0.3">
      <c r="A5" s="91" t="s">
        <v>44</v>
      </c>
      <c r="B5" s="140">
        <v>702731</v>
      </c>
      <c r="C5" s="140">
        <v>446924430</v>
      </c>
      <c r="D5" s="140">
        <v>216683</v>
      </c>
      <c r="E5" s="140">
        <v>128940946</v>
      </c>
      <c r="F5" s="139">
        <f t="shared" si="0"/>
        <v>919414</v>
      </c>
      <c r="G5" s="139">
        <f t="shared" si="1"/>
        <v>575865376</v>
      </c>
      <c r="H5" s="108"/>
      <c r="I5" s="114"/>
      <c r="J5" s="114"/>
    </row>
    <row r="6" spans="1:10" x14ac:dyDescent="0.3">
      <c r="A6" s="91" t="s">
        <v>1</v>
      </c>
      <c r="B6" s="140">
        <v>137583</v>
      </c>
      <c r="C6" s="140">
        <v>102938850.19999999</v>
      </c>
      <c r="D6" s="140">
        <v>13895</v>
      </c>
      <c r="E6" s="140">
        <v>11810528</v>
      </c>
      <c r="F6" s="139">
        <f t="shared" si="0"/>
        <v>151478</v>
      </c>
      <c r="G6" s="139">
        <f t="shared" si="1"/>
        <v>114749378.19999999</v>
      </c>
      <c r="H6" s="108"/>
      <c r="I6" s="114"/>
      <c r="J6" s="114"/>
    </row>
    <row r="7" spans="1:10" x14ac:dyDescent="0.3">
      <c r="A7" s="91" t="s">
        <v>9</v>
      </c>
      <c r="B7" s="140">
        <v>16020</v>
      </c>
      <c r="C7" s="140">
        <v>10454522.33</v>
      </c>
      <c r="D7" s="140">
        <v>3968</v>
      </c>
      <c r="E7" s="140">
        <v>3714633</v>
      </c>
      <c r="F7" s="139">
        <f t="shared" si="0"/>
        <v>19988</v>
      </c>
      <c r="G7" s="139">
        <f t="shared" si="1"/>
        <v>14169155.33</v>
      </c>
      <c r="H7" s="108"/>
      <c r="I7" s="114"/>
      <c r="J7" s="114"/>
    </row>
    <row r="8" spans="1:10" x14ac:dyDescent="0.3">
      <c r="A8" s="90" t="s">
        <v>5</v>
      </c>
      <c r="B8" s="138">
        <v>218006</v>
      </c>
      <c r="C8" s="138">
        <v>154768138.76999998</v>
      </c>
      <c r="D8" s="138">
        <v>53383</v>
      </c>
      <c r="E8" s="138">
        <v>36727615</v>
      </c>
      <c r="F8" s="139">
        <f t="shared" si="0"/>
        <v>271389</v>
      </c>
      <c r="G8" s="139">
        <f t="shared" si="1"/>
        <v>191495753.76999998</v>
      </c>
      <c r="H8" s="108">
        <f>G8/G2</f>
        <v>4.6194964722905719E-2</v>
      </c>
      <c r="I8" s="109">
        <f>F8/F2</f>
        <v>0.10012130146734932</v>
      </c>
      <c r="J8" s="109">
        <f>E8/G8</f>
        <v>0.19179336500647673</v>
      </c>
    </row>
    <row r="9" spans="1:10" x14ac:dyDescent="0.3">
      <c r="A9" s="91" t="s">
        <v>0</v>
      </c>
      <c r="B9" s="140">
        <v>121968</v>
      </c>
      <c r="C9" s="140">
        <v>92926580</v>
      </c>
      <c r="D9" s="140">
        <v>31818</v>
      </c>
      <c r="E9" s="140">
        <v>23626665</v>
      </c>
      <c r="F9" s="139">
        <f t="shared" si="0"/>
        <v>153786</v>
      </c>
      <c r="G9" s="139">
        <f t="shared" si="1"/>
        <v>116553245</v>
      </c>
      <c r="H9" s="108"/>
      <c r="I9" s="109"/>
      <c r="J9" s="109"/>
    </row>
    <row r="10" spans="1:10" x14ac:dyDescent="0.3">
      <c r="A10" s="91" t="s">
        <v>44</v>
      </c>
      <c r="B10" s="140">
        <v>63643</v>
      </c>
      <c r="C10" s="140">
        <v>35268966</v>
      </c>
      <c r="D10" s="140">
        <v>15523</v>
      </c>
      <c r="E10" s="140">
        <v>8388859</v>
      </c>
      <c r="F10" s="139">
        <f t="shared" si="0"/>
        <v>79166</v>
      </c>
      <c r="G10" s="139">
        <f t="shared" si="1"/>
        <v>43657825</v>
      </c>
      <c r="H10" s="108"/>
      <c r="I10" s="109"/>
      <c r="J10" s="109"/>
    </row>
    <row r="11" spans="1:10" x14ac:dyDescent="0.3">
      <c r="A11" s="91" t="s">
        <v>1</v>
      </c>
      <c r="B11" s="140">
        <v>28202</v>
      </c>
      <c r="C11" s="140">
        <v>23429320.100000001</v>
      </c>
      <c r="D11" s="140">
        <v>5376</v>
      </c>
      <c r="E11" s="140">
        <v>4129957</v>
      </c>
      <c r="F11" s="139">
        <f t="shared" si="0"/>
        <v>33578</v>
      </c>
      <c r="G11" s="139">
        <f t="shared" si="1"/>
        <v>27559277.100000001</v>
      </c>
      <c r="H11" s="108"/>
      <c r="I11" s="109"/>
      <c r="J11" s="109"/>
    </row>
    <row r="12" spans="1:10" x14ac:dyDescent="0.3">
      <c r="A12" s="91" t="s">
        <v>9</v>
      </c>
      <c r="B12" s="140">
        <v>4193</v>
      </c>
      <c r="C12" s="140">
        <v>3143272.67</v>
      </c>
      <c r="D12" s="140">
        <v>666</v>
      </c>
      <c r="E12" s="140">
        <v>582134</v>
      </c>
      <c r="F12" s="139">
        <f t="shared" si="0"/>
        <v>4859</v>
      </c>
      <c r="G12" s="139">
        <f t="shared" si="1"/>
        <v>3725406.67</v>
      </c>
      <c r="H12" s="108"/>
      <c r="I12" s="109"/>
      <c r="J12" s="109"/>
    </row>
    <row r="13" spans="1:10" x14ac:dyDescent="0.3">
      <c r="A13" s="90" t="s">
        <v>6</v>
      </c>
      <c r="B13" s="138">
        <v>1564</v>
      </c>
      <c r="C13" s="138">
        <v>2983210</v>
      </c>
      <c r="D13" s="138">
        <v>971</v>
      </c>
      <c r="E13" s="138">
        <v>2477810</v>
      </c>
      <c r="F13" s="139">
        <f t="shared" si="0"/>
        <v>2535</v>
      </c>
      <c r="G13" s="139">
        <f t="shared" si="1"/>
        <v>5461020</v>
      </c>
      <c r="H13" s="110">
        <f>G13/G2</f>
        <v>1.3173745176307081E-3</v>
      </c>
      <c r="I13" s="111">
        <f>F13/F2</f>
        <v>9.3521660501984434E-4</v>
      </c>
      <c r="J13" s="111">
        <f>E13/G13</f>
        <v>0.45372659320053765</v>
      </c>
    </row>
    <row r="14" spans="1:10" x14ac:dyDescent="0.3">
      <c r="A14" s="91" t="s">
        <v>0</v>
      </c>
      <c r="B14" s="140">
        <v>125</v>
      </c>
      <c r="C14" s="140">
        <v>578283</v>
      </c>
      <c r="D14" s="140">
        <v>59</v>
      </c>
      <c r="E14" s="140">
        <v>1125566</v>
      </c>
      <c r="F14" s="139">
        <f t="shared" si="0"/>
        <v>184</v>
      </c>
      <c r="G14" s="139">
        <f t="shared" si="1"/>
        <v>1703849</v>
      </c>
      <c r="H14" s="110"/>
      <c r="I14" s="112"/>
      <c r="J14" s="112"/>
    </row>
    <row r="15" spans="1:10" x14ac:dyDescent="0.3">
      <c r="A15" s="91" t="s">
        <v>44</v>
      </c>
      <c r="B15" s="140">
        <v>1439</v>
      </c>
      <c r="C15" s="140">
        <v>2404927</v>
      </c>
      <c r="D15" s="140">
        <v>912</v>
      </c>
      <c r="E15" s="140">
        <v>1352244</v>
      </c>
      <c r="F15" s="139">
        <f t="shared" si="0"/>
        <v>2351</v>
      </c>
      <c r="G15" s="139">
        <f t="shared" si="1"/>
        <v>3757171</v>
      </c>
      <c r="H15" s="110"/>
      <c r="I15" s="112"/>
      <c r="J15" s="112"/>
    </row>
    <row r="16" spans="1:10" x14ac:dyDescent="0.3">
      <c r="A16" s="91" t="s">
        <v>9</v>
      </c>
      <c r="B16" s="140">
        <v>0</v>
      </c>
      <c r="C16" s="140">
        <v>0</v>
      </c>
      <c r="D16" s="140">
        <v>0</v>
      </c>
      <c r="E16" s="140">
        <v>0</v>
      </c>
      <c r="F16" s="139">
        <f t="shared" si="0"/>
        <v>0</v>
      </c>
      <c r="G16" s="139">
        <f t="shared" si="1"/>
        <v>0</v>
      </c>
      <c r="H16" s="110"/>
      <c r="I16" s="113"/>
      <c r="J16" s="113"/>
    </row>
    <row r="17" spans="1:10" x14ac:dyDescent="0.3">
      <c r="A17" s="90" t="s">
        <v>7</v>
      </c>
      <c r="B17" s="138">
        <v>218956</v>
      </c>
      <c r="C17" s="138">
        <v>240799735</v>
      </c>
      <c r="D17" s="138">
        <v>69734</v>
      </c>
      <c r="E17" s="138">
        <v>188271437.90000001</v>
      </c>
      <c r="F17" s="139">
        <f t="shared" si="0"/>
        <v>288690</v>
      </c>
      <c r="G17" s="139">
        <f t="shared" si="1"/>
        <v>429071172.89999998</v>
      </c>
      <c r="H17" s="108">
        <f>G17/G2</f>
        <v>0.10350583397028021</v>
      </c>
      <c r="I17" s="109">
        <f>F17/F2</f>
        <v>0.10650401645095812</v>
      </c>
      <c r="J17" s="109">
        <f>E17/G17</f>
        <v>0.43878836377544023</v>
      </c>
    </row>
    <row r="18" spans="1:10" x14ac:dyDescent="0.3">
      <c r="A18" s="91" t="s">
        <v>0</v>
      </c>
      <c r="B18" s="140">
        <v>117729</v>
      </c>
      <c r="C18" s="140">
        <v>137593489</v>
      </c>
      <c r="D18" s="140">
        <v>27925</v>
      </c>
      <c r="E18" s="140">
        <v>61691532</v>
      </c>
      <c r="F18" s="139">
        <f t="shared" si="0"/>
        <v>145654</v>
      </c>
      <c r="G18" s="139">
        <f t="shared" si="1"/>
        <v>199285021</v>
      </c>
      <c r="H18" s="108"/>
      <c r="I18" s="109"/>
      <c r="J18" s="109"/>
    </row>
    <row r="19" spans="1:10" x14ac:dyDescent="0.3">
      <c r="A19" s="91" t="s">
        <v>44</v>
      </c>
      <c r="B19" s="140">
        <v>84562</v>
      </c>
      <c r="C19" s="140">
        <v>72607957</v>
      </c>
      <c r="D19" s="140">
        <v>36134</v>
      </c>
      <c r="E19" s="140">
        <v>73215838</v>
      </c>
      <c r="F19" s="139">
        <f t="shared" si="0"/>
        <v>120696</v>
      </c>
      <c r="G19" s="139">
        <f t="shared" si="1"/>
        <v>145823795</v>
      </c>
      <c r="H19" s="108"/>
      <c r="I19" s="109"/>
      <c r="J19" s="109"/>
    </row>
    <row r="20" spans="1:10" x14ac:dyDescent="0.3">
      <c r="A20" s="91" t="s">
        <v>1</v>
      </c>
      <c r="B20" s="140">
        <v>14938</v>
      </c>
      <c r="C20" s="140">
        <v>30174972</v>
      </c>
      <c r="D20" s="140">
        <v>5264</v>
      </c>
      <c r="E20" s="140">
        <v>53226804.899999999</v>
      </c>
      <c r="F20" s="139">
        <f t="shared" si="0"/>
        <v>20202</v>
      </c>
      <c r="G20" s="139">
        <f t="shared" si="1"/>
        <v>83401776.900000006</v>
      </c>
      <c r="H20" s="108"/>
      <c r="I20" s="109"/>
      <c r="J20" s="109"/>
    </row>
    <row r="21" spans="1:10" x14ac:dyDescent="0.3">
      <c r="A21" s="91" t="s">
        <v>9</v>
      </c>
      <c r="B21" s="140">
        <v>1727</v>
      </c>
      <c r="C21" s="140">
        <v>423317</v>
      </c>
      <c r="D21" s="140">
        <v>411</v>
      </c>
      <c r="E21" s="140">
        <v>137263</v>
      </c>
      <c r="F21" s="139">
        <f t="shared" si="0"/>
        <v>2138</v>
      </c>
      <c r="G21" s="139">
        <f t="shared" si="1"/>
        <v>560580</v>
      </c>
      <c r="H21" s="108"/>
      <c r="I21" s="109"/>
      <c r="J21" s="109"/>
    </row>
    <row r="22" spans="1:10" x14ac:dyDescent="0.3">
      <c r="A22" s="90" t="s">
        <v>3</v>
      </c>
      <c r="B22" s="138">
        <v>27712</v>
      </c>
      <c r="C22" s="138">
        <v>259022489.56</v>
      </c>
      <c r="D22" s="138">
        <v>19037</v>
      </c>
      <c r="E22" s="138">
        <v>333076672.89999998</v>
      </c>
      <c r="F22" s="139">
        <f t="shared" si="0"/>
        <v>46749</v>
      </c>
      <c r="G22" s="139">
        <f t="shared" si="1"/>
        <v>592099162.46000004</v>
      </c>
      <c r="H22" s="108">
        <f>G22/G2</f>
        <v>0.1428334539216646</v>
      </c>
      <c r="I22" s="109">
        <f>F22/F2</f>
        <v>1.7246722314821578E-2</v>
      </c>
      <c r="J22" s="109">
        <f>E22/G22</f>
        <v>0.56253528803547559</v>
      </c>
    </row>
    <row r="23" spans="1:10" x14ac:dyDescent="0.3">
      <c r="A23" s="91" t="s">
        <v>0</v>
      </c>
      <c r="B23" s="140">
        <v>5484</v>
      </c>
      <c r="C23" s="140">
        <v>97927674</v>
      </c>
      <c r="D23" s="140">
        <v>6346</v>
      </c>
      <c r="E23" s="140">
        <v>143184775</v>
      </c>
      <c r="F23" s="139">
        <f t="shared" si="0"/>
        <v>11830</v>
      </c>
      <c r="G23" s="139">
        <f t="shared" si="1"/>
        <v>241112449</v>
      </c>
      <c r="H23" s="108"/>
      <c r="I23" s="109"/>
      <c r="J23" s="109"/>
    </row>
    <row r="24" spans="1:10" x14ac:dyDescent="0.3">
      <c r="A24" s="91" t="s">
        <v>44</v>
      </c>
      <c r="B24" s="140">
        <v>20732</v>
      </c>
      <c r="C24" s="140">
        <v>145693640</v>
      </c>
      <c r="D24" s="140">
        <v>11578</v>
      </c>
      <c r="E24" s="140">
        <v>158229262</v>
      </c>
      <c r="F24" s="139">
        <f t="shared" si="0"/>
        <v>32310</v>
      </c>
      <c r="G24" s="139">
        <f t="shared" si="1"/>
        <v>303922902</v>
      </c>
      <c r="H24" s="108"/>
      <c r="I24" s="109"/>
      <c r="J24" s="109"/>
    </row>
    <row r="25" spans="1:10" x14ac:dyDescent="0.3">
      <c r="A25" s="91" t="s">
        <v>1</v>
      </c>
      <c r="B25" s="140">
        <v>358</v>
      </c>
      <c r="C25" s="140">
        <v>10081753</v>
      </c>
      <c r="D25" s="140">
        <v>718</v>
      </c>
      <c r="E25" s="140">
        <v>27713497</v>
      </c>
      <c r="F25" s="139">
        <f t="shared" si="0"/>
        <v>1076</v>
      </c>
      <c r="G25" s="139">
        <f t="shared" si="1"/>
        <v>37795250</v>
      </c>
      <c r="H25" s="108"/>
      <c r="I25" s="109"/>
      <c r="J25" s="109"/>
    </row>
    <row r="26" spans="1:10" x14ac:dyDescent="0.3">
      <c r="A26" s="91" t="s">
        <v>9</v>
      </c>
      <c r="B26" s="140">
        <v>1138</v>
      </c>
      <c r="C26" s="140">
        <v>5319422.5599999996</v>
      </c>
      <c r="D26" s="140">
        <v>395</v>
      </c>
      <c r="E26" s="140">
        <v>3949138.9</v>
      </c>
      <c r="F26" s="139">
        <f t="shared" si="0"/>
        <v>1533</v>
      </c>
      <c r="G26" s="139">
        <f t="shared" si="1"/>
        <v>9268561.459999999</v>
      </c>
      <c r="H26" s="108"/>
      <c r="I26" s="109"/>
      <c r="J26" s="109"/>
    </row>
    <row r="27" spans="1:10" x14ac:dyDescent="0.3">
      <c r="A27" s="90" t="s">
        <v>2</v>
      </c>
      <c r="B27" s="138">
        <v>2020</v>
      </c>
      <c r="C27" s="138">
        <v>220116302</v>
      </c>
      <c r="D27" s="138">
        <v>5267</v>
      </c>
      <c r="E27" s="138">
        <v>1239862146.8399999</v>
      </c>
      <c r="F27" s="139">
        <f t="shared" si="0"/>
        <v>7287</v>
      </c>
      <c r="G27" s="139">
        <f t="shared" si="1"/>
        <v>1459978448.8399999</v>
      </c>
      <c r="H27" s="108">
        <f>G27/G2</f>
        <v>0.35219398661638751</v>
      </c>
      <c r="I27" s="107">
        <f>F27/F2</f>
        <v>2.6883327024771618E-3</v>
      </c>
      <c r="J27" s="107">
        <f>E27/G27</f>
        <v>0.84923318410974524</v>
      </c>
    </row>
    <row r="28" spans="1:10" x14ac:dyDescent="0.3">
      <c r="A28" s="91" t="s">
        <v>0</v>
      </c>
      <c r="B28" s="140">
        <v>783</v>
      </c>
      <c r="C28" s="140">
        <v>89779000</v>
      </c>
      <c r="D28" s="140">
        <v>2228</v>
      </c>
      <c r="E28" s="140">
        <v>506913309</v>
      </c>
      <c r="F28" s="139">
        <f t="shared" si="0"/>
        <v>3011</v>
      </c>
      <c r="G28" s="139">
        <f t="shared" si="1"/>
        <v>596692309</v>
      </c>
      <c r="H28" s="108"/>
      <c r="I28" s="107"/>
      <c r="J28" s="107"/>
    </row>
    <row r="29" spans="1:10" x14ac:dyDescent="0.3">
      <c r="A29" s="91" t="s">
        <v>44</v>
      </c>
      <c r="B29" s="140">
        <v>1196</v>
      </c>
      <c r="C29" s="140">
        <v>124141293</v>
      </c>
      <c r="D29" s="140">
        <v>2826</v>
      </c>
      <c r="E29" s="140">
        <v>666239559</v>
      </c>
      <c r="F29" s="139">
        <f t="shared" si="0"/>
        <v>4022</v>
      </c>
      <c r="G29" s="139">
        <f t="shared" si="1"/>
        <v>790380852</v>
      </c>
      <c r="H29" s="108"/>
      <c r="I29" s="107"/>
      <c r="J29" s="107"/>
    </row>
    <row r="30" spans="1:10" x14ac:dyDescent="0.3">
      <c r="A30" s="91" t="s">
        <v>1</v>
      </c>
      <c r="B30" s="140">
        <v>35</v>
      </c>
      <c r="C30" s="140">
        <v>5432009</v>
      </c>
      <c r="D30" s="140">
        <v>191</v>
      </c>
      <c r="E30" s="140">
        <v>54811335</v>
      </c>
      <c r="F30" s="139">
        <f t="shared" si="0"/>
        <v>226</v>
      </c>
      <c r="G30" s="139">
        <f t="shared" si="1"/>
        <v>60243344</v>
      </c>
      <c r="H30" s="108"/>
      <c r="I30" s="107"/>
      <c r="J30" s="107"/>
    </row>
    <row r="31" spans="1:10" x14ac:dyDescent="0.3">
      <c r="A31" s="91" t="s">
        <v>9</v>
      </c>
      <c r="B31" s="140">
        <v>6</v>
      </c>
      <c r="C31" s="140">
        <v>764000</v>
      </c>
      <c r="D31" s="140">
        <v>22</v>
      </c>
      <c r="E31" s="140">
        <v>11897943.84</v>
      </c>
      <c r="F31" s="139">
        <f t="shared" si="0"/>
        <v>28</v>
      </c>
      <c r="G31" s="139">
        <f t="shared" si="1"/>
        <v>12661943.84</v>
      </c>
      <c r="H31" s="108"/>
      <c r="I31" s="107"/>
      <c r="J31" s="107"/>
    </row>
    <row r="32" spans="1:10" x14ac:dyDescent="0.3">
      <c r="A32" s="90" t="s">
        <v>8</v>
      </c>
      <c r="B32" s="138">
        <v>7324</v>
      </c>
      <c r="C32" s="138">
        <v>7826392.21</v>
      </c>
      <c r="D32" s="138">
        <v>8250</v>
      </c>
      <c r="E32" s="138">
        <v>18379773.640000001</v>
      </c>
      <c r="F32" s="139">
        <f t="shared" si="0"/>
        <v>15574</v>
      </c>
      <c r="G32" s="139">
        <f t="shared" si="1"/>
        <v>26206165.850000001</v>
      </c>
      <c r="H32" s="106">
        <f>G32/G2</f>
        <v>6.3217741549370064E-3</v>
      </c>
      <c r="I32" s="107">
        <f>F32/F2</f>
        <v>5.7455871426347355E-3</v>
      </c>
      <c r="J32" s="107">
        <f>E32/G32</f>
        <v>0.70135302299477742</v>
      </c>
    </row>
    <row r="33" spans="1:10" x14ac:dyDescent="0.3">
      <c r="A33" s="91" t="s">
        <v>0</v>
      </c>
      <c r="B33" s="140">
        <v>660</v>
      </c>
      <c r="C33" s="140">
        <v>4123907</v>
      </c>
      <c r="D33" s="140">
        <v>616</v>
      </c>
      <c r="E33" s="140">
        <v>8379303</v>
      </c>
      <c r="F33" s="139">
        <f t="shared" si="0"/>
        <v>1276</v>
      </c>
      <c r="G33" s="139">
        <f t="shared" si="1"/>
        <v>12503210</v>
      </c>
      <c r="H33" s="106"/>
      <c r="I33" s="107"/>
      <c r="J33" s="107"/>
    </row>
    <row r="34" spans="1:10" x14ac:dyDescent="0.3">
      <c r="A34" s="91" t="s">
        <v>44</v>
      </c>
      <c r="B34" s="140">
        <v>6074</v>
      </c>
      <c r="C34" s="140">
        <v>2452840</v>
      </c>
      <c r="D34" s="140">
        <v>6674</v>
      </c>
      <c r="E34" s="140">
        <v>8151150</v>
      </c>
      <c r="F34" s="139">
        <f t="shared" si="0"/>
        <v>12748</v>
      </c>
      <c r="G34" s="139">
        <f t="shared" si="1"/>
        <v>10603990</v>
      </c>
      <c r="H34" s="106"/>
      <c r="I34" s="107"/>
      <c r="J34" s="107"/>
    </row>
    <row r="35" spans="1:10" x14ac:dyDescent="0.3">
      <c r="A35" s="91" t="s">
        <v>1</v>
      </c>
      <c r="B35" s="140">
        <v>196</v>
      </c>
      <c r="C35" s="140">
        <v>1137483.0999999999</v>
      </c>
      <c r="D35" s="140">
        <v>809</v>
      </c>
      <c r="E35" s="140">
        <v>1723873.3</v>
      </c>
      <c r="F35" s="139">
        <f t="shared" si="0"/>
        <v>1005</v>
      </c>
      <c r="G35" s="139">
        <f t="shared" si="1"/>
        <v>2861356.4</v>
      </c>
      <c r="H35" s="106"/>
      <c r="I35" s="107"/>
      <c r="J35" s="107"/>
    </row>
    <row r="36" spans="1:10" x14ac:dyDescent="0.3">
      <c r="A36" s="91" t="s">
        <v>9</v>
      </c>
      <c r="B36" s="140">
        <v>394</v>
      </c>
      <c r="C36" s="140">
        <v>112162.11</v>
      </c>
      <c r="D36" s="140">
        <v>151</v>
      </c>
      <c r="E36" s="140">
        <v>125447.34</v>
      </c>
      <c r="F36" s="139">
        <f t="shared" si="0"/>
        <v>545</v>
      </c>
      <c r="G36" s="139">
        <f t="shared" si="1"/>
        <v>237609.45</v>
      </c>
      <c r="H36" s="106"/>
      <c r="I36" s="107"/>
      <c r="J36" s="107"/>
    </row>
    <row r="37" spans="1:10" x14ac:dyDescent="0.3">
      <c r="A37" s="90" t="s">
        <v>20</v>
      </c>
      <c r="B37" s="138">
        <v>604</v>
      </c>
      <c r="C37" s="138">
        <v>1266683.8</v>
      </c>
      <c r="D37" s="138">
        <v>66</v>
      </c>
      <c r="E37" s="138">
        <v>419719.8</v>
      </c>
      <c r="F37" s="139">
        <f t="shared" si="0"/>
        <v>670</v>
      </c>
      <c r="G37" s="139">
        <f t="shared" si="1"/>
        <v>1686403.6</v>
      </c>
      <c r="H37" s="106">
        <f>G37/G2</f>
        <v>4.0681505086608179E-4</v>
      </c>
      <c r="I37" s="107">
        <f>F37/F2</f>
        <v>2.47177564245876E-4</v>
      </c>
      <c r="J37" s="107">
        <f>E37/G37</f>
        <v>0.24888454934512708</v>
      </c>
    </row>
    <row r="38" spans="1:10" x14ac:dyDescent="0.3">
      <c r="A38" s="91" t="s">
        <v>0</v>
      </c>
      <c r="B38" s="140">
        <v>0</v>
      </c>
      <c r="C38" s="140">
        <v>0</v>
      </c>
      <c r="D38" s="140">
        <v>0</v>
      </c>
      <c r="E38" s="140">
        <v>0</v>
      </c>
      <c r="F38" s="139">
        <f t="shared" si="0"/>
        <v>0</v>
      </c>
      <c r="G38" s="139">
        <f t="shared" si="1"/>
        <v>0</v>
      </c>
      <c r="H38" s="106"/>
      <c r="I38" s="107"/>
      <c r="J38" s="107"/>
    </row>
    <row r="39" spans="1:10" x14ac:dyDescent="0.3">
      <c r="A39" s="91" t="s">
        <v>44</v>
      </c>
      <c r="B39" s="140">
        <v>0</v>
      </c>
      <c r="C39" s="140">
        <v>0</v>
      </c>
      <c r="D39" s="140">
        <v>0</v>
      </c>
      <c r="E39" s="140">
        <v>0</v>
      </c>
      <c r="F39" s="139">
        <f t="shared" si="0"/>
        <v>0</v>
      </c>
      <c r="G39" s="139">
        <f t="shared" si="1"/>
        <v>0</v>
      </c>
      <c r="H39" s="106"/>
      <c r="I39" s="107"/>
      <c r="J39" s="107"/>
    </row>
    <row r="40" spans="1:10" x14ac:dyDescent="0.3">
      <c r="A40" s="91" t="s">
        <v>1</v>
      </c>
      <c r="B40" s="140">
        <v>552</v>
      </c>
      <c r="C40" s="140">
        <v>1175622.8</v>
      </c>
      <c r="D40" s="140">
        <v>66</v>
      </c>
      <c r="E40" s="140">
        <v>419719.8</v>
      </c>
      <c r="F40" s="139">
        <f t="shared" si="0"/>
        <v>618</v>
      </c>
      <c r="G40" s="139">
        <f t="shared" si="1"/>
        <v>1595342.6</v>
      </c>
      <c r="H40" s="106"/>
      <c r="I40" s="107"/>
      <c r="J40" s="107"/>
    </row>
    <row r="41" spans="1:10" x14ac:dyDescent="0.3">
      <c r="A41" s="91" t="s">
        <v>9</v>
      </c>
      <c r="B41" s="140">
        <v>52</v>
      </c>
      <c r="C41" s="140">
        <v>91061</v>
      </c>
      <c r="D41" s="140">
        <v>0</v>
      </c>
      <c r="E41" s="140">
        <v>0</v>
      </c>
      <c r="F41" s="139">
        <f t="shared" si="0"/>
        <v>52</v>
      </c>
      <c r="G41" s="139">
        <f t="shared" si="1"/>
        <v>91061</v>
      </c>
      <c r="H41" s="106"/>
      <c r="I41" s="107"/>
      <c r="J41" s="107"/>
    </row>
    <row r="43" spans="1:10" x14ac:dyDescent="0.3">
      <c r="F43" s="1"/>
    </row>
    <row r="44" spans="1:10" x14ac:dyDescent="0.3">
      <c r="A44" t="s">
        <v>14</v>
      </c>
    </row>
    <row r="45" spans="1:10" x14ac:dyDescent="0.3">
      <c r="A45" t="s">
        <v>15</v>
      </c>
    </row>
    <row r="46" spans="1:10" x14ac:dyDescent="0.3">
      <c r="A46" t="s">
        <v>16</v>
      </c>
    </row>
    <row r="47" spans="1:10" x14ac:dyDescent="0.3">
      <c r="A47" t="s">
        <v>17</v>
      </c>
    </row>
    <row r="48" spans="1:10" x14ac:dyDescent="0.3">
      <c r="A48" t="s">
        <v>18</v>
      </c>
    </row>
    <row r="49" spans="1:1" x14ac:dyDescent="0.3">
      <c r="A49" t="s">
        <v>19</v>
      </c>
    </row>
    <row r="50" spans="1:1" x14ac:dyDescent="0.3">
      <c r="A50" t="s">
        <v>41</v>
      </c>
    </row>
    <row r="51" spans="1:1" x14ac:dyDescent="0.3">
      <c r="A51" t="s">
        <v>42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A76" workbookViewId="0">
      <selection activeCell="D9" sqref="D9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30">
        <f>JAN!A1</f>
        <v>2014</v>
      </c>
      <c r="B1" s="131" t="str">
        <f>FEB!B1</f>
        <v>LDC # of Customer</v>
      </c>
      <c r="C1" s="131" t="str">
        <f>FEB!C1</f>
        <v>LDC  kWh used</v>
      </c>
      <c r="D1" s="131" t="str">
        <f>FEB!D1</f>
        <v xml:space="preserve"> CG # of Customer</v>
      </c>
      <c r="E1" s="131" t="str">
        <f>FEB!E1</f>
        <v xml:space="preserve"> CG kWh Used</v>
      </c>
      <c r="F1" s="132" t="s">
        <v>11</v>
      </c>
      <c r="G1" s="132" t="s">
        <v>10</v>
      </c>
      <c r="H1" s="6" t="s">
        <v>12</v>
      </c>
      <c r="I1" s="6" t="s">
        <v>13</v>
      </c>
      <c r="J1" s="7" t="s">
        <v>21</v>
      </c>
    </row>
    <row r="2" spans="1:10" ht="15" x14ac:dyDescent="0.25">
      <c r="A2" s="133" t="s">
        <v>46</v>
      </c>
      <c r="B2" s="141">
        <v>2194940</v>
      </c>
      <c r="C2" s="141">
        <v>1930980199.1700003</v>
      </c>
      <c r="D2" s="141">
        <v>503855</v>
      </c>
      <c r="E2" s="141">
        <v>1943985909.2500002</v>
      </c>
      <c r="F2" s="139">
        <f>B2+D2</f>
        <v>2698795</v>
      </c>
      <c r="G2" s="139">
        <f>C2+E2</f>
        <v>3874966108.4200006</v>
      </c>
      <c r="H2" s="142">
        <f>SUM(H3:H36)</f>
        <v>0.99957393707356235</v>
      </c>
      <c r="I2" s="143">
        <f>SUM(I3:I36)</f>
        <v>0.99975544641219494</v>
      </c>
      <c r="J2" s="143">
        <f>E2/G2</f>
        <v>0.50167817081699628</v>
      </c>
    </row>
    <row r="3" spans="1:10" x14ac:dyDescent="0.3">
      <c r="A3" s="90" t="s">
        <v>4</v>
      </c>
      <c r="B3" s="138">
        <v>1717890</v>
      </c>
      <c r="C3" s="138">
        <v>1100653625.4000001</v>
      </c>
      <c r="D3" s="138">
        <v>349666</v>
      </c>
      <c r="E3" s="138">
        <v>223060067</v>
      </c>
      <c r="F3" s="144">
        <f>B3+D3</f>
        <v>2067556</v>
      </c>
      <c r="G3" s="145">
        <f>C3+E3</f>
        <v>1323713692.4000001</v>
      </c>
      <c r="H3" s="108">
        <f>G3/G$2</f>
        <v>0.34160652128638569</v>
      </c>
      <c r="I3" s="114">
        <f>F3/F2</f>
        <v>0.76610339058728061</v>
      </c>
      <c r="J3" s="114">
        <f>E3/G3</f>
        <v>0.16851081036683546</v>
      </c>
    </row>
    <row r="4" spans="1:10" x14ac:dyDescent="0.3">
      <c r="A4" s="91" t="s">
        <v>0</v>
      </c>
      <c r="B4" s="140">
        <v>860717</v>
      </c>
      <c r="C4" s="140">
        <v>587319663</v>
      </c>
      <c r="D4" s="140">
        <v>116326</v>
      </c>
      <c r="E4" s="140">
        <v>88778885</v>
      </c>
      <c r="F4" s="146">
        <f>B4+D4</f>
        <v>977043</v>
      </c>
      <c r="G4" s="147">
        <f t="shared" ref="F4:G36" si="0">C4+E4</f>
        <v>676098548</v>
      </c>
      <c r="H4" s="108"/>
      <c r="I4" s="114"/>
      <c r="J4" s="114"/>
    </row>
    <row r="5" spans="1:10" x14ac:dyDescent="0.3">
      <c r="A5" s="91" t="s">
        <v>44</v>
      </c>
      <c r="B5" s="140">
        <v>703333</v>
      </c>
      <c r="C5" s="140">
        <v>412763256</v>
      </c>
      <c r="D5" s="140">
        <v>215677</v>
      </c>
      <c r="E5" s="140">
        <v>120841711</v>
      </c>
      <c r="F5" s="146">
        <f t="shared" si="0"/>
        <v>919010</v>
      </c>
      <c r="G5" s="147">
        <f t="shared" si="0"/>
        <v>533604967</v>
      </c>
      <c r="H5" s="108"/>
      <c r="I5" s="114"/>
      <c r="J5" s="114"/>
    </row>
    <row r="6" spans="1:10" x14ac:dyDescent="0.3">
      <c r="A6" s="91" t="s">
        <v>1</v>
      </c>
      <c r="B6" s="140">
        <v>137810</v>
      </c>
      <c r="C6" s="140">
        <v>91192807.400000006</v>
      </c>
      <c r="D6" s="140">
        <v>13729</v>
      </c>
      <c r="E6" s="140">
        <v>10227617</v>
      </c>
      <c r="F6" s="146">
        <f t="shared" si="0"/>
        <v>151539</v>
      </c>
      <c r="G6" s="147">
        <f t="shared" si="0"/>
        <v>101420424.40000001</v>
      </c>
      <c r="H6" s="108"/>
      <c r="I6" s="114"/>
      <c r="J6" s="114"/>
    </row>
    <row r="7" spans="1:10" x14ac:dyDescent="0.3">
      <c r="A7" s="91" t="s">
        <v>9</v>
      </c>
      <c r="B7" s="140">
        <v>16030</v>
      </c>
      <c r="C7" s="140">
        <v>9377899</v>
      </c>
      <c r="D7" s="140">
        <v>3934</v>
      </c>
      <c r="E7" s="140">
        <v>3211854</v>
      </c>
      <c r="F7" s="146">
        <f t="shared" si="0"/>
        <v>19964</v>
      </c>
      <c r="G7" s="147">
        <f t="shared" si="0"/>
        <v>12589753</v>
      </c>
      <c r="H7" s="108"/>
      <c r="I7" s="114"/>
      <c r="J7" s="114"/>
    </row>
    <row r="8" spans="1:10" x14ac:dyDescent="0.3">
      <c r="A8" s="90" t="s">
        <v>5</v>
      </c>
      <c r="B8" s="138">
        <v>219886</v>
      </c>
      <c r="C8" s="138">
        <v>146601889.40000001</v>
      </c>
      <c r="D8" s="138">
        <v>51751</v>
      </c>
      <c r="E8" s="138">
        <v>32959058</v>
      </c>
      <c r="F8" s="148">
        <f t="shared" si="0"/>
        <v>271637</v>
      </c>
      <c r="G8" s="139">
        <f t="shared" si="0"/>
        <v>179560947.40000001</v>
      </c>
      <c r="H8" s="108">
        <f>G8/G2</f>
        <v>4.6338714294772286E-2</v>
      </c>
      <c r="I8" s="109">
        <f>F8/F2</f>
        <v>0.10065121656146539</v>
      </c>
      <c r="J8" s="109">
        <f>E8/G8</f>
        <v>0.18355359824749956</v>
      </c>
    </row>
    <row r="9" spans="1:10" x14ac:dyDescent="0.3">
      <c r="A9" s="91" t="s">
        <v>0</v>
      </c>
      <c r="B9" s="140">
        <v>122164</v>
      </c>
      <c r="C9" s="140">
        <v>87357323</v>
      </c>
      <c r="D9" s="140">
        <v>30500</v>
      </c>
      <c r="E9" s="140">
        <v>20810892</v>
      </c>
      <c r="F9" s="149">
        <f t="shared" si="0"/>
        <v>152664</v>
      </c>
      <c r="G9" s="150">
        <f t="shared" si="0"/>
        <v>108168215</v>
      </c>
      <c r="H9" s="108"/>
      <c r="I9" s="109"/>
      <c r="J9" s="109"/>
    </row>
    <row r="10" spans="1:10" x14ac:dyDescent="0.3">
      <c r="A10" s="91" t="s">
        <v>44</v>
      </c>
      <c r="B10" s="140">
        <v>64917</v>
      </c>
      <c r="C10" s="140">
        <v>34783832</v>
      </c>
      <c r="D10" s="140">
        <v>15520</v>
      </c>
      <c r="E10" s="140">
        <v>8130124</v>
      </c>
      <c r="F10" s="149">
        <f t="shared" si="0"/>
        <v>80437</v>
      </c>
      <c r="G10" s="150">
        <f t="shared" si="0"/>
        <v>42913956</v>
      </c>
      <c r="H10" s="108"/>
      <c r="I10" s="109"/>
      <c r="J10" s="109"/>
    </row>
    <row r="11" spans="1:10" x14ac:dyDescent="0.3">
      <c r="A11" s="91" t="s">
        <v>1</v>
      </c>
      <c r="B11" s="140">
        <v>28565</v>
      </c>
      <c r="C11" s="140">
        <v>21608724.399999999</v>
      </c>
      <c r="D11" s="140">
        <v>5091</v>
      </c>
      <c r="E11" s="140">
        <v>3525159</v>
      </c>
      <c r="F11" s="149">
        <f t="shared" si="0"/>
        <v>33656</v>
      </c>
      <c r="G11" s="150">
        <f t="shared" si="0"/>
        <v>25133883.399999999</v>
      </c>
      <c r="H11" s="108"/>
      <c r="I11" s="109"/>
      <c r="J11" s="109"/>
    </row>
    <row r="12" spans="1:10" x14ac:dyDescent="0.3">
      <c r="A12" s="91" t="s">
        <v>9</v>
      </c>
      <c r="B12" s="140">
        <v>4240</v>
      </c>
      <c r="C12" s="140">
        <v>2852010</v>
      </c>
      <c r="D12" s="140">
        <v>640</v>
      </c>
      <c r="E12" s="140">
        <v>492883</v>
      </c>
      <c r="F12" s="149">
        <f t="shared" si="0"/>
        <v>4880</v>
      </c>
      <c r="G12" s="150">
        <f t="shared" si="0"/>
        <v>3344893</v>
      </c>
      <c r="H12" s="108"/>
      <c r="I12" s="109"/>
      <c r="J12" s="109"/>
    </row>
    <row r="13" spans="1:10" x14ac:dyDescent="0.3">
      <c r="A13" s="90" t="s">
        <v>6</v>
      </c>
      <c r="B13" s="138">
        <v>1627</v>
      </c>
      <c r="C13" s="138">
        <v>2978549</v>
      </c>
      <c r="D13" s="138">
        <v>1000</v>
      </c>
      <c r="E13" s="138">
        <v>2262262</v>
      </c>
      <c r="F13" s="144">
        <f t="shared" si="0"/>
        <v>2627</v>
      </c>
      <c r="G13" s="145">
        <f t="shared" si="0"/>
        <v>5240811</v>
      </c>
      <c r="H13" s="110">
        <f>G13/G2</f>
        <v>1.3524791839113442E-3</v>
      </c>
      <c r="I13" s="111">
        <f>F13/F2</f>
        <v>9.7339738661143219E-4</v>
      </c>
      <c r="J13" s="111">
        <f>E13/G13</f>
        <v>0.43166258046703077</v>
      </c>
    </row>
    <row r="14" spans="1:10" x14ac:dyDescent="0.3">
      <c r="A14" s="91" t="s">
        <v>0</v>
      </c>
      <c r="B14" s="140">
        <v>122</v>
      </c>
      <c r="C14" s="140">
        <v>546566</v>
      </c>
      <c r="D14" s="140">
        <v>56</v>
      </c>
      <c r="E14" s="140">
        <v>857941</v>
      </c>
      <c r="F14" s="146">
        <f t="shared" si="0"/>
        <v>178</v>
      </c>
      <c r="G14" s="147">
        <f t="shared" si="0"/>
        <v>1404507</v>
      </c>
      <c r="H14" s="110"/>
      <c r="I14" s="112"/>
      <c r="J14" s="112"/>
    </row>
    <row r="15" spans="1:10" x14ac:dyDescent="0.3">
      <c r="A15" s="91" t="s">
        <v>44</v>
      </c>
      <c r="B15" s="140">
        <v>1505</v>
      </c>
      <c r="C15" s="140">
        <v>2431983</v>
      </c>
      <c r="D15" s="140">
        <v>944</v>
      </c>
      <c r="E15" s="140">
        <v>1404321</v>
      </c>
      <c r="F15" s="146">
        <f t="shared" si="0"/>
        <v>2449</v>
      </c>
      <c r="G15" s="147">
        <f t="shared" si="0"/>
        <v>3836304</v>
      </c>
      <c r="H15" s="110"/>
      <c r="I15" s="112"/>
      <c r="J15" s="112"/>
    </row>
    <row r="16" spans="1:10" x14ac:dyDescent="0.3">
      <c r="A16" s="91" t="s">
        <v>9</v>
      </c>
      <c r="B16" s="140">
        <v>0</v>
      </c>
      <c r="C16" s="140">
        <v>0</v>
      </c>
      <c r="D16" s="140">
        <v>0</v>
      </c>
      <c r="E16" s="140">
        <v>0</v>
      </c>
      <c r="F16" s="146">
        <f t="shared" si="0"/>
        <v>0</v>
      </c>
      <c r="G16" s="147">
        <f t="shared" si="0"/>
        <v>0</v>
      </c>
      <c r="H16" s="110"/>
      <c r="I16" s="113"/>
      <c r="J16" s="113"/>
    </row>
    <row r="17" spans="1:10" x14ac:dyDescent="0.3">
      <c r="A17" s="90" t="s">
        <v>7</v>
      </c>
      <c r="B17" s="138">
        <v>217335</v>
      </c>
      <c r="C17" s="138">
        <v>225358047</v>
      </c>
      <c r="D17" s="138">
        <v>69107</v>
      </c>
      <c r="E17" s="138">
        <v>181687962.19999999</v>
      </c>
      <c r="F17" s="148">
        <f t="shared" si="0"/>
        <v>286442</v>
      </c>
      <c r="G17" s="139">
        <f t="shared" si="0"/>
        <v>407046009.19999999</v>
      </c>
      <c r="H17" s="108">
        <f>G17/G2</f>
        <v>0.1050450501529602</v>
      </c>
      <c r="I17" s="109">
        <f>F17/F2</f>
        <v>0.10613699817881685</v>
      </c>
      <c r="J17" s="109">
        <f>E17/G17</f>
        <v>0.44635731119704586</v>
      </c>
    </row>
    <row r="18" spans="1:10" x14ac:dyDescent="0.3">
      <c r="A18" s="91" t="s">
        <v>0</v>
      </c>
      <c r="B18" s="140">
        <v>116237</v>
      </c>
      <c r="C18" s="140">
        <v>131277921</v>
      </c>
      <c r="D18" s="140">
        <v>27763</v>
      </c>
      <c r="E18" s="140">
        <v>59524489</v>
      </c>
      <c r="F18" s="149">
        <f t="shared" si="0"/>
        <v>144000</v>
      </c>
      <c r="G18" s="150">
        <f t="shared" si="0"/>
        <v>190802410</v>
      </c>
      <c r="H18" s="108"/>
      <c r="I18" s="109"/>
      <c r="J18" s="109"/>
    </row>
    <row r="19" spans="1:10" x14ac:dyDescent="0.3">
      <c r="A19" s="91" t="s">
        <v>44</v>
      </c>
      <c r="B19" s="140">
        <v>84234</v>
      </c>
      <c r="C19" s="140">
        <v>65239713</v>
      </c>
      <c r="D19" s="140">
        <v>35845</v>
      </c>
      <c r="E19" s="140">
        <v>65981614</v>
      </c>
      <c r="F19" s="149">
        <f t="shared" si="0"/>
        <v>120079</v>
      </c>
      <c r="G19" s="150">
        <f t="shared" si="0"/>
        <v>131221327</v>
      </c>
      <c r="H19" s="108"/>
      <c r="I19" s="109"/>
      <c r="J19" s="109"/>
    </row>
    <row r="20" spans="1:10" x14ac:dyDescent="0.3">
      <c r="A20" s="91" t="s">
        <v>1</v>
      </c>
      <c r="B20" s="140">
        <v>15134</v>
      </c>
      <c r="C20" s="140">
        <v>28462280</v>
      </c>
      <c r="D20" s="140">
        <v>5088</v>
      </c>
      <c r="E20" s="140">
        <v>56055639.200000003</v>
      </c>
      <c r="F20" s="149">
        <f t="shared" si="0"/>
        <v>20222</v>
      </c>
      <c r="G20" s="150">
        <f t="shared" si="0"/>
        <v>84517919.200000003</v>
      </c>
      <c r="H20" s="108"/>
      <c r="I20" s="109"/>
      <c r="J20" s="109"/>
    </row>
    <row r="21" spans="1:10" x14ac:dyDescent="0.3">
      <c r="A21" s="91" t="s">
        <v>9</v>
      </c>
      <c r="B21" s="140">
        <v>1730</v>
      </c>
      <c r="C21" s="140">
        <v>378133</v>
      </c>
      <c r="D21" s="140">
        <v>411</v>
      </c>
      <c r="E21" s="140">
        <v>126220</v>
      </c>
      <c r="F21" s="149">
        <f t="shared" si="0"/>
        <v>2141</v>
      </c>
      <c r="G21" s="150">
        <f t="shared" si="0"/>
        <v>504353</v>
      </c>
      <c r="H21" s="108"/>
      <c r="I21" s="109"/>
      <c r="J21" s="109"/>
    </row>
    <row r="22" spans="1:10" x14ac:dyDescent="0.3">
      <c r="A22" s="90" t="s">
        <v>3</v>
      </c>
      <c r="B22" s="138">
        <v>28165</v>
      </c>
      <c r="C22" s="138">
        <v>241366501.75999999</v>
      </c>
      <c r="D22" s="138">
        <v>18935</v>
      </c>
      <c r="E22" s="138">
        <v>309370964.69999999</v>
      </c>
      <c r="F22" s="148">
        <f t="shared" si="0"/>
        <v>47100</v>
      </c>
      <c r="G22" s="139">
        <f t="shared" si="0"/>
        <v>550737466.46000004</v>
      </c>
      <c r="H22" s="108">
        <f>G22/G2</f>
        <v>0.14212704086967115</v>
      </c>
      <c r="I22" s="109">
        <f>F22/F2</f>
        <v>1.7452233311533481E-2</v>
      </c>
      <c r="J22" s="109">
        <f>E22/G22</f>
        <v>0.56173945580379281</v>
      </c>
    </row>
    <row r="23" spans="1:10" x14ac:dyDescent="0.3">
      <c r="A23" s="91" t="s">
        <v>0</v>
      </c>
      <c r="B23" s="140">
        <v>5348</v>
      </c>
      <c r="C23" s="140">
        <v>94128826</v>
      </c>
      <c r="D23" s="140">
        <v>6310</v>
      </c>
      <c r="E23" s="140">
        <v>136817620</v>
      </c>
      <c r="F23" s="149">
        <f t="shared" si="0"/>
        <v>11658</v>
      </c>
      <c r="G23" s="150">
        <f t="shared" si="0"/>
        <v>230946446</v>
      </c>
      <c r="H23" s="108"/>
      <c r="I23" s="109"/>
      <c r="J23" s="109"/>
    </row>
    <row r="24" spans="1:10" x14ac:dyDescent="0.3">
      <c r="A24" s="91" t="s">
        <v>44</v>
      </c>
      <c r="B24" s="140">
        <v>21308</v>
      </c>
      <c r="C24" s="140">
        <v>132270712</v>
      </c>
      <c r="D24" s="140">
        <v>11524</v>
      </c>
      <c r="E24" s="140">
        <v>142384018</v>
      </c>
      <c r="F24" s="149">
        <f t="shared" si="0"/>
        <v>32832</v>
      </c>
      <c r="G24" s="150">
        <f t="shared" si="0"/>
        <v>274654730</v>
      </c>
      <c r="H24" s="108"/>
      <c r="I24" s="109"/>
      <c r="J24" s="109"/>
    </row>
    <row r="25" spans="1:10" x14ac:dyDescent="0.3">
      <c r="A25" s="91" t="s">
        <v>1</v>
      </c>
      <c r="B25" s="140">
        <v>366</v>
      </c>
      <c r="C25" s="140">
        <v>10007663</v>
      </c>
      <c r="D25" s="140">
        <v>709</v>
      </c>
      <c r="E25" s="140">
        <v>26487688.300000001</v>
      </c>
      <c r="F25" s="149">
        <f t="shared" si="0"/>
        <v>1075</v>
      </c>
      <c r="G25" s="150">
        <f t="shared" si="0"/>
        <v>36495351.299999997</v>
      </c>
      <c r="H25" s="108"/>
      <c r="I25" s="109"/>
      <c r="J25" s="109"/>
    </row>
    <row r="26" spans="1:10" x14ac:dyDescent="0.3">
      <c r="A26" s="91" t="s">
        <v>9</v>
      </c>
      <c r="B26" s="140">
        <v>1143</v>
      </c>
      <c r="C26" s="140">
        <v>4959300.76</v>
      </c>
      <c r="D26" s="140">
        <v>392</v>
      </c>
      <c r="E26" s="140">
        <v>3681638.3999999999</v>
      </c>
      <c r="F26" s="149">
        <f t="shared" si="0"/>
        <v>1535</v>
      </c>
      <c r="G26" s="150">
        <f t="shared" si="0"/>
        <v>8640939.1600000001</v>
      </c>
      <c r="H26" s="108"/>
      <c r="I26" s="109"/>
      <c r="J26" s="109"/>
    </row>
    <row r="27" spans="1:10" x14ac:dyDescent="0.3">
      <c r="A27" s="90" t="s">
        <v>2</v>
      </c>
      <c r="B27" s="138">
        <v>2030</v>
      </c>
      <c r="C27" s="138">
        <v>204807014</v>
      </c>
      <c r="D27" s="138">
        <v>5099</v>
      </c>
      <c r="E27" s="138">
        <v>1176442075.9000001</v>
      </c>
      <c r="F27" s="148">
        <f t="shared" si="0"/>
        <v>7129</v>
      </c>
      <c r="G27" s="139">
        <f t="shared" si="0"/>
        <v>1381249089.9000001</v>
      </c>
      <c r="H27" s="108">
        <f>G27/G2</f>
        <v>0.35645449566607901</v>
      </c>
      <c r="I27" s="107">
        <f>F27/F2</f>
        <v>2.641549284032318E-3</v>
      </c>
      <c r="J27" s="107">
        <f>E27/G27</f>
        <v>0.85172333107938725</v>
      </c>
    </row>
    <row r="28" spans="1:10" x14ac:dyDescent="0.3">
      <c r="A28" s="91" t="s">
        <v>0</v>
      </c>
      <c r="B28" s="140">
        <v>761</v>
      </c>
      <c r="C28" s="140">
        <v>80593291</v>
      </c>
      <c r="D28" s="140">
        <v>2187</v>
      </c>
      <c r="E28" s="140">
        <v>491751208</v>
      </c>
      <c r="F28" s="149">
        <f t="shared" si="0"/>
        <v>2948</v>
      </c>
      <c r="G28" s="150">
        <f t="shared" si="0"/>
        <v>572344499</v>
      </c>
      <c r="H28" s="108"/>
      <c r="I28" s="107"/>
      <c r="J28" s="107"/>
    </row>
    <row r="29" spans="1:10" x14ac:dyDescent="0.3">
      <c r="A29" s="91" t="s">
        <v>44</v>
      </c>
      <c r="B29" s="140">
        <v>1230</v>
      </c>
      <c r="C29" s="140">
        <v>117488357</v>
      </c>
      <c r="D29" s="140">
        <v>2702</v>
      </c>
      <c r="E29" s="140">
        <v>622303366</v>
      </c>
      <c r="F29" s="149">
        <f t="shared" si="0"/>
        <v>3932</v>
      </c>
      <c r="G29" s="150">
        <f t="shared" si="0"/>
        <v>739791723</v>
      </c>
      <c r="H29" s="108"/>
      <c r="I29" s="107"/>
      <c r="J29" s="107"/>
    </row>
    <row r="30" spans="1:10" x14ac:dyDescent="0.3">
      <c r="A30" s="91" t="s">
        <v>1</v>
      </c>
      <c r="B30" s="140">
        <v>33</v>
      </c>
      <c r="C30" s="140">
        <v>6010646</v>
      </c>
      <c r="D30" s="140">
        <v>188</v>
      </c>
      <c r="E30" s="140">
        <v>50875912</v>
      </c>
      <c r="F30" s="149">
        <f t="shared" si="0"/>
        <v>221</v>
      </c>
      <c r="G30" s="150">
        <f t="shared" si="0"/>
        <v>56886558</v>
      </c>
      <c r="H30" s="108"/>
      <c r="I30" s="107"/>
      <c r="J30" s="107"/>
    </row>
    <row r="31" spans="1:10" x14ac:dyDescent="0.3">
      <c r="A31" s="91" t="s">
        <v>9</v>
      </c>
      <c r="B31" s="140">
        <v>6</v>
      </c>
      <c r="C31" s="140">
        <v>714720</v>
      </c>
      <c r="D31" s="140">
        <v>22</v>
      </c>
      <c r="E31" s="140">
        <v>11511589.899999999</v>
      </c>
      <c r="F31" s="149">
        <f t="shared" si="0"/>
        <v>28</v>
      </c>
      <c r="G31" s="150">
        <f t="shared" si="0"/>
        <v>12226309.899999999</v>
      </c>
      <c r="H31" s="108"/>
      <c r="I31" s="107"/>
      <c r="J31" s="107"/>
    </row>
    <row r="32" spans="1:10" x14ac:dyDescent="0.3">
      <c r="A32" s="90" t="s">
        <v>8</v>
      </c>
      <c r="B32" s="138">
        <v>7413</v>
      </c>
      <c r="C32" s="138">
        <v>7994776.1100000003</v>
      </c>
      <c r="D32" s="138">
        <v>8231</v>
      </c>
      <c r="E32" s="138">
        <v>17772336.550000001</v>
      </c>
      <c r="F32" s="148">
        <f t="shared" si="0"/>
        <v>15644</v>
      </c>
      <c r="G32" s="139">
        <f t="shared" si="0"/>
        <v>25767112.66</v>
      </c>
      <c r="H32" s="106">
        <f>G32/G2</f>
        <v>6.6496356197826003E-3</v>
      </c>
      <c r="I32" s="107">
        <f>F32/F2</f>
        <v>5.7966611024549844E-3</v>
      </c>
      <c r="J32" s="107">
        <f>E32/G32</f>
        <v>0.68972945414986986</v>
      </c>
    </row>
    <row r="33" spans="1:10" x14ac:dyDescent="0.3">
      <c r="A33" s="91" t="s">
        <v>0</v>
      </c>
      <c r="B33" s="140">
        <v>688</v>
      </c>
      <c r="C33" s="140">
        <v>3494180</v>
      </c>
      <c r="D33" s="140">
        <v>594</v>
      </c>
      <c r="E33" s="140">
        <v>8230492</v>
      </c>
      <c r="F33" s="149">
        <f t="shared" si="0"/>
        <v>1282</v>
      </c>
      <c r="G33" s="150">
        <f t="shared" si="0"/>
        <v>11724672</v>
      </c>
      <c r="H33" s="106"/>
      <c r="I33" s="107"/>
      <c r="J33" s="107"/>
    </row>
    <row r="34" spans="1:10" x14ac:dyDescent="0.3">
      <c r="A34" s="91" t="s">
        <v>44</v>
      </c>
      <c r="B34" s="140">
        <v>6119</v>
      </c>
      <c r="C34" s="140">
        <v>3216264</v>
      </c>
      <c r="D34" s="140">
        <v>6691</v>
      </c>
      <c r="E34" s="140">
        <v>7763476</v>
      </c>
      <c r="F34" s="149">
        <f t="shared" si="0"/>
        <v>12810</v>
      </c>
      <c r="G34" s="150">
        <f t="shared" si="0"/>
        <v>10979740</v>
      </c>
      <c r="H34" s="106"/>
      <c r="I34" s="107"/>
      <c r="J34" s="107"/>
    </row>
    <row r="35" spans="1:10" x14ac:dyDescent="0.3">
      <c r="A35" s="91" t="s">
        <v>1</v>
      </c>
      <c r="B35" s="140">
        <v>211</v>
      </c>
      <c r="C35" s="140">
        <v>1188834.3999999999</v>
      </c>
      <c r="D35" s="140">
        <v>796</v>
      </c>
      <c r="E35" s="140">
        <v>1663817.2</v>
      </c>
      <c r="F35" s="149">
        <f t="shared" si="0"/>
        <v>1007</v>
      </c>
      <c r="G35" s="150">
        <f t="shared" si="0"/>
        <v>2852651.5999999996</v>
      </c>
      <c r="H35" s="106"/>
      <c r="I35" s="107"/>
      <c r="J35" s="107"/>
    </row>
    <row r="36" spans="1:10" x14ac:dyDescent="0.3">
      <c r="A36" s="91" t="s">
        <v>9</v>
      </c>
      <c r="B36" s="140">
        <v>395</v>
      </c>
      <c r="C36" s="140">
        <v>95497.71</v>
      </c>
      <c r="D36" s="140">
        <v>150</v>
      </c>
      <c r="E36" s="140">
        <v>114551.35</v>
      </c>
      <c r="F36" s="149">
        <f t="shared" si="0"/>
        <v>545</v>
      </c>
      <c r="G36" s="150">
        <f t="shared" si="0"/>
        <v>210049.06</v>
      </c>
      <c r="H36" s="106"/>
      <c r="I36" s="107"/>
      <c r="J36" s="107"/>
    </row>
    <row r="37" spans="1:10" x14ac:dyDescent="0.3">
      <c r="A37" s="90" t="s">
        <v>20</v>
      </c>
      <c r="B37" s="138">
        <v>594</v>
      </c>
      <c r="C37" s="138">
        <v>1219796.5</v>
      </c>
      <c r="D37" s="138">
        <v>66</v>
      </c>
      <c r="E37" s="138">
        <v>431182.9</v>
      </c>
      <c r="F37" s="148">
        <f t="shared" ref="F37:G41" si="1">B37+D37</f>
        <v>660</v>
      </c>
      <c r="G37" s="139">
        <f t="shared" si="1"/>
        <v>1650979.4</v>
      </c>
      <c r="H37" s="106">
        <f>G37/G2</f>
        <v>4.2606292643761445E-4</v>
      </c>
      <c r="I37" s="107">
        <f>F37/F2</f>
        <v>2.4455358780492778E-4</v>
      </c>
      <c r="J37" s="107">
        <f>E37/G37</f>
        <v>0.26116794673513194</v>
      </c>
    </row>
    <row r="38" spans="1:10" x14ac:dyDescent="0.3">
      <c r="A38" s="91" t="s">
        <v>0</v>
      </c>
      <c r="B38" s="140">
        <v>0</v>
      </c>
      <c r="C38" s="140">
        <v>0</v>
      </c>
      <c r="D38" s="140">
        <v>0</v>
      </c>
      <c r="E38" s="140">
        <v>0</v>
      </c>
      <c r="F38" s="149">
        <f t="shared" si="1"/>
        <v>0</v>
      </c>
      <c r="G38" s="150">
        <f t="shared" si="1"/>
        <v>0</v>
      </c>
      <c r="H38" s="106"/>
      <c r="I38" s="107"/>
      <c r="J38" s="107"/>
    </row>
    <row r="39" spans="1:10" x14ac:dyDescent="0.3">
      <c r="A39" s="91" t="s">
        <v>44</v>
      </c>
      <c r="B39" s="140">
        <v>0</v>
      </c>
      <c r="C39" s="140">
        <v>0</v>
      </c>
      <c r="D39" s="140">
        <v>0</v>
      </c>
      <c r="E39" s="140">
        <v>0</v>
      </c>
      <c r="F39" s="149">
        <f t="shared" si="1"/>
        <v>0</v>
      </c>
      <c r="G39" s="150">
        <f t="shared" si="1"/>
        <v>0</v>
      </c>
      <c r="H39" s="106"/>
      <c r="I39" s="107"/>
      <c r="J39" s="107"/>
    </row>
    <row r="40" spans="1:10" x14ac:dyDescent="0.3">
      <c r="A40" s="91" t="s">
        <v>1</v>
      </c>
      <c r="B40" s="140">
        <v>546</v>
      </c>
      <c r="C40" s="140">
        <v>1140274.5</v>
      </c>
      <c r="D40" s="140">
        <v>66</v>
      </c>
      <c r="E40" s="140">
        <v>431182.9</v>
      </c>
      <c r="F40" s="149">
        <f t="shared" si="1"/>
        <v>612</v>
      </c>
      <c r="G40" s="150">
        <f t="shared" si="1"/>
        <v>1571457.4</v>
      </c>
      <c r="H40" s="106"/>
      <c r="I40" s="107"/>
      <c r="J40" s="107"/>
    </row>
    <row r="41" spans="1:10" x14ac:dyDescent="0.3">
      <c r="A41" s="91" t="s">
        <v>9</v>
      </c>
      <c r="B41" s="140">
        <v>48</v>
      </c>
      <c r="C41" s="140">
        <v>79522</v>
      </c>
      <c r="D41" s="140">
        <v>0</v>
      </c>
      <c r="E41" s="140">
        <v>0</v>
      </c>
      <c r="F41" s="149">
        <f t="shared" si="1"/>
        <v>48</v>
      </c>
      <c r="G41" s="150">
        <f t="shared" si="1"/>
        <v>79522</v>
      </c>
      <c r="H41" s="106"/>
      <c r="I41" s="107"/>
      <c r="J41" s="107"/>
    </row>
    <row r="43" spans="1:10" x14ac:dyDescent="0.3">
      <c r="F43" s="1"/>
    </row>
    <row r="44" spans="1:10" x14ac:dyDescent="0.3">
      <c r="A44" t="s">
        <v>14</v>
      </c>
    </row>
    <row r="45" spans="1:10" x14ac:dyDescent="0.3">
      <c r="A45" t="s">
        <v>15</v>
      </c>
    </row>
    <row r="46" spans="1:10" x14ac:dyDescent="0.3">
      <c r="A46" t="s">
        <v>16</v>
      </c>
    </row>
    <row r="47" spans="1:10" x14ac:dyDescent="0.3">
      <c r="A47" t="s">
        <v>17</v>
      </c>
    </row>
    <row r="48" spans="1:10" x14ac:dyDescent="0.3">
      <c r="A48" t="s">
        <v>18</v>
      </c>
    </row>
    <row r="49" spans="1:1" x14ac:dyDescent="0.3">
      <c r="A49" t="s">
        <v>19</v>
      </c>
    </row>
    <row r="50" spans="1:1" x14ac:dyDescent="0.3">
      <c r="A50" t="s">
        <v>41</v>
      </c>
    </row>
    <row r="51" spans="1:1" x14ac:dyDescent="0.3">
      <c r="A51" t="s">
        <v>42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B80" sqref="B80:E123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30">
        <f>JAN!A1</f>
        <v>2014</v>
      </c>
      <c r="B1" s="131" t="str">
        <f>MAR!B1</f>
        <v>LDC # of Customer</v>
      </c>
      <c r="C1" s="131" t="str">
        <f>MAR!C1</f>
        <v>LDC  kWh used</v>
      </c>
      <c r="D1" s="131" t="str">
        <f>MAR!D1</f>
        <v xml:space="preserve"> CG # of Customer</v>
      </c>
      <c r="E1" s="131" t="str">
        <f>MAR!E1</f>
        <v xml:space="preserve"> CG kWh Used</v>
      </c>
      <c r="F1" s="132" t="s">
        <v>11</v>
      </c>
      <c r="G1" s="132" t="s">
        <v>10</v>
      </c>
      <c r="H1" s="6" t="s">
        <v>12</v>
      </c>
      <c r="I1" s="6" t="s">
        <v>13</v>
      </c>
      <c r="J1" s="7" t="s">
        <v>21</v>
      </c>
    </row>
    <row r="2" spans="1:10" ht="15" x14ac:dyDescent="0.25">
      <c r="A2" s="151" t="s">
        <v>40</v>
      </c>
      <c r="B2" s="145">
        <v>2204609</v>
      </c>
      <c r="C2" s="145">
        <v>1733429596.45</v>
      </c>
      <c r="D2" s="145">
        <v>509935</v>
      </c>
      <c r="E2" s="145">
        <v>1881553510.8299999</v>
      </c>
      <c r="F2" s="139">
        <f>B2+D2</f>
        <v>2714544</v>
      </c>
      <c r="G2" s="139">
        <f>C2+E2</f>
        <v>3614983107.2799997</v>
      </c>
      <c r="H2" s="142">
        <f>SUM(H3:H36)</f>
        <v>0.99958179254089585</v>
      </c>
      <c r="I2" s="143">
        <f>SUM(I3:I36)</f>
        <v>0.99975649685545698</v>
      </c>
      <c r="J2" s="143">
        <f>E2/G2</f>
        <v>0.5204874974493936</v>
      </c>
    </row>
    <row r="3" spans="1:10" x14ac:dyDescent="0.3">
      <c r="A3" s="153" t="s">
        <v>22</v>
      </c>
      <c r="B3" s="145">
        <v>1719803</v>
      </c>
      <c r="C3" s="145">
        <v>952634790.28999996</v>
      </c>
      <c r="D3" s="145">
        <v>354055</v>
      </c>
      <c r="E3" s="145">
        <v>195508667</v>
      </c>
      <c r="F3" s="145">
        <f>B3+D3</f>
        <v>2073858</v>
      </c>
      <c r="G3" s="145">
        <f>C3+E3</f>
        <v>1148143457.29</v>
      </c>
      <c r="H3" s="108">
        <f>G3/G$2</f>
        <v>0.31760686653772241</v>
      </c>
      <c r="I3" s="114">
        <f>F3/F2</f>
        <v>0.76398024861634217</v>
      </c>
      <c r="J3" s="114">
        <f>E3/G3</f>
        <v>0.17028243792937289</v>
      </c>
    </row>
    <row r="4" spans="1:10" x14ac:dyDescent="0.3">
      <c r="A4" s="152" t="s">
        <v>23</v>
      </c>
      <c r="B4" s="147">
        <v>864958</v>
      </c>
      <c r="C4" s="147">
        <v>515646581</v>
      </c>
      <c r="D4" s="147">
        <v>120050</v>
      </c>
      <c r="E4" s="147">
        <v>79922751</v>
      </c>
      <c r="F4" s="147">
        <f>B4+D4</f>
        <v>985008</v>
      </c>
      <c r="G4" s="147">
        <f t="shared" ref="F4:G36" si="0">C4+E4</f>
        <v>595569332</v>
      </c>
      <c r="H4" s="108"/>
      <c r="I4" s="114"/>
      <c r="J4" s="114"/>
    </row>
    <row r="5" spans="1:10" x14ac:dyDescent="0.3">
      <c r="A5" s="152" t="s">
        <v>24</v>
      </c>
      <c r="B5" s="147">
        <v>701724</v>
      </c>
      <c r="C5" s="147">
        <v>350980825</v>
      </c>
      <c r="D5" s="147">
        <v>216617</v>
      </c>
      <c r="E5" s="147">
        <v>104228545</v>
      </c>
      <c r="F5" s="147">
        <f t="shared" si="0"/>
        <v>918341</v>
      </c>
      <c r="G5" s="147">
        <f t="shared" si="0"/>
        <v>455209370</v>
      </c>
      <c r="H5" s="108"/>
      <c r="I5" s="114"/>
      <c r="J5" s="114"/>
    </row>
    <row r="6" spans="1:10" x14ac:dyDescent="0.3">
      <c r="A6" s="152" t="s">
        <v>25</v>
      </c>
      <c r="B6" s="147">
        <v>137159</v>
      </c>
      <c r="C6" s="147">
        <v>77912540</v>
      </c>
      <c r="D6" s="147">
        <v>13473</v>
      </c>
      <c r="E6" s="147">
        <v>8648147</v>
      </c>
      <c r="F6" s="147">
        <f t="shared" si="0"/>
        <v>150632</v>
      </c>
      <c r="G6" s="147">
        <f t="shared" si="0"/>
        <v>86560687</v>
      </c>
      <c r="H6" s="108"/>
      <c r="I6" s="114"/>
      <c r="J6" s="114"/>
    </row>
    <row r="7" spans="1:10" x14ac:dyDescent="0.3">
      <c r="A7" s="152" t="s">
        <v>26</v>
      </c>
      <c r="B7" s="147">
        <v>15962</v>
      </c>
      <c r="C7" s="147">
        <v>8094844.29</v>
      </c>
      <c r="D7" s="147">
        <v>3915</v>
      </c>
      <c r="E7" s="147">
        <v>2709224</v>
      </c>
      <c r="F7" s="147">
        <f t="shared" si="0"/>
        <v>19877</v>
      </c>
      <c r="G7" s="147">
        <f t="shared" si="0"/>
        <v>10804068.289999999</v>
      </c>
      <c r="H7" s="108"/>
      <c r="I7" s="114"/>
      <c r="J7" s="114"/>
    </row>
    <row r="8" spans="1:10" x14ac:dyDescent="0.3">
      <c r="A8" s="153" t="s">
        <v>27</v>
      </c>
      <c r="B8" s="145">
        <v>225958</v>
      </c>
      <c r="C8" s="145">
        <v>130265754.50999999</v>
      </c>
      <c r="D8" s="145">
        <v>52460</v>
      </c>
      <c r="E8" s="145">
        <v>29159562.800000001</v>
      </c>
      <c r="F8" s="139">
        <f t="shared" si="0"/>
        <v>278418</v>
      </c>
      <c r="G8" s="139">
        <f t="shared" si="0"/>
        <v>159425317.31</v>
      </c>
      <c r="H8" s="108">
        <f>G8/G2</f>
        <v>4.410126204710136E-2</v>
      </c>
      <c r="I8" s="109">
        <f>F8/F2</f>
        <v>0.10256529273424929</v>
      </c>
      <c r="J8" s="109">
        <f>E8/G8</f>
        <v>0.1829042167957533</v>
      </c>
    </row>
    <row r="9" spans="1:10" x14ac:dyDescent="0.3">
      <c r="A9" s="152" t="s">
        <v>23</v>
      </c>
      <c r="B9" s="147">
        <v>126360</v>
      </c>
      <c r="C9" s="147">
        <v>79048654</v>
      </c>
      <c r="D9" s="147">
        <v>31019</v>
      </c>
      <c r="E9" s="147">
        <v>18694295</v>
      </c>
      <c r="F9" s="150">
        <f t="shared" si="0"/>
        <v>157379</v>
      </c>
      <c r="G9" s="150">
        <f t="shared" si="0"/>
        <v>97742949</v>
      </c>
      <c r="H9" s="108"/>
      <c r="I9" s="109"/>
      <c r="J9" s="109"/>
    </row>
    <row r="10" spans="1:10" x14ac:dyDescent="0.3">
      <c r="A10" s="152" t="s">
        <v>24</v>
      </c>
      <c r="B10" s="147">
        <v>65922</v>
      </c>
      <c r="C10" s="147">
        <v>30040846</v>
      </c>
      <c r="D10" s="147">
        <v>15827</v>
      </c>
      <c r="E10" s="147">
        <v>7180151</v>
      </c>
      <c r="F10" s="150">
        <f t="shared" si="0"/>
        <v>81749</v>
      </c>
      <c r="G10" s="150">
        <f t="shared" si="0"/>
        <v>37220997</v>
      </c>
      <c r="H10" s="108"/>
      <c r="I10" s="109"/>
      <c r="J10" s="109"/>
    </row>
    <row r="11" spans="1:10" x14ac:dyDescent="0.3">
      <c r="A11" s="152" t="s">
        <v>25</v>
      </c>
      <c r="B11" s="147">
        <v>29363</v>
      </c>
      <c r="C11" s="147">
        <v>18697738.600000001</v>
      </c>
      <c r="D11" s="147">
        <v>4983</v>
      </c>
      <c r="E11" s="147">
        <v>2866052</v>
      </c>
      <c r="F11" s="150">
        <f t="shared" si="0"/>
        <v>34346</v>
      </c>
      <c r="G11" s="150">
        <f t="shared" si="0"/>
        <v>21563790.600000001</v>
      </c>
      <c r="H11" s="108"/>
      <c r="I11" s="109"/>
      <c r="J11" s="109"/>
    </row>
    <row r="12" spans="1:10" x14ac:dyDescent="0.3">
      <c r="A12" s="152" t="s">
        <v>26</v>
      </c>
      <c r="B12" s="147">
        <v>4313</v>
      </c>
      <c r="C12" s="147">
        <v>2478515.91</v>
      </c>
      <c r="D12" s="147">
        <v>631</v>
      </c>
      <c r="E12" s="147">
        <v>419064.8</v>
      </c>
      <c r="F12" s="150">
        <f t="shared" si="0"/>
        <v>4944</v>
      </c>
      <c r="G12" s="150">
        <f t="shared" si="0"/>
        <v>2897580.71</v>
      </c>
      <c r="H12" s="108"/>
      <c r="I12" s="109"/>
      <c r="J12" s="109"/>
    </row>
    <row r="13" spans="1:10" x14ac:dyDescent="0.3">
      <c r="A13" s="153" t="s">
        <v>28</v>
      </c>
      <c r="B13" s="145">
        <v>1669</v>
      </c>
      <c r="C13" s="145">
        <v>2145129</v>
      </c>
      <c r="D13" s="145">
        <v>1049</v>
      </c>
      <c r="E13" s="145">
        <v>1895052</v>
      </c>
      <c r="F13" s="145">
        <f t="shared" si="0"/>
        <v>2718</v>
      </c>
      <c r="G13" s="145">
        <f t="shared" si="0"/>
        <v>4040181</v>
      </c>
      <c r="H13" s="110">
        <f>G13/G2</f>
        <v>1.1176209902236387E-3</v>
      </c>
      <c r="I13" s="111">
        <f>F13/F2</f>
        <v>1.0012731420083816E-3</v>
      </c>
      <c r="J13" s="111">
        <f>E13/G13</f>
        <v>0.46905126280233483</v>
      </c>
    </row>
    <row r="14" spans="1:10" x14ac:dyDescent="0.3">
      <c r="A14" s="152" t="s">
        <v>23</v>
      </c>
      <c r="B14" s="147">
        <v>120</v>
      </c>
      <c r="C14" s="147">
        <v>338903</v>
      </c>
      <c r="D14" s="147">
        <v>64</v>
      </c>
      <c r="E14" s="147">
        <v>800456</v>
      </c>
      <c r="F14" s="147">
        <f t="shared" si="0"/>
        <v>184</v>
      </c>
      <c r="G14" s="147">
        <f t="shared" si="0"/>
        <v>1139359</v>
      </c>
      <c r="H14" s="110"/>
      <c r="I14" s="112"/>
      <c r="J14" s="112"/>
    </row>
    <row r="15" spans="1:10" x14ac:dyDescent="0.3">
      <c r="A15" s="152" t="s">
        <v>24</v>
      </c>
      <c r="B15" s="147">
        <v>1549</v>
      </c>
      <c r="C15" s="147">
        <v>1806226</v>
      </c>
      <c r="D15" s="147">
        <v>985</v>
      </c>
      <c r="E15" s="147">
        <v>1094596</v>
      </c>
      <c r="F15" s="147">
        <f t="shared" si="0"/>
        <v>2534</v>
      </c>
      <c r="G15" s="147">
        <f t="shared" si="0"/>
        <v>2900822</v>
      </c>
      <c r="H15" s="110"/>
      <c r="I15" s="112"/>
      <c r="J15" s="112"/>
    </row>
    <row r="16" spans="1:10" x14ac:dyDescent="0.3">
      <c r="A16" s="152" t="s">
        <v>26</v>
      </c>
      <c r="B16" s="147">
        <v>0</v>
      </c>
      <c r="C16" s="147">
        <v>0</v>
      </c>
      <c r="D16" s="147">
        <v>0</v>
      </c>
      <c r="E16" s="147">
        <v>0</v>
      </c>
      <c r="F16" s="147">
        <f t="shared" si="0"/>
        <v>0</v>
      </c>
      <c r="G16" s="147">
        <f t="shared" si="0"/>
        <v>0</v>
      </c>
      <c r="H16" s="110"/>
      <c r="I16" s="113"/>
      <c r="J16" s="113"/>
    </row>
    <row r="17" spans="1:10" x14ac:dyDescent="0.3">
      <c r="A17" s="153" t="s">
        <v>29</v>
      </c>
      <c r="B17" s="145">
        <v>219283</v>
      </c>
      <c r="C17" s="145">
        <v>210256273.72999999</v>
      </c>
      <c r="D17" s="145">
        <v>69831</v>
      </c>
      <c r="E17" s="145">
        <v>166330097.67000002</v>
      </c>
      <c r="F17" s="139">
        <f t="shared" si="0"/>
        <v>289114</v>
      </c>
      <c r="G17" s="139">
        <f t="shared" si="0"/>
        <v>376586371.39999998</v>
      </c>
      <c r="H17" s="108">
        <f>G17/G2</f>
        <v>0.10417375689574179</v>
      </c>
      <c r="I17" s="109">
        <f>F17/F2</f>
        <v>0.1065055493666708</v>
      </c>
      <c r="J17" s="109">
        <f>E17/G17</f>
        <v>0.44167848414601452</v>
      </c>
    </row>
    <row r="18" spans="1:10" x14ac:dyDescent="0.3">
      <c r="A18" s="152" t="s">
        <v>23</v>
      </c>
      <c r="B18" s="147">
        <v>117697</v>
      </c>
      <c r="C18" s="147">
        <v>119700522</v>
      </c>
      <c r="D18" s="147">
        <v>28532</v>
      </c>
      <c r="E18" s="147">
        <v>56876432</v>
      </c>
      <c r="F18" s="150">
        <f t="shared" si="0"/>
        <v>146229</v>
      </c>
      <c r="G18" s="150">
        <f t="shared" si="0"/>
        <v>176576954</v>
      </c>
      <c r="H18" s="108"/>
      <c r="I18" s="109"/>
      <c r="J18" s="109"/>
    </row>
    <row r="19" spans="1:10" x14ac:dyDescent="0.3">
      <c r="A19" s="152" t="s">
        <v>24</v>
      </c>
      <c r="B19" s="147">
        <v>84655</v>
      </c>
      <c r="C19" s="147">
        <v>61194840</v>
      </c>
      <c r="D19" s="147">
        <v>35845</v>
      </c>
      <c r="E19" s="147">
        <v>65381574</v>
      </c>
      <c r="F19" s="150">
        <f t="shared" si="0"/>
        <v>120500</v>
      </c>
      <c r="G19" s="150">
        <f t="shared" si="0"/>
        <v>126576414</v>
      </c>
      <c r="H19" s="108"/>
      <c r="I19" s="109"/>
      <c r="J19" s="109"/>
    </row>
    <row r="20" spans="1:10" x14ac:dyDescent="0.3">
      <c r="A20" s="152" t="s">
        <v>25</v>
      </c>
      <c r="B20" s="147">
        <v>15205</v>
      </c>
      <c r="C20" s="147">
        <v>29029464</v>
      </c>
      <c r="D20" s="147">
        <v>5042</v>
      </c>
      <c r="E20" s="147">
        <v>43952911.399999999</v>
      </c>
      <c r="F20" s="150">
        <f t="shared" si="0"/>
        <v>20247</v>
      </c>
      <c r="G20" s="150">
        <f t="shared" si="0"/>
        <v>72982375.400000006</v>
      </c>
      <c r="H20" s="108"/>
      <c r="I20" s="109"/>
      <c r="J20" s="109"/>
    </row>
    <row r="21" spans="1:10" x14ac:dyDescent="0.3">
      <c r="A21" s="152" t="s">
        <v>26</v>
      </c>
      <c r="B21" s="147">
        <v>1726</v>
      </c>
      <c r="C21" s="147">
        <v>331447.73</v>
      </c>
      <c r="D21" s="147">
        <v>412</v>
      </c>
      <c r="E21" s="147">
        <v>119180.27</v>
      </c>
      <c r="F21" s="150">
        <f t="shared" si="0"/>
        <v>2138</v>
      </c>
      <c r="G21" s="150">
        <f t="shared" si="0"/>
        <v>450628</v>
      </c>
      <c r="H21" s="108"/>
      <c r="I21" s="109"/>
      <c r="J21" s="109"/>
    </row>
    <row r="22" spans="1:10" x14ac:dyDescent="0.3">
      <c r="A22" s="153" t="s">
        <v>30</v>
      </c>
      <c r="B22" s="145">
        <v>27833</v>
      </c>
      <c r="C22" s="145">
        <v>234582284.30000001</v>
      </c>
      <c r="D22" s="145">
        <v>19041</v>
      </c>
      <c r="E22" s="145">
        <v>307494647.80000001</v>
      </c>
      <c r="F22" s="139">
        <f t="shared" si="0"/>
        <v>46874</v>
      </c>
      <c r="G22" s="139">
        <f t="shared" si="0"/>
        <v>542076932.10000002</v>
      </c>
      <c r="H22" s="108">
        <f>G22/G2</f>
        <v>0.14995282578453645</v>
      </c>
      <c r="I22" s="109">
        <f>F22/F2</f>
        <v>1.7267725260669931E-2</v>
      </c>
      <c r="J22" s="109">
        <f>E22/G22</f>
        <v>0.567252782015219</v>
      </c>
    </row>
    <row r="23" spans="1:10" x14ac:dyDescent="0.3">
      <c r="A23" s="152" t="s">
        <v>23</v>
      </c>
      <c r="B23" s="147">
        <v>5402</v>
      </c>
      <c r="C23" s="147">
        <v>89416255</v>
      </c>
      <c r="D23" s="147">
        <v>6450</v>
      </c>
      <c r="E23" s="147">
        <v>135738959</v>
      </c>
      <c r="F23" s="150">
        <f t="shared" si="0"/>
        <v>11852</v>
      </c>
      <c r="G23" s="150">
        <f t="shared" si="0"/>
        <v>225155214</v>
      </c>
      <c r="H23" s="108"/>
      <c r="I23" s="109"/>
      <c r="J23" s="109"/>
    </row>
    <row r="24" spans="1:10" x14ac:dyDescent="0.3">
      <c r="A24" s="152" t="s">
        <v>24</v>
      </c>
      <c r="B24" s="147">
        <v>20914</v>
      </c>
      <c r="C24" s="147">
        <v>131639793</v>
      </c>
      <c r="D24" s="147">
        <v>11494</v>
      </c>
      <c r="E24" s="147">
        <v>144272764</v>
      </c>
      <c r="F24" s="150">
        <f t="shared" si="0"/>
        <v>32408</v>
      </c>
      <c r="G24" s="150">
        <f t="shared" si="0"/>
        <v>275912557</v>
      </c>
      <c r="H24" s="108"/>
      <c r="I24" s="109"/>
      <c r="J24" s="109"/>
    </row>
    <row r="25" spans="1:10" x14ac:dyDescent="0.3">
      <c r="A25" s="152" t="s">
        <v>25</v>
      </c>
      <c r="B25" s="147">
        <v>372</v>
      </c>
      <c r="C25" s="147">
        <v>8937268</v>
      </c>
      <c r="D25" s="147">
        <v>708</v>
      </c>
      <c r="E25" s="147">
        <v>24089496</v>
      </c>
      <c r="F25" s="150">
        <f t="shared" si="0"/>
        <v>1080</v>
      </c>
      <c r="G25" s="150">
        <f t="shared" si="0"/>
        <v>33026764</v>
      </c>
      <c r="H25" s="108"/>
      <c r="I25" s="109"/>
      <c r="J25" s="109"/>
    </row>
    <row r="26" spans="1:10" x14ac:dyDescent="0.3">
      <c r="A26" s="152" t="s">
        <v>26</v>
      </c>
      <c r="B26" s="147">
        <v>1145</v>
      </c>
      <c r="C26" s="147">
        <v>4588968.3</v>
      </c>
      <c r="D26" s="147">
        <v>389</v>
      </c>
      <c r="E26" s="147">
        <v>3393428.8</v>
      </c>
      <c r="F26" s="150">
        <f t="shared" si="0"/>
        <v>1534</v>
      </c>
      <c r="G26" s="150">
        <f t="shared" si="0"/>
        <v>7982397.0999999996</v>
      </c>
      <c r="H26" s="108"/>
      <c r="I26" s="109"/>
      <c r="J26" s="109"/>
    </row>
    <row r="27" spans="1:10" x14ac:dyDescent="0.3">
      <c r="A27" s="153" t="s">
        <v>31</v>
      </c>
      <c r="B27" s="145">
        <v>2029</v>
      </c>
      <c r="C27" s="145">
        <v>195776711.72999999</v>
      </c>
      <c r="D27" s="145">
        <v>5213</v>
      </c>
      <c r="E27" s="145">
        <v>1163583669.9200001</v>
      </c>
      <c r="F27" s="139">
        <f t="shared" si="0"/>
        <v>7242</v>
      </c>
      <c r="G27" s="139">
        <f t="shared" si="0"/>
        <v>1359360381.6500001</v>
      </c>
      <c r="H27" s="108">
        <f>G27/G2</f>
        <v>0.3760350577883656</v>
      </c>
      <c r="I27" s="107">
        <f>F27/F2</f>
        <v>2.6678513960355773E-3</v>
      </c>
      <c r="J27" s="107">
        <f>E27/G27</f>
        <v>0.85597880122682035</v>
      </c>
    </row>
    <row r="28" spans="1:10" x14ac:dyDescent="0.3">
      <c r="A28" s="152" t="s">
        <v>23</v>
      </c>
      <c r="B28" s="147">
        <v>779</v>
      </c>
      <c r="C28" s="147">
        <v>81915479</v>
      </c>
      <c r="D28" s="147">
        <v>2243</v>
      </c>
      <c r="E28" s="147">
        <v>506709021</v>
      </c>
      <c r="F28" s="150">
        <f t="shared" si="0"/>
        <v>3022</v>
      </c>
      <c r="G28" s="150">
        <f t="shared" si="0"/>
        <v>588624500</v>
      </c>
      <c r="H28" s="108"/>
      <c r="I28" s="107"/>
      <c r="J28" s="107"/>
    </row>
    <row r="29" spans="1:10" x14ac:dyDescent="0.3">
      <c r="A29" s="152" t="s">
        <v>24</v>
      </c>
      <c r="B29" s="147">
        <v>1209</v>
      </c>
      <c r="C29" s="147">
        <v>107743623</v>
      </c>
      <c r="D29" s="147">
        <v>2749</v>
      </c>
      <c r="E29" s="147">
        <v>594431222</v>
      </c>
      <c r="F29" s="150">
        <f t="shared" si="0"/>
        <v>3958</v>
      </c>
      <c r="G29" s="150">
        <f t="shared" si="0"/>
        <v>702174845</v>
      </c>
      <c r="H29" s="108"/>
      <c r="I29" s="107"/>
      <c r="J29" s="107"/>
    </row>
    <row r="30" spans="1:10" x14ac:dyDescent="0.3">
      <c r="A30" s="152" t="s">
        <v>25</v>
      </c>
      <c r="B30" s="147">
        <v>36</v>
      </c>
      <c r="C30" s="147">
        <v>5330799</v>
      </c>
      <c r="D30" s="147">
        <v>199</v>
      </c>
      <c r="E30" s="147">
        <v>49958147</v>
      </c>
      <c r="F30" s="150">
        <f t="shared" si="0"/>
        <v>235</v>
      </c>
      <c r="G30" s="150">
        <f t="shared" si="0"/>
        <v>55288946</v>
      </c>
      <c r="H30" s="108"/>
      <c r="I30" s="107"/>
      <c r="J30" s="107"/>
    </row>
    <row r="31" spans="1:10" x14ac:dyDescent="0.3">
      <c r="A31" s="152" t="s">
        <v>26</v>
      </c>
      <c r="B31" s="147">
        <v>5</v>
      </c>
      <c r="C31" s="147">
        <v>786810.73</v>
      </c>
      <c r="D31" s="147">
        <v>22</v>
      </c>
      <c r="E31" s="147">
        <v>12485279.92</v>
      </c>
      <c r="F31" s="150">
        <f t="shared" si="0"/>
        <v>27</v>
      </c>
      <c r="G31" s="150">
        <f t="shared" si="0"/>
        <v>13272090.65</v>
      </c>
      <c r="H31" s="108"/>
      <c r="I31" s="107"/>
      <c r="J31" s="107"/>
    </row>
    <row r="32" spans="1:10" x14ac:dyDescent="0.3">
      <c r="A32" s="153" t="s">
        <v>32</v>
      </c>
      <c r="B32" s="145">
        <v>7439</v>
      </c>
      <c r="C32" s="145">
        <v>6648694.9900000002</v>
      </c>
      <c r="D32" s="145">
        <v>8220</v>
      </c>
      <c r="E32" s="145">
        <v>17189958.640000001</v>
      </c>
      <c r="F32" s="139">
        <f t="shared" si="0"/>
        <v>15659</v>
      </c>
      <c r="G32" s="139">
        <f t="shared" si="0"/>
        <v>23838653.630000003</v>
      </c>
      <c r="H32" s="106">
        <f>G32/G2</f>
        <v>6.5944024972046907E-3</v>
      </c>
      <c r="I32" s="107">
        <f>F32/F2</f>
        <v>5.7685563394809592E-3</v>
      </c>
      <c r="J32" s="107">
        <f>E32/G32</f>
        <v>0.72109603616066298</v>
      </c>
    </row>
    <row r="33" spans="1:10" x14ac:dyDescent="0.3">
      <c r="A33" s="152" t="s">
        <v>23</v>
      </c>
      <c r="B33" s="147">
        <v>672</v>
      </c>
      <c r="C33" s="147">
        <v>3189899</v>
      </c>
      <c r="D33" s="147">
        <v>582</v>
      </c>
      <c r="E33" s="147">
        <v>8849820</v>
      </c>
      <c r="F33" s="150">
        <f t="shared" si="0"/>
        <v>1254</v>
      </c>
      <c r="G33" s="150">
        <f t="shared" si="0"/>
        <v>12039719</v>
      </c>
      <c r="H33" s="106"/>
      <c r="I33" s="107"/>
      <c r="J33" s="107"/>
    </row>
    <row r="34" spans="1:10" x14ac:dyDescent="0.3">
      <c r="A34" s="152" t="s">
        <v>24</v>
      </c>
      <c r="B34" s="147">
        <v>6150</v>
      </c>
      <c r="C34" s="147">
        <v>2366667</v>
      </c>
      <c r="D34" s="147">
        <v>6705</v>
      </c>
      <c r="E34" s="147">
        <v>6810021</v>
      </c>
      <c r="F34" s="150">
        <f t="shared" si="0"/>
        <v>12855</v>
      </c>
      <c r="G34" s="150">
        <f t="shared" si="0"/>
        <v>9176688</v>
      </c>
      <c r="H34" s="106"/>
      <c r="I34" s="107"/>
      <c r="J34" s="107"/>
    </row>
    <row r="35" spans="1:10" x14ac:dyDescent="0.3">
      <c r="A35" s="152" t="s">
        <v>25</v>
      </c>
      <c r="B35" s="147">
        <v>225</v>
      </c>
      <c r="C35" s="147">
        <v>996568.7</v>
      </c>
      <c r="D35" s="147">
        <v>784</v>
      </c>
      <c r="E35" s="147">
        <v>1415631.8</v>
      </c>
      <c r="F35" s="150">
        <f t="shared" si="0"/>
        <v>1009</v>
      </c>
      <c r="G35" s="150">
        <f t="shared" si="0"/>
        <v>2412200.5</v>
      </c>
      <c r="H35" s="106"/>
      <c r="I35" s="107"/>
      <c r="J35" s="107"/>
    </row>
    <row r="36" spans="1:10" x14ac:dyDescent="0.3">
      <c r="A36" s="152" t="s">
        <v>26</v>
      </c>
      <c r="B36" s="147">
        <v>392</v>
      </c>
      <c r="C36" s="147">
        <v>95560.29</v>
      </c>
      <c r="D36" s="147">
        <v>149</v>
      </c>
      <c r="E36" s="147">
        <v>114485.84</v>
      </c>
      <c r="F36" s="150">
        <f t="shared" si="0"/>
        <v>541</v>
      </c>
      <c r="G36" s="150">
        <f t="shared" si="0"/>
        <v>210046.13</v>
      </c>
      <c r="H36" s="106"/>
      <c r="I36" s="107"/>
      <c r="J36" s="107"/>
    </row>
    <row r="37" spans="1:10" x14ac:dyDescent="0.3">
      <c r="A37" s="153" t="s">
        <v>33</v>
      </c>
      <c r="B37" s="145">
        <v>595</v>
      </c>
      <c r="C37" s="145">
        <v>1119957.8999999999</v>
      </c>
      <c r="D37" s="145">
        <v>66</v>
      </c>
      <c r="E37" s="145">
        <v>391855</v>
      </c>
      <c r="F37" s="139">
        <f t="shared" ref="F37:G41" si="1">B37+D37</f>
        <v>661</v>
      </c>
      <c r="G37" s="139">
        <f t="shared" si="1"/>
        <v>1511812.9</v>
      </c>
      <c r="H37" s="106">
        <f>G37/G2</f>
        <v>4.1820745910415175E-4</v>
      </c>
      <c r="I37" s="107">
        <f>F37/F2</f>
        <v>2.4350314454287718E-4</v>
      </c>
      <c r="J37" s="107">
        <f>E37/G37</f>
        <v>0.25919543350900104</v>
      </c>
    </row>
    <row r="38" spans="1:10" x14ac:dyDescent="0.3">
      <c r="A38" s="152" t="s">
        <v>23</v>
      </c>
      <c r="B38" s="147">
        <v>0</v>
      </c>
      <c r="C38" s="147">
        <v>0</v>
      </c>
      <c r="D38" s="147">
        <v>0</v>
      </c>
      <c r="E38" s="147">
        <v>0</v>
      </c>
      <c r="F38" s="150">
        <f t="shared" si="1"/>
        <v>0</v>
      </c>
      <c r="G38" s="150">
        <f t="shared" si="1"/>
        <v>0</v>
      </c>
      <c r="H38" s="106"/>
      <c r="I38" s="107"/>
      <c r="J38" s="107"/>
    </row>
    <row r="39" spans="1:10" x14ac:dyDescent="0.3">
      <c r="A39" s="152" t="s">
        <v>24</v>
      </c>
      <c r="B39" s="147">
        <v>0</v>
      </c>
      <c r="C39" s="147">
        <v>0</v>
      </c>
      <c r="D39" s="147">
        <v>0</v>
      </c>
      <c r="E39" s="147">
        <v>0</v>
      </c>
      <c r="F39" s="150">
        <f t="shared" si="1"/>
        <v>0</v>
      </c>
      <c r="G39" s="150">
        <f t="shared" si="1"/>
        <v>0</v>
      </c>
      <c r="H39" s="106"/>
      <c r="I39" s="107"/>
      <c r="J39" s="107"/>
    </row>
    <row r="40" spans="1:10" x14ac:dyDescent="0.3">
      <c r="A40" s="152" t="s">
        <v>25</v>
      </c>
      <c r="B40" s="147">
        <v>547</v>
      </c>
      <c r="C40" s="147">
        <v>1046463.9</v>
      </c>
      <c r="D40" s="147">
        <v>66</v>
      </c>
      <c r="E40" s="147">
        <v>391855</v>
      </c>
      <c r="F40" s="150">
        <f t="shared" si="1"/>
        <v>613</v>
      </c>
      <c r="G40" s="150">
        <f t="shared" si="1"/>
        <v>1438318.9</v>
      </c>
      <c r="H40" s="106"/>
      <c r="I40" s="107"/>
      <c r="J40" s="107"/>
    </row>
    <row r="41" spans="1:10" x14ac:dyDescent="0.3">
      <c r="A41" s="152" t="s">
        <v>26</v>
      </c>
      <c r="B41" s="147">
        <v>48</v>
      </c>
      <c r="C41" s="147">
        <v>73494</v>
      </c>
      <c r="D41" s="147">
        <v>0</v>
      </c>
      <c r="E41" s="147">
        <v>0</v>
      </c>
      <c r="F41" s="150">
        <f t="shared" si="1"/>
        <v>48</v>
      </c>
      <c r="G41" s="150">
        <f t="shared" si="1"/>
        <v>73494</v>
      </c>
      <c r="H41" s="106"/>
      <c r="I41" s="107"/>
      <c r="J41" s="107"/>
    </row>
    <row r="43" spans="1:10" x14ac:dyDescent="0.3">
      <c r="F43" s="1"/>
    </row>
    <row r="44" spans="1:10" x14ac:dyDescent="0.3">
      <c r="A44" t="s">
        <v>14</v>
      </c>
    </row>
    <row r="45" spans="1:10" x14ac:dyDescent="0.3">
      <c r="A45" t="s">
        <v>15</v>
      </c>
    </row>
    <row r="46" spans="1:10" x14ac:dyDescent="0.3">
      <c r="A46" t="s">
        <v>16</v>
      </c>
    </row>
    <row r="47" spans="1:10" x14ac:dyDescent="0.3">
      <c r="A47" t="s">
        <v>17</v>
      </c>
    </row>
    <row r="48" spans="1:10" x14ac:dyDescent="0.3">
      <c r="A48" t="s">
        <v>18</v>
      </c>
    </row>
    <row r="49" spans="1:1" x14ac:dyDescent="0.3">
      <c r="A49" t="s">
        <v>19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37" workbookViewId="0">
      <selection activeCell="A3" activeCellId="2" sqref="A13 A8 A3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30">
        <f>JAN!A1</f>
        <v>2014</v>
      </c>
      <c r="B1" s="131" t="str">
        <f>APR!B1</f>
        <v>LDC # of Customer</v>
      </c>
      <c r="C1" s="131" t="str">
        <f>APR!C1</f>
        <v>LDC  kWh used</v>
      </c>
      <c r="D1" s="131" t="str">
        <f>APR!D1</f>
        <v xml:space="preserve"> CG # of Customer</v>
      </c>
      <c r="E1" s="131" t="str">
        <f>APR!E1</f>
        <v xml:space="preserve"> CG kWh Used</v>
      </c>
      <c r="F1" s="132" t="s">
        <v>11</v>
      </c>
      <c r="G1" s="132" t="s">
        <v>10</v>
      </c>
      <c r="H1" s="6" t="s">
        <v>12</v>
      </c>
      <c r="I1" s="6" t="s">
        <v>13</v>
      </c>
      <c r="J1" s="7" t="s">
        <v>21</v>
      </c>
    </row>
    <row r="2" spans="1:10" ht="15" x14ac:dyDescent="0.25">
      <c r="A2" s="151" t="s">
        <v>39</v>
      </c>
      <c r="B2" s="145">
        <v>2184131</v>
      </c>
      <c r="C2" s="145">
        <v>1563143396.3000002</v>
      </c>
      <c r="D2" s="145">
        <v>542605</v>
      </c>
      <c r="E2" s="145">
        <v>1899654251.9200001</v>
      </c>
      <c r="F2" s="139">
        <f>B2+D2</f>
        <v>2726736</v>
      </c>
      <c r="G2" s="139">
        <f>C2+E2</f>
        <v>3462797648.2200003</v>
      </c>
      <c r="H2" s="142">
        <f>SUM(H3:H36)</f>
        <v>0.99954502097435283</v>
      </c>
      <c r="I2" s="143">
        <f>SUM(I3:I36)</f>
        <v>0.99975721888734381</v>
      </c>
      <c r="J2" s="143">
        <f>E2/G2</f>
        <v>0.54858944844683288</v>
      </c>
    </row>
    <row r="3" spans="1:10" x14ac:dyDescent="0.3">
      <c r="A3" s="153" t="s">
        <v>22</v>
      </c>
      <c r="B3" s="145">
        <v>1705583</v>
      </c>
      <c r="C3" s="145">
        <v>852563518.76999998</v>
      </c>
      <c r="D3" s="145">
        <v>377186</v>
      </c>
      <c r="E3" s="145">
        <v>188533488</v>
      </c>
      <c r="F3" s="145">
        <f>B3+D3</f>
        <v>2082769</v>
      </c>
      <c r="G3" s="145">
        <f>C3+E3</f>
        <v>1041097006.77</v>
      </c>
      <c r="H3" s="108">
        <f>G3/G$2</f>
        <v>0.30065199082746302</v>
      </c>
      <c r="I3" s="114">
        <f>F3/F2</f>
        <v>0.76383228886111454</v>
      </c>
      <c r="J3" s="114">
        <f>E3/G3</f>
        <v>0.18109118244890984</v>
      </c>
    </row>
    <row r="4" spans="1:10" x14ac:dyDescent="0.3">
      <c r="A4" s="152" t="s">
        <v>23</v>
      </c>
      <c r="B4" s="147">
        <v>850939</v>
      </c>
      <c r="C4" s="147">
        <v>457726809</v>
      </c>
      <c r="D4" s="147">
        <v>143742</v>
      </c>
      <c r="E4" s="147">
        <v>82485044</v>
      </c>
      <c r="F4" s="147">
        <f>B4+D4</f>
        <v>994681</v>
      </c>
      <c r="G4" s="147">
        <f t="shared" ref="F4:G36" si="0">C4+E4</f>
        <v>540211853</v>
      </c>
      <c r="H4" s="108"/>
      <c r="I4" s="114"/>
      <c r="J4" s="114"/>
    </row>
    <row r="5" spans="1:10" x14ac:dyDescent="0.3">
      <c r="A5" s="152" t="s">
        <v>24</v>
      </c>
      <c r="B5" s="147">
        <v>701409</v>
      </c>
      <c r="C5" s="147">
        <v>317638803</v>
      </c>
      <c r="D5" s="147">
        <v>216283</v>
      </c>
      <c r="E5" s="147">
        <v>95872960</v>
      </c>
      <c r="F5" s="147">
        <f t="shared" si="0"/>
        <v>917692</v>
      </c>
      <c r="G5" s="147">
        <f t="shared" si="0"/>
        <v>413511763</v>
      </c>
      <c r="H5" s="108"/>
      <c r="I5" s="114"/>
      <c r="J5" s="114"/>
    </row>
    <row r="6" spans="1:10" x14ac:dyDescent="0.3">
      <c r="A6" s="152" t="s">
        <v>25</v>
      </c>
      <c r="B6" s="147">
        <v>137273</v>
      </c>
      <c r="C6" s="147">
        <v>70101855</v>
      </c>
      <c r="D6" s="147">
        <v>13288</v>
      </c>
      <c r="E6" s="147">
        <v>7726370</v>
      </c>
      <c r="F6" s="147">
        <f t="shared" si="0"/>
        <v>150561</v>
      </c>
      <c r="G6" s="147">
        <f t="shared" si="0"/>
        <v>77828225</v>
      </c>
      <c r="H6" s="108"/>
      <c r="I6" s="114"/>
      <c r="J6" s="114"/>
    </row>
    <row r="7" spans="1:10" x14ac:dyDescent="0.3">
      <c r="A7" s="152" t="s">
        <v>26</v>
      </c>
      <c r="B7" s="147">
        <v>15962</v>
      </c>
      <c r="C7" s="147">
        <v>7096051.7699999996</v>
      </c>
      <c r="D7" s="147">
        <v>3873</v>
      </c>
      <c r="E7" s="147">
        <v>2449114</v>
      </c>
      <c r="F7" s="147">
        <f t="shared" si="0"/>
        <v>19835</v>
      </c>
      <c r="G7" s="147">
        <f t="shared" si="0"/>
        <v>9545165.7699999996</v>
      </c>
      <c r="H7" s="108"/>
      <c r="I7" s="114"/>
      <c r="J7" s="114"/>
    </row>
    <row r="8" spans="1:10" x14ac:dyDescent="0.3">
      <c r="A8" s="153" t="s">
        <v>27</v>
      </c>
      <c r="B8" s="145">
        <v>222813</v>
      </c>
      <c r="C8" s="145">
        <v>110540878.65000001</v>
      </c>
      <c r="D8" s="145">
        <v>58076</v>
      </c>
      <c r="E8" s="145">
        <v>28338878.979999997</v>
      </c>
      <c r="F8" s="139">
        <f t="shared" si="0"/>
        <v>280889</v>
      </c>
      <c r="G8" s="139">
        <f t="shared" si="0"/>
        <v>138879757.63</v>
      </c>
      <c r="H8" s="108">
        <f>G8/G2</f>
        <v>4.0106229626611034E-2</v>
      </c>
      <c r="I8" s="109">
        <f>F8/F2</f>
        <v>0.10301290627328792</v>
      </c>
      <c r="J8" s="109">
        <f>E8/G8</f>
        <v>0.20405334415617093</v>
      </c>
    </row>
    <row r="9" spans="1:10" x14ac:dyDescent="0.3">
      <c r="A9" s="152" t="s">
        <v>23</v>
      </c>
      <c r="B9" s="147">
        <v>121819</v>
      </c>
      <c r="C9" s="147">
        <v>64905129</v>
      </c>
      <c r="D9" s="147">
        <v>37054</v>
      </c>
      <c r="E9" s="147">
        <v>19101940</v>
      </c>
      <c r="F9" s="150">
        <f t="shared" si="0"/>
        <v>158873</v>
      </c>
      <c r="G9" s="150">
        <f t="shared" si="0"/>
        <v>84007069</v>
      </c>
      <c r="H9" s="108"/>
      <c r="I9" s="109"/>
      <c r="J9" s="109"/>
    </row>
    <row r="10" spans="1:10" x14ac:dyDescent="0.3">
      <c r="A10" s="152" t="s">
        <v>24</v>
      </c>
      <c r="B10" s="147">
        <v>66925</v>
      </c>
      <c r="C10" s="147">
        <v>26602223</v>
      </c>
      <c r="D10" s="147">
        <v>15625</v>
      </c>
      <c r="E10" s="147">
        <v>6280074</v>
      </c>
      <c r="F10" s="150">
        <f t="shared" si="0"/>
        <v>82550</v>
      </c>
      <c r="G10" s="150">
        <f t="shared" si="0"/>
        <v>32882297</v>
      </c>
      <c r="H10" s="108"/>
      <c r="I10" s="109"/>
      <c r="J10" s="109"/>
    </row>
    <row r="11" spans="1:10" x14ac:dyDescent="0.3">
      <c r="A11" s="152" t="s">
        <v>25</v>
      </c>
      <c r="B11" s="147">
        <v>29709</v>
      </c>
      <c r="C11" s="147">
        <v>16650894</v>
      </c>
      <c r="D11" s="147">
        <v>4807</v>
      </c>
      <c r="E11" s="147">
        <v>2580617.4</v>
      </c>
      <c r="F11" s="150">
        <f t="shared" si="0"/>
        <v>34516</v>
      </c>
      <c r="G11" s="150">
        <f t="shared" si="0"/>
        <v>19231511.399999999</v>
      </c>
      <c r="H11" s="108"/>
      <c r="I11" s="109"/>
      <c r="J11" s="109"/>
    </row>
    <row r="12" spans="1:10" x14ac:dyDescent="0.3">
      <c r="A12" s="152" t="s">
        <v>26</v>
      </c>
      <c r="B12" s="147">
        <v>4360</v>
      </c>
      <c r="C12" s="147">
        <v>2382632.65</v>
      </c>
      <c r="D12" s="147">
        <v>590</v>
      </c>
      <c r="E12" s="147">
        <v>376247.58</v>
      </c>
      <c r="F12" s="150">
        <f t="shared" si="0"/>
        <v>4950</v>
      </c>
      <c r="G12" s="150">
        <f t="shared" si="0"/>
        <v>2758880.23</v>
      </c>
      <c r="H12" s="108"/>
      <c r="I12" s="109"/>
      <c r="J12" s="109"/>
    </row>
    <row r="13" spans="1:10" x14ac:dyDescent="0.3">
      <c r="A13" s="153" t="s">
        <v>28</v>
      </c>
      <c r="B13" s="145">
        <v>1716</v>
      </c>
      <c r="C13" s="145">
        <v>1609183</v>
      </c>
      <c r="D13" s="145">
        <v>1050</v>
      </c>
      <c r="E13" s="145">
        <v>1440513</v>
      </c>
      <c r="F13" s="145">
        <f t="shared" si="0"/>
        <v>2766</v>
      </c>
      <c r="G13" s="145">
        <f t="shared" si="0"/>
        <v>3049696</v>
      </c>
      <c r="H13" s="110">
        <f>G13/G2</f>
        <v>8.8070291995480908E-4</v>
      </c>
      <c r="I13" s="111">
        <f>F13/F2</f>
        <v>1.0143996338479412E-3</v>
      </c>
      <c r="J13" s="111">
        <f>E13/G13</f>
        <v>0.47234642403701876</v>
      </c>
    </row>
    <row r="14" spans="1:10" x14ac:dyDescent="0.3">
      <c r="A14" s="152" t="s">
        <v>23</v>
      </c>
      <c r="B14" s="147">
        <v>120</v>
      </c>
      <c r="C14" s="147">
        <v>316350</v>
      </c>
      <c r="D14" s="147">
        <v>65</v>
      </c>
      <c r="E14" s="147">
        <v>652924</v>
      </c>
      <c r="F14" s="147">
        <f t="shared" si="0"/>
        <v>185</v>
      </c>
      <c r="G14" s="147">
        <f t="shared" si="0"/>
        <v>969274</v>
      </c>
      <c r="H14" s="110"/>
      <c r="I14" s="112"/>
      <c r="J14" s="112"/>
    </row>
    <row r="15" spans="1:10" x14ac:dyDescent="0.3">
      <c r="A15" s="152" t="s">
        <v>24</v>
      </c>
      <c r="B15" s="147">
        <v>1596</v>
      </c>
      <c r="C15" s="147">
        <v>1292833</v>
      </c>
      <c r="D15" s="147">
        <v>985</v>
      </c>
      <c r="E15" s="147">
        <v>787589</v>
      </c>
      <c r="F15" s="147">
        <f t="shared" si="0"/>
        <v>2581</v>
      </c>
      <c r="G15" s="147">
        <f t="shared" si="0"/>
        <v>2080422</v>
      </c>
      <c r="H15" s="110"/>
      <c r="I15" s="112"/>
      <c r="J15" s="112"/>
    </row>
    <row r="16" spans="1:10" x14ac:dyDescent="0.3">
      <c r="A16" s="152" t="s">
        <v>26</v>
      </c>
      <c r="B16" s="147">
        <v>0</v>
      </c>
      <c r="C16" s="147">
        <v>0</v>
      </c>
      <c r="D16" s="147">
        <v>0</v>
      </c>
      <c r="E16" s="147">
        <v>0</v>
      </c>
      <c r="F16" s="147">
        <f t="shared" si="0"/>
        <v>0</v>
      </c>
      <c r="G16" s="147">
        <f t="shared" si="0"/>
        <v>0</v>
      </c>
      <c r="H16" s="110"/>
      <c r="I16" s="113"/>
      <c r="J16" s="113"/>
    </row>
    <row r="17" spans="1:10" x14ac:dyDescent="0.3">
      <c r="A17" s="153" t="s">
        <v>29</v>
      </c>
      <c r="B17" s="145">
        <v>216581</v>
      </c>
      <c r="C17" s="145">
        <v>197706927</v>
      </c>
      <c r="D17" s="145">
        <v>73603</v>
      </c>
      <c r="E17" s="145">
        <v>178209035.5</v>
      </c>
      <c r="F17" s="139">
        <f t="shared" si="0"/>
        <v>290184</v>
      </c>
      <c r="G17" s="139">
        <f t="shared" si="0"/>
        <v>375915962.5</v>
      </c>
      <c r="H17" s="108">
        <f>G17/G2</f>
        <v>0.10855845495136975</v>
      </c>
      <c r="I17" s="109">
        <f>F17/F2</f>
        <v>0.10642174379917968</v>
      </c>
      <c r="J17" s="109">
        <f>E17/G17</f>
        <v>0.47406615647506589</v>
      </c>
    </row>
    <row r="18" spans="1:10" x14ac:dyDescent="0.3">
      <c r="A18" s="152" t="s">
        <v>23</v>
      </c>
      <c r="B18" s="147">
        <v>114640</v>
      </c>
      <c r="C18" s="147">
        <v>110923091</v>
      </c>
      <c r="D18" s="147">
        <v>32423</v>
      </c>
      <c r="E18" s="147">
        <v>59630444</v>
      </c>
      <c r="F18" s="150">
        <f t="shared" si="0"/>
        <v>147063</v>
      </c>
      <c r="G18" s="150">
        <f t="shared" si="0"/>
        <v>170553535</v>
      </c>
      <c r="H18" s="108"/>
      <c r="I18" s="109"/>
      <c r="J18" s="109"/>
    </row>
    <row r="19" spans="1:10" x14ac:dyDescent="0.3">
      <c r="A19" s="152" t="s">
        <v>24</v>
      </c>
      <c r="B19" s="147">
        <v>85029</v>
      </c>
      <c r="C19" s="147">
        <v>56224110</v>
      </c>
      <c r="D19" s="147">
        <v>35742</v>
      </c>
      <c r="E19" s="147">
        <v>62620258</v>
      </c>
      <c r="F19" s="150">
        <f t="shared" si="0"/>
        <v>120771</v>
      </c>
      <c r="G19" s="150">
        <f t="shared" si="0"/>
        <v>118844368</v>
      </c>
      <c r="H19" s="108"/>
      <c r="I19" s="109"/>
      <c r="J19" s="109"/>
    </row>
    <row r="20" spans="1:10" x14ac:dyDescent="0.3">
      <c r="A20" s="152" t="s">
        <v>25</v>
      </c>
      <c r="B20" s="147">
        <v>15181</v>
      </c>
      <c r="C20" s="147">
        <v>30282483</v>
      </c>
      <c r="D20" s="147">
        <v>5032</v>
      </c>
      <c r="E20" s="147">
        <v>55837700.5</v>
      </c>
      <c r="F20" s="150">
        <f t="shared" si="0"/>
        <v>20213</v>
      </c>
      <c r="G20" s="150">
        <f t="shared" si="0"/>
        <v>86120183.5</v>
      </c>
      <c r="H20" s="108"/>
      <c r="I20" s="109"/>
      <c r="J20" s="109"/>
    </row>
    <row r="21" spans="1:10" x14ac:dyDescent="0.3">
      <c r="A21" s="152" t="s">
        <v>26</v>
      </c>
      <c r="B21" s="147">
        <v>1731</v>
      </c>
      <c r="C21" s="147">
        <v>277243</v>
      </c>
      <c r="D21" s="147">
        <v>406</v>
      </c>
      <c r="E21" s="147">
        <v>120633</v>
      </c>
      <c r="F21" s="150">
        <f t="shared" si="0"/>
        <v>2137</v>
      </c>
      <c r="G21" s="150">
        <f t="shared" si="0"/>
        <v>397876</v>
      </c>
      <c r="H21" s="108"/>
      <c r="I21" s="109"/>
      <c r="J21" s="109"/>
    </row>
    <row r="22" spans="1:10" x14ac:dyDescent="0.3">
      <c r="A22" s="153" t="s">
        <v>30</v>
      </c>
      <c r="B22" s="145">
        <v>27473</v>
      </c>
      <c r="C22" s="145">
        <v>216454812.81999999</v>
      </c>
      <c r="D22" s="145">
        <v>19232</v>
      </c>
      <c r="E22" s="145">
        <v>308945607.25</v>
      </c>
      <c r="F22" s="139">
        <f t="shared" si="0"/>
        <v>46705</v>
      </c>
      <c r="G22" s="139">
        <f t="shared" si="0"/>
        <v>525400420.06999999</v>
      </c>
      <c r="H22" s="108">
        <f>G22/G2</f>
        <v>0.15172715054258926</v>
      </c>
      <c r="I22" s="109">
        <f>F22/F2</f>
        <v>1.7128537562859036E-2</v>
      </c>
      <c r="J22" s="109">
        <f>E22/G22</f>
        <v>0.58801933810566553</v>
      </c>
    </row>
    <row r="23" spans="1:10" x14ac:dyDescent="0.3">
      <c r="A23" s="152" t="s">
        <v>23</v>
      </c>
      <c r="B23" s="147">
        <v>5145</v>
      </c>
      <c r="C23" s="147">
        <v>84156508</v>
      </c>
      <c r="D23" s="147">
        <v>6740</v>
      </c>
      <c r="E23" s="147">
        <v>143250970</v>
      </c>
      <c r="F23" s="150">
        <f t="shared" si="0"/>
        <v>11885</v>
      </c>
      <c r="G23" s="150">
        <f t="shared" si="0"/>
        <v>227407478</v>
      </c>
      <c r="H23" s="108"/>
      <c r="I23" s="109"/>
      <c r="J23" s="109"/>
    </row>
    <row r="24" spans="1:10" x14ac:dyDescent="0.3">
      <c r="A24" s="152" t="s">
        <v>24</v>
      </c>
      <c r="B24" s="147">
        <v>20833</v>
      </c>
      <c r="C24" s="147">
        <v>119883054</v>
      </c>
      <c r="D24" s="147">
        <v>11416</v>
      </c>
      <c r="E24" s="147">
        <v>137515154</v>
      </c>
      <c r="F24" s="150">
        <f t="shared" si="0"/>
        <v>32249</v>
      </c>
      <c r="G24" s="150">
        <f t="shared" si="0"/>
        <v>257398208</v>
      </c>
      <c r="H24" s="108"/>
      <c r="I24" s="109"/>
      <c r="J24" s="109"/>
    </row>
    <row r="25" spans="1:10" x14ac:dyDescent="0.3">
      <c r="A25" s="152" t="s">
        <v>25</v>
      </c>
      <c r="B25" s="147">
        <v>352</v>
      </c>
      <c r="C25" s="147">
        <v>7885561</v>
      </c>
      <c r="D25" s="147">
        <v>690</v>
      </c>
      <c r="E25" s="147">
        <v>24819479.300000001</v>
      </c>
      <c r="F25" s="150">
        <f t="shared" si="0"/>
        <v>1042</v>
      </c>
      <c r="G25" s="150">
        <f t="shared" si="0"/>
        <v>32705040.300000001</v>
      </c>
      <c r="H25" s="108"/>
      <c r="I25" s="109"/>
      <c r="J25" s="109"/>
    </row>
    <row r="26" spans="1:10" x14ac:dyDescent="0.3">
      <c r="A26" s="152" t="s">
        <v>26</v>
      </c>
      <c r="B26" s="147">
        <v>1143</v>
      </c>
      <c r="C26" s="147">
        <v>4529689.82</v>
      </c>
      <c r="D26" s="147">
        <v>386</v>
      </c>
      <c r="E26" s="147">
        <v>3360003.95</v>
      </c>
      <c r="F26" s="150">
        <f t="shared" si="0"/>
        <v>1529</v>
      </c>
      <c r="G26" s="150">
        <f t="shared" si="0"/>
        <v>7889693.7700000005</v>
      </c>
      <c r="H26" s="108"/>
      <c r="I26" s="109"/>
      <c r="J26" s="109"/>
    </row>
    <row r="27" spans="1:10" x14ac:dyDescent="0.3">
      <c r="A27" s="153" t="s">
        <v>31</v>
      </c>
      <c r="B27" s="145">
        <v>1969</v>
      </c>
      <c r="C27" s="145">
        <v>177067534.75999999</v>
      </c>
      <c r="D27" s="145">
        <v>5138</v>
      </c>
      <c r="E27" s="145">
        <v>1179411125.51</v>
      </c>
      <c r="F27" s="139">
        <f t="shared" si="0"/>
        <v>7107</v>
      </c>
      <c r="G27" s="139">
        <f t="shared" si="0"/>
        <v>1356478660.27</v>
      </c>
      <c r="H27" s="108">
        <f>G27/G2</f>
        <v>0.3917291156089579</v>
      </c>
      <c r="I27" s="107">
        <f>F27/F2</f>
        <v>2.6064129420669989E-3</v>
      </c>
      <c r="J27" s="107">
        <f>E27/G27</f>
        <v>0.86946530015831169</v>
      </c>
    </row>
    <row r="28" spans="1:10" x14ac:dyDescent="0.3">
      <c r="A28" s="152" t="s">
        <v>23</v>
      </c>
      <c r="B28" s="147">
        <v>739</v>
      </c>
      <c r="C28" s="147">
        <v>74575990</v>
      </c>
      <c r="D28" s="147">
        <v>2265</v>
      </c>
      <c r="E28" s="147">
        <v>527545681</v>
      </c>
      <c r="F28" s="150">
        <f t="shared" si="0"/>
        <v>3004</v>
      </c>
      <c r="G28" s="150">
        <f t="shared" si="0"/>
        <v>602121671</v>
      </c>
      <c r="H28" s="108"/>
      <c r="I28" s="107"/>
      <c r="J28" s="107"/>
    </row>
    <row r="29" spans="1:10" x14ac:dyDescent="0.3">
      <c r="A29" s="152" t="s">
        <v>24</v>
      </c>
      <c r="B29" s="147">
        <v>1195</v>
      </c>
      <c r="C29" s="147">
        <v>96468807</v>
      </c>
      <c r="D29" s="147">
        <v>2689</v>
      </c>
      <c r="E29" s="147">
        <v>583929248</v>
      </c>
      <c r="F29" s="150">
        <f t="shared" si="0"/>
        <v>3884</v>
      </c>
      <c r="G29" s="150">
        <f t="shared" si="0"/>
        <v>680398055</v>
      </c>
      <c r="H29" s="108"/>
      <c r="I29" s="107"/>
      <c r="J29" s="107"/>
    </row>
    <row r="30" spans="1:10" x14ac:dyDescent="0.3">
      <c r="A30" s="152" t="s">
        <v>25</v>
      </c>
      <c r="B30" s="147">
        <v>30</v>
      </c>
      <c r="C30" s="147">
        <v>5002730</v>
      </c>
      <c r="D30" s="147">
        <v>163</v>
      </c>
      <c r="E30" s="147">
        <v>55247821</v>
      </c>
      <c r="F30" s="150">
        <f t="shared" si="0"/>
        <v>193</v>
      </c>
      <c r="G30" s="150">
        <f t="shared" si="0"/>
        <v>60250551</v>
      </c>
      <c r="H30" s="108"/>
      <c r="I30" s="107"/>
      <c r="J30" s="107"/>
    </row>
    <row r="31" spans="1:10" x14ac:dyDescent="0.3">
      <c r="A31" s="152" t="s">
        <v>26</v>
      </c>
      <c r="B31" s="147">
        <v>5</v>
      </c>
      <c r="C31" s="147">
        <v>1020007.76</v>
      </c>
      <c r="D31" s="147">
        <v>21</v>
      </c>
      <c r="E31" s="147">
        <v>12688375.51</v>
      </c>
      <c r="F31" s="150">
        <f t="shared" si="0"/>
        <v>26</v>
      </c>
      <c r="G31" s="150">
        <f t="shared" si="0"/>
        <v>13708383.27</v>
      </c>
      <c r="H31" s="108"/>
      <c r="I31" s="107"/>
      <c r="J31" s="107"/>
    </row>
    <row r="32" spans="1:10" x14ac:dyDescent="0.3">
      <c r="A32" s="153" t="s">
        <v>32</v>
      </c>
      <c r="B32" s="145">
        <v>7398</v>
      </c>
      <c r="C32" s="145">
        <v>6033188.4000000004</v>
      </c>
      <c r="D32" s="145">
        <v>8256</v>
      </c>
      <c r="E32" s="145">
        <v>14367456.279999999</v>
      </c>
      <c r="F32" s="139">
        <f t="shared" si="0"/>
        <v>15654</v>
      </c>
      <c r="G32" s="139">
        <f t="shared" si="0"/>
        <v>20400644.68</v>
      </c>
      <c r="H32" s="106">
        <f>G32/G2</f>
        <v>5.8913764974071322E-3</v>
      </c>
      <c r="I32" s="107">
        <f>F32/F2</f>
        <v>5.7409298149875892E-3</v>
      </c>
      <c r="J32" s="107">
        <f>E32/G32</f>
        <v>0.7042648163999099</v>
      </c>
    </row>
    <row r="33" spans="1:10" x14ac:dyDescent="0.3">
      <c r="A33" s="152" t="s">
        <v>23</v>
      </c>
      <c r="B33" s="147">
        <v>662</v>
      </c>
      <c r="C33" s="147">
        <v>2917828</v>
      </c>
      <c r="D33" s="147">
        <v>591</v>
      </c>
      <c r="E33" s="147">
        <v>6774414</v>
      </c>
      <c r="F33" s="150">
        <f t="shared" si="0"/>
        <v>1253</v>
      </c>
      <c r="G33" s="150">
        <f t="shared" si="0"/>
        <v>9692242</v>
      </c>
      <c r="H33" s="106"/>
      <c r="I33" s="107"/>
      <c r="J33" s="107"/>
    </row>
    <row r="34" spans="1:10" x14ac:dyDescent="0.3">
      <c r="A34" s="152" t="s">
        <v>24</v>
      </c>
      <c r="B34" s="147">
        <v>6134</v>
      </c>
      <c r="C34" s="147">
        <v>2161407</v>
      </c>
      <c r="D34" s="147">
        <v>6712</v>
      </c>
      <c r="E34" s="147">
        <v>6199880</v>
      </c>
      <c r="F34" s="150">
        <f t="shared" si="0"/>
        <v>12846</v>
      </c>
      <c r="G34" s="150">
        <f t="shared" si="0"/>
        <v>8361287</v>
      </c>
      <c r="H34" s="106"/>
      <c r="I34" s="107"/>
      <c r="J34" s="107"/>
    </row>
    <row r="35" spans="1:10" x14ac:dyDescent="0.3">
      <c r="A35" s="152" t="s">
        <v>25</v>
      </c>
      <c r="B35" s="147">
        <v>211</v>
      </c>
      <c r="C35" s="147">
        <v>868839.7</v>
      </c>
      <c r="D35" s="147">
        <v>806</v>
      </c>
      <c r="E35" s="147">
        <v>1298849.6000000001</v>
      </c>
      <c r="F35" s="150">
        <f t="shared" si="0"/>
        <v>1017</v>
      </c>
      <c r="G35" s="150">
        <f t="shared" si="0"/>
        <v>2167689.2999999998</v>
      </c>
      <c r="H35" s="106"/>
      <c r="I35" s="107"/>
      <c r="J35" s="107"/>
    </row>
    <row r="36" spans="1:10" x14ac:dyDescent="0.3">
      <c r="A36" s="152" t="s">
        <v>26</v>
      </c>
      <c r="B36" s="147">
        <v>391</v>
      </c>
      <c r="C36" s="147">
        <v>85113.7</v>
      </c>
      <c r="D36" s="147">
        <v>147</v>
      </c>
      <c r="E36" s="147">
        <v>94312.68</v>
      </c>
      <c r="F36" s="150">
        <f t="shared" si="0"/>
        <v>538</v>
      </c>
      <c r="G36" s="150">
        <f t="shared" si="0"/>
        <v>179426.38</v>
      </c>
      <c r="H36" s="106"/>
      <c r="I36" s="107"/>
      <c r="J36" s="107"/>
    </row>
    <row r="37" spans="1:10" x14ac:dyDescent="0.3">
      <c r="A37" s="153" t="s">
        <v>33</v>
      </c>
      <c r="B37" s="145">
        <v>598</v>
      </c>
      <c r="C37" s="145">
        <v>1167352.8999999999</v>
      </c>
      <c r="D37" s="145">
        <v>64</v>
      </c>
      <c r="E37" s="145">
        <v>408147.4</v>
      </c>
      <c r="F37" s="139">
        <f t="shared" ref="F37:G41" si="1">B37+D37</f>
        <v>662</v>
      </c>
      <c r="G37" s="139">
        <f t="shared" si="1"/>
        <v>1575500.2999999998</v>
      </c>
      <c r="H37" s="106">
        <f>G37/G2</f>
        <v>4.5497902564704075E-4</v>
      </c>
      <c r="I37" s="107">
        <f>F37/F2</f>
        <v>2.4278111265630409E-4</v>
      </c>
      <c r="J37" s="107">
        <f>E37/G37</f>
        <v>0.25905891607891163</v>
      </c>
    </row>
    <row r="38" spans="1:10" x14ac:dyDescent="0.3">
      <c r="A38" s="152" t="s">
        <v>23</v>
      </c>
      <c r="B38" s="147">
        <v>0</v>
      </c>
      <c r="C38" s="147">
        <v>0</v>
      </c>
      <c r="D38" s="147">
        <v>0</v>
      </c>
      <c r="E38" s="147">
        <v>0</v>
      </c>
      <c r="F38" s="150">
        <f t="shared" si="1"/>
        <v>0</v>
      </c>
      <c r="G38" s="150">
        <f t="shared" si="1"/>
        <v>0</v>
      </c>
      <c r="H38" s="106"/>
      <c r="I38" s="107"/>
      <c r="J38" s="107"/>
    </row>
    <row r="39" spans="1:10" x14ac:dyDescent="0.3">
      <c r="A39" s="152" t="s">
        <v>24</v>
      </c>
      <c r="B39" s="147">
        <v>0</v>
      </c>
      <c r="C39" s="147">
        <v>0</v>
      </c>
      <c r="D39" s="147">
        <v>0</v>
      </c>
      <c r="E39" s="147">
        <v>0</v>
      </c>
      <c r="F39" s="150">
        <f t="shared" si="1"/>
        <v>0</v>
      </c>
      <c r="G39" s="150">
        <f t="shared" si="1"/>
        <v>0</v>
      </c>
      <c r="H39" s="106"/>
      <c r="I39" s="107"/>
      <c r="J39" s="107"/>
    </row>
    <row r="40" spans="1:10" x14ac:dyDescent="0.3">
      <c r="A40" s="152" t="s">
        <v>25</v>
      </c>
      <c r="B40" s="147">
        <v>550</v>
      </c>
      <c r="C40" s="147">
        <v>1093029.8999999999</v>
      </c>
      <c r="D40" s="147">
        <v>64</v>
      </c>
      <c r="E40" s="147">
        <v>408147.4</v>
      </c>
      <c r="F40" s="150">
        <f t="shared" si="1"/>
        <v>614</v>
      </c>
      <c r="G40" s="150">
        <f t="shared" si="1"/>
        <v>1501177.2999999998</v>
      </c>
      <c r="H40" s="106"/>
      <c r="I40" s="107"/>
      <c r="J40" s="107"/>
    </row>
    <row r="41" spans="1:10" x14ac:dyDescent="0.3">
      <c r="A41" s="152" t="s">
        <v>26</v>
      </c>
      <c r="B41" s="147">
        <v>48</v>
      </c>
      <c r="C41" s="147">
        <v>74323</v>
      </c>
      <c r="D41" s="147">
        <v>0</v>
      </c>
      <c r="E41" s="147">
        <v>0</v>
      </c>
      <c r="F41" s="150">
        <f t="shared" si="1"/>
        <v>48</v>
      </c>
      <c r="G41" s="150">
        <f t="shared" si="1"/>
        <v>74323</v>
      </c>
      <c r="H41" s="106"/>
      <c r="I41" s="107"/>
      <c r="J41" s="107"/>
    </row>
    <row r="43" spans="1:10" x14ac:dyDescent="0.3">
      <c r="B43" s="179"/>
      <c r="F43" s="1"/>
    </row>
    <row r="44" spans="1:10" x14ac:dyDescent="0.3">
      <c r="A44" t="s">
        <v>14</v>
      </c>
    </row>
    <row r="45" spans="1:10" x14ac:dyDescent="0.3">
      <c r="A45" t="s">
        <v>15</v>
      </c>
    </row>
    <row r="46" spans="1:10" x14ac:dyDescent="0.3">
      <c r="A46" t="s">
        <v>16</v>
      </c>
    </row>
    <row r="47" spans="1:10" x14ac:dyDescent="0.3">
      <c r="A47" t="s">
        <v>17</v>
      </c>
    </row>
    <row r="48" spans="1:10" x14ac:dyDescent="0.3">
      <c r="A48" t="s">
        <v>18</v>
      </c>
    </row>
    <row r="49" spans="1:1" x14ac:dyDescent="0.3">
      <c r="A49" t="s">
        <v>19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activeCell="A37" sqref="A37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30">
        <f>JAN!A1</f>
        <v>2014</v>
      </c>
      <c r="B1" s="131" t="str">
        <f>MAY!B1</f>
        <v>LDC # of Customer</v>
      </c>
      <c r="C1" s="131" t="str">
        <f>MAY!C1</f>
        <v>LDC  kWh used</v>
      </c>
      <c r="D1" s="131" t="str">
        <f>MAY!D1</f>
        <v xml:space="preserve"> CG # of Customer</v>
      </c>
      <c r="E1" s="131" t="str">
        <f>MAY!E1</f>
        <v xml:space="preserve"> CG kWh Used</v>
      </c>
      <c r="F1" s="132" t="s">
        <v>11</v>
      </c>
      <c r="G1" s="132" t="s">
        <v>10</v>
      </c>
      <c r="H1" s="6" t="s">
        <v>12</v>
      </c>
      <c r="I1" s="6" t="s">
        <v>13</v>
      </c>
      <c r="J1" s="7" t="s">
        <v>21</v>
      </c>
    </row>
    <row r="2" spans="1:10" ht="15" x14ac:dyDescent="0.25">
      <c r="A2" s="151" t="s">
        <v>38</v>
      </c>
      <c r="B2" s="145">
        <v>2170931</v>
      </c>
      <c r="C2" s="145">
        <v>1548084749.53</v>
      </c>
      <c r="D2" s="145">
        <v>537003</v>
      </c>
      <c r="E2" s="145">
        <v>1879281590.8199999</v>
      </c>
      <c r="F2" s="139">
        <f>B2+D2</f>
        <v>2707934</v>
      </c>
      <c r="G2" s="139">
        <f>C2+E2</f>
        <v>3427366340.3499999</v>
      </c>
      <c r="H2" s="142">
        <f>SUM(H3:H36)</f>
        <v>0.99956327919126164</v>
      </c>
      <c r="I2" s="143">
        <f>SUM(I3:I36)</f>
        <v>0.9997588567520479</v>
      </c>
      <c r="J2" s="143">
        <f>E2/G2</f>
        <v>0.54831652184227531</v>
      </c>
    </row>
    <row r="3" spans="1:10" x14ac:dyDescent="0.3">
      <c r="A3" s="153" t="s">
        <v>22</v>
      </c>
      <c r="B3" s="145">
        <v>1694943</v>
      </c>
      <c r="C3" s="145">
        <v>842839197.73000002</v>
      </c>
      <c r="D3" s="145">
        <v>372586</v>
      </c>
      <c r="E3" s="145">
        <v>188889118</v>
      </c>
      <c r="F3" s="145">
        <f>B3+D3</f>
        <v>2067529</v>
      </c>
      <c r="G3" s="145">
        <f>C3+E3</f>
        <v>1031728315.73</v>
      </c>
      <c r="H3" s="108">
        <f>G3/G$2</f>
        <v>0.30102656479512507</v>
      </c>
      <c r="I3" s="114">
        <f>F3/F2</f>
        <v>0.76350789938011787</v>
      </c>
      <c r="J3" s="114">
        <f>E3/G3</f>
        <v>0.18308028879322885</v>
      </c>
    </row>
    <row r="4" spans="1:10" x14ac:dyDescent="0.3">
      <c r="A4" s="152" t="s">
        <v>23</v>
      </c>
      <c r="B4" s="147">
        <v>838177</v>
      </c>
      <c r="C4" s="147">
        <v>432917717</v>
      </c>
      <c r="D4" s="147">
        <v>140888</v>
      </c>
      <c r="E4" s="147">
        <v>75676553</v>
      </c>
      <c r="F4" s="147">
        <f>B4+D4</f>
        <v>979065</v>
      </c>
      <c r="G4" s="147">
        <f t="shared" ref="F4:G36" si="0">C4+E4</f>
        <v>508594270</v>
      </c>
      <c r="H4" s="108"/>
      <c r="I4" s="114"/>
      <c r="J4" s="114"/>
    </row>
    <row r="5" spans="1:10" x14ac:dyDescent="0.3">
      <c r="A5" s="152" t="s">
        <v>24</v>
      </c>
      <c r="B5" s="147">
        <v>702388</v>
      </c>
      <c r="C5" s="147">
        <v>334170347</v>
      </c>
      <c r="D5" s="147">
        <v>214858</v>
      </c>
      <c r="E5" s="147">
        <v>103276622</v>
      </c>
      <c r="F5" s="147">
        <f t="shared" si="0"/>
        <v>917246</v>
      </c>
      <c r="G5" s="147">
        <f t="shared" si="0"/>
        <v>437446969</v>
      </c>
      <c r="H5" s="108"/>
      <c r="I5" s="114"/>
      <c r="J5" s="114"/>
    </row>
    <row r="6" spans="1:10" x14ac:dyDescent="0.3">
      <c r="A6" s="152" t="s">
        <v>25</v>
      </c>
      <c r="B6" s="147">
        <v>138255</v>
      </c>
      <c r="C6" s="147">
        <v>68510943</v>
      </c>
      <c r="D6" s="147">
        <v>13020</v>
      </c>
      <c r="E6" s="147">
        <v>7440324</v>
      </c>
      <c r="F6" s="147">
        <f t="shared" si="0"/>
        <v>151275</v>
      </c>
      <c r="G6" s="147">
        <f t="shared" si="0"/>
        <v>75951267</v>
      </c>
      <c r="H6" s="108"/>
      <c r="I6" s="114"/>
      <c r="J6" s="114"/>
    </row>
    <row r="7" spans="1:10" x14ac:dyDescent="0.3">
      <c r="A7" s="152" t="s">
        <v>26</v>
      </c>
      <c r="B7" s="147">
        <v>16123</v>
      </c>
      <c r="C7" s="147">
        <v>7240190.7300000004</v>
      </c>
      <c r="D7" s="147">
        <v>3820</v>
      </c>
      <c r="E7" s="147">
        <v>2495619</v>
      </c>
      <c r="F7" s="147">
        <f t="shared" si="0"/>
        <v>19943</v>
      </c>
      <c r="G7" s="147">
        <f t="shared" si="0"/>
        <v>9735809.7300000004</v>
      </c>
      <c r="H7" s="108"/>
      <c r="I7" s="114"/>
      <c r="J7" s="114"/>
    </row>
    <row r="8" spans="1:10" x14ac:dyDescent="0.3">
      <c r="A8" s="153" t="s">
        <v>27</v>
      </c>
      <c r="B8" s="145">
        <v>221518</v>
      </c>
      <c r="C8" s="145">
        <v>100687157.27</v>
      </c>
      <c r="D8" s="145">
        <v>57551</v>
      </c>
      <c r="E8" s="145">
        <v>25590517</v>
      </c>
      <c r="F8" s="139">
        <f t="shared" si="0"/>
        <v>279069</v>
      </c>
      <c r="G8" s="139">
        <f t="shared" si="0"/>
        <v>126277674.27</v>
      </c>
      <c r="H8" s="108">
        <f>G8/G2</f>
        <v>3.6843938385969159E-2</v>
      </c>
      <c r="I8" s="109">
        <f>F8/F2</f>
        <v>0.10305605675766101</v>
      </c>
      <c r="J8" s="109">
        <f>E8/G8</f>
        <v>0.20265274244189643</v>
      </c>
    </row>
    <row r="9" spans="1:10" x14ac:dyDescent="0.3">
      <c r="A9" s="152" t="s">
        <v>23</v>
      </c>
      <c r="B9" s="147">
        <v>120448</v>
      </c>
      <c r="C9" s="147">
        <v>56343493</v>
      </c>
      <c r="D9" s="147">
        <v>37070</v>
      </c>
      <c r="E9" s="147">
        <v>16909122</v>
      </c>
      <c r="F9" s="150">
        <f t="shared" si="0"/>
        <v>157518</v>
      </c>
      <c r="G9" s="150">
        <f t="shared" si="0"/>
        <v>73252615</v>
      </c>
      <c r="H9" s="108"/>
      <c r="I9" s="109"/>
      <c r="J9" s="109"/>
    </row>
    <row r="10" spans="1:10" x14ac:dyDescent="0.3">
      <c r="A10" s="152" t="s">
        <v>24</v>
      </c>
      <c r="B10" s="147">
        <v>67264</v>
      </c>
      <c r="C10" s="147">
        <v>26773235</v>
      </c>
      <c r="D10" s="147">
        <v>15332</v>
      </c>
      <c r="E10" s="147">
        <v>6220267</v>
      </c>
      <c r="F10" s="150">
        <f t="shared" si="0"/>
        <v>82596</v>
      </c>
      <c r="G10" s="150">
        <f t="shared" si="0"/>
        <v>32993502</v>
      </c>
      <c r="H10" s="108"/>
      <c r="I10" s="109"/>
      <c r="J10" s="109"/>
    </row>
    <row r="11" spans="1:10" x14ac:dyDescent="0.3">
      <c r="A11" s="152" t="s">
        <v>25</v>
      </c>
      <c r="B11" s="147">
        <v>29538</v>
      </c>
      <c r="C11" s="147">
        <v>15551862</v>
      </c>
      <c r="D11" s="147">
        <v>4583</v>
      </c>
      <c r="E11" s="147">
        <v>2158628</v>
      </c>
      <c r="F11" s="150">
        <f t="shared" si="0"/>
        <v>34121</v>
      </c>
      <c r="G11" s="150">
        <f t="shared" si="0"/>
        <v>17710490</v>
      </c>
      <c r="H11" s="108"/>
      <c r="I11" s="109"/>
      <c r="J11" s="109"/>
    </row>
    <row r="12" spans="1:10" x14ac:dyDescent="0.3">
      <c r="A12" s="152" t="s">
        <v>26</v>
      </c>
      <c r="B12" s="147">
        <v>4268</v>
      </c>
      <c r="C12" s="147">
        <v>2018567.27</v>
      </c>
      <c r="D12" s="147">
        <v>566</v>
      </c>
      <c r="E12" s="147">
        <v>302500</v>
      </c>
      <c r="F12" s="150">
        <f t="shared" si="0"/>
        <v>4834</v>
      </c>
      <c r="G12" s="150">
        <f t="shared" si="0"/>
        <v>2321067.27</v>
      </c>
      <c r="H12" s="108"/>
      <c r="I12" s="109"/>
      <c r="J12" s="109"/>
    </row>
    <row r="13" spans="1:10" x14ac:dyDescent="0.3">
      <c r="A13" s="153" t="s">
        <v>28</v>
      </c>
      <c r="B13" s="145">
        <v>1749</v>
      </c>
      <c r="C13" s="145">
        <v>1167463</v>
      </c>
      <c r="D13" s="145">
        <v>1011</v>
      </c>
      <c r="E13" s="145">
        <v>914513</v>
      </c>
      <c r="F13" s="145">
        <f t="shared" si="0"/>
        <v>2760</v>
      </c>
      <c r="G13" s="145">
        <f t="shared" si="0"/>
        <v>2081976</v>
      </c>
      <c r="H13" s="110">
        <f>G13/G2</f>
        <v>6.074565112836436E-4</v>
      </c>
      <c r="I13" s="111">
        <f>F13/F2</f>
        <v>1.019227204208079E-3</v>
      </c>
      <c r="J13" s="111">
        <f>E13/G13</f>
        <v>0.43925242173781059</v>
      </c>
    </row>
    <row r="14" spans="1:10" x14ac:dyDescent="0.3">
      <c r="A14" s="152" t="s">
        <v>23</v>
      </c>
      <c r="B14" s="147">
        <v>114</v>
      </c>
      <c r="C14" s="147">
        <v>119598</v>
      </c>
      <c r="D14" s="147">
        <v>64</v>
      </c>
      <c r="E14" s="147">
        <v>414474</v>
      </c>
      <c r="F14" s="147">
        <f t="shared" si="0"/>
        <v>178</v>
      </c>
      <c r="G14" s="147">
        <f t="shared" si="0"/>
        <v>534072</v>
      </c>
      <c r="H14" s="110"/>
      <c r="I14" s="112"/>
      <c r="J14" s="112"/>
    </row>
    <row r="15" spans="1:10" x14ac:dyDescent="0.3">
      <c r="A15" s="152" t="s">
        <v>24</v>
      </c>
      <c r="B15" s="147">
        <v>1635</v>
      </c>
      <c r="C15" s="147">
        <v>1047865</v>
      </c>
      <c r="D15" s="147">
        <v>947</v>
      </c>
      <c r="E15" s="147">
        <v>500039</v>
      </c>
      <c r="F15" s="147">
        <f t="shared" si="0"/>
        <v>2582</v>
      </c>
      <c r="G15" s="147">
        <f t="shared" si="0"/>
        <v>1547904</v>
      </c>
      <c r="H15" s="110"/>
      <c r="I15" s="112"/>
      <c r="J15" s="112"/>
    </row>
    <row r="16" spans="1:10" x14ac:dyDescent="0.3">
      <c r="A16" s="152" t="s">
        <v>26</v>
      </c>
      <c r="B16" s="147">
        <v>0</v>
      </c>
      <c r="C16" s="147">
        <v>0</v>
      </c>
      <c r="D16" s="147">
        <v>0</v>
      </c>
      <c r="E16" s="147">
        <v>0</v>
      </c>
      <c r="F16" s="147">
        <f t="shared" si="0"/>
        <v>0</v>
      </c>
      <c r="G16" s="147">
        <f t="shared" si="0"/>
        <v>0</v>
      </c>
      <c r="H16" s="110"/>
      <c r="I16" s="113"/>
      <c r="J16" s="113"/>
    </row>
    <row r="17" spans="1:10" x14ac:dyDescent="0.3">
      <c r="A17" s="153" t="s">
        <v>29</v>
      </c>
      <c r="B17" s="145">
        <v>215397</v>
      </c>
      <c r="C17" s="145">
        <v>196892732.5</v>
      </c>
      <c r="D17" s="145">
        <v>73156</v>
      </c>
      <c r="E17" s="145">
        <v>178431491</v>
      </c>
      <c r="F17" s="139">
        <f t="shared" si="0"/>
        <v>288553</v>
      </c>
      <c r="G17" s="139">
        <f t="shared" si="0"/>
        <v>375324223.5</v>
      </c>
      <c r="H17" s="108">
        <f>G17/G2</f>
        <v>0.10950805552396019</v>
      </c>
      <c r="I17" s="109">
        <f>F17/F2</f>
        <v>0.10655835777386007</v>
      </c>
      <c r="J17" s="109">
        <f>E17/G17</f>
        <v>0.47540627496961968</v>
      </c>
    </row>
    <row r="18" spans="1:10" x14ac:dyDescent="0.3">
      <c r="A18" s="152" t="s">
        <v>23</v>
      </c>
      <c r="B18" s="147">
        <v>113175</v>
      </c>
      <c r="C18" s="147">
        <v>106652485</v>
      </c>
      <c r="D18" s="147">
        <v>32229</v>
      </c>
      <c r="E18" s="147">
        <v>57150182</v>
      </c>
      <c r="F18" s="150">
        <f t="shared" si="0"/>
        <v>145404</v>
      </c>
      <c r="G18" s="150">
        <f t="shared" si="0"/>
        <v>163802667</v>
      </c>
      <c r="H18" s="108"/>
      <c r="I18" s="109"/>
      <c r="J18" s="109"/>
    </row>
    <row r="19" spans="1:10" x14ac:dyDescent="0.3">
      <c r="A19" s="152" t="s">
        <v>24</v>
      </c>
      <c r="B19" s="147">
        <v>85213</v>
      </c>
      <c r="C19" s="147">
        <v>58869601</v>
      </c>
      <c r="D19" s="147">
        <v>35502</v>
      </c>
      <c r="E19" s="147">
        <v>68685657</v>
      </c>
      <c r="F19" s="150">
        <f t="shared" si="0"/>
        <v>120715</v>
      </c>
      <c r="G19" s="150">
        <f t="shared" si="0"/>
        <v>127555258</v>
      </c>
      <c r="H19" s="108"/>
      <c r="I19" s="109"/>
      <c r="J19" s="109"/>
    </row>
    <row r="20" spans="1:10" x14ac:dyDescent="0.3">
      <c r="A20" s="152" t="s">
        <v>25</v>
      </c>
      <c r="B20" s="147">
        <v>15268</v>
      </c>
      <c r="C20" s="147">
        <v>31104237.5</v>
      </c>
      <c r="D20" s="147">
        <v>5021</v>
      </c>
      <c r="E20" s="147">
        <v>52478789</v>
      </c>
      <c r="F20" s="150">
        <f t="shared" si="0"/>
        <v>20289</v>
      </c>
      <c r="G20" s="150">
        <f t="shared" si="0"/>
        <v>83583026.5</v>
      </c>
      <c r="H20" s="108"/>
      <c r="I20" s="109"/>
      <c r="J20" s="109"/>
    </row>
    <row r="21" spans="1:10" x14ac:dyDescent="0.3">
      <c r="A21" s="152" t="s">
        <v>26</v>
      </c>
      <c r="B21" s="147">
        <v>1741</v>
      </c>
      <c r="C21" s="147">
        <v>266409</v>
      </c>
      <c r="D21" s="147">
        <v>404</v>
      </c>
      <c r="E21" s="147">
        <v>116863</v>
      </c>
      <c r="F21" s="150">
        <f t="shared" si="0"/>
        <v>2145</v>
      </c>
      <c r="G21" s="150">
        <f t="shared" si="0"/>
        <v>383272</v>
      </c>
      <c r="H21" s="108"/>
      <c r="I21" s="109"/>
      <c r="J21" s="109"/>
    </row>
    <row r="22" spans="1:10" x14ac:dyDescent="0.3">
      <c r="A22" s="153" t="s">
        <v>30</v>
      </c>
      <c r="B22" s="145">
        <v>27394</v>
      </c>
      <c r="C22" s="145">
        <v>222988169.44999999</v>
      </c>
      <c r="D22" s="145">
        <v>19125</v>
      </c>
      <c r="E22" s="145">
        <v>311023048.60999995</v>
      </c>
      <c r="F22" s="139">
        <f t="shared" si="0"/>
        <v>46519</v>
      </c>
      <c r="G22" s="139">
        <f t="shared" si="0"/>
        <v>534011218.05999994</v>
      </c>
      <c r="H22" s="108">
        <f>G22/G2</f>
        <v>0.15580803597594622</v>
      </c>
      <c r="I22" s="109">
        <f>F22/F2</f>
        <v>1.7178779098752036E-2</v>
      </c>
      <c r="J22" s="109">
        <f>E22/G22</f>
        <v>0.58242793052159125</v>
      </c>
    </row>
    <row r="23" spans="1:10" x14ac:dyDescent="0.3">
      <c r="A23" s="152" t="s">
        <v>23</v>
      </c>
      <c r="B23" s="147">
        <v>5071</v>
      </c>
      <c r="C23" s="147">
        <v>81113123</v>
      </c>
      <c r="D23" s="147">
        <v>6701</v>
      </c>
      <c r="E23" s="147">
        <v>136702429</v>
      </c>
      <c r="F23" s="150">
        <f t="shared" si="0"/>
        <v>11772</v>
      </c>
      <c r="G23" s="150">
        <f t="shared" si="0"/>
        <v>217815552</v>
      </c>
      <c r="H23" s="108"/>
      <c r="I23" s="109"/>
      <c r="J23" s="109"/>
    </row>
    <row r="24" spans="1:10" x14ac:dyDescent="0.3">
      <c r="A24" s="152" t="s">
        <v>24</v>
      </c>
      <c r="B24" s="147">
        <v>20821</v>
      </c>
      <c r="C24" s="147">
        <v>127912134</v>
      </c>
      <c r="D24" s="147">
        <v>11337</v>
      </c>
      <c r="E24" s="147">
        <v>146446007</v>
      </c>
      <c r="F24" s="150">
        <f t="shared" si="0"/>
        <v>32158</v>
      </c>
      <c r="G24" s="150">
        <f t="shared" si="0"/>
        <v>274358141</v>
      </c>
      <c r="H24" s="108"/>
      <c r="I24" s="109"/>
      <c r="J24" s="109"/>
    </row>
    <row r="25" spans="1:10" x14ac:dyDescent="0.3">
      <c r="A25" s="152" t="s">
        <v>25</v>
      </c>
      <c r="B25" s="147">
        <v>359</v>
      </c>
      <c r="C25" s="147">
        <v>9245793</v>
      </c>
      <c r="D25" s="147">
        <v>707</v>
      </c>
      <c r="E25" s="147">
        <v>24485802.399999999</v>
      </c>
      <c r="F25" s="150">
        <f t="shared" si="0"/>
        <v>1066</v>
      </c>
      <c r="G25" s="150">
        <f t="shared" si="0"/>
        <v>33731595.399999999</v>
      </c>
      <c r="H25" s="108"/>
      <c r="I25" s="109"/>
      <c r="J25" s="109"/>
    </row>
    <row r="26" spans="1:10" x14ac:dyDescent="0.3">
      <c r="A26" s="152" t="s">
        <v>26</v>
      </c>
      <c r="B26" s="147">
        <v>1143</v>
      </c>
      <c r="C26" s="147">
        <v>4717119.45</v>
      </c>
      <c r="D26" s="147">
        <v>380</v>
      </c>
      <c r="E26" s="147">
        <v>3388810.21</v>
      </c>
      <c r="F26" s="150">
        <f t="shared" si="0"/>
        <v>1523</v>
      </c>
      <c r="G26" s="150">
        <f t="shared" si="0"/>
        <v>8105929.6600000001</v>
      </c>
      <c r="H26" s="108"/>
      <c r="I26" s="109"/>
      <c r="J26" s="109"/>
    </row>
    <row r="27" spans="1:10" x14ac:dyDescent="0.3">
      <c r="A27" s="153" t="s">
        <v>31</v>
      </c>
      <c r="B27" s="145">
        <v>1932</v>
      </c>
      <c r="C27" s="145">
        <v>177235296.03999999</v>
      </c>
      <c r="D27" s="145">
        <v>5280</v>
      </c>
      <c r="E27" s="145">
        <v>1160503337.1099999</v>
      </c>
      <c r="F27" s="139">
        <f t="shared" si="0"/>
        <v>7212</v>
      </c>
      <c r="G27" s="139">
        <f t="shared" si="0"/>
        <v>1337738633.1499999</v>
      </c>
      <c r="H27" s="108">
        <f>G27/G2</f>
        <v>0.3903109560833789</v>
      </c>
      <c r="I27" s="107">
        <f>F27/F2</f>
        <v>2.6632849988219801E-3</v>
      </c>
      <c r="J27" s="107">
        <f>E27/G27</f>
        <v>0.8675112674120351</v>
      </c>
    </row>
    <row r="28" spans="1:10" x14ac:dyDescent="0.3">
      <c r="A28" s="152" t="s">
        <v>23</v>
      </c>
      <c r="B28" s="147">
        <v>721</v>
      </c>
      <c r="C28" s="147">
        <v>67725725</v>
      </c>
      <c r="D28" s="147">
        <v>2296</v>
      </c>
      <c r="E28" s="147">
        <v>451866284</v>
      </c>
      <c r="F28" s="150">
        <f t="shared" si="0"/>
        <v>3017</v>
      </c>
      <c r="G28" s="150">
        <f t="shared" si="0"/>
        <v>519592009</v>
      </c>
      <c r="H28" s="108"/>
      <c r="I28" s="107"/>
      <c r="J28" s="107"/>
    </row>
    <row r="29" spans="1:10" x14ac:dyDescent="0.3">
      <c r="A29" s="152" t="s">
        <v>24</v>
      </c>
      <c r="B29" s="147">
        <v>1175</v>
      </c>
      <c r="C29" s="147">
        <v>102506597</v>
      </c>
      <c r="D29" s="147">
        <v>2779</v>
      </c>
      <c r="E29" s="147">
        <v>639703381</v>
      </c>
      <c r="F29" s="150">
        <f t="shared" si="0"/>
        <v>3954</v>
      </c>
      <c r="G29" s="150">
        <f t="shared" si="0"/>
        <v>742209978</v>
      </c>
      <c r="H29" s="108"/>
      <c r="I29" s="107"/>
      <c r="J29" s="107"/>
    </row>
    <row r="30" spans="1:10" x14ac:dyDescent="0.3">
      <c r="A30" s="152" t="s">
        <v>25</v>
      </c>
      <c r="B30" s="147">
        <v>31</v>
      </c>
      <c r="C30" s="147">
        <v>5481748</v>
      </c>
      <c r="D30" s="147">
        <v>184</v>
      </c>
      <c r="E30" s="147">
        <v>55328442</v>
      </c>
      <c r="F30" s="150">
        <f t="shared" si="0"/>
        <v>215</v>
      </c>
      <c r="G30" s="150">
        <f t="shared" si="0"/>
        <v>60810190</v>
      </c>
      <c r="H30" s="108"/>
      <c r="I30" s="107"/>
      <c r="J30" s="107"/>
    </row>
    <row r="31" spans="1:10" x14ac:dyDescent="0.3">
      <c r="A31" s="152" t="s">
        <v>26</v>
      </c>
      <c r="B31" s="147">
        <v>5</v>
      </c>
      <c r="C31" s="147">
        <v>1521226.04</v>
      </c>
      <c r="D31" s="147">
        <v>21</v>
      </c>
      <c r="E31" s="147">
        <v>13605230.110000001</v>
      </c>
      <c r="F31" s="150">
        <f t="shared" si="0"/>
        <v>26</v>
      </c>
      <c r="G31" s="150">
        <f t="shared" si="0"/>
        <v>15126456.150000002</v>
      </c>
      <c r="H31" s="108"/>
      <c r="I31" s="107"/>
      <c r="J31" s="107"/>
    </row>
    <row r="32" spans="1:10" x14ac:dyDescent="0.3">
      <c r="A32" s="153" t="s">
        <v>32</v>
      </c>
      <c r="B32" s="145">
        <v>7409</v>
      </c>
      <c r="C32" s="145">
        <v>5177229.04</v>
      </c>
      <c r="D32" s="145">
        <v>8230</v>
      </c>
      <c r="E32" s="145">
        <v>13530268.4</v>
      </c>
      <c r="F32" s="139">
        <f t="shared" si="0"/>
        <v>15639</v>
      </c>
      <c r="G32" s="139">
        <f t="shared" si="0"/>
        <v>18707497.440000001</v>
      </c>
      <c r="H32" s="106">
        <f>G32/G2</f>
        <v>5.4582719155984961E-3</v>
      </c>
      <c r="I32" s="107">
        <f>F32/F2</f>
        <v>5.7752515386268648E-3</v>
      </c>
      <c r="J32" s="107">
        <f>E32/G32</f>
        <v>0.72325378866923418</v>
      </c>
    </row>
    <row r="33" spans="1:10" x14ac:dyDescent="0.3">
      <c r="A33" s="152" t="s">
        <v>23</v>
      </c>
      <c r="B33" s="147">
        <v>660</v>
      </c>
      <c r="C33" s="147">
        <v>2247915</v>
      </c>
      <c r="D33" s="147">
        <v>590</v>
      </c>
      <c r="E33" s="147">
        <v>6649939</v>
      </c>
      <c r="F33" s="150">
        <f t="shared" si="0"/>
        <v>1250</v>
      </c>
      <c r="G33" s="150">
        <f t="shared" si="0"/>
        <v>8897854</v>
      </c>
      <c r="H33" s="106"/>
      <c r="I33" s="107"/>
      <c r="J33" s="107"/>
    </row>
    <row r="34" spans="1:10" x14ac:dyDescent="0.3">
      <c r="A34" s="152" t="s">
        <v>24</v>
      </c>
      <c r="B34" s="147">
        <v>6154</v>
      </c>
      <c r="C34" s="147">
        <v>2061898</v>
      </c>
      <c r="D34" s="147">
        <v>6687</v>
      </c>
      <c r="E34" s="147">
        <v>5627278</v>
      </c>
      <c r="F34" s="150">
        <f t="shared" si="0"/>
        <v>12841</v>
      </c>
      <c r="G34" s="150">
        <f t="shared" si="0"/>
        <v>7689176</v>
      </c>
      <c r="H34" s="106"/>
      <c r="I34" s="107"/>
      <c r="J34" s="107"/>
    </row>
    <row r="35" spans="1:10" x14ac:dyDescent="0.3">
      <c r="A35" s="152" t="s">
        <v>25</v>
      </c>
      <c r="B35" s="147">
        <v>206</v>
      </c>
      <c r="C35" s="147">
        <v>793215</v>
      </c>
      <c r="D35" s="147">
        <v>806</v>
      </c>
      <c r="E35" s="147">
        <v>1165842.3</v>
      </c>
      <c r="F35" s="150">
        <f t="shared" si="0"/>
        <v>1012</v>
      </c>
      <c r="G35" s="150">
        <f t="shared" si="0"/>
        <v>1959057.3</v>
      </c>
      <c r="H35" s="106"/>
      <c r="I35" s="107"/>
      <c r="J35" s="107"/>
    </row>
    <row r="36" spans="1:10" x14ac:dyDescent="0.3">
      <c r="A36" s="152" t="s">
        <v>26</v>
      </c>
      <c r="B36" s="147">
        <v>389</v>
      </c>
      <c r="C36" s="147">
        <v>74201.039999999994</v>
      </c>
      <c r="D36" s="147">
        <v>147</v>
      </c>
      <c r="E36" s="147">
        <v>87209.1</v>
      </c>
      <c r="F36" s="150">
        <f t="shared" si="0"/>
        <v>536</v>
      </c>
      <c r="G36" s="150">
        <f t="shared" si="0"/>
        <v>161410.14000000001</v>
      </c>
      <c r="H36" s="106"/>
      <c r="I36" s="107"/>
      <c r="J36" s="107"/>
    </row>
    <row r="37" spans="1:10" x14ac:dyDescent="0.3">
      <c r="A37" s="153" t="s">
        <v>33</v>
      </c>
      <c r="B37" s="145">
        <v>589</v>
      </c>
      <c r="C37" s="145">
        <v>1097504.5</v>
      </c>
      <c r="D37" s="145">
        <v>64</v>
      </c>
      <c r="E37" s="145">
        <v>399297.7</v>
      </c>
      <c r="F37" s="139">
        <f t="shared" ref="F37:G41" si="1">B37+D37</f>
        <v>653</v>
      </c>
      <c r="G37" s="139">
        <f t="shared" si="1"/>
        <v>1496802.2</v>
      </c>
      <c r="H37" s="106">
        <f>G37/G2</f>
        <v>4.3672080873827679E-4</v>
      </c>
      <c r="I37" s="107">
        <f>F37/F2</f>
        <v>2.4114324795212883E-4</v>
      </c>
      <c r="J37" s="107">
        <f>E37/G37</f>
        <v>0.26676717872274641</v>
      </c>
    </row>
    <row r="38" spans="1:10" x14ac:dyDescent="0.3">
      <c r="A38" s="152" t="s">
        <v>23</v>
      </c>
      <c r="B38" s="147">
        <v>0</v>
      </c>
      <c r="C38" s="147">
        <v>0</v>
      </c>
      <c r="D38" s="147">
        <v>0</v>
      </c>
      <c r="E38" s="147">
        <v>0</v>
      </c>
      <c r="F38" s="150">
        <f t="shared" si="1"/>
        <v>0</v>
      </c>
      <c r="G38" s="150">
        <f t="shared" si="1"/>
        <v>0</v>
      </c>
      <c r="H38" s="106"/>
      <c r="I38" s="107"/>
      <c r="J38" s="107"/>
    </row>
    <row r="39" spans="1:10" x14ac:dyDescent="0.3">
      <c r="A39" s="152" t="s">
        <v>24</v>
      </c>
      <c r="B39" s="147">
        <v>0</v>
      </c>
      <c r="C39" s="147">
        <v>0</v>
      </c>
      <c r="D39" s="147">
        <v>0</v>
      </c>
      <c r="E39" s="147">
        <v>0</v>
      </c>
      <c r="F39" s="150">
        <f t="shared" si="1"/>
        <v>0</v>
      </c>
      <c r="G39" s="150">
        <f t="shared" si="1"/>
        <v>0</v>
      </c>
      <c r="H39" s="106"/>
      <c r="I39" s="107"/>
      <c r="J39" s="107"/>
    </row>
    <row r="40" spans="1:10" x14ac:dyDescent="0.3">
      <c r="A40" s="152" t="s">
        <v>25</v>
      </c>
      <c r="B40" s="147">
        <v>541</v>
      </c>
      <c r="C40" s="147">
        <v>1026580.5</v>
      </c>
      <c r="D40" s="147">
        <v>64</v>
      </c>
      <c r="E40" s="147">
        <v>399297.7</v>
      </c>
      <c r="F40" s="150">
        <f t="shared" si="1"/>
        <v>605</v>
      </c>
      <c r="G40" s="150">
        <f t="shared" si="1"/>
        <v>1425878.2</v>
      </c>
      <c r="H40" s="106"/>
      <c r="I40" s="107"/>
      <c r="J40" s="107"/>
    </row>
    <row r="41" spans="1:10" x14ac:dyDescent="0.3">
      <c r="A41" s="152" t="s">
        <v>26</v>
      </c>
      <c r="B41" s="147">
        <v>48</v>
      </c>
      <c r="C41" s="147">
        <v>70924</v>
      </c>
      <c r="D41" s="147">
        <v>0</v>
      </c>
      <c r="E41" s="147">
        <v>0</v>
      </c>
      <c r="F41" s="150">
        <f t="shared" si="1"/>
        <v>48</v>
      </c>
      <c r="G41" s="150">
        <f t="shared" si="1"/>
        <v>70924</v>
      </c>
      <c r="H41" s="106"/>
      <c r="I41" s="107"/>
      <c r="J41" s="107"/>
    </row>
    <row r="43" spans="1:10" x14ac:dyDescent="0.3">
      <c r="F43" s="1"/>
    </row>
    <row r="44" spans="1:10" x14ac:dyDescent="0.3">
      <c r="A44" t="s">
        <v>14</v>
      </c>
    </row>
    <row r="45" spans="1:10" x14ac:dyDescent="0.3">
      <c r="A45" t="s">
        <v>15</v>
      </c>
    </row>
    <row r="46" spans="1:10" x14ac:dyDescent="0.3">
      <c r="A46" t="s">
        <v>16</v>
      </c>
    </row>
    <row r="47" spans="1:10" x14ac:dyDescent="0.3">
      <c r="A47" t="s">
        <v>17</v>
      </c>
    </row>
    <row r="48" spans="1:10" x14ac:dyDescent="0.3">
      <c r="A48" t="s">
        <v>18</v>
      </c>
    </row>
    <row r="49" spans="1:1" x14ac:dyDescent="0.3">
      <c r="A49" t="s">
        <v>19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31" workbookViewId="0">
      <selection activeCell="D46" sqref="D46"/>
    </sheetView>
  </sheetViews>
  <sheetFormatPr defaultColWidth="9.109375" defaultRowHeight="14.4" x14ac:dyDescent="0.3"/>
  <cols>
    <col min="1" max="1" width="17.44140625" style="10" customWidth="1"/>
    <col min="2" max="2" width="13.109375" style="11" customWidth="1"/>
    <col min="3" max="3" width="14.44140625" style="11" customWidth="1"/>
    <col min="4" max="4" width="13.109375" style="11" customWidth="1"/>
    <col min="5" max="5" width="14.109375" style="11" customWidth="1"/>
    <col min="6" max="6" width="11.44140625" style="10" customWidth="1"/>
    <col min="7" max="7" width="12.88671875" style="10" customWidth="1"/>
    <col min="8" max="8" width="12.6640625" style="10" bestFit="1" customWidth="1"/>
    <col min="9" max="9" width="11.88671875" style="10" customWidth="1"/>
    <col min="10" max="10" width="13.6640625" style="10" bestFit="1" customWidth="1"/>
    <col min="11" max="11" width="9.109375" style="10"/>
    <col min="12" max="12" width="12.6640625" style="10" bestFit="1" customWidth="1"/>
    <col min="13" max="16384" width="9.109375" style="10"/>
  </cols>
  <sheetData>
    <row r="1" spans="1:10" ht="43.2" x14ac:dyDescent="0.3">
      <c r="A1" s="130">
        <f>JAN!A1</f>
        <v>2014</v>
      </c>
      <c r="B1" s="131" t="str">
        <f>JUNE!B1</f>
        <v>LDC # of Customer</v>
      </c>
      <c r="C1" s="131" t="str">
        <f>JUNE!C1</f>
        <v>LDC  kWh used</v>
      </c>
      <c r="D1" s="131" t="str">
        <f>JUNE!D1</f>
        <v xml:space="preserve"> CG # of Customer</v>
      </c>
      <c r="E1" s="131" t="str">
        <f>JUNE!E1</f>
        <v xml:space="preserve"> CG kWh Used</v>
      </c>
      <c r="F1" s="132" t="s">
        <v>11</v>
      </c>
      <c r="G1" s="132" t="s">
        <v>10</v>
      </c>
      <c r="H1" s="6" t="s">
        <v>12</v>
      </c>
      <c r="I1" s="6" t="s">
        <v>13</v>
      </c>
      <c r="J1" s="7" t="s">
        <v>21</v>
      </c>
    </row>
    <row r="2" spans="1:10" ht="15" x14ac:dyDescent="0.25">
      <c r="A2" s="90" t="s">
        <v>37</v>
      </c>
      <c r="B2" s="145">
        <v>2176087</v>
      </c>
      <c r="C2" s="145">
        <v>1947866102.2300003</v>
      </c>
      <c r="D2" s="145">
        <v>532548</v>
      </c>
      <c r="E2" s="145">
        <v>2222851750.6500001</v>
      </c>
      <c r="F2" s="139">
        <f>B2+D2</f>
        <v>2708635</v>
      </c>
      <c r="G2" s="139">
        <f>C2+E2</f>
        <v>4170717852.8800001</v>
      </c>
      <c r="H2" s="156">
        <f>SUM(H3:H36)</f>
        <v>0.99962166431399557</v>
      </c>
      <c r="I2" s="157">
        <f>SUM(I3:I36)</f>
        <v>0.9997596575396831</v>
      </c>
      <c r="J2" s="157">
        <f>E2/G2</f>
        <v>0.53296622525425863</v>
      </c>
    </row>
    <row r="3" spans="1:10" x14ac:dyDescent="0.3">
      <c r="A3" s="153" t="s">
        <v>22</v>
      </c>
      <c r="B3" s="158">
        <v>1701854</v>
      </c>
      <c r="C3" s="158">
        <v>1136334156.5899999</v>
      </c>
      <c r="D3" s="158">
        <v>368944</v>
      </c>
      <c r="E3" s="158">
        <v>257266835</v>
      </c>
      <c r="F3" s="145">
        <f>B3+D3</f>
        <v>2070798</v>
      </c>
      <c r="G3" s="145">
        <f>C3+E3</f>
        <v>1393600991.5899999</v>
      </c>
      <c r="H3" s="108">
        <f>G3/G$2</f>
        <v>0.33413935939773021</v>
      </c>
      <c r="I3" s="159">
        <f>F3/F2</f>
        <v>0.76451718300915406</v>
      </c>
      <c r="J3" s="159">
        <f>E3/G3</f>
        <v>0.18460580650597613</v>
      </c>
    </row>
    <row r="4" spans="1:10" x14ac:dyDescent="0.3">
      <c r="A4" s="155" t="s">
        <v>23</v>
      </c>
      <c r="B4" s="158">
        <v>843403</v>
      </c>
      <c r="C4" s="158">
        <v>570647647</v>
      </c>
      <c r="D4" s="158">
        <v>138957</v>
      </c>
      <c r="E4" s="158">
        <v>97432349</v>
      </c>
      <c r="F4" s="158">
        <f>B4+D4</f>
        <v>982360</v>
      </c>
      <c r="G4" s="158">
        <f t="shared" ref="F4:G36" si="0">C4+E4</f>
        <v>668079996</v>
      </c>
      <c r="H4" s="108"/>
      <c r="I4" s="159"/>
      <c r="J4" s="159"/>
    </row>
    <row r="5" spans="1:10" x14ac:dyDescent="0.3">
      <c r="A5" s="155" t="s">
        <v>24</v>
      </c>
      <c r="B5" s="158">
        <v>703789</v>
      </c>
      <c r="C5" s="158">
        <v>461785955</v>
      </c>
      <c r="D5" s="158">
        <v>213446</v>
      </c>
      <c r="E5" s="158">
        <v>146457889</v>
      </c>
      <c r="F5" s="158">
        <f t="shared" si="0"/>
        <v>917235</v>
      </c>
      <c r="G5" s="158">
        <f t="shared" si="0"/>
        <v>608243844</v>
      </c>
      <c r="H5" s="108"/>
      <c r="I5" s="159"/>
      <c r="J5" s="159"/>
    </row>
    <row r="6" spans="1:10" x14ac:dyDescent="0.3">
      <c r="A6" s="155" t="s">
        <v>25</v>
      </c>
      <c r="B6" s="158">
        <v>138529</v>
      </c>
      <c r="C6" s="158">
        <v>94518365</v>
      </c>
      <c r="D6" s="158">
        <v>12762</v>
      </c>
      <c r="E6" s="158">
        <v>9879905</v>
      </c>
      <c r="F6" s="158">
        <f t="shared" si="0"/>
        <v>151291</v>
      </c>
      <c r="G6" s="158">
        <f t="shared" si="0"/>
        <v>104398270</v>
      </c>
      <c r="H6" s="108"/>
      <c r="I6" s="159"/>
      <c r="J6" s="159"/>
    </row>
    <row r="7" spans="1:10" x14ac:dyDescent="0.3">
      <c r="A7" s="155" t="s">
        <v>26</v>
      </c>
      <c r="B7" s="158">
        <v>16133</v>
      </c>
      <c r="C7" s="158">
        <v>9382189.5899999999</v>
      </c>
      <c r="D7" s="158">
        <v>3779</v>
      </c>
      <c r="E7" s="158">
        <v>3496692</v>
      </c>
      <c r="F7" s="158">
        <f t="shared" si="0"/>
        <v>19912</v>
      </c>
      <c r="G7" s="158">
        <f t="shared" si="0"/>
        <v>12878881.59</v>
      </c>
      <c r="H7" s="108"/>
      <c r="I7" s="159"/>
      <c r="J7" s="159"/>
    </row>
    <row r="8" spans="1:10" x14ac:dyDescent="0.3">
      <c r="A8" s="153" t="s">
        <v>27</v>
      </c>
      <c r="B8" s="158">
        <v>219585</v>
      </c>
      <c r="C8" s="158">
        <v>130711873.41</v>
      </c>
      <c r="D8" s="158">
        <v>56889</v>
      </c>
      <c r="E8" s="158">
        <v>33385716</v>
      </c>
      <c r="F8" s="139">
        <f t="shared" si="0"/>
        <v>276474</v>
      </c>
      <c r="G8" s="139">
        <f t="shared" si="0"/>
        <v>164097589.41</v>
      </c>
      <c r="H8" s="108">
        <f>G8/G2</f>
        <v>3.934516675509131E-2</v>
      </c>
      <c r="I8" s="109">
        <f>F8/F2</f>
        <v>0.10207133851552534</v>
      </c>
      <c r="J8" s="109">
        <f>E8/G8</f>
        <v>0.2034503743780498</v>
      </c>
    </row>
    <row r="9" spans="1:10" x14ac:dyDescent="0.3">
      <c r="A9" s="155" t="s">
        <v>23</v>
      </c>
      <c r="B9" s="158">
        <v>118172</v>
      </c>
      <c r="C9" s="158">
        <v>70656285</v>
      </c>
      <c r="D9" s="158">
        <v>36556</v>
      </c>
      <c r="E9" s="158">
        <v>21725610</v>
      </c>
      <c r="F9" s="160">
        <f t="shared" si="0"/>
        <v>154728</v>
      </c>
      <c r="G9" s="160">
        <f t="shared" si="0"/>
        <v>92381895</v>
      </c>
      <c r="H9" s="108"/>
      <c r="I9" s="109"/>
      <c r="J9" s="109"/>
    </row>
    <row r="10" spans="1:10" x14ac:dyDescent="0.3">
      <c r="A10" s="155" t="s">
        <v>24</v>
      </c>
      <c r="B10" s="158">
        <v>67650</v>
      </c>
      <c r="C10" s="158">
        <v>36521981</v>
      </c>
      <c r="D10" s="158">
        <v>15328</v>
      </c>
      <c r="E10" s="158">
        <v>8194930</v>
      </c>
      <c r="F10" s="160">
        <f t="shared" si="0"/>
        <v>82978</v>
      </c>
      <c r="G10" s="160">
        <f t="shared" si="0"/>
        <v>44716911</v>
      </c>
      <c r="H10" s="108"/>
      <c r="I10" s="109"/>
      <c r="J10" s="109"/>
    </row>
    <row r="11" spans="1:10" x14ac:dyDescent="0.3">
      <c r="A11" s="155" t="s">
        <v>25</v>
      </c>
      <c r="B11" s="158">
        <v>29479</v>
      </c>
      <c r="C11" s="158">
        <v>21150784</v>
      </c>
      <c r="D11" s="158">
        <v>4459</v>
      </c>
      <c r="E11" s="158">
        <v>3071855</v>
      </c>
      <c r="F11" s="160">
        <f t="shared" si="0"/>
        <v>33938</v>
      </c>
      <c r="G11" s="160">
        <f t="shared" si="0"/>
        <v>24222639</v>
      </c>
      <c r="H11" s="108"/>
      <c r="I11" s="109"/>
      <c r="J11" s="109"/>
    </row>
    <row r="12" spans="1:10" x14ac:dyDescent="0.3">
      <c r="A12" s="155" t="s">
        <v>26</v>
      </c>
      <c r="B12" s="158">
        <v>4284</v>
      </c>
      <c r="C12" s="158">
        <v>2382823.41</v>
      </c>
      <c r="D12" s="158">
        <v>546</v>
      </c>
      <c r="E12" s="158">
        <v>393321</v>
      </c>
      <c r="F12" s="160">
        <f t="shared" si="0"/>
        <v>4830</v>
      </c>
      <c r="G12" s="160">
        <f t="shared" si="0"/>
        <v>2776144.41</v>
      </c>
      <c r="H12" s="108"/>
      <c r="I12" s="109"/>
      <c r="J12" s="109"/>
    </row>
    <row r="13" spans="1:10" x14ac:dyDescent="0.3">
      <c r="A13" s="153" t="s">
        <v>28</v>
      </c>
      <c r="B13" s="158">
        <v>1764</v>
      </c>
      <c r="C13" s="158">
        <v>1331031</v>
      </c>
      <c r="D13" s="158">
        <v>1000</v>
      </c>
      <c r="E13" s="158">
        <v>956759</v>
      </c>
      <c r="F13" s="145">
        <f t="shared" si="0"/>
        <v>2764</v>
      </c>
      <c r="G13" s="145">
        <f t="shared" si="0"/>
        <v>2287790</v>
      </c>
      <c r="H13" s="110">
        <f>G13/G2</f>
        <v>5.48536266585431E-4</v>
      </c>
      <c r="I13" s="111">
        <f>F13/F2</f>
        <v>1.0204401848163374E-3</v>
      </c>
      <c r="J13" s="111">
        <f>E13/G13</f>
        <v>0.4182022825521573</v>
      </c>
    </row>
    <row r="14" spans="1:10" x14ac:dyDescent="0.3">
      <c r="A14" s="155" t="s">
        <v>23</v>
      </c>
      <c r="B14" s="158">
        <v>115</v>
      </c>
      <c r="C14" s="158">
        <v>169003</v>
      </c>
      <c r="D14" s="158">
        <v>65</v>
      </c>
      <c r="E14" s="158">
        <v>411710</v>
      </c>
      <c r="F14" s="158">
        <f t="shared" si="0"/>
        <v>180</v>
      </c>
      <c r="G14" s="158">
        <f t="shared" si="0"/>
        <v>580713</v>
      </c>
      <c r="H14" s="110"/>
      <c r="I14" s="112"/>
      <c r="J14" s="112"/>
    </row>
    <row r="15" spans="1:10" x14ac:dyDescent="0.3">
      <c r="A15" s="155" t="s">
        <v>24</v>
      </c>
      <c r="B15" s="158">
        <v>1649</v>
      </c>
      <c r="C15" s="158">
        <v>1162028</v>
      </c>
      <c r="D15" s="158">
        <v>935</v>
      </c>
      <c r="E15" s="158">
        <v>545049</v>
      </c>
      <c r="F15" s="158">
        <f t="shared" si="0"/>
        <v>2584</v>
      </c>
      <c r="G15" s="158">
        <f t="shared" si="0"/>
        <v>1707077</v>
      </c>
      <c r="H15" s="110"/>
      <c r="I15" s="112"/>
      <c r="J15" s="112"/>
    </row>
    <row r="16" spans="1:10" x14ac:dyDescent="0.3">
      <c r="A16" s="155" t="s">
        <v>26</v>
      </c>
      <c r="B16" s="158">
        <v>0</v>
      </c>
      <c r="C16" s="158">
        <v>0</v>
      </c>
      <c r="D16" s="158">
        <v>0</v>
      </c>
      <c r="E16" s="158">
        <v>0</v>
      </c>
      <c r="F16" s="158">
        <f t="shared" si="0"/>
        <v>0</v>
      </c>
      <c r="G16" s="158">
        <f t="shared" si="0"/>
        <v>0</v>
      </c>
      <c r="H16" s="110"/>
      <c r="I16" s="113"/>
      <c r="J16" s="113"/>
    </row>
    <row r="17" spans="1:10" x14ac:dyDescent="0.3">
      <c r="A17" s="153" t="s">
        <v>29</v>
      </c>
      <c r="B17" s="158">
        <v>215328</v>
      </c>
      <c r="C17" s="158">
        <v>227005601</v>
      </c>
      <c r="D17" s="158">
        <v>72995</v>
      </c>
      <c r="E17" s="158">
        <v>203711082.40000001</v>
      </c>
      <c r="F17" s="139">
        <f t="shared" si="0"/>
        <v>288323</v>
      </c>
      <c r="G17" s="139">
        <f t="shared" si="0"/>
        <v>430716683.39999998</v>
      </c>
      <c r="H17" s="108">
        <f>G17/G2</f>
        <v>0.10327159462550979</v>
      </c>
      <c r="I17" s="109">
        <f>F17/F2</f>
        <v>0.10644586664500755</v>
      </c>
      <c r="J17" s="109">
        <f>E17/G17</f>
        <v>0.47295842081607192</v>
      </c>
    </row>
    <row r="18" spans="1:10" x14ac:dyDescent="0.3">
      <c r="A18" s="155" t="s">
        <v>23</v>
      </c>
      <c r="B18" s="158">
        <v>113151</v>
      </c>
      <c r="C18" s="158">
        <v>121625635</v>
      </c>
      <c r="D18" s="158">
        <v>31879</v>
      </c>
      <c r="E18" s="158">
        <v>64561706</v>
      </c>
      <c r="F18" s="160">
        <f t="shared" si="0"/>
        <v>145030</v>
      </c>
      <c r="G18" s="160">
        <f t="shared" si="0"/>
        <v>186187341</v>
      </c>
      <c r="H18" s="108"/>
      <c r="I18" s="109"/>
      <c r="J18" s="109"/>
    </row>
    <row r="19" spans="1:10" x14ac:dyDescent="0.3">
      <c r="A19" s="155" t="s">
        <v>24</v>
      </c>
      <c r="B19" s="158">
        <v>85059</v>
      </c>
      <c r="C19" s="158">
        <v>67915777</v>
      </c>
      <c r="D19" s="158">
        <v>35788</v>
      </c>
      <c r="E19" s="158">
        <v>79498444</v>
      </c>
      <c r="F19" s="160">
        <f t="shared" si="0"/>
        <v>120847</v>
      </c>
      <c r="G19" s="160">
        <f t="shared" si="0"/>
        <v>147414221</v>
      </c>
      <c r="H19" s="108"/>
      <c r="I19" s="109"/>
      <c r="J19" s="109"/>
    </row>
    <row r="20" spans="1:10" x14ac:dyDescent="0.3">
      <c r="A20" s="155" t="s">
        <v>25</v>
      </c>
      <c r="B20" s="158">
        <v>15385</v>
      </c>
      <c r="C20" s="158">
        <v>37198237</v>
      </c>
      <c r="D20" s="158">
        <v>4921</v>
      </c>
      <c r="E20" s="158">
        <v>59525025.399999999</v>
      </c>
      <c r="F20" s="160">
        <f t="shared" si="0"/>
        <v>20306</v>
      </c>
      <c r="G20" s="160">
        <f t="shared" si="0"/>
        <v>96723262.400000006</v>
      </c>
      <c r="H20" s="108"/>
      <c r="I20" s="109"/>
      <c r="J20" s="109"/>
    </row>
    <row r="21" spans="1:10" x14ac:dyDescent="0.3">
      <c r="A21" s="155" t="s">
        <v>26</v>
      </c>
      <c r="B21" s="158">
        <v>1733</v>
      </c>
      <c r="C21" s="158">
        <v>265952</v>
      </c>
      <c r="D21" s="158">
        <v>407</v>
      </c>
      <c r="E21" s="158">
        <v>125907</v>
      </c>
      <c r="F21" s="160">
        <f t="shared" si="0"/>
        <v>2140</v>
      </c>
      <c r="G21" s="160">
        <f t="shared" si="0"/>
        <v>391859</v>
      </c>
      <c r="H21" s="108"/>
      <c r="I21" s="109"/>
      <c r="J21" s="109"/>
    </row>
    <row r="22" spans="1:10" x14ac:dyDescent="0.3">
      <c r="A22" s="153" t="s">
        <v>30</v>
      </c>
      <c r="B22" s="158">
        <v>27625</v>
      </c>
      <c r="C22" s="158">
        <v>249935345.5</v>
      </c>
      <c r="D22" s="158">
        <v>19173</v>
      </c>
      <c r="E22" s="158">
        <v>351326837.44</v>
      </c>
      <c r="F22" s="139">
        <f t="shared" si="0"/>
        <v>46798</v>
      </c>
      <c r="G22" s="139">
        <f t="shared" si="0"/>
        <v>601262182.94000006</v>
      </c>
      <c r="H22" s="108">
        <f>G22/G2</f>
        <v>0.14416275666425415</v>
      </c>
      <c r="I22" s="109">
        <f>F22/F2</f>
        <v>1.7277337108912792E-2</v>
      </c>
      <c r="J22" s="109">
        <f>E22/G22</f>
        <v>0.58431554055522383</v>
      </c>
    </row>
    <row r="23" spans="1:10" x14ac:dyDescent="0.3">
      <c r="A23" s="155" t="s">
        <v>23</v>
      </c>
      <c r="B23" s="158">
        <v>5095</v>
      </c>
      <c r="C23" s="158">
        <v>90594566</v>
      </c>
      <c r="D23" s="158">
        <v>6726</v>
      </c>
      <c r="E23" s="158">
        <v>154958673</v>
      </c>
      <c r="F23" s="160">
        <f t="shared" si="0"/>
        <v>11821</v>
      </c>
      <c r="G23" s="160">
        <f t="shared" si="0"/>
        <v>245553239</v>
      </c>
      <c r="H23" s="108"/>
      <c r="I23" s="109"/>
      <c r="J23" s="109"/>
    </row>
    <row r="24" spans="1:10" x14ac:dyDescent="0.3">
      <c r="A24" s="155" t="s">
        <v>24</v>
      </c>
      <c r="B24" s="158">
        <v>21016</v>
      </c>
      <c r="C24" s="158">
        <v>144283216</v>
      </c>
      <c r="D24" s="158">
        <v>11363</v>
      </c>
      <c r="E24" s="158">
        <v>164571848</v>
      </c>
      <c r="F24" s="160">
        <f t="shared" si="0"/>
        <v>32379</v>
      </c>
      <c r="G24" s="160">
        <f t="shared" si="0"/>
        <v>308855064</v>
      </c>
      <c r="H24" s="108"/>
      <c r="I24" s="109"/>
      <c r="J24" s="109"/>
    </row>
    <row r="25" spans="1:10" x14ac:dyDescent="0.3">
      <c r="A25" s="155" t="s">
        <v>25</v>
      </c>
      <c r="B25" s="158">
        <v>362</v>
      </c>
      <c r="C25" s="158">
        <v>10194816</v>
      </c>
      <c r="D25" s="158">
        <v>708</v>
      </c>
      <c r="E25" s="158">
        <v>28497498</v>
      </c>
      <c r="F25" s="160">
        <f t="shared" si="0"/>
        <v>1070</v>
      </c>
      <c r="G25" s="160">
        <f t="shared" si="0"/>
        <v>38692314</v>
      </c>
      <c r="H25" s="108"/>
      <c r="I25" s="109"/>
      <c r="J25" s="109"/>
    </row>
    <row r="26" spans="1:10" x14ac:dyDescent="0.3">
      <c r="A26" s="155" t="s">
        <v>26</v>
      </c>
      <c r="B26" s="158">
        <v>1152</v>
      </c>
      <c r="C26" s="158">
        <v>4862747.5</v>
      </c>
      <c r="D26" s="158">
        <v>376</v>
      </c>
      <c r="E26" s="158">
        <v>3298818.44</v>
      </c>
      <c r="F26" s="160">
        <f t="shared" si="0"/>
        <v>1528</v>
      </c>
      <c r="G26" s="160">
        <f t="shared" si="0"/>
        <v>8161565.9399999995</v>
      </c>
      <c r="H26" s="108"/>
      <c r="I26" s="109"/>
      <c r="J26" s="109"/>
    </row>
    <row r="27" spans="1:10" x14ac:dyDescent="0.3">
      <c r="A27" s="153" t="s">
        <v>31</v>
      </c>
      <c r="B27" s="158">
        <v>1930</v>
      </c>
      <c r="C27" s="158">
        <v>195845648.94</v>
      </c>
      <c r="D27" s="158">
        <v>5292</v>
      </c>
      <c r="E27" s="158">
        <v>1361830979.29</v>
      </c>
      <c r="F27" s="139">
        <f t="shared" si="0"/>
        <v>7222</v>
      </c>
      <c r="G27" s="139">
        <f t="shared" si="0"/>
        <v>1557676628.23</v>
      </c>
      <c r="H27" s="108">
        <f>G27/G2</f>
        <v>0.37347926260568781</v>
      </c>
      <c r="I27" s="107">
        <f>F27/F2</f>
        <v>2.6662876319622246E-3</v>
      </c>
      <c r="J27" s="107">
        <f>E27/G27</f>
        <v>0.87427066350572324</v>
      </c>
    </row>
    <row r="28" spans="1:10" x14ac:dyDescent="0.3">
      <c r="A28" s="155" t="s">
        <v>23</v>
      </c>
      <c r="B28" s="158">
        <v>701</v>
      </c>
      <c r="C28" s="158">
        <v>73280882</v>
      </c>
      <c r="D28" s="158">
        <v>2299</v>
      </c>
      <c r="E28" s="158">
        <v>572476998</v>
      </c>
      <c r="F28" s="160">
        <f t="shared" si="0"/>
        <v>3000</v>
      </c>
      <c r="G28" s="160">
        <f t="shared" si="0"/>
        <v>645757880</v>
      </c>
      <c r="H28" s="108"/>
      <c r="I28" s="107"/>
      <c r="J28" s="107"/>
    </row>
    <row r="29" spans="1:10" x14ac:dyDescent="0.3">
      <c r="A29" s="155" t="s">
        <v>24</v>
      </c>
      <c r="B29" s="158">
        <v>1190</v>
      </c>
      <c r="C29" s="158">
        <v>116101297</v>
      </c>
      <c r="D29" s="158">
        <v>2773</v>
      </c>
      <c r="E29" s="158">
        <v>713178542</v>
      </c>
      <c r="F29" s="160">
        <f t="shared" si="0"/>
        <v>3963</v>
      </c>
      <c r="G29" s="160">
        <f t="shared" si="0"/>
        <v>829279839</v>
      </c>
      <c r="H29" s="108"/>
      <c r="I29" s="107"/>
      <c r="J29" s="107"/>
    </row>
    <row r="30" spans="1:10" x14ac:dyDescent="0.3">
      <c r="A30" s="155" t="s">
        <v>25</v>
      </c>
      <c r="B30" s="158">
        <v>34</v>
      </c>
      <c r="C30" s="158">
        <v>5127572</v>
      </c>
      <c r="D30" s="158">
        <v>199</v>
      </c>
      <c r="E30" s="158">
        <v>63733493</v>
      </c>
      <c r="F30" s="160">
        <f t="shared" si="0"/>
        <v>233</v>
      </c>
      <c r="G30" s="160">
        <f t="shared" si="0"/>
        <v>68861065</v>
      </c>
      <c r="H30" s="108"/>
      <c r="I30" s="107"/>
      <c r="J30" s="107"/>
    </row>
    <row r="31" spans="1:10" x14ac:dyDescent="0.3">
      <c r="A31" s="155" t="s">
        <v>26</v>
      </c>
      <c r="B31" s="158">
        <v>5</v>
      </c>
      <c r="C31" s="158">
        <v>1335897.94</v>
      </c>
      <c r="D31" s="158">
        <v>21</v>
      </c>
      <c r="E31" s="158">
        <v>12441946.289999999</v>
      </c>
      <c r="F31" s="160">
        <f t="shared" si="0"/>
        <v>26</v>
      </c>
      <c r="G31" s="160">
        <f t="shared" si="0"/>
        <v>13777844.229999999</v>
      </c>
      <c r="H31" s="108"/>
      <c r="I31" s="107"/>
      <c r="J31" s="107"/>
    </row>
    <row r="32" spans="1:10" x14ac:dyDescent="0.3">
      <c r="A32" s="153" t="s">
        <v>32</v>
      </c>
      <c r="B32" s="158">
        <v>7414</v>
      </c>
      <c r="C32" s="158">
        <v>5519142.3900000006</v>
      </c>
      <c r="D32" s="158">
        <v>8191</v>
      </c>
      <c r="E32" s="158">
        <v>13978913.520000001</v>
      </c>
      <c r="F32" s="139">
        <f t="shared" si="0"/>
        <v>15605</v>
      </c>
      <c r="G32" s="139">
        <f t="shared" si="0"/>
        <v>19498055.910000004</v>
      </c>
      <c r="H32" s="106">
        <f>G32/G2</f>
        <v>4.6749879991368959E-3</v>
      </c>
      <c r="I32" s="107">
        <f>F32/F2</f>
        <v>5.7612044443049728E-3</v>
      </c>
      <c r="J32" s="107">
        <f>E32/G32</f>
        <v>0.71693883659604285</v>
      </c>
    </row>
    <row r="33" spans="1:10" x14ac:dyDescent="0.3">
      <c r="A33" s="155" t="s">
        <v>23</v>
      </c>
      <c r="B33" s="158">
        <v>653</v>
      </c>
      <c r="C33" s="158">
        <v>2429117</v>
      </c>
      <c r="D33" s="158">
        <v>587</v>
      </c>
      <c r="E33" s="158">
        <v>6962439</v>
      </c>
      <c r="F33" s="160">
        <f t="shared" si="0"/>
        <v>1240</v>
      </c>
      <c r="G33" s="160">
        <f t="shared" si="0"/>
        <v>9391556</v>
      </c>
      <c r="H33" s="106"/>
      <c r="I33" s="107"/>
      <c r="J33" s="107"/>
    </row>
    <row r="34" spans="1:10" x14ac:dyDescent="0.3">
      <c r="A34" s="155" t="s">
        <v>24</v>
      </c>
      <c r="B34" s="158">
        <v>6166</v>
      </c>
      <c r="C34" s="158">
        <v>2169107</v>
      </c>
      <c r="D34" s="158">
        <v>6649</v>
      </c>
      <c r="E34" s="158">
        <v>5680895</v>
      </c>
      <c r="F34" s="160">
        <f t="shared" si="0"/>
        <v>12815</v>
      </c>
      <c r="G34" s="160">
        <f t="shared" si="0"/>
        <v>7850002</v>
      </c>
      <c r="H34" s="106"/>
      <c r="I34" s="107"/>
      <c r="J34" s="107"/>
    </row>
    <row r="35" spans="1:10" x14ac:dyDescent="0.3">
      <c r="A35" s="155" t="s">
        <v>25</v>
      </c>
      <c r="B35" s="158">
        <v>206</v>
      </c>
      <c r="C35" s="158">
        <v>854984.4</v>
      </c>
      <c r="D35" s="158">
        <v>807</v>
      </c>
      <c r="E35" s="158">
        <v>1243329.8</v>
      </c>
      <c r="F35" s="160">
        <f t="shared" si="0"/>
        <v>1013</v>
      </c>
      <c r="G35" s="160">
        <f t="shared" si="0"/>
        <v>2098314.2000000002</v>
      </c>
      <c r="H35" s="106"/>
      <c r="I35" s="107"/>
      <c r="J35" s="107"/>
    </row>
    <row r="36" spans="1:10" x14ac:dyDescent="0.3">
      <c r="A36" s="155" t="s">
        <v>26</v>
      </c>
      <c r="B36" s="158">
        <v>389</v>
      </c>
      <c r="C36" s="158">
        <v>65933.990000000005</v>
      </c>
      <c r="D36" s="158">
        <v>148</v>
      </c>
      <c r="E36" s="158">
        <v>92249.72</v>
      </c>
      <c r="F36" s="160">
        <f t="shared" si="0"/>
        <v>537</v>
      </c>
      <c r="G36" s="160">
        <f t="shared" si="0"/>
        <v>158183.71000000002</v>
      </c>
      <c r="H36" s="106"/>
      <c r="I36" s="107"/>
      <c r="J36" s="107"/>
    </row>
    <row r="37" spans="1:10" x14ac:dyDescent="0.3">
      <c r="A37" s="153" t="s">
        <v>33</v>
      </c>
      <c r="B37" s="158">
        <v>587</v>
      </c>
      <c r="C37" s="158">
        <v>1183303.3999999999</v>
      </c>
      <c r="D37" s="158">
        <v>64</v>
      </c>
      <c r="E37" s="158">
        <v>394628</v>
      </c>
      <c r="F37" s="139">
        <f t="shared" ref="F37:G41" si="1">B37+D37</f>
        <v>651</v>
      </c>
      <c r="G37" s="139">
        <f t="shared" si="1"/>
        <v>1577931.4</v>
      </c>
      <c r="H37" s="106">
        <f>G37/G2</f>
        <v>3.7833568600436328E-4</v>
      </c>
      <c r="I37" s="107">
        <f>F37/F2</f>
        <v>2.4034246031672779E-4</v>
      </c>
      <c r="J37" s="107">
        <f>E37/G37</f>
        <v>0.25009198752239803</v>
      </c>
    </row>
    <row r="38" spans="1:10" x14ac:dyDescent="0.3">
      <c r="A38" s="155" t="s">
        <v>23</v>
      </c>
      <c r="B38" s="158">
        <v>0</v>
      </c>
      <c r="C38" s="158">
        <v>0</v>
      </c>
      <c r="D38" s="158">
        <v>0</v>
      </c>
      <c r="E38" s="158">
        <v>0</v>
      </c>
      <c r="F38" s="160">
        <f t="shared" si="1"/>
        <v>0</v>
      </c>
      <c r="G38" s="160">
        <f t="shared" si="1"/>
        <v>0</v>
      </c>
      <c r="H38" s="106"/>
      <c r="I38" s="107"/>
      <c r="J38" s="107"/>
    </row>
    <row r="39" spans="1:10" x14ac:dyDescent="0.3">
      <c r="A39" s="155" t="s">
        <v>24</v>
      </c>
      <c r="B39" s="158">
        <v>0</v>
      </c>
      <c r="C39" s="158">
        <v>0</v>
      </c>
      <c r="D39" s="158">
        <v>0</v>
      </c>
      <c r="E39" s="158">
        <v>0</v>
      </c>
      <c r="F39" s="160">
        <f t="shared" si="1"/>
        <v>0</v>
      </c>
      <c r="G39" s="160">
        <f t="shared" si="1"/>
        <v>0</v>
      </c>
      <c r="H39" s="106"/>
      <c r="I39" s="107"/>
      <c r="J39" s="107"/>
    </row>
    <row r="40" spans="1:10" x14ac:dyDescent="0.3">
      <c r="A40" s="155" t="s">
        <v>25</v>
      </c>
      <c r="B40" s="158">
        <v>541</v>
      </c>
      <c r="C40" s="158">
        <v>1102012.3999999999</v>
      </c>
      <c r="D40" s="158">
        <v>64</v>
      </c>
      <c r="E40" s="158">
        <v>394628</v>
      </c>
      <c r="F40" s="160">
        <f t="shared" si="1"/>
        <v>605</v>
      </c>
      <c r="G40" s="160">
        <f t="shared" si="1"/>
        <v>1496640.4</v>
      </c>
      <c r="H40" s="106"/>
      <c r="I40" s="107"/>
      <c r="J40" s="107"/>
    </row>
    <row r="41" spans="1:10" x14ac:dyDescent="0.3">
      <c r="A41" s="155" t="s">
        <v>26</v>
      </c>
      <c r="B41" s="158">
        <v>46</v>
      </c>
      <c r="C41" s="158">
        <v>81291</v>
      </c>
      <c r="D41" s="158">
        <v>0</v>
      </c>
      <c r="E41" s="158">
        <v>0</v>
      </c>
      <c r="F41" s="160">
        <f t="shared" si="1"/>
        <v>46</v>
      </c>
      <c r="G41" s="160">
        <f t="shared" si="1"/>
        <v>81291</v>
      </c>
      <c r="H41" s="106"/>
      <c r="I41" s="107"/>
      <c r="J41" s="107"/>
    </row>
    <row r="43" spans="1:10" x14ac:dyDescent="0.3">
      <c r="F43" s="11"/>
    </row>
    <row r="44" spans="1:10" x14ac:dyDescent="0.3">
      <c r="A44" s="10" t="s">
        <v>14</v>
      </c>
    </row>
    <row r="45" spans="1:10" x14ac:dyDescent="0.3">
      <c r="A45" s="10" t="s">
        <v>15</v>
      </c>
    </row>
    <row r="46" spans="1:10" x14ac:dyDescent="0.3">
      <c r="A46" s="10" t="s">
        <v>16</v>
      </c>
    </row>
    <row r="47" spans="1:10" x14ac:dyDescent="0.3">
      <c r="A47" s="10" t="s">
        <v>17</v>
      </c>
    </row>
    <row r="48" spans="1:10" x14ac:dyDescent="0.3">
      <c r="A48" s="10" t="s">
        <v>18</v>
      </c>
    </row>
    <row r="49" spans="1:1" x14ac:dyDescent="0.3">
      <c r="A49" s="10" t="s">
        <v>19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31" workbookViewId="0">
      <selection activeCell="B37" sqref="B37"/>
    </sheetView>
  </sheetViews>
  <sheetFormatPr defaultColWidth="9.109375" defaultRowHeight="14.4" x14ac:dyDescent="0.3"/>
  <cols>
    <col min="1" max="1" width="17.44140625" style="10" customWidth="1"/>
    <col min="2" max="2" width="13.109375" style="11" customWidth="1"/>
    <col min="3" max="3" width="14.44140625" style="11" customWidth="1"/>
    <col min="4" max="4" width="13.109375" style="11" customWidth="1"/>
    <col min="5" max="5" width="14.109375" style="11" customWidth="1"/>
    <col min="6" max="6" width="11.44140625" style="10" customWidth="1"/>
    <col min="7" max="7" width="12.88671875" style="10" customWidth="1"/>
    <col min="8" max="8" width="12.6640625" style="10" bestFit="1" customWidth="1"/>
    <col min="9" max="9" width="11.88671875" style="10" customWidth="1"/>
    <col min="10" max="10" width="13.6640625" style="10" bestFit="1" customWidth="1"/>
    <col min="11" max="11" width="9.109375" style="10"/>
    <col min="12" max="12" width="12.6640625" style="10" bestFit="1" customWidth="1"/>
    <col min="13" max="16384" width="9.109375" style="10"/>
  </cols>
  <sheetData>
    <row r="1" spans="1:10" ht="43.2" x14ac:dyDescent="0.3">
      <c r="A1" s="130">
        <f>JAN!A1</f>
        <v>2014</v>
      </c>
      <c r="B1" s="131" t="str">
        <f>JULY!B1</f>
        <v>LDC # of Customer</v>
      </c>
      <c r="C1" s="131" t="str">
        <f>JULY!C1</f>
        <v>LDC  kWh used</v>
      </c>
      <c r="D1" s="131" t="str">
        <f>JULY!D1</f>
        <v xml:space="preserve"> CG # of Customer</v>
      </c>
      <c r="E1" s="131" t="str">
        <f>JULY!E1</f>
        <v xml:space="preserve"> CG kWh Used</v>
      </c>
      <c r="F1" s="132" t="s">
        <v>11</v>
      </c>
      <c r="G1" s="132" t="s">
        <v>10</v>
      </c>
      <c r="H1" s="6" t="s">
        <v>12</v>
      </c>
      <c r="I1" s="6" t="s">
        <v>13</v>
      </c>
      <c r="J1" s="7" t="s">
        <v>21</v>
      </c>
    </row>
    <row r="2" spans="1:10" x14ac:dyDescent="0.3">
      <c r="A2" s="90" t="s">
        <v>36</v>
      </c>
      <c r="B2" s="145">
        <v>2189590</v>
      </c>
      <c r="C2" s="145">
        <v>1996360439.05</v>
      </c>
      <c r="D2" s="145">
        <v>537167</v>
      </c>
      <c r="E2" s="145">
        <v>2259394533.3700004</v>
      </c>
      <c r="F2" s="139">
        <f>B2+D2</f>
        <v>2726757</v>
      </c>
      <c r="G2" s="139">
        <f>C2+E2</f>
        <v>4255754972.4200001</v>
      </c>
      <c r="H2" s="156">
        <f>SUM(H3:H36)</f>
        <v>0.99960811005078798</v>
      </c>
      <c r="I2" s="157">
        <f>SUM(I3:I36)</f>
        <v>0.9997612548532927</v>
      </c>
      <c r="J2" s="157">
        <f>E2/G2</f>
        <v>0.53090334100819114</v>
      </c>
    </row>
    <row r="3" spans="1:10" x14ac:dyDescent="0.3">
      <c r="A3" s="153" t="s">
        <v>22</v>
      </c>
      <c r="B3" s="158">
        <v>1712257</v>
      </c>
      <c r="C3" s="158">
        <v>1153056785.98</v>
      </c>
      <c r="D3" s="158">
        <v>371121</v>
      </c>
      <c r="E3" s="158">
        <v>266074025</v>
      </c>
      <c r="F3" s="145">
        <f>B3+D3</f>
        <v>2083378</v>
      </c>
      <c r="G3" s="145">
        <f>C3+E3</f>
        <v>1419130810.98</v>
      </c>
      <c r="H3" s="108">
        <f>G3/G$2</f>
        <v>0.33346158793842001</v>
      </c>
      <c r="I3" s="159">
        <f>F3/F2</f>
        <v>0.76404974847410312</v>
      </c>
      <c r="J3" s="159">
        <f>E3/G3</f>
        <v>0.18749083801250074</v>
      </c>
    </row>
    <row r="4" spans="1:10" x14ac:dyDescent="0.3">
      <c r="A4" s="155" t="s">
        <v>23</v>
      </c>
      <c r="B4" s="158">
        <v>853630</v>
      </c>
      <c r="C4" s="158">
        <v>632721960</v>
      </c>
      <c r="D4" s="158">
        <v>141350</v>
      </c>
      <c r="E4" s="158">
        <v>106550774</v>
      </c>
      <c r="F4" s="158">
        <f>B4+D4</f>
        <v>994980</v>
      </c>
      <c r="G4" s="158">
        <f t="shared" ref="F4:G36" si="0">C4+E4</f>
        <v>739272734</v>
      </c>
      <c r="H4" s="108"/>
      <c r="I4" s="159"/>
      <c r="J4" s="159"/>
    </row>
    <row r="5" spans="1:10" x14ac:dyDescent="0.3">
      <c r="A5" s="155" t="s">
        <v>24</v>
      </c>
      <c r="B5" s="158">
        <v>704171</v>
      </c>
      <c r="C5" s="158">
        <v>425816943</v>
      </c>
      <c r="D5" s="158">
        <v>213063</v>
      </c>
      <c r="E5" s="158">
        <v>147445606</v>
      </c>
      <c r="F5" s="158">
        <f t="shared" si="0"/>
        <v>917234</v>
      </c>
      <c r="G5" s="158">
        <f t="shared" si="0"/>
        <v>573262549</v>
      </c>
      <c r="H5" s="108"/>
      <c r="I5" s="159"/>
      <c r="J5" s="159"/>
    </row>
    <row r="6" spans="1:10" x14ac:dyDescent="0.3">
      <c r="A6" s="155" t="s">
        <v>25</v>
      </c>
      <c r="B6" s="158">
        <v>138216</v>
      </c>
      <c r="C6" s="158">
        <v>84587819.5</v>
      </c>
      <c r="D6" s="158">
        <v>12966</v>
      </c>
      <c r="E6" s="158">
        <v>9042316</v>
      </c>
      <c r="F6" s="158">
        <f t="shared" si="0"/>
        <v>151182</v>
      </c>
      <c r="G6" s="158">
        <f t="shared" si="0"/>
        <v>93630135.5</v>
      </c>
      <c r="H6" s="108"/>
      <c r="I6" s="159"/>
      <c r="J6" s="159"/>
    </row>
    <row r="7" spans="1:10" x14ac:dyDescent="0.3">
      <c r="A7" s="155" t="s">
        <v>26</v>
      </c>
      <c r="B7" s="158">
        <v>16240</v>
      </c>
      <c r="C7" s="158">
        <v>9930063.4800000004</v>
      </c>
      <c r="D7" s="158">
        <v>3742</v>
      </c>
      <c r="E7" s="158">
        <v>3035329</v>
      </c>
      <c r="F7" s="158">
        <f t="shared" si="0"/>
        <v>19982</v>
      </c>
      <c r="G7" s="158">
        <f t="shared" si="0"/>
        <v>12965392.48</v>
      </c>
      <c r="H7" s="108"/>
      <c r="I7" s="159"/>
      <c r="J7" s="159"/>
    </row>
    <row r="8" spans="1:10" x14ac:dyDescent="0.3">
      <c r="A8" s="153" t="s">
        <v>27</v>
      </c>
      <c r="B8" s="158">
        <v>220609</v>
      </c>
      <c r="C8" s="158">
        <v>133475231.52</v>
      </c>
      <c r="D8" s="158">
        <v>59196</v>
      </c>
      <c r="E8" s="158">
        <v>35447146</v>
      </c>
      <c r="F8" s="139">
        <f t="shared" si="0"/>
        <v>279805</v>
      </c>
      <c r="G8" s="139">
        <f t="shared" si="0"/>
        <v>168922377.51999998</v>
      </c>
      <c r="H8" s="108">
        <f>G8/G2</f>
        <v>3.9692693450333598E-2</v>
      </c>
      <c r="I8" s="109">
        <f>F8/F2</f>
        <v>0.10261457108205828</v>
      </c>
      <c r="J8" s="109">
        <f>E8/G8</f>
        <v>0.20984280780563339</v>
      </c>
    </row>
    <row r="9" spans="1:10" x14ac:dyDescent="0.3">
      <c r="A9" s="155" t="s">
        <v>23</v>
      </c>
      <c r="B9" s="158">
        <v>119383</v>
      </c>
      <c r="C9" s="158">
        <v>78200149</v>
      </c>
      <c r="D9" s="158">
        <v>38416</v>
      </c>
      <c r="E9" s="158">
        <v>24380635</v>
      </c>
      <c r="F9" s="160">
        <f t="shared" si="0"/>
        <v>157799</v>
      </c>
      <c r="G9" s="160">
        <f t="shared" si="0"/>
        <v>102580784</v>
      </c>
      <c r="H9" s="108"/>
      <c r="I9" s="109"/>
      <c r="J9" s="109"/>
    </row>
    <row r="10" spans="1:10" x14ac:dyDescent="0.3">
      <c r="A10" s="155" t="s">
        <v>24</v>
      </c>
      <c r="B10" s="158">
        <v>67569</v>
      </c>
      <c r="C10" s="158">
        <v>34230842</v>
      </c>
      <c r="D10" s="158">
        <v>15467</v>
      </c>
      <c r="E10" s="158">
        <v>7877815</v>
      </c>
      <c r="F10" s="160">
        <f t="shared" si="0"/>
        <v>83036</v>
      </c>
      <c r="G10" s="160">
        <f t="shared" si="0"/>
        <v>42108657</v>
      </c>
      <c r="H10" s="108"/>
      <c r="I10" s="109"/>
      <c r="J10" s="109"/>
    </row>
    <row r="11" spans="1:10" x14ac:dyDescent="0.3">
      <c r="A11" s="155" t="s">
        <v>25</v>
      </c>
      <c r="B11" s="158">
        <v>29432</v>
      </c>
      <c r="C11" s="158">
        <v>18437815</v>
      </c>
      <c r="D11" s="158">
        <v>4771</v>
      </c>
      <c r="E11" s="158">
        <v>2832600</v>
      </c>
      <c r="F11" s="160">
        <f t="shared" si="0"/>
        <v>34203</v>
      </c>
      <c r="G11" s="160">
        <f t="shared" si="0"/>
        <v>21270415</v>
      </c>
      <c r="H11" s="108"/>
      <c r="I11" s="109"/>
      <c r="J11" s="109"/>
    </row>
    <row r="12" spans="1:10" x14ac:dyDescent="0.3">
      <c r="A12" s="155" t="s">
        <v>26</v>
      </c>
      <c r="B12" s="158">
        <v>4225</v>
      </c>
      <c r="C12" s="158">
        <v>2606425.52</v>
      </c>
      <c r="D12" s="158">
        <v>542</v>
      </c>
      <c r="E12" s="158">
        <v>356096</v>
      </c>
      <c r="F12" s="160">
        <f t="shared" si="0"/>
        <v>4767</v>
      </c>
      <c r="G12" s="160">
        <f t="shared" si="0"/>
        <v>2962521.52</v>
      </c>
      <c r="H12" s="108"/>
      <c r="I12" s="109"/>
      <c r="J12" s="109"/>
    </row>
    <row r="13" spans="1:10" x14ac:dyDescent="0.3">
      <c r="A13" s="153" t="s">
        <v>28</v>
      </c>
      <c r="B13" s="158">
        <v>1760</v>
      </c>
      <c r="C13" s="158">
        <v>1328963</v>
      </c>
      <c r="D13" s="158">
        <v>997</v>
      </c>
      <c r="E13" s="158">
        <v>947635</v>
      </c>
      <c r="F13" s="145">
        <f t="shared" si="0"/>
        <v>2757</v>
      </c>
      <c r="G13" s="145">
        <f t="shared" si="0"/>
        <v>2276598</v>
      </c>
      <c r="H13" s="110">
        <f>G13/G2</f>
        <v>5.3494574164955535E-4</v>
      </c>
      <c r="I13" s="111">
        <f>F13/F2</f>
        <v>1.011091197345418E-3</v>
      </c>
      <c r="J13" s="111">
        <f>E13/G13</f>
        <v>0.41625047549018318</v>
      </c>
    </row>
    <row r="14" spans="1:10" x14ac:dyDescent="0.3">
      <c r="A14" s="155" t="s">
        <v>23</v>
      </c>
      <c r="B14" s="158">
        <v>118</v>
      </c>
      <c r="C14" s="158">
        <v>193775</v>
      </c>
      <c r="D14" s="158">
        <v>60</v>
      </c>
      <c r="E14" s="158">
        <v>398545</v>
      </c>
      <c r="F14" s="158">
        <f t="shared" si="0"/>
        <v>178</v>
      </c>
      <c r="G14" s="158">
        <f t="shared" si="0"/>
        <v>592320</v>
      </c>
      <c r="H14" s="110"/>
      <c r="I14" s="112"/>
      <c r="J14" s="112"/>
    </row>
    <row r="15" spans="1:10" x14ac:dyDescent="0.3">
      <c r="A15" s="155" t="s">
        <v>24</v>
      </c>
      <c r="B15" s="158">
        <v>1642</v>
      </c>
      <c r="C15" s="158">
        <v>1135188</v>
      </c>
      <c r="D15" s="158">
        <v>937</v>
      </c>
      <c r="E15" s="158">
        <v>549090</v>
      </c>
      <c r="F15" s="158">
        <f t="shared" si="0"/>
        <v>2579</v>
      </c>
      <c r="G15" s="158">
        <f t="shared" si="0"/>
        <v>1684278</v>
      </c>
      <c r="H15" s="110"/>
      <c r="I15" s="112"/>
      <c r="J15" s="112"/>
    </row>
    <row r="16" spans="1:10" x14ac:dyDescent="0.3">
      <c r="A16" s="155" t="s">
        <v>26</v>
      </c>
      <c r="B16" s="158">
        <v>0</v>
      </c>
      <c r="C16" s="158">
        <v>0</v>
      </c>
      <c r="D16" s="158">
        <v>0</v>
      </c>
      <c r="E16" s="158">
        <v>0</v>
      </c>
      <c r="F16" s="158">
        <f t="shared" si="0"/>
        <v>0</v>
      </c>
      <c r="G16" s="158">
        <f t="shared" si="0"/>
        <v>0</v>
      </c>
      <c r="H16" s="110"/>
      <c r="I16" s="113"/>
      <c r="J16" s="113"/>
    </row>
    <row r="17" spans="1:10" x14ac:dyDescent="0.3">
      <c r="A17" s="153" t="s">
        <v>29</v>
      </c>
      <c r="B17" s="158">
        <v>217257</v>
      </c>
      <c r="C17" s="158">
        <v>242260177</v>
      </c>
      <c r="D17" s="158">
        <v>73188</v>
      </c>
      <c r="E17" s="158">
        <v>205933149.19999999</v>
      </c>
      <c r="F17" s="139">
        <f t="shared" si="0"/>
        <v>290445</v>
      </c>
      <c r="G17" s="139">
        <f t="shared" si="0"/>
        <v>448193326.19999999</v>
      </c>
      <c r="H17" s="108">
        <f>G17/G2</f>
        <v>0.1053146454870118</v>
      </c>
      <c r="I17" s="109">
        <f>F17/F2</f>
        <v>0.10651664229705837</v>
      </c>
      <c r="J17" s="109">
        <f>E17/G17</f>
        <v>0.45947393047103341</v>
      </c>
    </row>
    <row r="18" spans="1:10" x14ac:dyDescent="0.3">
      <c r="A18" s="155" t="s">
        <v>23</v>
      </c>
      <c r="B18" s="158">
        <v>115035</v>
      </c>
      <c r="C18" s="158">
        <v>133405011</v>
      </c>
      <c r="D18" s="158">
        <v>32136</v>
      </c>
      <c r="E18" s="158">
        <v>68983333</v>
      </c>
      <c r="F18" s="160">
        <f t="shared" si="0"/>
        <v>147171</v>
      </c>
      <c r="G18" s="160">
        <f t="shared" si="0"/>
        <v>202388344</v>
      </c>
      <c r="H18" s="108"/>
      <c r="I18" s="109"/>
      <c r="J18" s="109"/>
    </row>
    <row r="19" spans="1:10" x14ac:dyDescent="0.3">
      <c r="A19" s="155" t="s">
        <v>24</v>
      </c>
      <c r="B19" s="158">
        <v>85082</v>
      </c>
      <c r="C19" s="158">
        <v>69369284</v>
      </c>
      <c r="D19" s="158">
        <v>35728</v>
      </c>
      <c r="E19" s="158">
        <v>86217299</v>
      </c>
      <c r="F19" s="160">
        <f t="shared" si="0"/>
        <v>120810</v>
      </c>
      <c r="G19" s="160">
        <f t="shared" si="0"/>
        <v>155586583</v>
      </c>
      <c r="H19" s="108"/>
      <c r="I19" s="109"/>
      <c r="J19" s="109"/>
    </row>
    <row r="20" spans="1:10" x14ac:dyDescent="0.3">
      <c r="A20" s="155" t="s">
        <v>25</v>
      </c>
      <c r="B20" s="158">
        <v>15406</v>
      </c>
      <c r="C20" s="158">
        <v>39189435</v>
      </c>
      <c r="D20" s="158">
        <v>4922</v>
      </c>
      <c r="E20" s="158">
        <v>50603827.200000003</v>
      </c>
      <c r="F20" s="160">
        <f t="shared" si="0"/>
        <v>20328</v>
      </c>
      <c r="G20" s="160">
        <f t="shared" si="0"/>
        <v>89793262.200000003</v>
      </c>
      <c r="H20" s="108"/>
      <c r="I20" s="109"/>
      <c r="J20" s="109"/>
    </row>
    <row r="21" spans="1:10" x14ac:dyDescent="0.3">
      <c r="A21" s="155" t="s">
        <v>26</v>
      </c>
      <c r="B21" s="158">
        <v>1734</v>
      </c>
      <c r="C21" s="158">
        <v>296447</v>
      </c>
      <c r="D21" s="158">
        <v>402</v>
      </c>
      <c r="E21" s="158">
        <v>128690</v>
      </c>
      <c r="F21" s="160">
        <f t="shared" si="0"/>
        <v>2136</v>
      </c>
      <c r="G21" s="160">
        <f t="shared" si="0"/>
        <v>425137</v>
      </c>
      <c r="H21" s="108"/>
      <c r="I21" s="109"/>
      <c r="J21" s="109"/>
    </row>
    <row r="22" spans="1:10" x14ac:dyDescent="0.3">
      <c r="A22" s="153" t="s">
        <v>30</v>
      </c>
      <c r="B22" s="158">
        <v>27740</v>
      </c>
      <c r="C22" s="158">
        <v>262507864.90000001</v>
      </c>
      <c r="D22" s="158">
        <v>19109</v>
      </c>
      <c r="E22" s="158">
        <v>361465276.80000001</v>
      </c>
      <c r="F22" s="139">
        <f t="shared" si="0"/>
        <v>46849</v>
      </c>
      <c r="G22" s="139">
        <f t="shared" si="0"/>
        <v>623973141.70000005</v>
      </c>
      <c r="H22" s="108">
        <f>G22/G2</f>
        <v>0.14661867183231719</v>
      </c>
      <c r="I22" s="109">
        <f>F22/F2</f>
        <v>1.7181215634543157E-2</v>
      </c>
      <c r="J22" s="109">
        <f>E22/G22</f>
        <v>0.57929621107600304</v>
      </c>
    </row>
    <row r="23" spans="1:10" x14ac:dyDescent="0.3">
      <c r="A23" s="155" t="s">
        <v>23</v>
      </c>
      <c r="B23" s="158">
        <v>5143</v>
      </c>
      <c r="C23" s="158">
        <v>98285553</v>
      </c>
      <c r="D23" s="158">
        <v>6770</v>
      </c>
      <c r="E23" s="158">
        <v>163972313</v>
      </c>
      <c r="F23" s="160">
        <f t="shared" si="0"/>
        <v>11913</v>
      </c>
      <c r="G23" s="160">
        <f t="shared" si="0"/>
        <v>262257866</v>
      </c>
      <c r="H23" s="108"/>
      <c r="I23" s="109"/>
      <c r="J23" s="109"/>
    </row>
    <row r="24" spans="1:10" x14ac:dyDescent="0.3">
      <c r="A24" s="155" t="s">
        <v>24</v>
      </c>
      <c r="B24" s="158">
        <v>21062</v>
      </c>
      <c r="C24" s="158">
        <v>148589461</v>
      </c>
      <c r="D24" s="158">
        <v>11273</v>
      </c>
      <c r="E24" s="158">
        <v>167448657</v>
      </c>
      <c r="F24" s="160">
        <f t="shared" si="0"/>
        <v>32335</v>
      </c>
      <c r="G24" s="160">
        <f t="shared" si="0"/>
        <v>316038118</v>
      </c>
      <c r="H24" s="108"/>
      <c r="I24" s="109"/>
      <c r="J24" s="109"/>
    </row>
    <row r="25" spans="1:10" x14ac:dyDescent="0.3">
      <c r="A25" s="155" t="s">
        <v>25</v>
      </c>
      <c r="B25" s="158">
        <v>372</v>
      </c>
      <c r="C25" s="158">
        <v>9890299</v>
      </c>
      <c r="D25" s="158">
        <v>704</v>
      </c>
      <c r="E25" s="158">
        <v>26244102.600000001</v>
      </c>
      <c r="F25" s="160">
        <f t="shared" si="0"/>
        <v>1076</v>
      </c>
      <c r="G25" s="160">
        <f t="shared" si="0"/>
        <v>36134401.600000001</v>
      </c>
      <c r="H25" s="108"/>
      <c r="I25" s="109"/>
      <c r="J25" s="109"/>
    </row>
    <row r="26" spans="1:10" x14ac:dyDescent="0.3">
      <c r="A26" s="155" t="s">
        <v>26</v>
      </c>
      <c r="B26" s="158">
        <v>1163</v>
      </c>
      <c r="C26" s="158">
        <v>5742551.9000000004</v>
      </c>
      <c r="D26" s="158">
        <v>362</v>
      </c>
      <c r="E26" s="158">
        <v>3800204.2</v>
      </c>
      <c r="F26" s="160">
        <f t="shared" si="0"/>
        <v>1525</v>
      </c>
      <c r="G26" s="160">
        <f t="shared" si="0"/>
        <v>9542756.1000000015</v>
      </c>
      <c r="H26" s="108"/>
      <c r="I26" s="109"/>
      <c r="J26" s="109"/>
    </row>
    <row r="27" spans="1:10" x14ac:dyDescent="0.3">
      <c r="A27" s="153" t="s">
        <v>31</v>
      </c>
      <c r="B27" s="158">
        <v>1936</v>
      </c>
      <c r="C27" s="158">
        <v>196297588.59999999</v>
      </c>
      <c r="D27" s="158">
        <v>5336</v>
      </c>
      <c r="E27" s="158">
        <v>1375740907.98</v>
      </c>
      <c r="F27" s="139">
        <f t="shared" si="0"/>
        <v>7272</v>
      </c>
      <c r="G27" s="139">
        <f t="shared" si="0"/>
        <v>1572038496.5799999</v>
      </c>
      <c r="H27" s="108">
        <f>G27/G2</f>
        <v>0.36939121419532128</v>
      </c>
      <c r="I27" s="107">
        <f>F27/F2</f>
        <v>2.6669043116053248E-3</v>
      </c>
      <c r="J27" s="107">
        <f>E27/G27</f>
        <v>0.87513181831930387</v>
      </c>
    </row>
    <row r="28" spans="1:10" x14ac:dyDescent="0.3">
      <c r="A28" s="155" t="s">
        <v>23</v>
      </c>
      <c r="B28" s="158">
        <v>713</v>
      </c>
      <c r="C28" s="158">
        <v>78695267</v>
      </c>
      <c r="D28" s="158">
        <v>2301</v>
      </c>
      <c r="E28" s="158">
        <v>594819524</v>
      </c>
      <c r="F28" s="160">
        <f t="shared" si="0"/>
        <v>3014</v>
      </c>
      <c r="G28" s="160">
        <f t="shared" si="0"/>
        <v>673514791</v>
      </c>
      <c r="H28" s="108"/>
      <c r="I28" s="107"/>
      <c r="J28" s="107"/>
    </row>
    <row r="29" spans="1:10" x14ac:dyDescent="0.3">
      <c r="A29" s="155" t="s">
        <v>24</v>
      </c>
      <c r="B29" s="158">
        <v>1185</v>
      </c>
      <c r="C29" s="158">
        <v>110789130</v>
      </c>
      <c r="D29" s="158">
        <v>2813</v>
      </c>
      <c r="E29" s="158">
        <v>708744994</v>
      </c>
      <c r="F29" s="160">
        <f t="shared" si="0"/>
        <v>3998</v>
      </c>
      <c r="G29" s="160">
        <f t="shared" si="0"/>
        <v>819534124</v>
      </c>
      <c r="H29" s="108"/>
      <c r="I29" s="107"/>
      <c r="J29" s="107"/>
    </row>
    <row r="30" spans="1:10" x14ac:dyDescent="0.3">
      <c r="A30" s="155" t="s">
        <v>25</v>
      </c>
      <c r="B30" s="158">
        <v>33</v>
      </c>
      <c r="C30" s="158">
        <v>5436052</v>
      </c>
      <c r="D30" s="158">
        <v>201</v>
      </c>
      <c r="E30" s="158">
        <v>58349422</v>
      </c>
      <c r="F30" s="160">
        <f t="shared" si="0"/>
        <v>234</v>
      </c>
      <c r="G30" s="160">
        <f t="shared" si="0"/>
        <v>63785474</v>
      </c>
      <c r="H30" s="108"/>
      <c r="I30" s="107"/>
      <c r="J30" s="107"/>
    </row>
    <row r="31" spans="1:10" x14ac:dyDescent="0.3">
      <c r="A31" s="155" t="s">
        <v>26</v>
      </c>
      <c r="B31" s="158">
        <v>5</v>
      </c>
      <c r="C31" s="158">
        <v>1377139.6</v>
      </c>
      <c r="D31" s="158">
        <v>21</v>
      </c>
      <c r="E31" s="158">
        <v>13826967.98</v>
      </c>
      <c r="F31" s="160">
        <f t="shared" si="0"/>
        <v>26</v>
      </c>
      <c r="G31" s="160">
        <f t="shared" si="0"/>
        <v>15204107.58</v>
      </c>
      <c r="H31" s="108"/>
      <c r="I31" s="107"/>
      <c r="J31" s="107"/>
    </row>
    <row r="32" spans="1:10" x14ac:dyDescent="0.3">
      <c r="A32" s="153" t="s">
        <v>32</v>
      </c>
      <c r="B32" s="158">
        <v>7442</v>
      </c>
      <c r="C32" s="158">
        <v>6209658.25</v>
      </c>
      <c r="D32" s="158">
        <v>8158</v>
      </c>
      <c r="E32" s="158">
        <v>13342775.59</v>
      </c>
      <c r="F32" s="139">
        <f t="shared" si="0"/>
        <v>15600</v>
      </c>
      <c r="G32" s="139">
        <f t="shared" si="0"/>
        <v>19552433.84</v>
      </c>
      <c r="H32" s="106">
        <f>G32/G2</f>
        <v>4.5943514057346369E-3</v>
      </c>
      <c r="I32" s="107">
        <f>F32/F2</f>
        <v>5.7210818565790788E-3</v>
      </c>
      <c r="J32" s="107">
        <f>E32/G32</f>
        <v>0.68240995976181751</v>
      </c>
    </row>
    <row r="33" spans="1:10" x14ac:dyDescent="0.3">
      <c r="A33" s="155" t="s">
        <v>23</v>
      </c>
      <c r="B33" s="158">
        <v>657</v>
      </c>
      <c r="C33" s="158">
        <v>2588088</v>
      </c>
      <c r="D33" s="158">
        <v>584</v>
      </c>
      <c r="E33" s="158">
        <v>6003674</v>
      </c>
      <c r="F33" s="160">
        <f t="shared" si="0"/>
        <v>1241</v>
      </c>
      <c r="G33" s="160">
        <f t="shared" si="0"/>
        <v>8591762</v>
      </c>
      <c r="H33" s="106"/>
      <c r="I33" s="107"/>
      <c r="J33" s="107"/>
    </row>
    <row r="34" spans="1:10" x14ac:dyDescent="0.3">
      <c r="A34" s="155" t="s">
        <v>24</v>
      </c>
      <c r="B34" s="158">
        <v>6187</v>
      </c>
      <c r="C34" s="158">
        <v>2579310</v>
      </c>
      <c r="D34" s="158">
        <v>6624</v>
      </c>
      <c r="E34" s="158">
        <v>5829800</v>
      </c>
      <c r="F34" s="160">
        <f t="shared" si="0"/>
        <v>12811</v>
      </c>
      <c r="G34" s="160">
        <f t="shared" si="0"/>
        <v>8409110</v>
      </c>
      <c r="H34" s="106"/>
      <c r="I34" s="107"/>
      <c r="J34" s="107"/>
    </row>
    <row r="35" spans="1:10" x14ac:dyDescent="0.3">
      <c r="A35" s="155" t="s">
        <v>25</v>
      </c>
      <c r="B35" s="158">
        <v>206</v>
      </c>
      <c r="C35" s="158">
        <v>959907.39999999991</v>
      </c>
      <c r="D35" s="158">
        <v>806</v>
      </c>
      <c r="E35" s="158">
        <v>1389221.4</v>
      </c>
      <c r="F35" s="160">
        <f t="shared" si="0"/>
        <v>1012</v>
      </c>
      <c r="G35" s="160">
        <f t="shared" si="0"/>
        <v>2349128.7999999998</v>
      </c>
      <c r="H35" s="106"/>
      <c r="I35" s="107"/>
      <c r="J35" s="107"/>
    </row>
    <row r="36" spans="1:10" x14ac:dyDescent="0.3">
      <c r="A36" s="155" t="s">
        <v>26</v>
      </c>
      <c r="B36" s="158">
        <v>392</v>
      </c>
      <c r="C36" s="158">
        <v>82352.850000000006</v>
      </c>
      <c r="D36" s="158">
        <v>144</v>
      </c>
      <c r="E36" s="158">
        <v>120080.19</v>
      </c>
      <c r="F36" s="160">
        <f t="shared" si="0"/>
        <v>536</v>
      </c>
      <c r="G36" s="160">
        <f t="shared" si="0"/>
        <v>202433.04</v>
      </c>
      <c r="H36" s="106"/>
      <c r="I36" s="107"/>
      <c r="J36" s="107"/>
    </row>
    <row r="37" spans="1:10" x14ac:dyDescent="0.3">
      <c r="A37" s="153" t="s">
        <v>33</v>
      </c>
      <c r="B37" s="158">
        <v>589</v>
      </c>
      <c r="C37" s="158">
        <v>1224169.8</v>
      </c>
      <c r="D37" s="158">
        <v>62</v>
      </c>
      <c r="E37" s="158">
        <v>443617.8</v>
      </c>
      <c r="F37" s="139">
        <f t="shared" ref="F37:G41" si="1">B37+D37</f>
        <v>651</v>
      </c>
      <c r="G37" s="139">
        <f t="shared" si="1"/>
        <v>1667787.6</v>
      </c>
      <c r="H37" s="106">
        <f>G37/G2</f>
        <v>3.9188994921190832E-4</v>
      </c>
      <c r="I37" s="107">
        <f>F37/F2</f>
        <v>2.3874514670724233E-4</v>
      </c>
      <c r="J37" s="107">
        <f>E37/G37</f>
        <v>0.2659917845653727</v>
      </c>
    </row>
    <row r="38" spans="1:10" x14ac:dyDescent="0.3">
      <c r="A38" s="155" t="s">
        <v>23</v>
      </c>
      <c r="B38" s="158">
        <v>0</v>
      </c>
      <c r="C38" s="158">
        <v>0</v>
      </c>
      <c r="D38" s="158">
        <v>0</v>
      </c>
      <c r="E38" s="158">
        <v>0</v>
      </c>
      <c r="F38" s="160">
        <f t="shared" si="1"/>
        <v>0</v>
      </c>
      <c r="G38" s="160">
        <f t="shared" si="1"/>
        <v>0</v>
      </c>
      <c r="H38" s="106"/>
      <c r="I38" s="107"/>
      <c r="J38" s="107"/>
    </row>
    <row r="39" spans="1:10" x14ac:dyDescent="0.3">
      <c r="A39" s="155" t="s">
        <v>24</v>
      </c>
      <c r="B39" s="158">
        <v>0</v>
      </c>
      <c r="C39" s="158">
        <v>0</v>
      </c>
      <c r="D39" s="158">
        <v>0</v>
      </c>
      <c r="E39" s="158">
        <v>0</v>
      </c>
      <c r="F39" s="160">
        <f t="shared" si="1"/>
        <v>0</v>
      </c>
      <c r="G39" s="160">
        <f t="shared" si="1"/>
        <v>0</v>
      </c>
      <c r="H39" s="106"/>
      <c r="I39" s="107"/>
      <c r="J39" s="107"/>
    </row>
    <row r="40" spans="1:10" x14ac:dyDescent="0.3">
      <c r="A40" s="155" t="s">
        <v>25</v>
      </c>
      <c r="B40" s="158">
        <v>544</v>
      </c>
      <c r="C40" s="158">
        <v>1151074.8</v>
      </c>
      <c r="D40" s="158">
        <v>62</v>
      </c>
      <c r="E40" s="158">
        <v>443617.8</v>
      </c>
      <c r="F40" s="160">
        <f t="shared" si="1"/>
        <v>606</v>
      </c>
      <c r="G40" s="160">
        <f t="shared" si="1"/>
        <v>1594692.6</v>
      </c>
      <c r="H40" s="106"/>
      <c r="I40" s="107"/>
      <c r="J40" s="107"/>
    </row>
    <row r="41" spans="1:10" x14ac:dyDescent="0.3">
      <c r="A41" s="155" t="s">
        <v>26</v>
      </c>
      <c r="B41" s="158">
        <v>45</v>
      </c>
      <c r="C41" s="158">
        <v>73095</v>
      </c>
      <c r="D41" s="158">
        <v>0</v>
      </c>
      <c r="E41" s="158">
        <v>0</v>
      </c>
      <c r="F41" s="160">
        <f t="shared" si="1"/>
        <v>45</v>
      </c>
      <c r="G41" s="160">
        <f t="shared" si="1"/>
        <v>73095</v>
      </c>
      <c r="H41" s="106"/>
      <c r="I41" s="107"/>
      <c r="J41" s="107"/>
    </row>
    <row r="43" spans="1:10" x14ac:dyDescent="0.3">
      <c r="F43" s="11"/>
    </row>
    <row r="44" spans="1:10" x14ac:dyDescent="0.3">
      <c r="A44" s="10" t="s">
        <v>14</v>
      </c>
    </row>
    <row r="45" spans="1:10" x14ac:dyDescent="0.3">
      <c r="A45" s="10" t="s">
        <v>15</v>
      </c>
    </row>
    <row r="46" spans="1:10" x14ac:dyDescent="0.3">
      <c r="A46" s="10" t="s">
        <v>16</v>
      </c>
    </row>
    <row r="47" spans="1:10" x14ac:dyDescent="0.3">
      <c r="A47" s="10" t="s">
        <v>17</v>
      </c>
    </row>
    <row r="48" spans="1:10" x14ac:dyDescent="0.3">
      <c r="A48" s="10" t="s">
        <v>18</v>
      </c>
    </row>
    <row r="49" spans="1:1" x14ac:dyDescent="0.3">
      <c r="A49" s="10" t="s">
        <v>19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activeCell="A8" sqref="A8"/>
    </sheetView>
  </sheetViews>
  <sheetFormatPr defaultColWidth="9.109375" defaultRowHeight="14.4" x14ac:dyDescent="0.3"/>
  <cols>
    <col min="1" max="1" width="17.44140625" style="10" customWidth="1"/>
    <col min="2" max="2" width="13.109375" style="11" customWidth="1"/>
    <col min="3" max="3" width="14.44140625" style="11" customWidth="1"/>
    <col min="4" max="4" width="13.109375" style="11" customWidth="1"/>
    <col min="5" max="5" width="14.109375" style="11" customWidth="1"/>
    <col min="6" max="6" width="11.44140625" style="10" customWidth="1"/>
    <col min="7" max="7" width="12.88671875" style="10" customWidth="1"/>
    <col min="8" max="8" width="12.6640625" style="10" bestFit="1" customWidth="1"/>
    <col min="9" max="9" width="11.88671875" style="10" customWidth="1"/>
    <col min="10" max="10" width="13.6640625" style="10" bestFit="1" customWidth="1"/>
    <col min="11" max="11" width="9.109375" style="10"/>
    <col min="12" max="12" width="12.6640625" style="10" bestFit="1" customWidth="1"/>
    <col min="13" max="16384" width="9.109375" style="10"/>
  </cols>
  <sheetData>
    <row r="1" spans="1:10" ht="45" x14ac:dyDescent="0.25">
      <c r="A1" s="130">
        <f>JAN!A1</f>
        <v>2014</v>
      </c>
      <c r="B1" s="131" t="str">
        <f>AUG!B1</f>
        <v>LDC # of Customer</v>
      </c>
      <c r="C1" s="131" t="str">
        <f>AUG!C1</f>
        <v>LDC  kWh used</v>
      </c>
      <c r="D1" s="131" t="str">
        <f>AUG!D1</f>
        <v xml:space="preserve"> CG # of Customer</v>
      </c>
      <c r="E1" s="131" t="str">
        <f>AUG!E1</f>
        <v xml:space="preserve"> CG kWh Used</v>
      </c>
      <c r="F1" s="132" t="s">
        <v>11</v>
      </c>
      <c r="G1" s="132" t="s">
        <v>10</v>
      </c>
      <c r="H1" s="6" t="s">
        <v>12</v>
      </c>
      <c r="I1" s="6" t="s">
        <v>13</v>
      </c>
      <c r="J1" s="7" t="s">
        <v>21</v>
      </c>
    </row>
    <row r="2" spans="1:10" ht="15" x14ac:dyDescent="0.25">
      <c r="A2" s="161" t="s">
        <v>35</v>
      </c>
      <c r="B2" s="162">
        <v>2154010</v>
      </c>
      <c r="C2" s="162">
        <v>1819082926.9499998</v>
      </c>
      <c r="D2" s="162">
        <v>539048</v>
      </c>
      <c r="E2" s="162">
        <v>2060634780.6999998</v>
      </c>
      <c r="F2" s="139">
        <f>B2+D2</f>
        <v>2693058</v>
      </c>
      <c r="G2" s="139">
        <f>C2+E2</f>
        <v>3879717707.6499996</v>
      </c>
      <c r="H2" s="156">
        <f>SUM(H3:H36)</f>
        <v>0.99956247979159596</v>
      </c>
      <c r="I2" s="157">
        <f>SUM(I3:I36)</f>
        <v>0.99975529676672392</v>
      </c>
      <c r="J2" s="157">
        <f>E2/G2</f>
        <v>0.53113008109761561</v>
      </c>
    </row>
    <row r="3" spans="1:10" x14ac:dyDescent="0.3">
      <c r="A3" s="153" t="s">
        <v>22</v>
      </c>
      <c r="B3" s="158">
        <v>1689343</v>
      </c>
      <c r="C3" s="158">
        <v>1029081820.54</v>
      </c>
      <c r="D3" s="158">
        <v>371102</v>
      </c>
      <c r="E3" s="158">
        <v>237306964</v>
      </c>
      <c r="F3" s="145">
        <f>B3+D3</f>
        <v>2060445</v>
      </c>
      <c r="G3" s="145">
        <f>C3+E3</f>
        <v>1266388784.54</v>
      </c>
      <c r="H3" s="108">
        <f>G3/G$2</f>
        <v>0.32641261039248903</v>
      </c>
      <c r="I3" s="159">
        <f>F3/F2</f>
        <v>0.76509492183235561</v>
      </c>
      <c r="J3" s="159">
        <f>E3/G3</f>
        <v>0.18738871261103185</v>
      </c>
    </row>
    <row r="4" spans="1:10" x14ac:dyDescent="0.3">
      <c r="A4" s="155" t="s">
        <v>23</v>
      </c>
      <c r="B4" s="158">
        <v>830449</v>
      </c>
      <c r="C4" s="158">
        <v>529960093</v>
      </c>
      <c r="D4" s="158">
        <v>138904</v>
      </c>
      <c r="E4" s="158">
        <v>90063557</v>
      </c>
      <c r="F4" s="158">
        <f>B4+D4</f>
        <v>969353</v>
      </c>
      <c r="G4" s="158">
        <f t="shared" ref="F4:G36" si="0">C4+E4</f>
        <v>620023650</v>
      </c>
      <c r="H4" s="108"/>
      <c r="I4" s="159"/>
      <c r="J4" s="159"/>
    </row>
    <row r="5" spans="1:10" x14ac:dyDescent="0.3">
      <c r="A5" s="155" t="s">
        <v>24</v>
      </c>
      <c r="B5" s="158">
        <v>705210</v>
      </c>
      <c r="C5" s="158">
        <v>409398631</v>
      </c>
      <c r="D5" s="158">
        <v>214237</v>
      </c>
      <c r="E5" s="158">
        <v>135153440</v>
      </c>
      <c r="F5" s="158">
        <f t="shared" si="0"/>
        <v>919447</v>
      </c>
      <c r="G5" s="158">
        <f t="shared" si="0"/>
        <v>544552071</v>
      </c>
      <c r="H5" s="108"/>
      <c r="I5" s="159"/>
      <c r="J5" s="159"/>
    </row>
    <row r="6" spans="1:10" x14ac:dyDescent="0.3">
      <c r="A6" s="155" t="s">
        <v>25</v>
      </c>
      <c r="B6" s="158">
        <v>137359</v>
      </c>
      <c r="C6" s="158">
        <v>80777918.299999997</v>
      </c>
      <c r="D6" s="158">
        <v>14257</v>
      </c>
      <c r="E6" s="158">
        <v>9298712</v>
      </c>
      <c r="F6" s="158">
        <f t="shared" si="0"/>
        <v>151616</v>
      </c>
      <c r="G6" s="158">
        <f t="shared" si="0"/>
        <v>90076630.299999997</v>
      </c>
      <c r="H6" s="108"/>
      <c r="I6" s="159"/>
      <c r="J6" s="159"/>
    </row>
    <row r="7" spans="1:10" x14ac:dyDescent="0.3">
      <c r="A7" s="155" t="s">
        <v>26</v>
      </c>
      <c r="B7" s="158">
        <v>16325</v>
      </c>
      <c r="C7" s="158">
        <v>8945178.2400000002</v>
      </c>
      <c r="D7" s="158">
        <v>3704</v>
      </c>
      <c r="E7" s="158">
        <v>2791255</v>
      </c>
      <c r="F7" s="158">
        <f t="shared" si="0"/>
        <v>20029</v>
      </c>
      <c r="G7" s="158">
        <f t="shared" si="0"/>
        <v>11736433.24</v>
      </c>
      <c r="H7" s="108"/>
      <c r="I7" s="159"/>
      <c r="J7" s="159"/>
    </row>
    <row r="8" spans="1:10" x14ac:dyDescent="0.3">
      <c r="A8" s="153" t="s">
        <v>27</v>
      </c>
      <c r="B8" s="158">
        <v>210522</v>
      </c>
      <c r="C8" s="158">
        <v>116424326.76000001</v>
      </c>
      <c r="D8" s="158">
        <v>62110</v>
      </c>
      <c r="E8" s="158">
        <v>33810634</v>
      </c>
      <c r="F8" s="139">
        <f t="shared" si="0"/>
        <v>272632</v>
      </c>
      <c r="G8" s="139">
        <f t="shared" si="0"/>
        <v>150234960.75999999</v>
      </c>
      <c r="H8" s="108">
        <f>G8/G2</f>
        <v>3.8723168044872899E-2</v>
      </c>
      <c r="I8" s="109">
        <f>F8/F2</f>
        <v>0.10123510150913942</v>
      </c>
      <c r="J8" s="109">
        <f>E8/G8</f>
        <v>0.22505170453641887</v>
      </c>
    </row>
    <row r="9" spans="1:10" x14ac:dyDescent="0.3">
      <c r="A9" s="155" t="s">
        <v>23</v>
      </c>
      <c r="B9" s="158">
        <v>113731</v>
      </c>
      <c r="C9" s="158">
        <v>64986177</v>
      </c>
      <c r="D9" s="158">
        <v>38857</v>
      </c>
      <c r="E9" s="158">
        <v>21611032</v>
      </c>
      <c r="F9" s="160">
        <f t="shared" si="0"/>
        <v>152588</v>
      </c>
      <c r="G9" s="160">
        <f t="shared" si="0"/>
        <v>86597209</v>
      </c>
      <c r="H9" s="108"/>
      <c r="I9" s="109"/>
      <c r="J9" s="109"/>
    </row>
    <row r="10" spans="1:10" x14ac:dyDescent="0.3">
      <c r="A10" s="155" t="s">
        <v>24</v>
      </c>
      <c r="B10" s="158">
        <v>65015</v>
      </c>
      <c r="C10" s="158">
        <v>31889994</v>
      </c>
      <c r="D10" s="158">
        <v>16541</v>
      </c>
      <c r="E10" s="158">
        <v>8171539</v>
      </c>
      <c r="F10" s="160">
        <f t="shared" si="0"/>
        <v>81556</v>
      </c>
      <c r="G10" s="160">
        <f t="shared" si="0"/>
        <v>40061533</v>
      </c>
      <c r="H10" s="108"/>
      <c r="I10" s="109"/>
      <c r="J10" s="109"/>
    </row>
    <row r="11" spans="1:10" x14ac:dyDescent="0.3">
      <c r="A11" s="155" t="s">
        <v>25</v>
      </c>
      <c r="B11" s="158">
        <v>27589</v>
      </c>
      <c r="C11" s="158">
        <v>17265389</v>
      </c>
      <c r="D11" s="158">
        <v>6180</v>
      </c>
      <c r="E11" s="158">
        <v>3698538</v>
      </c>
      <c r="F11" s="160">
        <f t="shared" si="0"/>
        <v>33769</v>
      </c>
      <c r="G11" s="160">
        <f t="shared" si="0"/>
        <v>20963927</v>
      </c>
      <c r="H11" s="108"/>
      <c r="I11" s="109"/>
      <c r="J11" s="109"/>
    </row>
    <row r="12" spans="1:10" x14ac:dyDescent="0.3">
      <c r="A12" s="155" t="s">
        <v>26</v>
      </c>
      <c r="B12" s="158">
        <v>4187</v>
      </c>
      <c r="C12" s="158">
        <v>2282766.7599999998</v>
      </c>
      <c r="D12" s="158">
        <v>532</v>
      </c>
      <c r="E12" s="158">
        <v>329525</v>
      </c>
      <c r="F12" s="160">
        <f t="shared" si="0"/>
        <v>4719</v>
      </c>
      <c r="G12" s="160">
        <f t="shared" si="0"/>
        <v>2612291.7599999998</v>
      </c>
      <c r="H12" s="108"/>
      <c r="I12" s="109"/>
      <c r="J12" s="109"/>
    </row>
    <row r="13" spans="1:10" x14ac:dyDescent="0.3">
      <c r="A13" s="153" t="s">
        <v>28</v>
      </c>
      <c r="B13" s="158">
        <v>1710</v>
      </c>
      <c r="C13" s="158">
        <v>1323739</v>
      </c>
      <c r="D13" s="158">
        <v>986</v>
      </c>
      <c r="E13" s="158">
        <v>848165</v>
      </c>
      <c r="F13" s="145">
        <f t="shared" si="0"/>
        <v>2696</v>
      </c>
      <c r="G13" s="145">
        <f t="shared" si="0"/>
        <v>2171904</v>
      </c>
      <c r="H13" s="110">
        <f>G13/G2</f>
        <v>5.5980980155268911E-4</v>
      </c>
      <c r="I13" s="111">
        <f>F13/F2</f>
        <v>1.0010924384101642E-3</v>
      </c>
      <c r="J13" s="111">
        <f>E13/G13</f>
        <v>0.39051680000589345</v>
      </c>
    </row>
    <row r="14" spans="1:10" x14ac:dyDescent="0.3">
      <c r="A14" s="155" t="s">
        <v>23</v>
      </c>
      <c r="B14" s="158">
        <v>118</v>
      </c>
      <c r="C14" s="158">
        <v>228687</v>
      </c>
      <c r="D14" s="158">
        <v>55</v>
      </c>
      <c r="E14" s="158">
        <v>308240</v>
      </c>
      <c r="F14" s="158">
        <f t="shared" si="0"/>
        <v>173</v>
      </c>
      <c r="G14" s="158">
        <f t="shared" si="0"/>
        <v>536927</v>
      </c>
      <c r="H14" s="110"/>
      <c r="I14" s="112"/>
      <c r="J14" s="112"/>
    </row>
    <row r="15" spans="1:10" x14ac:dyDescent="0.3">
      <c r="A15" s="155" t="s">
        <v>24</v>
      </c>
      <c r="B15" s="158">
        <v>1592</v>
      </c>
      <c r="C15" s="158">
        <v>1095052</v>
      </c>
      <c r="D15" s="158">
        <v>931</v>
      </c>
      <c r="E15" s="158">
        <v>539925</v>
      </c>
      <c r="F15" s="158">
        <f t="shared" si="0"/>
        <v>2523</v>
      </c>
      <c r="G15" s="158">
        <f t="shared" si="0"/>
        <v>1634977</v>
      </c>
      <c r="H15" s="110"/>
      <c r="I15" s="112"/>
      <c r="J15" s="112"/>
    </row>
    <row r="16" spans="1:10" x14ac:dyDescent="0.3">
      <c r="A16" s="155" t="s">
        <v>26</v>
      </c>
      <c r="B16" s="158">
        <v>0</v>
      </c>
      <c r="C16" s="158">
        <v>0</v>
      </c>
      <c r="D16" s="158">
        <v>0</v>
      </c>
      <c r="E16" s="158">
        <v>0</v>
      </c>
      <c r="F16" s="158">
        <f t="shared" si="0"/>
        <v>0</v>
      </c>
      <c r="G16" s="158">
        <f t="shared" si="0"/>
        <v>0</v>
      </c>
      <c r="H16" s="110"/>
      <c r="I16" s="113"/>
      <c r="J16" s="113"/>
    </row>
    <row r="17" spans="1:10" x14ac:dyDescent="0.3">
      <c r="A17" s="153" t="s">
        <v>29</v>
      </c>
      <c r="B17" s="158">
        <v>214870</v>
      </c>
      <c r="C17" s="158">
        <v>226651518</v>
      </c>
      <c r="D17" s="158">
        <v>72362</v>
      </c>
      <c r="E17" s="158">
        <v>195453498.40000001</v>
      </c>
      <c r="F17" s="139">
        <f t="shared" si="0"/>
        <v>287232</v>
      </c>
      <c r="G17" s="139">
        <f t="shared" si="0"/>
        <v>422105016.39999998</v>
      </c>
      <c r="H17" s="108">
        <f>G17/G2</f>
        <v>0.10879786835204436</v>
      </c>
      <c r="I17" s="109">
        <f>F17/F2</f>
        <v>0.10665644780023305</v>
      </c>
      <c r="J17" s="109">
        <f>E17/G17</f>
        <v>0.46304471827167798</v>
      </c>
    </row>
    <row r="18" spans="1:10" x14ac:dyDescent="0.3">
      <c r="A18" s="155" t="s">
        <v>23</v>
      </c>
      <c r="B18" s="158">
        <v>112513</v>
      </c>
      <c r="C18" s="158">
        <v>119975151</v>
      </c>
      <c r="D18" s="158">
        <v>31339</v>
      </c>
      <c r="E18" s="158">
        <v>60903176</v>
      </c>
      <c r="F18" s="160">
        <f t="shared" si="0"/>
        <v>143852</v>
      </c>
      <c r="G18" s="160">
        <f t="shared" si="0"/>
        <v>180878327</v>
      </c>
      <c r="H18" s="108"/>
      <c r="I18" s="109"/>
      <c r="J18" s="109"/>
    </row>
    <row r="19" spans="1:10" x14ac:dyDescent="0.3">
      <c r="A19" s="155" t="s">
        <v>24</v>
      </c>
      <c r="B19" s="158">
        <v>85123</v>
      </c>
      <c r="C19" s="158">
        <v>67023250</v>
      </c>
      <c r="D19" s="158">
        <v>35764</v>
      </c>
      <c r="E19" s="158">
        <v>82147695</v>
      </c>
      <c r="F19" s="160">
        <f t="shared" si="0"/>
        <v>120887</v>
      </c>
      <c r="G19" s="160">
        <f t="shared" si="0"/>
        <v>149170945</v>
      </c>
      <c r="H19" s="108"/>
      <c r="I19" s="109"/>
      <c r="J19" s="109"/>
    </row>
    <row r="20" spans="1:10" x14ac:dyDescent="0.3">
      <c r="A20" s="155" t="s">
        <v>25</v>
      </c>
      <c r="B20" s="158">
        <v>15498</v>
      </c>
      <c r="C20" s="158">
        <v>39376409</v>
      </c>
      <c r="D20" s="158">
        <v>4860</v>
      </c>
      <c r="E20" s="158">
        <v>52280786.399999999</v>
      </c>
      <c r="F20" s="160">
        <f t="shared" si="0"/>
        <v>20358</v>
      </c>
      <c r="G20" s="160">
        <f t="shared" si="0"/>
        <v>91657195.400000006</v>
      </c>
      <c r="H20" s="108"/>
      <c r="I20" s="109"/>
      <c r="J20" s="109"/>
    </row>
    <row r="21" spans="1:10" x14ac:dyDescent="0.3">
      <c r="A21" s="155" t="s">
        <v>26</v>
      </c>
      <c r="B21" s="158">
        <v>1736</v>
      </c>
      <c r="C21" s="158">
        <v>276708</v>
      </c>
      <c r="D21" s="158">
        <v>399</v>
      </c>
      <c r="E21" s="158">
        <v>121841</v>
      </c>
      <c r="F21" s="160">
        <f t="shared" si="0"/>
        <v>2135</v>
      </c>
      <c r="G21" s="160">
        <f t="shared" si="0"/>
        <v>398549</v>
      </c>
      <c r="H21" s="108"/>
      <c r="I21" s="109"/>
      <c r="J21" s="109"/>
    </row>
    <row r="22" spans="1:10" x14ac:dyDescent="0.3">
      <c r="A22" s="153" t="s">
        <v>30</v>
      </c>
      <c r="B22" s="158">
        <v>27676</v>
      </c>
      <c r="C22" s="158">
        <v>247856419.12</v>
      </c>
      <c r="D22" s="158">
        <v>19078</v>
      </c>
      <c r="E22" s="158">
        <v>343839681.69999999</v>
      </c>
      <c r="F22" s="139">
        <f t="shared" si="0"/>
        <v>46754</v>
      </c>
      <c r="G22" s="139">
        <f t="shared" si="0"/>
        <v>591696100.81999993</v>
      </c>
      <c r="H22" s="108">
        <f>G22/G2</f>
        <v>0.1525100910443298</v>
      </c>
      <c r="I22" s="109">
        <f>F22/F2</f>
        <v>1.7360933184506239E-2</v>
      </c>
      <c r="J22" s="109">
        <f>E22/G22</f>
        <v>0.5811085812860538</v>
      </c>
    </row>
    <row r="23" spans="1:10" x14ac:dyDescent="0.3">
      <c r="A23" s="155" t="s">
        <v>23</v>
      </c>
      <c r="B23" s="158">
        <v>5089</v>
      </c>
      <c r="C23" s="158">
        <v>90626771</v>
      </c>
      <c r="D23" s="158">
        <v>6652</v>
      </c>
      <c r="E23" s="158">
        <v>149843964</v>
      </c>
      <c r="F23" s="160">
        <f t="shared" si="0"/>
        <v>11741</v>
      </c>
      <c r="G23" s="160">
        <f t="shared" si="0"/>
        <v>240470735</v>
      </c>
      <c r="H23" s="108"/>
      <c r="I23" s="109"/>
      <c r="J23" s="109"/>
    </row>
    <row r="24" spans="1:10" x14ac:dyDescent="0.3">
      <c r="A24" s="155" t="s">
        <v>24</v>
      </c>
      <c r="B24" s="158">
        <v>21039</v>
      </c>
      <c r="C24" s="158">
        <v>142174697</v>
      </c>
      <c r="D24" s="158">
        <v>11375</v>
      </c>
      <c r="E24" s="158">
        <v>164369426</v>
      </c>
      <c r="F24" s="160">
        <f t="shared" si="0"/>
        <v>32414</v>
      </c>
      <c r="G24" s="160">
        <f t="shared" si="0"/>
        <v>306544123</v>
      </c>
      <c r="H24" s="108"/>
      <c r="I24" s="109"/>
      <c r="J24" s="109"/>
    </row>
    <row r="25" spans="1:10" x14ac:dyDescent="0.3">
      <c r="A25" s="155" t="s">
        <v>25</v>
      </c>
      <c r="B25" s="158">
        <v>384</v>
      </c>
      <c r="C25" s="158">
        <v>9836156</v>
      </c>
      <c r="D25" s="158">
        <v>689</v>
      </c>
      <c r="E25" s="158">
        <v>26072806.899999999</v>
      </c>
      <c r="F25" s="160">
        <f t="shared" si="0"/>
        <v>1073</v>
      </c>
      <c r="G25" s="160">
        <f t="shared" si="0"/>
        <v>35908962.899999999</v>
      </c>
      <c r="H25" s="108"/>
      <c r="I25" s="109"/>
      <c r="J25" s="109"/>
    </row>
    <row r="26" spans="1:10" x14ac:dyDescent="0.3">
      <c r="A26" s="155" t="s">
        <v>26</v>
      </c>
      <c r="B26" s="158">
        <v>1164</v>
      </c>
      <c r="C26" s="158">
        <v>5218795.12</v>
      </c>
      <c r="D26" s="158">
        <v>362</v>
      </c>
      <c r="E26" s="158">
        <v>3553484.7999999998</v>
      </c>
      <c r="F26" s="160">
        <f t="shared" si="0"/>
        <v>1526</v>
      </c>
      <c r="G26" s="160">
        <f t="shared" si="0"/>
        <v>8772279.9199999999</v>
      </c>
      <c r="H26" s="108"/>
      <c r="I26" s="109"/>
      <c r="J26" s="109"/>
    </row>
    <row r="27" spans="1:10" x14ac:dyDescent="0.3">
      <c r="A27" s="153" t="s">
        <v>31</v>
      </c>
      <c r="B27" s="158">
        <v>1949</v>
      </c>
      <c r="C27" s="158">
        <v>190319620.5</v>
      </c>
      <c r="D27" s="158">
        <v>5299</v>
      </c>
      <c r="E27" s="158">
        <v>1236826852.52</v>
      </c>
      <c r="F27" s="139">
        <f t="shared" si="0"/>
        <v>7248</v>
      </c>
      <c r="G27" s="139">
        <f t="shared" si="0"/>
        <v>1427146473.02</v>
      </c>
      <c r="H27" s="108">
        <f>G27/G2</f>
        <v>0.36784801899528996</v>
      </c>
      <c r="I27" s="107">
        <f>F27/F2</f>
        <v>2.691364240948394E-3</v>
      </c>
      <c r="J27" s="107">
        <f>E27/G27</f>
        <v>0.8666432464375835</v>
      </c>
    </row>
    <row r="28" spans="1:10" x14ac:dyDescent="0.3">
      <c r="A28" s="155" t="s">
        <v>23</v>
      </c>
      <c r="B28" s="158">
        <v>709</v>
      </c>
      <c r="C28" s="158">
        <v>72635646</v>
      </c>
      <c r="D28" s="158">
        <v>2294</v>
      </c>
      <c r="E28" s="158">
        <v>481364558</v>
      </c>
      <c r="F28" s="160">
        <f t="shared" si="0"/>
        <v>3003</v>
      </c>
      <c r="G28" s="160">
        <f t="shared" si="0"/>
        <v>554000204</v>
      </c>
      <c r="H28" s="108"/>
      <c r="I28" s="107"/>
      <c r="J28" s="107"/>
    </row>
    <row r="29" spans="1:10" x14ac:dyDescent="0.3">
      <c r="A29" s="155" t="s">
        <v>24</v>
      </c>
      <c r="B29" s="158">
        <v>1197</v>
      </c>
      <c r="C29" s="158">
        <v>111233336</v>
      </c>
      <c r="D29" s="158">
        <v>2793</v>
      </c>
      <c r="E29" s="158">
        <v>682375396</v>
      </c>
      <c r="F29" s="160">
        <f t="shared" si="0"/>
        <v>3990</v>
      </c>
      <c r="G29" s="160">
        <f t="shared" si="0"/>
        <v>793608732</v>
      </c>
      <c r="H29" s="108"/>
      <c r="I29" s="107"/>
      <c r="J29" s="107"/>
    </row>
    <row r="30" spans="1:10" x14ac:dyDescent="0.3">
      <c r="A30" s="155" t="s">
        <v>25</v>
      </c>
      <c r="B30" s="158">
        <v>38</v>
      </c>
      <c r="C30" s="158">
        <v>5128592</v>
      </c>
      <c r="D30" s="158">
        <v>191</v>
      </c>
      <c r="E30" s="158">
        <v>59671293</v>
      </c>
      <c r="F30" s="160">
        <f t="shared" si="0"/>
        <v>229</v>
      </c>
      <c r="G30" s="160">
        <f t="shared" si="0"/>
        <v>64799885</v>
      </c>
      <c r="H30" s="108"/>
      <c r="I30" s="107"/>
      <c r="J30" s="107"/>
    </row>
    <row r="31" spans="1:10" x14ac:dyDescent="0.3">
      <c r="A31" s="155" t="s">
        <v>26</v>
      </c>
      <c r="B31" s="158">
        <v>5</v>
      </c>
      <c r="C31" s="158">
        <v>1322046.5</v>
      </c>
      <c r="D31" s="158">
        <v>21</v>
      </c>
      <c r="E31" s="158">
        <v>13415605.52</v>
      </c>
      <c r="F31" s="160">
        <f t="shared" si="0"/>
        <v>26</v>
      </c>
      <c r="G31" s="160">
        <f t="shared" si="0"/>
        <v>14737652.02</v>
      </c>
      <c r="H31" s="108"/>
      <c r="I31" s="107"/>
      <c r="J31" s="107"/>
    </row>
    <row r="32" spans="1:10" x14ac:dyDescent="0.3">
      <c r="A32" s="153" t="s">
        <v>32</v>
      </c>
      <c r="B32" s="158">
        <v>7346</v>
      </c>
      <c r="C32" s="158">
        <v>6177335.9299999997</v>
      </c>
      <c r="D32" s="158">
        <v>8046</v>
      </c>
      <c r="E32" s="158">
        <v>12099677.280000001</v>
      </c>
      <c r="F32" s="139">
        <f t="shared" si="0"/>
        <v>15392</v>
      </c>
      <c r="G32" s="139">
        <f t="shared" si="0"/>
        <v>18277013.210000001</v>
      </c>
      <c r="H32" s="106">
        <f>G32/G2</f>
        <v>4.7109131610172349E-3</v>
      </c>
      <c r="I32" s="107">
        <f>F32/F2</f>
        <v>5.7154357611310267E-3</v>
      </c>
      <c r="J32" s="107">
        <f>E32/G32</f>
        <v>0.66201611504990543</v>
      </c>
    </row>
    <row r="33" spans="1:10" x14ac:dyDescent="0.3">
      <c r="A33" s="155" t="s">
        <v>23</v>
      </c>
      <c r="B33" s="158">
        <v>667</v>
      </c>
      <c r="C33" s="158">
        <v>3304375</v>
      </c>
      <c r="D33" s="158">
        <v>574</v>
      </c>
      <c r="E33" s="158">
        <v>7562995</v>
      </c>
      <c r="F33" s="160">
        <f t="shared" si="0"/>
        <v>1241</v>
      </c>
      <c r="G33" s="160">
        <f t="shared" si="0"/>
        <v>10867370</v>
      </c>
      <c r="H33" s="106"/>
      <c r="I33" s="107"/>
      <c r="J33" s="107"/>
    </row>
    <row r="34" spans="1:10" x14ac:dyDescent="0.3">
      <c r="A34" s="155" t="s">
        <v>24</v>
      </c>
      <c r="B34" s="158">
        <v>6080</v>
      </c>
      <c r="C34" s="158">
        <v>1689055</v>
      </c>
      <c r="D34" s="158">
        <v>6542</v>
      </c>
      <c r="E34" s="158">
        <v>2919449</v>
      </c>
      <c r="F34" s="160">
        <f t="shared" si="0"/>
        <v>12622</v>
      </c>
      <c r="G34" s="160">
        <f t="shared" si="0"/>
        <v>4608504</v>
      </c>
      <c r="H34" s="106"/>
      <c r="I34" s="107"/>
      <c r="J34" s="107"/>
    </row>
    <row r="35" spans="1:10" x14ac:dyDescent="0.3">
      <c r="A35" s="155" t="s">
        <v>25</v>
      </c>
      <c r="B35" s="158">
        <v>207</v>
      </c>
      <c r="C35" s="158">
        <v>1093924.5</v>
      </c>
      <c r="D35" s="158">
        <v>786</v>
      </c>
      <c r="E35" s="158">
        <v>1493192.8</v>
      </c>
      <c r="F35" s="160">
        <f t="shared" si="0"/>
        <v>993</v>
      </c>
      <c r="G35" s="160">
        <f t="shared" si="0"/>
        <v>2587117.2999999998</v>
      </c>
      <c r="H35" s="106"/>
      <c r="I35" s="107"/>
      <c r="J35" s="107"/>
    </row>
    <row r="36" spans="1:10" x14ac:dyDescent="0.3">
      <c r="A36" s="155" t="s">
        <v>26</v>
      </c>
      <c r="B36" s="158">
        <v>392</v>
      </c>
      <c r="C36" s="158">
        <v>89981.43</v>
      </c>
      <c r="D36" s="158">
        <v>144</v>
      </c>
      <c r="E36" s="158">
        <v>124040.48</v>
      </c>
      <c r="F36" s="160">
        <f t="shared" si="0"/>
        <v>536</v>
      </c>
      <c r="G36" s="160">
        <f t="shared" si="0"/>
        <v>214021.90999999997</v>
      </c>
      <c r="H36" s="106"/>
      <c r="I36" s="107"/>
      <c r="J36" s="107"/>
    </row>
    <row r="37" spans="1:10" x14ac:dyDescent="0.3">
      <c r="A37" s="153" t="s">
        <v>33</v>
      </c>
      <c r="B37" s="158">
        <v>594</v>
      </c>
      <c r="C37" s="158">
        <v>1248147.0999999999</v>
      </c>
      <c r="D37" s="158">
        <v>65</v>
      </c>
      <c r="E37" s="158">
        <v>449307.8</v>
      </c>
      <c r="F37" s="139">
        <f t="shared" ref="F37:G41" si="1">B37+D37</f>
        <v>659</v>
      </c>
      <c r="G37" s="139">
        <f t="shared" si="1"/>
        <v>1697454.9</v>
      </c>
      <c r="H37" s="106">
        <f>G37/G2</f>
        <v>4.3752020840407291E-4</v>
      </c>
      <c r="I37" s="107">
        <f>F37/F2</f>
        <v>2.4470323327607503E-4</v>
      </c>
      <c r="J37" s="107">
        <f>E37/G37</f>
        <v>0.26469498541610736</v>
      </c>
    </row>
    <row r="38" spans="1:10" x14ac:dyDescent="0.3">
      <c r="A38" s="155" t="s">
        <v>23</v>
      </c>
      <c r="B38" s="158">
        <v>0</v>
      </c>
      <c r="C38" s="158">
        <v>0</v>
      </c>
      <c r="D38" s="158">
        <v>0</v>
      </c>
      <c r="E38" s="158">
        <v>0</v>
      </c>
      <c r="F38" s="160">
        <f t="shared" si="1"/>
        <v>0</v>
      </c>
      <c r="G38" s="160">
        <f t="shared" si="1"/>
        <v>0</v>
      </c>
      <c r="H38" s="106"/>
      <c r="I38" s="107"/>
      <c r="J38" s="107"/>
    </row>
    <row r="39" spans="1:10" x14ac:dyDescent="0.3">
      <c r="A39" s="155" t="s">
        <v>24</v>
      </c>
      <c r="B39" s="158">
        <v>0</v>
      </c>
      <c r="C39" s="158">
        <v>0</v>
      </c>
      <c r="D39" s="158">
        <v>0</v>
      </c>
      <c r="E39" s="158">
        <v>0</v>
      </c>
      <c r="F39" s="160">
        <f t="shared" si="1"/>
        <v>0</v>
      </c>
      <c r="G39" s="160">
        <f t="shared" si="1"/>
        <v>0</v>
      </c>
      <c r="H39" s="106"/>
      <c r="I39" s="107"/>
      <c r="J39" s="107"/>
    </row>
    <row r="40" spans="1:10" x14ac:dyDescent="0.3">
      <c r="A40" s="155" t="s">
        <v>25</v>
      </c>
      <c r="B40" s="158">
        <v>546</v>
      </c>
      <c r="C40" s="158">
        <v>1167814.0999999999</v>
      </c>
      <c r="D40" s="158">
        <v>65</v>
      </c>
      <c r="E40" s="158">
        <v>449307.8</v>
      </c>
      <c r="F40" s="160">
        <f t="shared" si="1"/>
        <v>611</v>
      </c>
      <c r="G40" s="160">
        <f t="shared" si="1"/>
        <v>1617121.9</v>
      </c>
      <c r="H40" s="106"/>
      <c r="I40" s="107"/>
      <c r="J40" s="107"/>
    </row>
    <row r="41" spans="1:10" x14ac:dyDescent="0.3">
      <c r="A41" s="155" t="s">
        <v>26</v>
      </c>
      <c r="B41" s="158">
        <v>48</v>
      </c>
      <c r="C41" s="158">
        <v>80333</v>
      </c>
      <c r="D41" s="158">
        <v>0</v>
      </c>
      <c r="E41" s="158">
        <v>0</v>
      </c>
      <c r="F41" s="160">
        <f t="shared" si="1"/>
        <v>48</v>
      </c>
      <c r="G41" s="160">
        <f t="shared" si="1"/>
        <v>80333</v>
      </c>
      <c r="H41" s="106"/>
      <c r="I41" s="107"/>
      <c r="J41" s="107"/>
    </row>
    <row r="43" spans="1:10" x14ac:dyDescent="0.3">
      <c r="F43" s="11"/>
    </row>
    <row r="44" spans="1:10" x14ac:dyDescent="0.3">
      <c r="A44" s="10" t="s">
        <v>14</v>
      </c>
    </row>
    <row r="45" spans="1:10" x14ac:dyDescent="0.3">
      <c r="A45" s="10" t="s">
        <v>15</v>
      </c>
    </row>
    <row r="46" spans="1:10" x14ac:dyDescent="0.3">
      <c r="A46" s="10" t="s">
        <v>16</v>
      </c>
    </row>
    <row r="47" spans="1:10" x14ac:dyDescent="0.3">
      <c r="A47" s="10" t="s">
        <v>17</v>
      </c>
    </row>
    <row r="48" spans="1:10" x14ac:dyDescent="0.3">
      <c r="A48" s="10" t="s">
        <v>18</v>
      </c>
    </row>
    <row r="49" spans="1:1" x14ac:dyDescent="0.3">
      <c r="A49" s="10" t="s">
        <v>19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skosaifi</dc:creator>
  <cp:lastModifiedBy>KPisiewski</cp:lastModifiedBy>
  <cp:lastPrinted>2018-06-15T17:15:28Z</cp:lastPrinted>
  <dcterms:created xsi:type="dcterms:W3CDTF">2012-11-15T20:56:02Z</dcterms:created>
  <dcterms:modified xsi:type="dcterms:W3CDTF">2018-06-15T17:16:09Z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{ECF21919-87D8-4059-AE99-EE716FF9EE98}</vt:lpwstr>
  </property>
</Properties>
</file>