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2" yWindow="4692" windowWidth="14040" windowHeight="4752" firstSheet="7" activeTab="12"/>
  </bookViews>
  <sheets>
    <sheet name="JAN" sheetId="26" r:id="rId1"/>
    <sheet name="FEB" sheetId="25" r:id="rId2"/>
    <sheet name="MAR" sheetId="24" r:id="rId3"/>
    <sheet name="APR" sheetId="23" r:id="rId4"/>
    <sheet name="MAY" sheetId="22" r:id="rId5"/>
    <sheet name="JUNE" sheetId="21" r:id="rId6"/>
    <sheet name="JULY" sheetId="20" r:id="rId7"/>
    <sheet name="AUG" sheetId="19" r:id="rId8"/>
    <sheet name="SEP" sheetId="18" r:id="rId9"/>
    <sheet name="OCT" sheetId="17" r:id="rId10"/>
    <sheet name="NOV" sheetId="16" r:id="rId11"/>
    <sheet name="DEC" sheetId="15" r:id="rId12"/>
    <sheet name="Annual" sheetId="27" r:id="rId13"/>
    <sheet name="Summary" sheetId="30" r:id="rId14"/>
  </sheets>
  <definedNames>
    <definedName name="_xlnm.Print_Area" localSheetId="13">Summary!$C$9:$N$37</definedName>
  </definedNames>
  <calcPr calcId="145621"/>
</workbook>
</file>

<file path=xl/calcChain.xml><?xml version="1.0" encoding="utf-8"?>
<calcChain xmlns="http://schemas.openxmlformats.org/spreadsheetml/2006/main">
  <c r="A1" i="15" l="1"/>
  <c r="F3" i="25" l="1"/>
  <c r="G3" i="25"/>
  <c r="F4" i="25"/>
  <c r="G4" i="25"/>
  <c r="F5" i="25"/>
  <c r="G5" i="25"/>
  <c r="F6" i="25"/>
  <c r="G6" i="25"/>
  <c r="F7" i="25"/>
  <c r="G7" i="25"/>
  <c r="F8" i="25"/>
  <c r="G8" i="25"/>
  <c r="F9" i="25"/>
  <c r="G9" i="25"/>
  <c r="F10" i="25"/>
  <c r="G10" i="25"/>
  <c r="F11" i="25"/>
  <c r="G11" i="25"/>
  <c r="F12" i="25"/>
  <c r="G12" i="25"/>
  <c r="F13" i="25"/>
  <c r="G13" i="25"/>
  <c r="F14" i="25"/>
  <c r="G14" i="25"/>
  <c r="F15" i="25"/>
  <c r="G15" i="25"/>
  <c r="F16" i="25"/>
  <c r="G16" i="25"/>
  <c r="F17" i="25"/>
  <c r="G17" i="25"/>
  <c r="F18" i="25"/>
  <c r="G18" i="25"/>
  <c r="F19" i="25"/>
  <c r="G19" i="25"/>
  <c r="F20" i="25"/>
  <c r="G20" i="25"/>
  <c r="F21" i="25"/>
  <c r="G21" i="25"/>
  <c r="F22" i="25"/>
  <c r="G22" i="25"/>
  <c r="F23" i="25"/>
  <c r="G23" i="25"/>
  <c r="F24" i="25"/>
  <c r="G24" i="25"/>
  <c r="F25" i="25"/>
  <c r="G25" i="25"/>
  <c r="F26" i="25"/>
  <c r="G26" i="25"/>
  <c r="F27" i="25"/>
  <c r="G27" i="25"/>
  <c r="F28" i="25"/>
  <c r="G28" i="25"/>
  <c r="F29" i="25"/>
  <c r="G29" i="25"/>
  <c r="F30" i="25"/>
  <c r="G30" i="25"/>
  <c r="F31" i="25"/>
  <c r="G31" i="25"/>
  <c r="F32" i="25"/>
  <c r="G32" i="25"/>
  <c r="F33" i="25"/>
  <c r="G33" i="25"/>
  <c r="F34" i="25"/>
  <c r="G34" i="25"/>
  <c r="F35" i="25"/>
  <c r="G35" i="25"/>
  <c r="F36" i="25"/>
  <c r="G36" i="25"/>
  <c r="F37" i="25"/>
  <c r="G37" i="25"/>
  <c r="F38" i="25"/>
  <c r="G38" i="25"/>
  <c r="F39" i="25"/>
  <c r="G39" i="25"/>
  <c r="F40" i="25"/>
  <c r="G40" i="25"/>
  <c r="F41" i="25"/>
  <c r="G41" i="25"/>
  <c r="G2" i="25"/>
  <c r="F2" i="25"/>
  <c r="A8" i="27"/>
  <c r="A1" i="16"/>
  <c r="A1" i="17"/>
  <c r="A1" i="18"/>
  <c r="A1" i="19"/>
  <c r="A1" i="20"/>
  <c r="A1" i="21"/>
  <c r="A1" i="22"/>
  <c r="A1" i="23"/>
  <c r="A1" i="24"/>
  <c r="A1" i="25"/>
  <c r="E14" i="27"/>
  <c r="E15" i="27"/>
  <c r="E16" i="27"/>
  <c r="E17" i="27"/>
  <c r="E18" i="27"/>
  <c r="E19" i="27"/>
  <c r="E20" i="27"/>
  <c r="E21" i="27"/>
  <c r="E22" i="27"/>
  <c r="E23" i="27"/>
  <c r="E24" i="27"/>
  <c r="E25" i="27"/>
  <c r="E26" i="27"/>
  <c r="E27" i="27"/>
  <c r="E28" i="27"/>
  <c r="E29" i="27"/>
  <c r="E30" i="27"/>
  <c r="E31" i="27"/>
  <c r="E32" i="27"/>
  <c r="E33" i="27"/>
  <c r="E34" i="27"/>
  <c r="E35" i="27"/>
  <c r="E36" i="27"/>
  <c r="E37" i="27"/>
  <c r="E38" i="27"/>
  <c r="E39" i="27"/>
  <c r="E40" i="27"/>
  <c r="E41" i="27"/>
  <c r="E42" i="27"/>
  <c r="E43" i="27"/>
  <c r="E44" i="27"/>
  <c r="E45" i="27"/>
  <c r="E46" i="27"/>
  <c r="E47" i="27"/>
  <c r="E48" i="27"/>
  <c r="C15" i="27"/>
  <c r="C16" i="27"/>
  <c r="C17" i="27"/>
  <c r="C18" i="27"/>
  <c r="C19" i="27"/>
  <c r="C20" i="27"/>
  <c r="C21" i="27"/>
  <c r="C22" i="27"/>
  <c r="C23" i="27"/>
  <c r="C24" i="27"/>
  <c r="C25" i="27"/>
  <c r="C26" i="27"/>
  <c r="C27" i="27"/>
  <c r="C28" i="27"/>
  <c r="C29" i="27"/>
  <c r="C30" i="27"/>
  <c r="C31" i="27"/>
  <c r="C32" i="27"/>
  <c r="C33" i="27"/>
  <c r="C34" i="27"/>
  <c r="C35" i="27"/>
  <c r="C36" i="27"/>
  <c r="C37" i="27"/>
  <c r="C38" i="27"/>
  <c r="C39" i="27"/>
  <c r="C40" i="27"/>
  <c r="C41" i="27"/>
  <c r="C42" i="27"/>
  <c r="C43" i="27"/>
  <c r="C44" i="27"/>
  <c r="C45" i="27"/>
  <c r="C46" i="27"/>
  <c r="C47" i="27"/>
  <c r="C48" i="27"/>
  <c r="C10" i="27"/>
  <c r="C11" i="27"/>
  <c r="C12" i="27"/>
  <c r="C13" i="27"/>
  <c r="C14" i="27"/>
  <c r="C9" i="27"/>
  <c r="E11" i="27"/>
  <c r="E12" i="27"/>
  <c r="E13" i="27"/>
  <c r="E10" i="27"/>
  <c r="E9" i="27"/>
  <c r="F2" i="19"/>
  <c r="F3" i="19"/>
  <c r="F4" i="19"/>
  <c r="F5" i="19"/>
  <c r="F6" i="19"/>
  <c r="F7" i="19"/>
  <c r="F8" i="19"/>
  <c r="F9" i="19"/>
  <c r="F10" i="19"/>
  <c r="F11" i="19"/>
  <c r="F12" i="19"/>
  <c r="F13" i="19"/>
  <c r="F14" i="19"/>
  <c r="F15" i="19"/>
  <c r="F16" i="19"/>
  <c r="F17" i="19"/>
  <c r="F18" i="19"/>
  <c r="F19" i="19"/>
  <c r="F20" i="19"/>
  <c r="F21" i="19"/>
  <c r="F22" i="19"/>
  <c r="F23" i="19"/>
  <c r="F24" i="19"/>
  <c r="F25" i="19"/>
  <c r="F26" i="19"/>
  <c r="F27" i="19"/>
  <c r="F28" i="19"/>
  <c r="F29" i="19"/>
  <c r="F30" i="19"/>
  <c r="F31" i="19"/>
  <c r="F32" i="19"/>
  <c r="F33" i="19"/>
  <c r="F34" i="19"/>
  <c r="F35" i="19"/>
  <c r="F36" i="19"/>
  <c r="F37" i="19"/>
  <c r="F38" i="19"/>
  <c r="F39" i="19"/>
  <c r="F40" i="19"/>
  <c r="F41" i="19"/>
  <c r="C2" i="30" l="1"/>
  <c r="C3" i="27"/>
  <c r="B11" i="27"/>
  <c r="D11" i="27"/>
  <c r="B12" i="27"/>
  <c r="D12" i="27"/>
  <c r="B13" i="27"/>
  <c r="D13" i="27"/>
  <c r="B14" i="27"/>
  <c r="D14" i="27"/>
  <c r="B15" i="27"/>
  <c r="D15" i="27"/>
  <c r="B16" i="27"/>
  <c r="D16" i="27"/>
  <c r="B17" i="27"/>
  <c r="D17" i="27"/>
  <c r="B18" i="27"/>
  <c r="D18" i="27"/>
  <c r="B19" i="27"/>
  <c r="D19" i="27"/>
  <c r="B20" i="27"/>
  <c r="D20" i="27"/>
  <c r="B21" i="27"/>
  <c r="D21" i="27"/>
  <c r="B22" i="27"/>
  <c r="D22" i="27"/>
  <c r="B23" i="27"/>
  <c r="D23" i="27"/>
  <c r="B24" i="27"/>
  <c r="D24" i="27"/>
  <c r="B25" i="27"/>
  <c r="D25" i="27"/>
  <c r="B26" i="27"/>
  <c r="D26" i="27"/>
  <c r="B27" i="27"/>
  <c r="D27" i="27"/>
  <c r="B28" i="27"/>
  <c r="D28" i="27"/>
  <c r="B29" i="27"/>
  <c r="D29" i="27"/>
  <c r="B30" i="27"/>
  <c r="D30" i="27"/>
  <c r="B31" i="27"/>
  <c r="D31" i="27"/>
  <c r="B32" i="27"/>
  <c r="D32" i="27"/>
  <c r="B33" i="27"/>
  <c r="D33" i="27"/>
  <c r="B34" i="27"/>
  <c r="D34" i="27"/>
  <c r="B35" i="27"/>
  <c r="D35" i="27"/>
  <c r="B36" i="27"/>
  <c r="D36" i="27"/>
  <c r="B37" i="27"/>
  <c r="D37" i="27"/>
  <c r="B38" i="27"/>
  <c r="D38" i="27"/>
  <c r="B39" i="27"/>
  <c r="D39" i="27"/>
  <c r="B40" i="27"/>
  <c r="D40" i="27"/>
  <c r="B41" i="27"/>
  <c r="D41" i="27"/>
  <c r="B42" i="27"/>
  <c r="D42" i="27"/>
  <c r="B43" i="27"/>
  <c r="D43" i="27"/>
  <c r="B44" i="27"/>
  <c r="D44" i="27"/>
  <c r="B46" i="27"/>
  <c r="D46" i="27"/>
  <c r="B47" i="27"/>
  <c r="D47" i="27"/>
  <c r="B48" i="27"/>
  <c r="D48" i="27"/>
  <c r="D10" i="27"/>
  <c r="B10" i="27"/>
  <c r="D9" i="27"/>
  <c r="B9" i="27"/>
  <c r="G48" i="27" l="1"/>
  <c r="F48" i="27"/>
  <c r="G47" i="27"/>
  <c r="F47" i="27"/>
  <c r="G46" i="27"/>
  <c r="F46" i="27"/>
  <c r="G45" i="27"/>
  <c r="F45" i="27"/>
  <c r="G44" i="27"/>
  <c r="F44" i="27"/>
  <c r="G43" i="27"/>
  <c r="F43" i="27"/>
  <c r="G42" i="27"/>
  <c r="F42" i="27"/>
  <c r="G41" i="27"/>
  <c r="F41" i="27"/>
  <c r="G40" i="27"/>
  <c r="F40" i="27"/>
  <c r="G39" i="27"/>
  <c r="F39" i="27"/>
  <c r="G38" i="27"/>
  <c r="F38" i="27"/>
  <c r="G37" i="27"/>
  <c r="F37" i="27"/>
  <c r="G36" i="27"/>
  <c r="F36" i="27"/>
  <c r="G35" i="27"/>
  <c r="F35" i="27"/>
  <c r="G34" i="27"/>
  <c r="F34" i="27"/>
  <c r="G33" i="27"/>
  <c r="F33" i="27"/>
  <c r="G32" i="27"/>
  <c r="F32" i="27"/>
  <c r="G31" i="27"/>
  <c r="F31" i="27"/>
  <c r="G30" i="27"/>
  <c r="F30" i="27"/>
  <c r="G29" i="27"/>
  <c r="F29" i="27"/>
  <c r="G28" i="27"/>
  <c r="F28" i="27"/>
  <c r="G27" i="27"/>
  <c r="F27" i="27"/>
  <c r="G26" i="27"/>
  <c r="G25" i="27"/>
  <c r="F25" i="27"/>
  <c r="G24" i="27"/>
  <c r="F24" i="27"/>
  <c r="G23" i="27"/>
  <c r="F23" i="27"/>
  <c r="G22" i="27"/>
  <c r="F22" i="27"/>
  <c r="G21" i="27"/>
  <c r="F21" i="27"/>
  <c r="G20" i="27"/>
  <c r="F20" i="27"/>
  <c r="G19" i="27"/>
  <c r="F19" i="27"/>
  <c r="G18" i="27"/>
  <c r="F18" i="27"/>
  <c r="G17" i="27"/>
  <c r="F17" i="27"/>
  <c r="G16" i="27"/>
  <c r="F16" i="27"/>
  <c r="G15" i="27"/>
  <c r="F15" i="27"/>
  <c r="G14" i="27"/>
  <c r="F14" i="27"/>
  <c r="G13" i="27"/>
  <c r="F13" i="27"/>
  <c r="G12" i="27"/>
  <c r="F12" i="27"/>
  <c r="G11" i="27"/>
  <c r="F11" i="27"/>
  <c r="G10" i="27"/>
  <c r="F10" i="27"/>
  <c r="G9" i="27"/>
  <c r="F9" i="27"/>
  <c r="K5" i="27"/>
  <c r="J5" i="27"/>
  <c r="I5" i="27"/>
  <c r="H5" i="27"/>
  <c r="G5" i="27"/>
  <c r="F5" i="27"/>
  <c r="E5" i="27"/>
  <c r="D5" i="27"/>
  <c r="C5" i="27"/>
  <c r="B5" i="27"/>
  <c r="K4" i="27"/>
  <c r="J4" i="27"/>
  <c r="I4" i="27"/>
  <c r="H4" i="27"/>
  <c r="G4" i="27"/>
  <c r="F4" i="27"/>
  <c r="E4" i="27"/>
  <c r="D4" i="27"/>
  <c r="C4" i="27"/>
  <c r="B4" i="27"/>
  <c r="K3" i="27"/>
  <c r="J3" i="27"/>
  <c r="I3" i="27"/>
  <c r="H3" i="27"/>
  <c r="G3" i="27"/>
  <c r="F3" i="27"/>
  <c r="E3" i="27"/>
  <c r="D3" i="27"/>
  <c r="B3" i="27"/>
  <c r="D1" i="25"/>
  <c r="D1" i="24" s="1"/>
  <c r="D1" i="23" s="1"/>
  <c r="D1" i="22" s="1"/>
  <c r="D1" i="21" s="1"/>
  <c r="D1" i="20" s="1"/>
  <c r="D1" i="19" s="1"/>
  <c r="E1" i="25"/>
  <c r="E1" i="24" s="1"/>
  <c r="E1" i="23" s="1"/>
  <c r="E1" i="22" s="1"/>
  <c r="E1" i="21" s="1"/>
  <c r="E1" i="20" s="1"/>
  <c r="E1" i="19" s="1"/>
  <c r="C1" i="25"/>
  <c r="C1" i="24" s="1"/>
  <c r="C1" i="23" s="1"/>
  <c r="C1" i="22" s="1"/>
  <c r="C1" i="21" s="1"/>
  <c r="C1" i="20" s="1"/>
  <c r="C1" i="19" s="1"/>
  <c r="B1" i="25"/>
  <c r="B1" i="24" s="1"/>
  <c r="B1" i="23" s="1"/>
  <c r="B1" i="22" s="1"/>
  <c r="B1" i="21" s="1"/>
  <c r="B1" i="20" s="1"/>
  <c r="B1" i="19" s="1"/>
  <c r="G41" i="26"/>
  <c r="F41" i="26"/>
  <c r="G40" i="26"/>
  <c r="F40" i="26"/>
  <c r="G39" i="26"/>
  <c r="F39" i="26"/>
  <c r="G38" i="26"/>
  <c r="F38" i="26"/>
  <c r="G37" i="26"/>
  <c r="J37" i="26" s="1"/>
  <c r="F37" i="26"/>
  <c r="G36" i="26"/>
  <c r="F36" i="26"/>
  <c r="G35" i="26"/>
  <c r="F35" i="26"/>
  <c r="G34" i="26"/>
  <c r="F34" i="26"/>
  <c r="G33" i="26"/>
  <c r="F33" i="26"/>
  <c r="G32" i="26"/>
  <c r="F32" i="26"/>
  <c r="G31" i="26"/>
  <c r="F31" i="26"/>
  <c r="G30" i="26"/>
  <c r="F30" i="26"/>
  <c r="G29" i="26"/>
  <c r="F29" i="26"/>
  <c r="G28" i="26"/>
  <c r="F28" i="26"/>
  <c r="G27" i="26"/>
  <c r="J27" i="26" s="1"/>
  <c r="B3" i="30" s="1"/>
  <c r="F27" i="26"/>
  <c r="G26" i="26"/>
  <c r="F26" i="26"/>
  <c r="G25" i="26"/>
  <c r="F25" i="26"/>
  <c r="G24" i="26"/>
  <c r="F24" i="26"/>
  <c r="G23" i="26"/>
  <c r="F23" i="26"/>
  <c r="G22" i="26"/>
  <c r="J22" i="26" s="1"/>
  <c r="B4" i="30" s="1"/>
  <c r="F22" i="26"/>
  <c r="G21" i="26"/>
  <c r="F21" i="26"/>
  <c r="G20" i="26"/>
  <c r="F20" i="26"/>
  <c r="G19" i="26"/>
  <c r="F19" i="26"/>
  <c r="G18" i="26"/>
  <c r="F18" i="26"/>
  <c r="G17" i="26"/>
  <c r="J17" i="26" s="1"/>
  <c r="B5" i="30" s="1"/>
  <c r="F17" i="26"/>
  <c r="G16" i="26"/>
  <c r="F16" i="26"/>
  <c r="G15" i="26"/>
  <c r="F15" i="26"/>
  <c r="G14" i="26"/>
  <c r="F14" i="26"/>
  <c r="G13" i="26"/>
  <c r="J13" i="26" s="1"/>
  <c r="F13" i="26"/>
  <c r="G12" i="26"/>
  <c r="F12" i="26"/>
  <c r="G11" i="26"/>
  <c r="F11" i="26"/>
  <c r="G10" i="26"/>
  <c r="F10" i="26"/>
  <c r="G9" i="26"/>
  <c r="F9" i="26"/>
  <c r="G8" i="26"/>
  <c r="J8" i="26" s="1"/>
  <c r="F8" i="26"/>
  <c r="G7" i="26"/>
  <c r="F7" i="26"/>
  <c r="G6" i="26"/>
  <c r="F6" i="26"/>
  <c r="G5" i="26"/>
  <c r="F5" i="26"/>
  <c r="G4" i="26"/>
  <c r="F4" i="26"/>
  <c r="G3" i="26"/>
  <c r="B2" i="30" s="1"/>
  <c r="F3" i="26"/>
  <c r="G2" i="26"/>
  <c r="F2" i="26"/>
  <c r="I32" i="26" s="1"/>
  <c r="J37" i="25"/>
  <c r="J32" i="25"/>
  <c r="J27" i="25"/>
  <c r="C3" i="30" s="1"/>
  <c r="J22" i="25"/>
  <c r="C4" i="30" s="1"/>
  <c r="J17" i="25"/>
  <c r="C5" i="30" s="1"/>
  <c r="J13" i="25"/>
  <c r="J8" i="25"/>
  <c r="H37" i="25"/>
  <c r="I37" i="25"/>
  <c r="G41" i="24"/>
  <c r="F41" i="24"/>
  <c r="G40" i="24"/>
  <c r="F40" i="24"/>
  <c r="G39" i="24"/>
  <c r="F39" i="24"/>
  <c r="G38" i="24"/>
  <c r="F38" i="24"/>
  <c r="G37" i="24"/>
  <c r="F37" i="24"/>
  <c r="G36" i="24"/>
  <c r="F36" i="24"/>
  <c r="G35" i="24"/>
  <c r="F35" i="24"/>
  <c r="G34" i="24"/>
  <c r="F34" i="24"/>
  <c r="G33" i="24"/>
  <c r="F33" i="24"/>
  <c r="G32" i="24"/>
  <c r="F32" i="24"/>
  <c r="G31" i="24"/>
  <c r="F31" i="24"/>
  <c r="G30" i="24"/>
  <c r="F30" i="24"/>
  <c r="G29" i="24"/>
  <c r="F29" i="24"/>
  <c r="G28" i="24"/>
  <c r="F28" i="24"/>
  <c r="G27" i="24"/>
  <c r="J27" i="24" s="1"/>
  <c r="D3" i="30" s="1"/>
  <c r="F27" i="24"/>
  <c r="G26" i="24"/>
  <c r="F26" i="24"/>
  <c r="G25" i="24"/>
  <c r="F25" i="24"/>
  <c r="G24" i="24"/>
  <c r="F24" i="24"/>
  <c r="G23" i="24"/>
  <c r="F23" i="24"/>
  <c r="G22" i="24"/>
  <c r="J22" i="24" s="1"/>
  <c r="D4" i="30" s="1"/>
  <c r="F22" i="24"/>
  <c r="G21" i="24"/>
  <c r="F21" i="24"/>
  <c r="G20" i="24"/>
  <c r="F20" i="24"/>
  <c r="G19" i="24"/>
  <c r="F19" i="24"/>
  <c r="G18" i="24"/>
  <c r="F18" i="24"/>
  <c r="G17" i="24"/>
  <c r="F17" i="24"/>
  <c r="G16" i="24"/>
  <c r="F16" i="24"/>
  <c r="G15" i="24"/>
  <c r="F15" i="24"/>
  <c r="G14" i="24"/>
  <c r="F14" i="24"/>
  <c r="G13" i="24"/>
  <c r="J13" i="24" s="1"/>
  <c r="F13" i="24"/>
  <c r="G12" i="24"/>
  <c r="F12" i="24"/>
  <c r="G11" i="24"/>
  <c r="F11" i="24"/>
  <c r="G10" i="24"/>
  <c r="F10" i="24"/>
  <c r="G9" i="24"/>
  <c r="F9" i="24"/>
  <c r="G8" i="24"/>
  <c r="F8" i="24"/>
  <c r="G7" i="24"/>
  <c r="F7" i="24"/>
  <c r="G6" i="24"/>
  <c r="F6" i="24"/>
  <c r="G5" i="24"/>
  <c r="F5" i="24"/>
  <c r="G4" i="24"/>
  <c r="F4" i="24"/>
  <c r="G3" i="24"/>
  <c r="F3" i="24"/>
  <c r="G2" i="24"/>
  <c r="J2" i="24" s="1"/>
  <c r="D6" i="30" s="1"/>
  <c r="F2" i="24"/>
  <c r="G41" i="23"/>
  <c r="F41" i="23"/>
  <c r="G40" i="23"/>
  <c r="F40" i="23"/>
  <c r="G39" i="23"/>
  <c r="F39" i="23"/>
  <c r="G38" i="23"/>
  <c r="F38" i="23"/>
  <c r="G37" i="23"/>
  <c r="F37" i="23"/>
  <c r="G36" i="23"/>
  <c r="F36" i="23"/>
  <c r="G35" i="23"/>
  <c r="F35" i="23"/>
  <c r="G34" i="23"/>
  <c r="F34" i="23"/>
  <c r="G33" i="23"/>
  <c r="F33" i="23"/>
  <c r="G32" i="23"/>
  <c r="J32" i="23" s="1"/>
  <c r="F32" i="23"/>
  <c r="G31" i="23"/>
  <c r="F31" i="23"/>
  <c r="G30" i="23"/>
  <c r="F30" i="23"/>
  <c r="G29" i="23"/>
  <c r="F29" i="23"/>
  <c r="G28" i="23"/>
  <c r="F28" i="23"/>
  <c r="G27" i="23"/>
  <c r="J27" i="23" s="1"/>
  <c r="E3" i="30" s="1"/>
  <c r="F27" i="23"/>
  <c r="G26" i="23"/>
  <c r="F26" i="23"/>
  <c r="G25" i="23"/>
  <c r="F25" i="23"/>
  <c r="G24" i="23"/>
  <c r="F24" i="23"/>
  <c r="G23" i="23"/>
  <c r="F23" i="23"/>
  <c r="G22" i="23"/>
  <c r="J22" i="23" s="1"/>
  <c r="E4" i="30" s="1"/>
  <c r="F22" i="23"/>
  <c r="G21" i="23"/>
  <c r="F21" i="23"/>
  <c r="G20" i="23"/>
  <c r="F20" i="23"/>
  <c r="G19" i="23"/>
  <c r="F19" i="23"/>
  <c r="G18" i="23"/>
  <c r="F18" i="23"/>
  <c r="G17" i="23"/>
  <c r="F17" i="23"/>
  <c r="G16" i="23"/>
  <c r="F16" i="23"/>
  <c r="G15" i="23"/>
  <c r="F15" i="23"/>
  <c r="G14" i="23"/>
  <c r="F14" i="23"/>
  <c r="G13" i="23"/>
  <c r="J13" i="23" s="1"/>
  <c r="F13" i="23"/>
  <c r="G12" i="23"/>
  <c r="F12" i="23"/>
  <c r="G11" i="23"/>
  <c r="F11" i="23"/>
  <c r="G10" i="23"/>
  <c r="F10" i="23"/>
  <c r="G9" i="23"/>
  <c r="F9" i="23"/>
  <c r="G8" i="23"/>
  <c r="F8" i="23"/>
  <c r="G7" i="23"/>
  <c r="F7" i="23"/>
  <c r="G6" i="23"/>
  <c r="F6" i="23"/>
  <c r="G5" i="23"/>
  <c r="F5" i="23"/>
  <c r="G4" i="23"/>
  <c r="F4" i="23"/>
  <c r="G3" i="23"/>
  <c r="F3" i="23"/>
  <c r="G2" i="23"/>
  <c r="F2" i="23"/>
  <c r="G41" i="22"/>
  <c r="F41" i="22"/>
  <c r="G40" i="22"/>
  <c r="F40" i="22"/>
  <c r="G39" i="22"/>
  <c r="F39" i="22"/>
  <c r="G38" i="22"/>
  <c r="F38" i="22"/>
  <c r="G37" i="22"/>
  <c r="J37" i="22" s="1"/>
  <c r="F37" i="22"/>
  <c r="G36" i="22"/>
  <c r="F36" i="22"/>
  <c r="G35" i="22"/>
  <c r="F35" i="22"/>
  <c r="G34" i="22"/>
  <c r="F34" i="22"/>
  <c r="G33" i="22"/>
  <c r="F33" i="22"/>
  <c r="G32" i="22"/>
  <c r="F32" i="22"/>
  <c r="G31" i="22"/>
  <c r="F31" i="22"/>
  <c r="G30" i="22"/>
  <c r="F30" i="22"/>
  <c r="G29" i="22"/>
  <c r="F29" i="22"/>
  <c r="G28" i="22"/>
  <c r="F28" i="22"/>
  <c r="G27" i="22"/>
  <c r="J27" i="22" s="1"/>
  <c r="F3" i="30" s="1"/>
  <c r="F27" i="22"/>
  <c r="G26" i="22"/>
  <c r="F26" i="22"/>
  <c r="G25" i="22"/>
  <c r="F25" i="22"/>
  <c r="G24" i="22"/>
  <c r="F24" i="22"/>
  <c r="G23" i="22"/>
  <c r="F23" i="22"/>
  <c r="G22" i="22"/>
  <c r="J22" i="22" s="1"/>
  <c r="F4" i="30" s="1"/>
  <c r="F22" i="22"/>
  <c r="G21" i="22"/>
  <c r="F21" i="22"/>
  <c r="G20" i="22"/>
  <c r="F20" i="22"/>
  <c r="G19" i="22"/>
  <c r="F19" i="22"/>
  <c r="G18" i="22"/>
  <c r="F18" i="22"/>
  <c r="G17" i="22"/>
  <c r="J17" i="22" s="1"/>
  <c r="F5" i="30" s="1"/>
  <c r="F17" i="22"/>
  <c r="G16" i="22"/>
  <c r="F16" i="22"/>
  <c r="G15" i="22"/>
  <c r="F15" i="22"/>
  <c r="G14" i="22"/>
  <c r="F14" i="22"/>
  <c r="G13" i="22"/>
  <c r="J13" i="22" s="1"/>
  <c r="F13" i="22"/>
  <c r="G12" i="22"/>
  <c r="F12" i="22"/>
  <c r="G11" i="22"/>
  <c r="F11" i="22"/>
  <c r="G10" i="22"/>
  <c r="F10" i="22"/>
  <c r="G9" i="22"/>
  <c r="F9" i="22"/>
  <c r="G8" i="22"/>
  <c r="F8" i="22"/>
  <c r="G7" i="22"/>
  <c r="F7" i="22"/>
  <c r="G6" i="22"/>
  <c r="F6" i="22"/>
  <c r="G5" i="22"/>
  <c r="F5" i="22"/>
  <c r="G4" i="22"/>
  <c r="F4" i="22"/>
  <c r="G3" i="22"/>
  <c r="F3" i="22"/>
  <c r="G2" i="22"/>
  <c r="F2" i="22"/>
  <c r="I32" i="22" s="1"/>
  <c r="G41" i="21"/>
  <c r="F41" i="21"/>
  <c r="G40" i="21"/>
  <c r="F40" i="21"/>
  <c r="G39" i="21"/>
  <c r="F39" i="21"/>
  <c r="G38" i="21"/>
  <c r="F38" i="21"/>
  <c r="G37" i="21"/>
  <c r="J37" i="21" s="1"/>
  <c r="F37" i="21"/>
  <c r="G36" i="21"/>
  <c r="F36" i="21"/>
  <c r="G35" i="21"/>
  <c r="F35" i="21"/>
  <c r="G34" i="21"/>
  <c r="F34" i="21"/>
  <c r="G33" i="21"/>
  <c r="F33" i="21"/>
  <c r="G32" i="21"/>
  <c r="J32" i="21" s="1"/>
  <c r="F32" i="21"/>
  <c r="G31" i="21"/>
  <c r="F31" i="21"/>
  <c r="G30" i="21"/>
  <c r="F30" i="21"/>
  <c r="G29" i="21"/>
  <c r="F29" i="21"/>
  <c r="G28" i="21"/>
  <c r="F28" i="21"/>
  <c r="G27" i="21"/>
  <c r="J27" i="21" s="1"/>
  <c r="G3" i="30" s="1"/>
  <c r="F27" i="21"/>
  <c r="G26" i="21"/>
  <c r="F26" i="21"/>
  <c r="G25" i="21"/>
  <c r="F25" i="21"/>
  <c r="G24" i="21"/>
  <c r="F24" i="21"/>
  <c r="G23" i="21"/>
  <c r="F23" i="21"/>
  <c r="G22" i="21"/>
  <c r="F22" i="21"/>
  <c r="G21" i="21"/>
  <c r="F21" i="21"/>
  <c r="G20" i="21"/>
  <c r="F20" i="21"/>
  <c r="G19" i="21"/>
  <c r="F19" i="21"/>
  <c r="G18" i="21"/>
  <c r="F18" i="21"/>
  <c r="G17" i="21"/>
  <c r="J17" i="21" s="1"/>
  <c r="G5" i="30" s="1"/>
  <c r="F17" i="21"/>
  <c r="G16" i="21"/>
  <c r="F16" i="21"/>
  <c r="G15" i="21"/>
  <c r="F15" i="21"/>
  <c r="G14" i="21"/>
  <c r="F14" i="21"/>
  <c r="G13" i="21"/>
  <c r="F13" i="21"/>
  <c r="G12" i="21"/>
  <c r="F12" i="21"/>
  <c r="G11" i="21"/>
  <c r="F11" i="21"/>
  <c r="G10" i="21"/>
  <c r="F10" i="21"/>
  <c r="G9" i="21"/>
  <c r="F9" i="21"/>
  <c r="G8" i="21"/>
  <c r="J8" i="21" s="1"/>
  <c r="F8" i="21"/>
  <c r="G7" i="21"/>
  <c r="F7" i="21"/>
  <c r="G6" i="21"/>
  <c r="F6" i="21"/>
  <c r="G5" i="21"/>
  <c r="F5" i="21"/>
  <c r="G4" i="21"/>
  <c r="F4" i="21"/>
  <c r="G3" i="21"/>
  <c r="F3" i="21"/>
  <c r="G2" i="21"/>
  <c r="J2" i="21" s="1"/>
  <c r="G6" i="30" s="1"/>
  <c r="F2" i="21"/>
  <c r="G41" i="20"/>
  <c r="F41" i="20"/>
  <c r="G40" i="20"/>
  <c r="F40" i="20"/>
  <c r="G39" i="20"/>
  <c r="F39" i="20"/>
  <c r="G38" i="20"/>
  <c r="F38" i="20"/>
  <c r="G37" i="20"/>
  <c r="J37" i="20" s="1"/>
  <c r="F37" i="20"/>
  <c r="G36" i="20"/>
  <c r="F36" i="20"/>
  <c r="G35" i="20"/>
  <c r="F35" i="20"/>
  <c r="G34" i="20"/>
  <c r="F34" i="20"/>
  <c r="G33" i="20"/>
  <c r="F33" i="20"/>
  <c r="G32" i="20"/>
  <c r="J32" i="20" s="1"/>
  <c r="F32" i="20"/>
  <c r="G31" i="20"/>
  <c r="F31" i="20"/>
  <c r="G30" i="20"/>
  <c r="F30" i="20"/>
  <c r="G29" i="20"/>
  <c r="F29" i="20"/>
  <c r="G28" i="20"/>
  <c r="F28" i="20"/>
  <c r="G27" i="20"/>
  <c r="F27" i="20"/>
  <c r="G26" i="20"/>
  <c r="F26" i="20"/>
  <c r="G25" i="20"/>
  <c r="F25" i="20"/>
  <c r="G24" i="20"/>
  <c r="F24" i="20"/>
  <c r="G23" i="20"/>
  <c r="F23" i="20"/>
  <c r="G22" i="20"/>
  <c r="J22" i="20" s="1"/>
  <c r="H4" i="30" s="1"/>
  <c r="F22" i="20"/>
  <c r="G21" i="20"/>
  <c r="F21" i="20"/>
  <c r="G20" i="20"/>
  <c r="F20" i="20"/>
  <c r="G19" i="20"/>
  <c r="F19" i="20"/>
  <c r="G18" i="20"/>
  <c r="F18" i="20"/>
  <c r="G17" i="20"/>
  <c r="J17" i="20" s="1"/>
  <c r="H5" i="30" s="1"/>
  <c r="F17" i="20"/>
  <c r="G16" i="20"/>
  <c r="F16" i="20"/>
  <c r="G15" i="20"/>
  <c r="F15" i="20"/>
  <c r="G14" i="20"/>
  <c r="F14" i="20"/>
  <c r="G13" i="20"/>
  <c r="J13" i="20" s="1"/>
  <c r="F13" i="20"/>
  <c r="G12" i="20"/>
  <c r="F12" i="20"/>
  <c r="G11" i="20"/>
  <c r="F11" i="20"/>
  <c r="G10" i="20"/>
  <c r="F10" i="20"/>
  <c r="G9" i="20"/>
  <c r="F9" i="20"/>
  <c r="G8" i="20"/>
  <c r="J8" i="20" s="1"/>
  <c r="F8" i="20"/>
  <c r="G7" i="20"/>
  <c r="F7" i="20"/>
  <c r="G6" i="20"/>
  <c r="F6" i="20"/>
  <c r="G5" i="20"/>
  <c r="F5" i="20"/>
  <c r="G4" i="20"/>
  <c r="F4" i="20"/>
  <c r="G3" i="20"/>
  <c r="F3" i="20"/>
  <c r="G2" i="20"/>
  <c r="H22" i="20" s="1"/>
  <c r="F2" i="20"/>
  <c r="G41" i="19"/>
  <c r="G40" i="19"/>
  <c r="G39" i="19"/>
  <c r="G38" i="19"/>
  <c r="G37" i="19"/>
  <c r="J37" i="19" s="1"/>
  <c r="G36" i="19"/>
  <c r="G35" i="19"/>
  <c r="G34" i="19"/>
  <c r="G33" i="19"/>
  <c r="G32" i="19"/>
  <c r="J32" i="19" s="1"/>
  <c r="G31" i="19"/>
  <c r="G30" i="19"/>
  <c r="G29" i="19"/>
  <c r="G28" i="19"/>
  <c r="G27" i="19"/>
  <c r="J27" i="19" s="1"/>
  <c r="I3" i="30" s="1"/>
  <c r="G26" i="19"/>
  <c r="G25" i="19"/>
  <c r="G24" i="19"/>
  <c r="G23" i="19"/>
  <c r="G22" i="19"/>
  <c r="J22" i="19" s="1"/>
  <c r="I4" i="30" s="1"/>
  <c r="G21" i="19"/>
  <c r="G20" i="19"/>
  <c r="G19" i="19"/>
  <c r="G18" i="19"/>
  <c r="G17" i="19"/>
  <c r="G16" i="19"/>
  <c r="G15" i="19"/>
  <c r="G14" i="19"/>
  <c r="G13" i="19"/>
  <c r="J13" i="19" s="1"/>
  <c r="G12" i="19"/>
  <c r="G11" i="19"/>
  <c r="G10" i="19"/>
  <c r="G9" i="19"/>
  <c r="G8" i="19"/>
  <c r="G7" i="19"/>
  <c r="G6" i="19"/>
  <c r="G5" i="19"/>
  <c r="G4" i="19"/>
  <c r="G3" i="19"/>
  <c r="I2" i="30" s="1"/>
  <c r="G2" i="19"/>
  <c r="G41" i="18"/>
  <c r="F41" i="18"/>
  <c r="G40" i="18"/>
  <c r="F40" i="18"/>
  <c r="G39" i="18"/>
  <c r="F39" i="18"/>
  <c r="G38" i="18"/>
  <c r="F38" i="18"/>
  <c r="G37" i="18"/>
  <c r="J37" i="18" s="1"/>
  <c r="F37" i="18"/>
  <c r="G36" i="18"/>
  <c r="F36" i="18"/>
  <c r="G35" i="18"/>
  <c r="F35" i="18"/>
  <c r="G34" i="18"/>
  <c r="F34" i="18"/>
  <c r="G33" i="18"/>
  <c r="F33" i="18"/>
  <c r="G32" i="18"/>
  <c r="J32" i="18" s="1"/>
  <c r="F32" i="18"/>
  <c r="G31" i="18"/>
  <c r="F31" i="18"/>
  <c r="G30" i="18"/>
  <c r="F30" i="18"/>
  <c r="G29" i="18"/>
  <c r="F29" i="18"/>
  <c r="G28" i="18"/>
  <c r="F28" i="18"/>
  <c r="G27" i="18"/>
  <c r="J27" i="18" s="1"/>
  <c r="J3" i="30" s="1"/>
  <c r="F27" i="18"/>
  <c r="G26" i="18"/>
  <c r="F26" i="18"/>
  <c r="G25" i="18"/>
  <c r="F25" i="18"/>
  <c r="G24" i="18"/>
  <c r="F24" i="18"/>
  <c r="G23" i="18"/>
  <c r="F23" i="18"/>
  <c r="G22" i="18"/>
  <c r="J22" i="18" s="1"/>
  <c r="J4" i="30" s="1"/>
  <c r="F22" i="18"/>
  <c r="G21" i="18"/>
  <c r="F21" i="18"/>
  <c r="G20" i="18"/>
  <c r="F20" i="18"/>
  <c r="G19" i="18"/>
  <c r="F19" i="18"/>
  <c r="G18" i="18"/>
  <c r="F18" i="18"/>
  <c r="G17" i="18"/>
  <c r="J17" i="18" s="1"/>
  <c r="J5" i="30" s="1"/>
  <c r="F17" i="18"/>
  <c r="G16" i="18"/>
  <c r="F16" i="18"/>
  <c r="G15" i="18"/>
  <c r="F15" i="18"/>
  <c r="G14" i="18"/>
  <c r="F14" i="18"/>
  <c r="G13" i="18"/>
  <c r="J13" i="18" s="1"/>
  <c r="F13" i="18"/>
  <c r="G12" i="18"/>
  <c r="F12" i="18"/>
  <c r="G11" i="18"/>
  <c r="F11" i="18"/>
  <c r="G10" i="18"/>
  <c r="F10" i="18"/>
  <c r="G9" i="18"/>
  <c r="F9" i="18"/>
  <c r="G8" i="18"/>
  <c r="J8" i="18" s="1"/>
  <c r="F8" i="18"/>
  <c r="G7" i="18"/>
  <c r="F7" i="18"/>
  <c r="G6" i="18"/>
  <c r="F6" i="18"/>
  <c r="G5" i="18"/>
  <c r="F5" i="18"/>
  <c r="G4" i="18"/>
  <c r="F4" i="18"/>
  <c r="G3" i="18"/>
  <c r="F3" i="18"/>
  <c r="G2" i="18"/>
  <c r="F2" i="18"/>
  <c r="G41" i="17"/>
  <c r="F41" i="17"/>
  <c r="G40" i="17"/>
  <c r="F40" i="17"/>
  <c r="G39" i="17"/>
  <c r="F39" i="17"/>
  <c r="G38" i="17"/>
  <c r="F38" i="17"/>
  <c r="G37" i="17"/>
  <c r="F37" i="17"/>
  <c r="G36" i="17"/>
  <c r="F36" i="17"/>
  <c r="G35" i="17"/>
  <c r="F35" i="17"/>
  <c r="G34" i="17"/>
  <c r="F34" i="17"/>
  <c r="G33" i="17"/>
  <c r="F33" i="17"/>
  <c r="G32" i="17"/>
  <c r="F32" i="17"/>
  <c r="G31" i="17"/>
  <c r="F31" i="17"/>
  <c r="G30" i="17"/>
  <c r="F30" i="17"/>
  <c r="G29" i="17"/>
  <c r="F29" i="17"/>
  <c r="G28" i="17"/>
  <c r="F28" i="17"/>
  <c r="G27" i="17"/>
  <c r="J27" i="17" s="1"/>
  <c r="K3" i="30" s="1"/>
  <c r="F27" i="17"/>
  <c r="G26" i="17"/>
  <c r="F26" i="17"/>
  <c r="G25" i="17"/>
  <c r="F25" i="17"/>
  <c r="G24" i="17"/>
  <c r="F24" i="17"/>
  <c r="G23" i="17"/>
  <c r="F23" i="17"/>
  <c r="G22" i="17"/>
  <c r="F22" i="17"/>
  <c r="G21" i="17"/>
  <c r="F21" i="17"/>
  <c r="G20" i="17"/>
  <c r="F20" i="17"/>
  <c r="G19" i="17"/>
  <c r="F19" i="17"/>
  <c r="G18" i="17"/>
  <c r="F18" i="17"/>
  <c r="G17" i="17"/>
  <c r="J17" i="17" s="1"/>
  <c r="K5" i="30" s="1"/>
  <c r="F17" i="17"/>
  <c r="G16" i="17"/>
  <c r="F16" i="17"/>
  <c r="G15" i="17"/>
  <c r="F15" i="17"/>
  <c r="G14" i="17"/>
  <c r="F14" i="17"/>
  <c r="G13" i="17"/>
  <c r="F13" i="17"/>
  <c r="G12" i="17"/>
  <c r="F12" i="17"/>
  <c r="G11" i="17"/>
  <c r="F11" i="17"/>
  <c r="G10" i="17"/>
  <c r="F10" i="17"/>
  <c r="G9" i="17"/>
  <c r="F9" i="17"/>
  <c r="G8" i="17"/>
  <c r="J8" i="17" s="1"/>
  <c r="F8" i="17"/>
  <c r="G7" i="17"/>
  <c r="F7" i="17"/>
  <c r="G6" i="17"/>
  <c r="F6" i="17"/>
  <c r="G5" i="17"/>
  <c r="F5" i="17"/>
  <c r="G4" i="17"/>
  <c r="F4" i="17"/>
  <c r="G3" i="17"/>
  <c r="F3" i="17"/>
  <c r="G2" i="17"/>
  <c r="J2" i="17" s="1"/>
  <c r="K6" i="30" s="1"/>
  <c r="F2" i="17"/>
  <c r="G41" i="16"/>
  <c r="F41" i="16"/>
  <c r="G40" i="16"/>
  <c r="F40" i="16"/>
  <c r="G39" i="16"/>
  <c r="F39" i="16"/>
  <c r="G38" i="16"/>
  <c r="F38" i="16"/>
  <c r="G37" i="16"/>
  <c r="J37" i="16" s="1"/>
  <c r="F37" i="16"/>
  <c r="G36" i="16"/>
  <c r="F36" i="16"/>
  <c r="G35" i="16"/>
  <c r="F35" i="16"/>
  <c r="G34" i="16"/>
  <c r="F34" i="16"/>
  <c r="G33" i="16"/>
  <c r="F33" i="16"/>
  <c r="G32" i="16"/>
  <c r="F32" i="16"/>
  <c r="G31" i="16"/>
  <c r="F31" i="16"/>
  <c r="G30" i="16"/>
  <c r="F30" i="16"/>
  <c r="G29" i="16"/>
  <c r="F29" i="16"/>
  <c r="G28" i="16"/>
  <c r="F28" i="16"/>
  <c r="G27" i="16"/>
  <c r="J27" i="16" s="1"/>
  <c r="L3" i="30" s="1"/>
  <c r="F27" i="16"/>
  <c r="G26" i="16"/>
  <c r="F26" i="16"/>
  <c r="G25" i="16"/>
  <c r="F25" i="16"/>
  <c r="G24" i="16"/>
  <c r="F24" i="16"/>
  <c r="G23" i="16"/>
  <c r="F23" i="16"/>
  <c r="G22" i="16"/>
  <c r="J22" i="16" s="1"/>
  <c r="L4" i="30" s="1"/>
  <c r="F22" i="16"/>
  <c r="G21" i="16"/>
  <c r="F21" i="16"/>
  <c r="G20" i="16"/>
  <c r="F20" i="16"/>
  <c r="G19" i="16"/>
  <c r="F19" i="16"/>
  <c r="G18" i="16"/>
  <c r="F18" i="16"/>
  <c r="G17" i="16"/>
  <c r="J17" i="16" s="1"/>
  <c r="L5" i="30" s="1"/>
  <c r="F17" i="16"/>
  <c r="G16" i="16"/>
  <c r="F16" i="16"/>
  <c r="G15" i="16"/>
  <c r="F15" i="16"/>
  <c r="G14" i="16"/>
  <c r="F14" i="16"/>
  <c r="G13" i="16"/>
  <c r="J13" i="16" s="1"/>
  <c r="F13" i="16"/>
  <c r="G12" i="16"/>
  <c r="F12" i="16"/>
  <c r="G11" i="16"/>
  <c r="F11" i="16"/>
  <c r="G10" i="16"/>
  <c r="F10" i="16"/>
  <c r="G9" i="16"/>
  <c r="F9" i="16"/>
  <c r="G8" i="16"/>
  <c r="J8" i="16" s="1"/>
  <c r="F8" i="16"/>
  <c r="G7" i="16"/>
  <c r="F7" i="16"/>
  <c r="G6" i="16"/>
  <c r="F6" i="16"/>
  <c r="G5" i="16"/>
  <c r="F5" i="16"/>
  <c r="G4" i="16"/>
  <c r="F4" i="16"/>
  <c r="G3" i="16"/>
  <c r="F3" i="16"/>
  <c r="G2" i="16"/>
  <c r="F2" i="16"/>
  <c r="G3" i="15"/>
  <c r="F3" i="15"/>
  <c r="F4" i="15"/>
  <c r="F5" i="15"/>
  <c r="F6" i="15"/>
  <c r="F7" i="15"/>
  <c r="F8" i="15"/>
  <c r="F9" i="15"/>
  <c r="F10" i="15"/>
  <c r="F11" i="15"/>
  <c r="F12" i="15"/>
  <c r="G13" i="15"/>
  <c r="J13" i="15" s="1"/>
  <c r="F14" i="15"/>
  <c r="F15" i="15"/>
  <c r="F16" i="15"/>
  <c r="F17" i="15"/>
  <c r="G17" i="15"/>
  <c r="F18" i="15"/>
  <c r="F19" i="15"/>
  <c r="F20" i="15"/>
  <c r="F21" i="15"/>
  <c r="G2" i="15"/>
  <c r="F22" i="15"/>
  <c r="F23" i="15"/>
  <c r="F24" i="15"/>
  <c r="F25" i="15"/>
  <c r="F26" i="15"/>
  <c r="F27" i="15"/>
  <c r="F28" i="15"/>
  <c r="F29" i="15"/>
  <c r="F30" i="15"/>
  <c r="F31" i="15"/>
  <c r="F32" i="15"/>
  <c r="F33" i="15"/>
  <c r="F34" i="15"/>
  <c r="F35" i="15"/>
  <c r="F36" i="15"/>
  <c r="F37" i="15"/>
  <c r="G37" i="15"/>
  <c r="F38" i="15"/>
  <c r="F39" i="15"/>
  <c r="F40" i="15"/>
  <c r="F41" i="15"/>
  <c r="G41" i="15"/>
  <c r="G40" i="15"/>
  <c r="G39" i="15"/>
  <c r="G38" i="15"/>
  <c r="G36" i="15"/>
  <c r="G35" i="15"/>
  <c r="G34" i="15"/>
  <c r="G33" i="15"/>
  <c r="G32" i="15"/>
  <c r="G31" i="15"/>
  <c r="G30" i="15"/>
  <c r="G29" i="15"/>
  <c r="G28" i="15"/>
  <c r="G27" i="15"/>
  <c r="G26" i="15"/>
  <c r="G25" i="15"/>
  <c r="G24" i="15"/>
  <c r="G23" i="15"/>
  <c r="G21" i="15"/>
  <c r="G20" i="15"/>
  <c r="G19" i="15"/>
  <c r="G18" i="15"/>
  <c r="G16" i="15"/>
  <c r="G15" i="15"/>
  <c r="G14" i="15"/>
  <c r="G12" i="15"/>
  <c r="G11" i="15"/>
  <c r="G10" i="15"/>
  <c r="G9" i="15"/>
  <c r="G8" i="15"/>
  <c r="J8" i="15" s="1"/>
  <c r="G7" i="15"/>
  <c r="G6" i="15"/>
  <c r="G5" i="15"/>
  <c r="G4" i="15"/>
  <c r="J3" i="15" l="1"/>
  <c r="M2" i="30"/>
  <c r="K2" i="30"/>
  <c r="L2" i="30"/>
  <c r="J3" i="18"/>
  <c r="J2" i="30"/>
  <c r="J3" i="20"/>
  <c r="H2" i="30"/>
  <c r="J3" i="21"/>
  <c r="G2" i="30"/>
  <c r="F2" i="30"/>
  <c r="J3" i="23"/>
  <c r="E2" i="30"/>
  <c r="D2" i="30"/>
  <c r="H17" i="19"/>
  <c r="I3" i="24"/>
  <c r="I13" i="24"/>
  <c r="I17" i="24"/>
  <c r="H37" i="26"/>
  <c r="D6" i="27"/>
  <c r="H6" i="27"/>
  <c r="L4" i="27"/>
  <c r="N4" i="27" s="1"/>
  <c r="I27" i="17"/>
  <c r="I17" i="20"/>
  <c r="H27" i="22"/>
  <c r="I8" i="22"/>
  <c r="H22" i="17"/>
  <c r="H13" i="17"/>
  <c r="E6" i="27"/>
  <c r="I3" i="23"/>
  <c r="H32" i="23"/>
  <c r="I6" i="27"/>
  <c r="H3" i="19"/>
  <c r="C6" i="27"/>
  <c r="G6" i="27"/>
  <c r="K6" i="27"/>
  <c r="B6" i="27"/>
  <c r="F6" i="27"/>
  <c r="J6" i="27"/>
  <c r="L5" i="27"/>
  <c r="N5" i="27" s="1"/>
  <c r="M4" i="27"/>
  <c r="O4" i="27" s="1"/>
  <c r="P4" i="27" s="1"/>
  <c r="M5" i="27"/>
  <c r="O5" i="27" s="1"/>
  <c r="P5" i="27" s="1"/>
  <c r="I10" i="27"/>
  <c r="I15" i="27"/>
  <c r="I20" i="27"/>
  <c r="I24" i="27"/>
  <c r="I29" i="27"/>
  <c r="I34" i="27"/>
  <c r="I39" i="27"/>
  <c r="I44" i="27"/>
  <c r="J9" i="27"/>
  <c r="J10" i="27"/>
  <c r="J15" i="27"/>
  <c r="J20" i="27"/>
  <c r="J24" i="27"/>
  <c r="J29" i="27"/>
  <c r="J39" i="27"/>
  <c r="J44" i="27"/>
  <c r="J34" i="27"/>
  <c r="H34" i="27"/>
  <c r="H10" i="27"/>
  <c r="H15" i="27"/>
  <c r="H20" i="27"/>
  <c r="H24" i="27"/>
  <c r="H29" i="27"/>
  <c r="H39" i="27"/>
  <c r="H44" i="27"/>
  <c r="M3" i="27"/>
  <c r="L3" i="27"/>
  <c r="F26" i="27"/>
  <c r="D1" i="17"/>
  <c r="D1" i="16" s="1"/>
  <c r="D1" i="15" s="1"/>
  <c r="D1" i="18"/>
  <c r="E1" i="17"/>
  <c r="E1" i="16" s="1"/>
  <c r="E1" i="15" s="1"/>
  <c r="E1" i="18"/>
  <c r="B1" i="17"/>
  <c r="B1" i="16" s="1"/>
  <c r="B1" i="15" s="1"/>
  <c r="B1" i="18"/>
  <c r="C1" i="17"/>
  <c r="C1" i="16" s="1"/>
  <c r="C1" i="15" s="1"/>
  <c r="C1" i="18"/>
  <c r="I13" i="16"/>
  <c r="I22" i="16"/>
  <c r="H3" i="17"/>
  <c r="H37" i="17"/>
  <c r="H37" i="18"/>
  <c r="I8" i="20"/>
  <c r="J2" i="22"/>
  <c r="F6" i="30" s="1"/>
  <c r="I22" i="22"/>
  <c r="I13" i="22"/>
  <c r="H8" i="23"/>
  <c r="I8" i="23"/>
  <c r="I37" i="23"/>
  <c r="H32" i="25"/>
  <c r="H3" i="25"/>
  <c r="I32" i="16"/>
  <c r="I3" i="16"/>
  <c r="I27" i="16"/>
  <c r="H37" i="16"/>
  <c r="H32" i="16"/>
  <c r="I8" i="18"/>
  <c r="I3" i="20"/>
  <c r="I22" i="20"/>
  <c r="I32" i="20"/>
  <c r="H27" i="20"/>
  <c r="I37" i="20"/>
  <c r="I27" i="20"/>
  <c r="I22" i="21"/>
  <c r="H37" i="21"/>
  <c r="H13" i="21"/>
  <c r="H27" i="21"/>
  <c r="I13" i="21"/>
  <c r="I27" i="21"/>
  <c r="I3" i="21"/>
  <c r="I17" i="22"/>
  <c r="H8" i="22"/>
  <c r="I27" i="23"/>
  <c r="I17" i="23"/>
  <c r="J3" i="25"/>
  <c r="I3" i="26"/>
  <c r="I27" i="26"/>
  <c r="I13" i="26"/>
  <c r="I22" i="26"/>
  <c r="I8" i="26"/>
  <c r="I17" i="26"/>
  <c r="H27" i="26"/>
  <c r="I37" i="26"/>
  <c r="H3" i="26"/>
  <c r="H32" i="26"/>
  <c r="J3" i="26"/>
  <c r="H13" i="26"/>
  <c r="H22" i="26"/>
  <c r="J32" i="26"/>
  <c r="J2" i="26"/>
  <c r="B6" i="30" s="1"/>
  <c r="H8" i="26"/>
  <c r="H17" i="26"/>
  <c r="I3" i="25"/>
  <c r="I22" i="25"/>
  <c r="I32" i="25"/>
  <c r="I13" i="25"/>
  <c r="I27" i="25"/>
  <c r="H27" i="25"/>
  <c r="I8" i="25"/>
  <c r="H13" i="25"/>
  <c r="I17" i="25"/>
  <c r="H22" i="25"/>
  <c r="J2" i="25"/>
  <c r="C6" i="30" s="1"/>
  <c r="H8" i="25"/>
  <c r="H17" i="25"/>
  <c r="H3" i="24"/>
  <c r="H17" i="24"/>
  <c r="H37" i="24"/>
  <c r="I27" i="24"/>
  <c r="I37" i="24"/>
  <c r="H8" i="24"/>
  <c r="H32" i="24"/>
  <c r="I8" i="24"/>
  <c r="I22" i="24"/>
  <c r="I32" i="24"/>
  <c r="J8" i="24"/>
  <c r="J17" i="24"/>
  <c r="D5" i="30" s="1"/>
  <c r="H27" i="24"/>
  <c r="J37" i="24"/>
  <c r="J3" i="24"/>
  <c r="H13" i="24"/>
  <c r="H22" i="24"/>
  <c r="J32" i="24"/>
  <c r="H17" i="23"/>
  <c r="I32" i="23"/>
  <c r="H37" i="23"/>
  <c r="I13" i="23"/>
  <c r="I22" i="23"/>
  <c r="H3" i="23"/>
  <c r="J8" i="23"/>
  <c r="J17" i="23"/>
  <c r="E5" i="30" s="1"/>
  <c r="H27" i="23"/>
  <c r="J37" i="23"/>
  <c r="H13" i="23"/>
  <c r="H22" i="23"/>
  <c r="J2" i="23"/>
  <c r="E6" i="30" s="1"/>
  <c r="J8" i="22"/>
  <c r="I27" i="22"/>
  <c r="H17" i="22"/>
  <c r="H37" i="22"/>
  <c r="I37" i="22"/>
  <c r="H3" i="22"/>
  <c r="H32" i="22"/>
  <c r="J3" i="22"/>
  <c r="H13" i="22"/>
  <c r="H22" i="22"/>
  <c r="J32" i="22"/>
  <c r="I3" i="22"/>
  <c r="I37" i="21"/>
  <c r="H22" i="21"/>
  <c r="I32" i="21"/>
  <c r="H3" i="21"/>
  <c r="J13" i="21"/>
  <c r="J22" i="21"/>
  <c r="G4" i="30" s="1"/>
  <c r="H32" i="21"/>
  <c r="I8" i="21"/>
  <c r="I17" i="21"/>
  <c r="H8" i="21"/>
  <c r="H17" i="21"/>
  <c r="I13" i="20"/>
  <c r="H13" i="20"/>
  <c r="J2" i="20"/>
  <c r="H6" i="30" s="1"/>
  <c r="H8" i="20"/>
  <c r="H17" i="20"/>
  <c r="J27" i="20"/>
  <c r="H3" i="30" s="1"/>
  <c r="H37" i="20"/>
  <c r="H3" i="20"/>
  <c r="H32" i="20"/>
  <c r="I8" i="19"/>
  <c r="I22" i="19"/>
  <c r="I32" i="19"/>
  <c r="I37" i="19"/>
  <c r="I3" i="19"/>
  <c r="I13" i="19"/>
  <c r="I17" i="19"/>
  <c r="I27" i="19"/>
  <c r="H37" i="19"/>
  <c r="H8" i="19"/>
  <c r="H32" i="19"/>
  <c r="J8" i="19"/>
  <c r="J17" i="19"/>
  <c r="I5" i="30" s="1"/>
  <c r="H27" i="19"/>
  <c r="J3" i="19"/>
  <c r="H13" i="19"/>
  <c r="H22" i="19"/>
  <c r="J2" i="19"/>
  <c r="I6" i="30" s="1"/>
  <c r="I37" i="18"/>
  <c r="I13" i="18"/>
  <c r="I27" i="18"/>
  <c r="I3" i="18"/>
  <c r="I22" i="18"/>
  <c r="I32" i="18"/>
  <c r="H8" i="18"/>
  <c r="H3" i="18"/>
  <c r="H32" i="18"/>
  <c r="H27" i="18"/>
  <c r="H13" i="18"/>
  <c r="I17" i="18"/>
  <c r="H22" i="18"/>
  <c r="J2" i="18"/>
  <c r="J6" i="30" s="1"/>
  <c r="H17" i="18"/>
  <c r="I8" i="17"/>
  <c r="I17" i="17"/>
  <c r="H8" i="17"/>
  <c r="J13" i="17"/>
  <c r="H17" i="17"/>
  <c r="J22" i="17"/>
  <c r="K4" i="30" s="1"/>
  <c r="I32" i="17"/>
  <c r="J37" i="17"/>
  <c r="I37" i="17"/>
  <c r="I3" i="17"/>
  <c r="H32" i="17"/>
  <c r="I13" i="17"/>
  <c r="I22" i="17"/>
  <c r="H27" i="17"/>
  <c r="J3" i="17"/>
  <c r="J32" i="17"/>
  <c r="I8" i="16"/>
  <c r="I17" i="16"/>
  <c r="H27" i="16"/>
  <c r="H3" i="16"/>
  <c r="I37" i="16"/>
  <c r="J3" i="16"/>
  <c r="H13" i="16"/>
  <c r="H22" i="16"/>
  <c r="J32" i="16"/>
  <c r="J2" i="16"/>
  <c r="L6" i="30" s="1"/>
  <c r="H8" i="16"/>
  <c r="H17" i="16"/>
  <c r="J2" i="15"/>
  <c r="M6" i="30" s="1"/>
  <c r="F2" i="15"/>
  <c r="H32" i="15"/>
  <c r="G22" i="15"/>
  <c r="J22" i="15" s="1"/>
  <c r="M4" i="30" s="1"/>
  <c r="F13" i="15"/>
  <c r="H17" i="15"/>
  <c r="H37" i="15"/>
  <c r="J27" i="15"/>
  <c r="M3" i="30" s="1"/>
  <c r="H27" i="15"/>
  <c r="H3" i="15"/>
  <c r="H8" i="15"/>
  <c r="H13" i="15"/>
  <c r="J17" i="15"/>
  <c r="M5" i="30" s="1"/>
  <c r="J32" i="15"/>
  <c r="J37" i="15"/>
  <c r="I2" i="20" l="1"/>
  <c r="I2" i="24"/>
  <c r="I2" i="26"/>
  <c r="M6" i="27"/>
  <c r="O3" i="27"/>
  <c r="N3" i="27"/>
  <c r="N6" i="27" s="1"/>
  <c r="L6" i="27"/>
  <c r="H9" i="27"/>
  <c r="I9" i="27"/>
  <c r="I2" i="16"/>
  <c r="H2" i="17"/>
  <c r="I2" i="17"/>
  <c r="I2" i="19"/>
  <c r="I2" i="23"/>
  <c r="I2" i="25"/>
  <c r="H22" i="15"/>
  <c r="H2" i="15" s="1"/>
  <c r="I13" i="15"/>
  <c r="H2" i="26"/>
  <c r="H2" i="25"/>
  <c r="H2" i="24"/>
  <c r="H2" i="23"/>
  <c r="I2" i="22"/>
  <c r="H2" i="22"/>
  <c r="I2" i="21"/>
  <c r="H2" i="21"/>
  <c r="H2" i="20"/>
  <c r="H2" i="19"/>
  <c r="I2" i="18"/>
  <c r="H2" i="18"/>
  <c r="H2" i="16"/>
  <c r="I17" i="15"/>
  <c r="I37" i="15"/>
  <c r="I22" i="15"/>
  <c r="I3" i="15"/>
  <c r="I27" i="15"/>
  <c r="I8" i="15"/>
  <c r="I32" i="15"/>
  <c r="O6" i="27" l="1"/>
  <c r="P3" i="27"/>
  <c r="P6" i="27" s="1"/>
  <c r="I2" i="15"/>
</calcChain>
</file>

<file path=xl/sharedStrings.xml><?xml version="1.0" encoding="utf-8"?>
<sst xmlns="http://schemas.openxmlformats.org/spreadsheetml/2006/main" count="722" uniqueCount="89">
  <si>
    <t>NGRID</t>
  </si>
  <si>
    <t>NU</t>
  </si>
  <si>
    <t>Large C&amp;I</t>
  </si>
  <si>
    <t>Medium C&amp;I</t>
  </si>
  <si>
    <t>R</t>
  </si>
  <si>
    <t>R-LI</t>
  </si>
  <si>
    <t>R-TOU</t>
  </si>
  <si>
    <t>Small C&amp;I</t>
  </si>
  <si>
    <t>St-Light</t>
  </si>
  <si>
    <t>UNITIL</t>
  </si>
  <si>
    <t>Total kWh</t>
  </si>
  <si>
    <t>Total Customers</t>
  </si>
  <si>
    <t>% of classs kWh</t>
  </si>
  <si>
    <t>% of Customers</t>
  </si>
  <si>
    <t xml:space="preserve">Notes: </t>
  </si>
  <si>
    <t>R = Residentail</t>
  </si>
  <si>
    <t>R-LI = Residential Low Income</t>
  </si>
  <si>
    <t>R-TOU = Residential Time of Use</t>
  </si>
  <si>
    <t xml:space="preserve">C&amp;I = Commerical and Industrial </t>
  </si>
  <si>
    <t xml:space="preserve">St-Light = Street Lights </t>
  </si>
  <si>
    <t>Farms</t>
  </si>
  <si>
    <t xml:space="preserve">R                       </t>
  </si>
  <si>
    <t xml:space="preserve">NGRID                           </t>
  </si>
  <si>
    <t xml:space="preserve">NSTAR                           </t>
  </si>
  <si>
    <t xml:space="preserve">NU                              </t>
  </si>
  <si>
    <t xml:space="preserve">UNITIL                          </t>
  </si>
  <si>
    <t xml:space="preserve">R-LI                    </t>
  </si>
  <si>
    <t xml:space="preserve">R-TOU                   </t>
  </si>
  <si>
    <t xml:space="preserve">Small C&amp;I               </t>
  </si>
  <si>
    <t xml:space="preserve">Medium C&amp;I              </t>
  </si>
  <si>
    <t xml:space="preserve">Large C&amp;I               </t>
  </si>
  <si>
    <t xml:space="preserve">St-Light                </t>
  </si>
  <si>
    <t xml:space="preserve">Farms                   </t>
  </si>
  <si>
    <t xml:space="preserve">October     </t>
  </si>
  <si>
    <t xml:space="preserve">September   </t>
  </si>
  <si>
    <t xml:space="preserve">August      </t>
  </si>
  <si>
    <t xml:space="preserve">July        </t>
  </si>
  <si>
    <t xml:space="preserve">June        </t>
  </si>
  <si>
    <t xml:space="preserve">May         </t>
  </si>
  <si>
    <t xml:space="preserve">April       </t>
  </si>
  <si>
    <t>IG= Independent Generator</t>
  </si>
  <si>
    <t>CG= Competitive Generator</t>
  </si>
  <si>
    <t>January</t>
  </si>
  <si>
    <t>NTAR</t>
  </si>
  <si>
    <t>February</t>
  </si>
  <si>
    <t>March</t>
  </si>
  <si>
    <t>November</t>
  </si>
  <si>
    <t>NSTAR</t>
  </si>
  <si>
    <t>December</t>
  </si>
  <si>
    <t>LDC # of Customer</t>
  </si>
  <si>
    <t>LDC  kWh used</t>
  </si>
  <si>
    <t>IG= Independent Generator; LDC = Local Distributin Company</t>
  </si>
  <si>
    <t>C&amp;I = Commerical and Industrial ;</t>
  </si>
  <si>
    <t xml:space="preserve">1 kwh = </t>
  </si>
  <si>
    <t>Competitive Suppliers</t>
  </si>
  <si>
    <t>MA Investor Owned utilities</t>
  </si>
  <si>
    <t>Total</t>
  </si>
  <si>
    <t>Customer Count</t>
  </si>
  <si>
    <t>kWh Used</t>
  </si>
  <si>
    <t xml:space="preserve">MMBtu </t>
  </si>
  <si>
    <t>Total Residential</t>
  </si>
  <si>
    <t xml:space="preserve">Total C&amp; I </t>
  </si>
  <si>
    <t>Others</t>
  </si>
  <si>
    <t>Average CG # of Customer</t>
  </si>
  <si>
    <t>Average LDC # of Customer</t>
  </si>
  <si>
    <t>SUM LDC kWh used</t>
  </si>
  <si>
    <t>SUM  CG kWh Used</t>
  </si>
  <si>
    <t>Annual  Electric Migration</t>
  </si>
  <si>
    <t xml:space="preserve"> CS # of Customer</t>
  </si>
  <si>
    <t xml:space="preserve"> CS  kWh Used</t>
  </si>
  <si>
    <t>Rate Class Load ( in %) CS kWh</t>
  </si>
  <si>
    <t>% of CS Load</t>
  </si>
  <si>
    <t>Residential</t>
  </si>
  <si>
    <t>Lg C &amp; I</t>
  </si>
  <si>
    <t>Med C &amp; I</t>
  </si>
  <si>
    <t>Sm C &amp; I</t>
  </si>
  <si>
    <t xml:space="preserve">State  </t>
  </si>
  <si>
    <t>Jan</t>
  </si>
  <si>
    <t>Feb</t>
  </si>
  <si>
    <t>May</t>
  </si>
  <si>
    <t>Oct</t>
  </si>
  <si>
    <t>Dec</t>
  </si>
  <si>
    <t>Nov</t>
  </si>
  <si>
    <t>Sep</t>
  </si>
  <si>
    <t>Aug</t>
  </si>
  <si>
    <t>Jul</t>
  </si>
  <si>
    <t>Jun</t>
  </si>
  <si>
    <t>Apr</t>
  </si>
  <si>
    <t>Mar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</si>
</sst>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%"/>
    <numFmt numFmtId="165" formatCode="#,##0.0000000000"/>
    <numFmt numFmtId="166" formatCode="[$-409]mmm\-yy;@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Tahoma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theme="1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theme="9" tint="0.599963377788628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C000"/>
        <bgColor indexed="64"/>
      </patternFill>
    </fill>
  </fills>
  <borders count="5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>
      <left/>
      <right style="thin">
        <color rgb="FFFF0000"/>
      </right>
      <top style="medium">
        <color rgb="FFFF0000"/>
      </top>
      <bottom style="thin">
        <color rgb="FFFF0000"/>
      </bottom>
      <diagonal/>
    </border>
    <border>
      <left style="thin">
        <color rgb="FFFF0000"/>
      </left>
      <right/>
      <top style="medium">
        <color rgb="FFFF0000"/>
      </top>
      <bottom style="thin">
        <color rgb="FFFF0000"/>
      </bottom>
      <diagonal/>
    </border>
    <border>
      <left/>
      <right/>
      <top style="medium">
        <color rgb="FFFF0000"/>
      </top>
      <bottom style="thin">
        <color rgb="FFFF0000"/>
      </bottom>
      <diagonal/>
    </border>
    <border>
      <left style="medium">
        <color rgb="FFFF0000"/>
      </left>
      <right style="thin">
        <color rgb="FFFF0000"/>
      </right>
      <top style="medium">
        <color rgb="FFFF0000"/>
      </top>
      <bottom style="thin">
        <color rgb="FFFF0000"/>
      </bottom>
      <diagonal/>
    </border>
    <border>
      <left style="thin">
        <color rgb="FFFF0000"/>
      </left>
      <right style="medium">
        <color rgb="FFFF0000"/>
      </right>
      <top style="medium">
        <color rgb="FFFF0000"/>
      </top>
      <bottom style="thin">
        <color rgb="FFFF0000"/>
      </bottom>
      <diagonal/>
    </border>
    <border>
      <left/>
      <right style="medium">
        <color rgb="FFFF0000"/>
      </right>
      <top style="medium">
        <color rgb="FFFF0000"/>
      </top>
      <bottom style="thin">
        <color rgb="FFFF0000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rgb="FFFF0000"/>
      </left>
      <right style="thin">
        <color rgb="FFFF0000"/>
      </right>
      <top style="thin">
        <color rgb="FFFF0000"/>
      </top>
      <bottom style="medium">
        <color rgb="FFFF0000"/>
      </bottom>
      <diagonal/>
    </border>
    <border>
      <left/>
      <right style="thin">
        <color rgb="FFFF0000"/>
      </right>
      <top/>
      <bottom style="medium">
        <color rgb="FFFF0000"/>
      </bottom>
      <diagonal/>
    </border>
    <border>
      <left style="thin">
        <color rgb="FFFF0000"/>
      </left>
      <right style="thin">
        <color rgb="FFFF0000"/>
      </right>
      <top/>
      <bottom style="medium">
        <color rgb="FFFF0000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medium">
        <color rgb="FFFF0000"/>
      </bottom>
      <diagonal/>
    </border>
    <border>
      <left/>
      <right/>
      <top style="thin">
        <color rgb="FFFF0000"/>
      </top>
      <bottom style="medium">
        <color rgb="FFFF0000"/>
      </bottom>
      <diagonal/>
    </border>
    <border>
      <left style="medium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 style="medium">
        <color rgb="FFFF0000"/>
      </right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 style="medium">
        <color rgb="FFFF0000"/>
      </bottom>
      <diagonal/>
    </border>
    <border>
      <left/>
      <right style="medium">
        <color rgb="FFFF0000"/>
      </right>
      <top style="thin">
        <color rgb="FFFF0000"/>
      </top>
      <bottom style="medium">
        <color rgb="FFFF0000"/>
      </bottom>
      <diagonal/>
    </border>
    <border>
      <left style="medium">
        <color rgb="FFFF0000"/>
      </left>
      <right style="thin">
        <color rgb="FFFF0000"/>
      </right>
      <top/>
      <bottom/>
      <diagonal/>
    </border>
    <border>
      <left/>
      <right style="medium">
        <color rgb="FFFF0000"/>
      </right>
      <top/>
      <bottom/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 style="medium">
        <color rgb="FFFF0000"/>
      </left>
      <right/>
      <top/>
      <bottom/>
      <diagonal/>
    </border>
    <border>
      <left style="medium">
        <color rgb="FFFF0000"/>
      </left>
      <right style="thin">
        <color rgb="FFFF0000"/>
      </right>
      <top style="medium">
        <color rgb="FFFF0000"/>
      </top>
      <bottom/>
      <diagonal/>
    </border>
    <border>
      <left style="thin">
        <color rgb="FFFF0000"/>
      </left>
      <right style="thin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  <border>
      <left/>
      <right/>
      <top/>
      <bottom style="medium">
        <color rgb="FFFF0000"/>
      </bottom>
      <diagonal/>
    </border>
    <border>
      <left style="thin">
        <color rgb="FFFF0000"/>
      </left>
      <right style="thin">
        <color rgb="FFFF0000"/>
      </right>
      <top/>
      <bottom/>
      <diagonal/>
    </border>
    <border>
      <left style="thin">
        <color rgb="FFFF0000"/>
      </left>
      <right style="medium">
        <color rgb="FFFF0000"/>
      </right>
      <top/>
      <bottom style="thin">
        <color rgb="FFFF0000"/>
      </bottom>
      <diagonal/>
    </border>
    <border>
      <left/>
      <right/>
      <top style="medium">
        <color rgb="FFFF0000"/>
      </top>
      <bottom style="double">
        <color rgb="FFFF0000"/>
      </bottom>
      <diagonal/>
    </border>
    <border>
      <left style="thin">
        <color rgb="FFFF0000"/>
      </left>
      <right style="medium">
        <color rgb="FFFF0000"/>
      </right>
      <top style="thin">
        <color rgb="FFFF0000"/>
      </top>
      <bottom style="medium">
        <color rgb="FFFF0000"/>
      </bottom>
      <diagonal/>
    </border>
    <border>
      <left style="medium">
        <color rgb="FFFF0000"/>
      </left>
      <right style="thin">
        <color rgb="FFFF0000"/>
      </right>
      <top/>
      <bottom style="double">
        <color rgb="FFFF0000"/>
      </bottom>
      <diagonal/>
    </border>
    <border>
      <left style="thin">
        <color rgb="FFFF0000"/>
      </left>
      <right style="thin">
        <color rgb="FFFF0000"/>
      </right>
      <top/>
      <bottom style="double">
        <color rgb="FFFF0000"/>
      </bottom>
      <diagonal/>
    </border>
    <border>
      <left style="thin">
        <color rgb="FFFF0000"/>
      </left>
      <right style="medium">
        <color rgb="FFFF0000"/>
      </right>
      <top/>
      <bottom style="double">
        <color rgb="FFFF0000"/>
      </bottom>
      <diagonal/>
    </border>
    <border>
      <left/>
      <right/>
      <top style="double">
        <color rgb="FFFF0000"/>
      </top>
      <bottom style="medium">
        <color rgb="FFFF0000"/>
      </bottom>
      <diagonal/>
    </border>
    <border>
      <left style="thin">
        <color rgb="FFFF0000"/>
      </left>
      <right/>
      <top style="thin">
        <color rgb="FFFF0000"/>
      </top>
      <bottom style="medium">
        <color rgb="FFFF0000"/>
      </bottom>
      <diagonal/>
    </border>
    <border>
      <left/>
      <right style="medium">
        <color rgb="FFFF0000"/>
      </right>
      <top style="double">
        <color rgb="FFFF0000"/>
      </top>
      <bottom style="medium">
        <color rgb="FFFF0000"/>
      </bottom>
      <diagonal/>
    </border>
    <border>
      <left style="medium">
        <color rgb="FFFF0000"/>
      </left>
      <right/>
      <top style="double">
        <color rgb="FFFF0000"/>
      </top>
      <bottom style="medium">
        <color rgb="FFFF0000"/>
      </bottom>
      <diagonal/>
    </border>
    <border>
      <left style="medium">
        <color rgb="FFFF0000"/>
      </left>
      <right style="medium">
        <color rgb="FFFF0000"/>
      </right>
      <top style="double">
        <color rgb="FFFF0000"/>
      </top>
      <bottom style="medium">
        <color rgb="FFFF0000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63">
    <xf numFmtId="0" fontId="0" fillId="0" borderId="0" xfId="0"/>
    <xf numFmtId="3" fontId="0" fillId="0" borderId="0" xfId="0" applyNumberFormat="1"/>
    <xf numFmtId="3" fontId="1" fillId="4" borderId="1" xfId="0" applyNumberFormat="1" applyFont="1" applyFill="1" applyBorder="1" applyAlignment="1">
      <alignment horizontal="center"/>
    </xf>
    <xf numFmtId="0" fontId="0" fillId="0" borderId="0" xfId="0" applyFill="1"/>
    <xf numFmtId="3" fontId="0" fillId="0" borderId="0" xfId="0" applyNumberFormat="1" applyFill="1"/>
    <xf numFmtId="0" fontId="1" fillId="5" borderId="1" xfId="0" applyFont="1" applyFill="1" applyBorder="1" applyAlignment="1">
      <alignment horizontal="center" wrapText="1"/>
    </xf>
    <xf numFmtId="0" fontId="1" fillId="5" borderId="3" xfId="0" applyFont="1" applyFill="1" applyBorder="1" applyAlignment="1">
      <alignment wrapText="1"/>
    </xf>
    <xf numFmtId="0" fontId="1" fillId="5" borderId="2" xfId="0" applyFont="1" applyFill="1" applyBorder="1" applyAlignment="1">
      <alignment horizontal="left" wrapText="1"/>
    </xf>
    <xf numFmtId="3" fontId="1" fillId="5" borderId="2" xfId="0" applyNumberFormat="1" applyFont="1" applyFill="1" applyBorder="1" applyAlignment="1">
      <alignment wrapText="1"/>
    </xf>
    <xf numFmtId="0" fontId="0" fillId="0" borderId="0" xfId="0" applyFont="1"/>
    <xf numFmtId="9" fontId="0" fillId="4" borderId="5" xfId="0" applyNumberFormat="1" applyFont="1" applyFill="1" applyBorder="1" applyAlignment="1">
      <alignment horizontal="center"/>
    </xf>
    <xf numFmtId="9" fontId="0" fillId="4" borderId="1" xfId="0" applyNumberFormat="1" applyFont="1" applyFill="1" applyBorder="1" applyAlignment="1">
      <alignment horizontal="center"/>
    </xf>
    <xf numFmtId="3" fontId="0" fillId="0" borderId="0" xfId="0" applyNumberFormat="1" applyFont="1"/>
    <xf numFmtId="0" fontId="0" fillId="0" borderId="0" xfId="0" applyFont="1" applyAlignment="1">
      <alignment horizontal="left" indent="2"/>
    </xf>
    <xf numFmtId="0" fontId="0" fillId="0" borderId="0" xfId="0" applyNumberFormat="1" applyFont="1"/>
    <xf numFmtId="0" fontId="3" fillId="0" borderId="11" xfId="0" applyFont="1" applyBorder="1" applyAlignment="1">
      <alignment horizontal="left"/>
    </xf>
    <xf numFmtId="0" fontId="3" fillId="0" borderId="11" xfId="0" applyNumberFormat="1" applyFont="1" applyBorder="1"/>
    <xf numFmtId="0" fontId="3" fillId="0" borderId="0" xfId="0" applyFont="1" applyAlignment="1">
      <alignment horizontal="left" indent="1"/>
    </xf>
    <xf numFmtId="0" fontId="3" fillId="0" borderId="0" xfId="0" applyNumberFormat="1" applyFont="1"/>
    <xf numFmtId="0" fontId="5" fillId="3" borderId="0" xfId="0" applyFont="1" applyFill="1"/>
    <xf numFmtId="165" fontId="5" fillId="3" borderId="0" xfId="0" applyNumberFormat="1" applyFont="1" applyFill="1"/>
    <xf numFmtId="3" fontId="4" fillId="6" borderId="22" xfId="0" applyNumberFormat="1" applyFont="1" applyFill="1" applyBorder="1"/>
    <xf numFmtId="3" fontId="4" fillId="6" borderId="23" xfId="0" applyNumberFormat="1" applyFont="1" applyFill="1" applyBorder="1"/>
    <xf numFmtId="3" fontId="4" fillId="7" borderId="24" xfId="0" applyNumberFormat="1" applyFont="1" applyFill="1" applyBorder="1"/>
    <xf numFmtId="3" fontId="4" fillId="7" borderId="23" xfId="0" applyNumberFormat="1" applyFont="1" applyFill="1" applyBorder="1"/>
    <xf numFmtId="3" fontId="4" fillId="3" borderId="25" xfId="0" applyNumberFormat="1" applyFont="1" applyFill="1" applyBorder="1"/>
    <xf numFmtId="3" fontId="4" fillId="3" borderId="26" xfId="0" applyNumberFormat="1" applyFont="1" applyFill="1" applyBorder="1"/>
    <xf numFmtId="3" fontId="4" fillId="4" borderId="27" xfId="0" applyNumberFormat="1" applyFont="1" applyFill="1" applyBorder="1"/>
    <xf numFmtId="3" fontId="4" fillId="4" borderId="28" xfId="0" applyNumberFormat="1" applyFont="1" applyFill="1" applyBorder="1"/>
    <xf numFmtId="3" fontId="4" fillId="2" borderId="29" xfId="0" applyNumberFormat="1" applyFont="1" applyFill="1" applyBorder="1"/>
    <xf numFmtId="3" fontId="4" fillId="2" borderId="30" xfId="0" applyNumberFormat="1" applyFont="1" applyFill="1" applyBorder="1"/>
    <xf numFmtId="3" fontId="4" fillId="0" borderId="22" xfId="0" applyNumberFormat="1" applyFont="1" applyBorder="1"/>
    <xf numFmtId="3" fontId="4" fillId="0" borderId="30" xfId="0" applyNumberFormat="1" applyFont="1" applyBorder="1"/>
    <xf numFmtId="3" fontId="4" fillId="0" borderId="31" xfId="0" applyNumberFormat="1" applyFont="1" applyBorder="1"/>
    <xf numFmtId="3" fontId="4" fillId="0" borderId="32" xfId="0" applyNumberFormat="1" applyFont="1" applyBorder="1"/>
    <xf numFmtId="3" fontId="4" fillId="0" borderId="33" xfId="0" applyNumberFormat="1" applyFont="1" applyFill="1" applyBorder="1"/>
    <xf numFmtId="3" fontId="0" fillId="0" borderId="34" xfId="0" applyNumberFormat="1" applyBorder="1"/>
    <xf numFmtId="3" fontId="0" fillId="6" borderId="16" xfId="0" applyNumberFormat="1" applyFill="1" applyBorder="1"/>
    <xf numFmtId="3" fontId="0" fillId="6" borderId="17" xfId="0" applyNumberFormat="1" applyFill="1" applyBorder="1"/>
    <xf numFmtId="3" fontId="0" fillId="7" borderId="16" xfId="0" applyNumberFormat="1" applyFill="1" applyBorder="1"/>
    <xf numFmtId="3" fontId="0" fillId="7" borderId="17" xfId="0" applyNumberFormat="1" applyFill="1" applyBorder="1"/>
    <xf numFmtId="3" fontId="0" fillId="3" borderId="16" xfId="0" applyNumberFormat="1" applyFill="1" applyBorder="1"/>
    <xf numFmtId="3" fontId="0" fillId="3" borderId="14" xfId="0" applyNumberFormat="1" applyFill="1" applyBorder="1"/>
    <xf numFmtId="3" fontId="0" fillId="4" borderId="27" xfId="0" applyNumberFormat="1" applyFill="1" applyBorder="1"/>
    <xf numFmtId="3" fontId="0" fillId="4" borderId="28" xfId="0" applyNumberFormat="1" applyFill="1" applyBorder="1"/>
    <xf numFmtId="3" fontId="0" fillId="2" borderId="13" xfId="0" applyNumberFormat="1" applyFill="1" applyBorder="1"/>
    <xf numFmtId="3" fontId="0" fillId="2" borderId="17" xfId="0" applyNumberFormat="1" applyFill="1" applyBorder="1"/>
    <xf numFmtId="3" fontId="0" fillId="0" borderId="35" xfId="0" applyNumberFormat="1" applyBorder="1"/>
    <xf numFmtId="3" fontId="0" fillId="0" borderId="0" xfId="0" applyNumberFormat="1" applyBorder="1"/>
    <xf numFmtId="3" fontId="0" fillId="0" borderId="36" xfId="0" applyNumberFormat="1" applyBorder="1"/>
    <xf numFmtId="3" fontId="0" fillId="0" borderId="37" xfId="0" applyNumberFormat="1" applyBorder="1"/>
    <xf numFmtId="3" fontId="0" fillId="0" borderId="17" xfId="0" applyNumberFormat="1" applyBorder="1"/>
    <xf numFmtId="3" fontId="0" fillId="0" borderId="38" xfId="0" applyNumberFormat="1" applyBorder="1"/>
    <xf numFmtId="3" fontId="0" fillId="6" borderId="27" xfId="0" applyNumberFormat="1" applyFill="1" applyBorder="1"/>
    <xf numFmtId="3" fontId="0" fillId="6" borderId="28" xfId="0" applyNumberFormat="1" applyFill="1" applyBorder="1"/>
    <xf numFmtId="3" fontId="0" fillId="7" borderId="27" xfId="0" applyNumberFormat="1" applyFill="1" applyBorder="1"/>
    <xf numFmtId="3" fontId="0" fillId="7" borderId="28" xfId="0" applyNumberFormat="1" applyFill="1" applyBorder="1"/>
    <xf numFmtId="3" fontId="0" fillId="3" borderId="27" xfId="0" applyNumberFormat="1" applyFill="1" applyBorder="1"/>
    <xf numFmtId="3" fontId="0" fillId="3" borderId="39" xfId="0" applyNumberFormat="1" applyFill="1" applyBorder="1"/>
    <xf numFmtId="3" fontId="0" fillId="2" borderId="40" xfId="0" applyNumberFormat="1" applyFill="1" applyBorder="1"/>
    <xf numFmtId="3" fontId="0" fillId="2" borderId="28" xfId="0" applyNumberFormat="1" applyFill="1" applyBorder="1"/>
    <xf numFmtId="3" fontId="0" fillId="0" borderId="41" xfId="0" applyNumberFormat="1" applyBorder="1"/>
    <xf numFmtId="3" fontId="0" fillId="0" borderId="31" xfId="0" applyNumberFormat="1" applyBorder="1"/>
    <xf numFmtId="3" fontId="0" fillId="0" borderId="42" xfId="0" applyNumberFormat="1" applyBorder="1"/>
    <xf numFmtId="3" fontId="0" fillId="0" borderId="43" xfId="0" applyNumberFormat="1" applyBorder="1"/>
    <xf numFmtId="3" fontId="0" fillId="0" borderId="44" xfId="0" applyNumberFormat="1" applyBorder="1"/>
    <xf numFmtId="3" fontId="0" fillId="2" borderId="29" xfId="0" applyNumberFormat="1" applyFill="1" applyBorder="1"/>
    <xf numFmtId="3" fontId="0" fillId="2" borderId="45" xfId="0" applyNumberFormat="1" applyFill="1" applyBorder="1"/>
    <xf numFmtId="3" fontId="0" fillId="0" borderId="46" xfId="0" applyNumberFormat="1" applyBorder="1"/>
    <xf numFmtId="3" fontId="0" fillId="0" borderId="47" xfId="0" applyNumberFormat="1" applyBorder="1"/>
    <xf numFmtId="3" fontId="0" fillId="0" borderId="48" xfId="0" applyNumberFormat="1" applyBorder="1"/>
    <xf numFmtId="3" fontId="0" fillId="0" borderId="49" xfId="0" applyNumberFormat="1" applyFill="1" applyBorder="1"/>
    <xf numFmtId="3" fontId="0" fillId="6" borderId="22" xfId="0" applyNumberFormat="1" applyFill="1" applyBorder="1"/>
    <xf numFmtId="3" fontId="0" fillId="6" borderId="45" xfId="0" applyNumberFormat="1" applyFill="1" applyBorder="1"/>
    <xf numFmtId="3" fontId="0" fillId="7" borderId="22" xfId="0" applyNumberFormat="1" applyFill="1" applyBorder="1"/>
    <xf numFmtId="3" fontId="0" fillId="7" borderId="45" xfId="0" applyNumberFormat="1" applyFill="1" applyBorder="1"/>
    <xf numFmtId="3" fontId="0" fillId="3" borderId="22" xfId="0" applyNumberFormat="1" applyFill="1" applyBorder="1"/>
    <xf numFmtId="3" fontId="0" fillId="3" borderId="50" xfId="0" applyNumberFormat="1" applyFill="1" applyBorder="1"/>
    <xf numFmtId="3" fontId="0" fillId="4" borderId="22" xfId="0" applyNumberFormat="1" applyFill="1" applyBorder="1"/>
    <xf numFmtId="3" fontId="0" fillId="4" borderId="45" xfId="0" applyNumberFormat="1" applyFill="1" applyBorder="1"/>
    <xf numFmtId="3" fontId="0" fillId="2" borderId="49" xfId="0" applyNumberFormat="1" applyFill="1" applyBorder="1"/>
    <xf numFmtId="3" fontId="0" fillId="2" borderId="51" xfId="0" applyNumberFormat="1" applyFill="1" applyBorder="1"/>
    <xf numFmtId="3" fontId="0" fillId="0" borderId="49" xfId="0" applyNumberFormat="1" applyBorder="1"/>
    <xf numFmtId="3" fontId="0" fillId="0" borderId="52" xfId="0" applyNumberFormat="1" applyBorder="1"/>
    <xf numFmtId="3" fontId="0" fillId="0" borderId="51" xfId="0" applyNumberFormat="1" applyBorder="1"/>
    <xf numFmtId="3" fontId="0" fillId="0" borderId="53" xfId="0" applyNumberFormat="1" applyBorder="1"/>
    <xf numFmtId="3" fontId="0" fillId="0" borderId="54" xfId="0" applyNumberFormat="1" applyBorder="1"/>
    <xf numFmtId="164" fontId="0" fillId="0" borderId="0" xfId="0" applyNumberFormat="1"/>
    <xf numFmtId="9" fontId="0" fillId="0" borderId="0" xfId="0" applyNumberFormat="1"/>
    <xf numFmtId="3" fontId="3" fillId="4" borderId="1" xfId="0" applyNumberFormat="1" applyFont="1" applyFill="1" applyBorder="1"/>
    <xf numFmtId="166" fontId="0" fillId="0" borderId="0" xfId="0" applyNumberFormat="1"/>
    <xf numFmtId="3" fontId="0" fillId="6" borderId="12" xfId="0" applyNumberFormat="1" applyFill="1" applyBorder="1" applyAlignment="1">
      <alignment horizontal="center"/>
    </xf>
    <xf numFmtId="0" fontId="0" fillId="6" borderId="13" xfId="0" applyFill="1" applyBorder="1" applyAlignment="1">
      <alignment horizontal="center"/>
    </xf>
    <xf numFmtId="3" fontId="0" fillId="7" borderId="14" xfId="0" applyNumberFormat="1" applyFill="1" applyBorder="1" applyAlignment="1">
      <alignment horizontal="center"/>
    </xf>
    <xf numFmtId="0" fontId="0" fillId="7" borderId="13" xfId="0" applyFill="1" applyBorder="1" applyAlignment="1">
      <alignment horizontal="center"/>
    </xf>
    <xf numFmtId="3" fontId="0" fillId="3" borderId="14" xfId="0" applyNumberFormat="1" applyFill="1" applyBorder="1" applyAlignment="1">
      <alignment horizontal="center"/>
    </xf>
    <xf numFmtId="0" fontId="0" fillId="3" borderId="15" xfId="0" applyFill="1" applyBorder="1" applyAlignment="1">
      <alignment horizontal="center"/>
    </xf>
    <xf numFmtId="3" fontId="0" fillId="4" borderId="16" xfId="0" applyNumberFormat="1" applyFill="1" applyBorder="1" applyAlignment="1">
      <alignment horizontal="center"/>
    </xf>
    <xf numFmtId="0" fontId="0" fillId="4" borderId="17" xfId="0" applyFill="1" applyBorder="1" applyAlignment="1">
      <alignment horizontal="center"/>
    </xf>
    <xf numFmtId="3" fontId="0" fillId="2" borderId="15" xfId="0" applyNumberFormat="1" applyFill="1" applyBorder="1" applyAlignment="1">
      <alignment horizontal="center"/>
    </xf>
    <xf numFmtId="3" fontId="0" fillId="2" borderId="18" xfId="0" applyNumberFormat="1" applyFill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/>
    <xf numFmtId="3" fontId="0" fillId="0" borderId="12" xfId="0" applyNumberFormat="1" applyBorder="1" applyAlignment="1">
      <alignment horizontal="center"/>
    </xf>
    <xf numFmtId="0" fontId="0" fillId="0" borderId="18" xfId="0" applyBorder="1" applyAlignment="1">
      <alignment horizontal="center"/>
    </xf>
    <xf numFmtId="0" fontId="1" fillId="8" borderId="1" xfId="0" applyFont="1" applyFill="1" applyBorder="1" applyAlignment="1">
      <alignment horizontal="left"/>
    </xf>
    <xf numFmtId="0" fontId="1" fillId="8" borderId="1" xfId="0" applyFont="1" applyFill="1" applyBorder="1" applyAlignment="1">
      <alignment horizontal="left" indent="1"/>
    </xf>
    <xf numFmtId="0" fontId="0" fillId="8" borderId="1" xfId="0" applyFill="1" applyBorder="1" applyAlignment="1">
      <alignment horizontal="left" indent="2"/>
    </xf>
    <xf numFmtId="3" fontId="1" fillId="0" borderId="1" xfId="0" applyNumberFormat="1" applyFont="1" applyFill="1" applyBorder="1"/>
    <xf numFmtId="3" fontId="1" fillId="0" borderId="6" xfId="0" applyNumberFormat="1" applyFont="1" applyFill="1" applyBorder="1" applyAlignment="1">
      <alignment horizontal="center"/>
    </xf>
    <xf numFmtId="3" fontId="1" fillId="0" borderId="7" xfId="0" applyNumberFormat="1" applyFont="1" applyFill="1" applyBorder="1" applyAlignment="1">
      <alignment horizontal="center"/>
    </xf>
    <xf numFmtId="9" fontId="0" fillId="0" borderId="5" xfId="0" applyNumberFormat="1" applyFill="1" applyBorder="1" applyAlignment="1">
      <alignment horizontal="center"/>
    </xf>
    <xf numFmtId="9" fontId="0" fillId="0" borderId="1" xfId="0" applyNumberFormat="1" applyFill="1" applyBorder="1" applyAlignment="1">
      <alignment horizontal="center"/>
    </xf>
    <xf numFmtId="3" fontId="1" fillId="0" borderId="8" xfId="0" applyNumberFormat="1" applyFont="1" applyFill="1" applyBorder="1"/>
    <xf numFmtId="9" fontId="1" fillId="0" borderId="5" xfId="0" applyNumberFormat="1" applyFont="1" applyFill="1" applyBorder="1" applyAlignment="1">
      <alignment horizontal="center" vertical="top"/>
    </xf>
    <xf numFmtId="9" fontId="0" fillId="0" borderId="1" xfId="0" applyNumberFormat="1" applyFill="1" applyBorder="1" applyAlignment="1">
      <alignment horizontal="center" vertical="top"/>
    </xf>
    <xf numFmtId="3" fontId="0" fillId="0" borderId="1" xfId="0" applyNumberFormat="1" applyFill="1" applyBorder="1"/>
    <xf numFmtId="3" fontId="0" fillId="0" borderId="8" xfId="0" applyNumberFormat="1" applyFill="1" applyBorder="1"/>
    <xf numFmtId="3" fontId="1" fillId="0" borderId="1" xfId="0" applyNumberFormat="1" applyFont="1" applyFill="1" applyBorder="1" applyAlignment="1">
      <alignment horizontal="center"/>
    </xf>
    <xf numFmtId="3" fontId="1" fillId="0" borderId="8" xfId="0" applyNumberFormat="1" applyFont="1" applyFill="1" applyBorder="1" applyAlignment="1">
      <alignment horizontal="center"/>
    </xf>
    <xf numFmtId="9" fontId="1" fillId="0" borderId="1" xfId="0" applyNumberFormat="1" applyFont="1" applyFill="1" applyBorder="1" applyAlignment="1">
      <alignment horizontal="center" vertical="top"/>
    </xf>
    <xf numFmtId="3" fontId="0" fillId="0" borderId="1" xfId="0" applyNumberFormat="1" applyFill="1" applyBorder="1" applyAlignment="1">
      <alignment horizontal="center"/>
    </xf>
    <xf numFmtId="3" fontId="0" fillId="0" borderId="8" xfId="0" applyNumberFormat="1" applyFill="1" applyBorder="1" applyAlignment="1">
      <alignment horizontal="center"/>
    </xf>
    <xf numFmtId="10" fontId="1" fillId="0" borderId="5" xfId="0" applyNumberFormat="1" applyFont="1" applyFill="1" applyBorder="1" applyAlignment="1">
      <alignment horizontal="center" vertical="top"/>
    </xf>
    <xf numFmtId="10" fontId="1" fillId="0" borderId="2" xfId="0" applyNumberFormat="1" applyFont="1" applyFill="1" applyBorder="1" applyAlignment="1">
      <alignment horizontal="center" vertical="top"/>
    </xf>
    <xf numFmtId="10" fontId="1" fillId="0" borderId="3" xfId="0" applyNumberFormat="1" applyFont="1" applyFill="1" applyBorder="1" applyAlignment="1">
      <alignment horizontal="center" vertical="top"/>
    </xf>
    <xf numFmtId="10" fontId="1" fillId="0" borderId="4" xfId="0" applyNumberFormat="1" applyFont="1" applyFill="1" applyBorder="1" applyAlignment="1">
      <alignment horizontal="center" vertical="top"/>
    </xf>
    <xf numFmtId="164" fontId="1" fillId="0" borderId="1" xfId="0" applyNumberFormat="1" applyFont="1" applyFill="1" applyBorder="1" applyAlignment="1">
      <alignment horizontal="center" vertical="top"/>
    </xf>
    <xf numFmtId="164" fontId="1" fillId="0" borderId="5" xfId="0" applyNumberFormat="1" applyFont="1" applyFill="1" applyBorder="1" applyAlignment="1">
      <alignment horizontal="center" vertical="top"/>
    </xf>
    <xf numFmtId="3" fontId="0" fillId="0" borderId="9" xfId="0" applyNumberFormat="1" applyFill="1" applyBorder="1" applyAlignment="1">
      <alignment horizontal="center"/>
    </xf>
    <xf numFmtId="3" fontId="0" fillId="0" borderId="10" xfId="0" applyNumberFormat="1" applyFill="1" applyBorder="1" applyAlignment="1">
      <alignment horizontal="center"/>
    </xf>
    <xf numFmtId="0" fontId="1" fillId="5" borderId="1" xfId="0" applyFont="1" applyFill="1" applyBorder="1" applyAlignment="1">
      <alignment horizontal="left" wrapText="1"/>
    </xf>
    <xf numFmtId="3" fontId="1" fillId="5" borderId="1" xfId="0" applyNumberFormat="1" applyFont="1" applyFill="1" applyBorder="1" applyAlignment="1">
      <alignment wrapText="1"/>
    </xf>
    <xf numFmtId="0" fontId="1" fillId="5" borderId="1" xfId="0" applyFont="1" applyFill="1" applyBorder="1" applyAlignment="1">
      <alignment wrapText="1"/>
    </xf>
    <xf numFmtId="0" fontId="1" fillId="8" borderId="5" xfId="0" applyFont="1" applyFill="1" applyBorder="1" applyAlignment="1">
      <alignment horizontal="left"/>
    </xf>
    <xf numFmtId="3" fontId="1" fillId="0" borderId="0" xfId="0" applyNumberFormat="1" applyFont="1" applyFill="1" applyBorder="1"/>
    <xf numFmtId="0" fontId="1" fillId="0" borderId="0" xfId="0" applyNumberFormat="1" applyFont="1" applyFill="1" applyBorder="1"/>
    <xf numFmtId="3" fontId="1" fillId="0" borderId="5" xfId="0" applyNumberFormat="1" applyFont="1" applyFill="1" applyBorder="1"/>
    <xf numFmtId="3" fontId="0" fillId="0" borderId="5" xfId="0" applyNumberFormat="1" applyFill="1" applyBorder="1"/>
    <xf numFmtId="3" fontId="1" fillId="0" borderId="5" xfId="0" applyNumberFormat="1" applyFont="1" applyFill="1" applyBorder="1" applyAlignment="1">
      <alignment horizontal="center"/>
    </xf>
    <xf numFmtId="3" fontId="0" fillId="0" borderId="5" xfId="0" applyNumberFormat="1" applyFill="1" applyBorder="1" applyAlignment="1">
      <alignment horizontal="center"/>
    </xf>
    <xf numFmtId="0" fontId="2" fillId="8" borderId="0" xfId="0" applyFont="1" applyFill="1" applyAlignment="1">
      <alignment horizontal="left" indent="1"/>
    </xf>
    <xf numFmtId="0" fontId="0" fillId="8" borderId="1" xfId="0" applyFill="1" applyBorder="1" applyAlignment="1">
      <alignment horizontal="left" indent="3"/>
    </xf>
    <xf numFmtId="0" fontId="1" fillId="8" borderId="1" xfId="0" applyFont="1" applyFill="1" applyBorder="1" applyAlignment="1">
      <alignment horizontal="left" indent="2"/>
    </xf>
    <xf numFmtId="0" fontId="2" fillId="8" borderId="1" xfId="0" applyFont="1" applyFill="1" applyBorder="1" applyAlignment="1">
      <alignment horizontal="left" indent="1"/>
    </xf>
    <xf numFmtId="0" fontId="0" fillId="8" borderId="1" xfId="0" applyFont="1" applyFill="1" applyBorder="1" applyAlignment="1">
      <alignment horizontal="left" indent="3"/>
    </xf>
    <xf numFmtId="9" fontId="0" fillId="0" borderId="5" xfId="0" applyNumberFormat="1" applyFont="1" applyFill="1" applyBorder="1" applyAlignment="1">
      <alignment horizontal="center"/>
    </xf>
    <xf numFmtId="9" fontId="0" fillId="0" borderId="1" xfId="0" applyNumberFormat="1" applyFont="1" applyFill="1" applyBorder="1" applyAlignment="1">
      <alignment horizontal="center"/>
    </xf>
    <xf numFmtId="3" fontId="0" fillId="0" borderId="1" xfId="0" applyNumberFormat="1" applyFont="1" applyFill="1" applyBorder="1"/>
    <xf numFmtId="9" fontId="0" fillId="0" borderId="1" xfId="0" applyNumberFormat="1" applyFont="1" applyFill="1" applyBorder="1" applyAlignment="1">
      <alignment horizontal="center" vertical="top"/>
    </xf>
    <xf numFmtId="3" fontId="0" fillId="0" borderId="1" xfId="0" applyNumberFormat="1" applyFont="1" applyFill="1" applyBorder="1" applyAlignment="1">
      <alignment horizontal="center"/>
    </xf>
    <xf numFmtId="0" fontId="0" fillId="8" borderId="1" xfId="0" applyFont="1" applyFill="1" applyBorder="1" applyAlignment="1">
      <alignment horizontal="left" indent="2"/>
    </xf>
    <xf numFmtId="0" fontId="3" fillId="8" borderId="1" xfId="0" applyFont="1" applyFill="1" applyBorder="1" applyAlignment="1">
      <alignment horizontal="left" indent="1"/>
    </xf>
    <xf numFmtId="3" fontId="3" fillId="0" borderId="1" xfId="0" applyNumberFormat="1" applyFont="1" applyFill="1" applyBorder="1"/>
    <xf numFmtId="0" fontId="3" fillId="8" borderId="1" xfId="0" applyFont="1" applyFill="1" applyBorder="1" applyAlignment="1">
      <alignment horizontal="left"/>
    </xf>
    <xf numFmtId="3" fontId="2" fillId="8" borderId="1" xfId="0" applyNumberFormat="1" applyFont="1" applyFill="1" applyBorder="1" applyAlignment="1">
      <alignment wrapText="1"/>
    </xf>
    <xf numFmtId="3" fontId="1" fillId="8" borderId="1" xfId="0" applyNumberFormat="1" applyFont="1" applyFill="1" applyBorder="1" applyAlignment="1">
      <alignment horizontal="left" indent="2"/>
    </xf>
    <xf numFmtId="3" fontId="0" fillId="8" borderId="1" xfId="0" applyNumberFormat="1" applyFill="1" applyBorder="1" applyAlignment="1">
      <alignment horizontal="left" indent="3"/>
    </xf>
    <xf numFmtId="3" fontId="6" fillId="0" borderId="1" xfId="0" applyNumberFormat="1" applyFont="1" applyFill="1" applyBorder="1"/>
    <xf numFmtId="0" fontId="1" fillId="0" borderId="0" xfId="0" applyFont="1" applyFill="1" applyBorder="1" applyAlignment="1">
      <alignment wrapText="1"/>
    </xf>
    <xf numFmtId="0" fontId="0" fillId="0" borderId="0" xfId="0" applyFill="1" applyBorder="1"/>
    <xf numFmtId="3" fontId="0" fillId="0" borderId="0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Monthly Competitive Supply Load Served (2015)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4"/>
          <c:order val="4"/>
          <c:tx>
            <c:strRef>
              <c:f>Summary!$A$6</c:f>
              <c:strCache>
                <c:ptCount val="1"/>
                <c:pt idx="0">
                  <c:v>State  </c:v>
                </c:pt>
              </c:strCache>
            </c:strRef>
          </c:tx>
          <c:invertIfNegative val="0"/>
          <c:cat>
            <c:strRef>
              <c:f>Summary!$B$1:$M$1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Summary!$B$6:$M$6</c:f>
              <c:numCache>
                <c:formatCode>0%</c:formatCode>
                <c:ptCount val="12"/>
                <c:pt idx="0">
                  <c:v>0.53565203858780486</c:v>
                </c:pt>
                <c:pt idx="1">
                  <c:v>0.54940846804594856</c:v>
                </c:pt>
                <c:pt idx="2">
                  <c:v>0.57610312548350751</c:v>
                </c:pt>
                <c:pt idx="3">
                  <c:v>0.6055891020862032</c:v>
                </c:pt>
                <c:pt idx="4">
                  <c:v>0.63182125089302255</c:v>
                </c:pt>
                <c:pt idx="5">
                  <c:v>0.6281594129799668</c:v>
                </c:pt>
                <c:pt idx="6">
                  <c:v>0.61766617492661779</c:v>
                </c:pt>
                <c:pt idx="7">
                  <c:v>0.60680677902918645</c:v>
                </c:pt>
                <c:pt idx="8">
                  <c:v>0.60529745361823828</c:v>
                </c:pt>
                <c:pt idx="9">
                  <c:v>0.63690195801986704</c:v>
                </c:pt>
                <c:pt idx="10">
                  <c:v>0.63980156179566772</c:v>
                </c:pt>
                <c:pt idx="11">
                  <c:v>0.62136027658295967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3455744"/>
        <c:axId val="103453824"/>
      </c:barChart>
      <c:lineChart>
        <c:grouping val="standard"/>
        <c:varyColors val="0"/>
        <c:ser>
          <c:idx val="1"/>
          <c:order val="1"/>
          <c:tx>
            <c:strRef>
              <c:f>Summary!$A$3</c:f>
              <c:strCache>
                <c:ptCount val="1"/>
                <c:pt idx="0">
                  <c:v>Lg C &amp; I</c:v>
                </c:pt>
              </c:strCache>
            </c:strRef>
          </c:tx>
          <c:cat>
            <c:strRef>
              <c:f>Summary!$B$1:$M$1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Summary!$B$3:$M$3</c:f>
              <c:numCache>
                <c:formatCode>0.0%</c:formatCode>
                <c:ptCount val="12"/>
                <c:pt idx="0">
                  <c:v>0.88947580838376472</c:v>
                </c:pt>
                <c:pt idx="1">
                  <c:v>0.89648134954246284</c:v>
                </c:pt>
                <c:pt idx="2">
                  <c:v>0.91013669009931386</c:v>
                </c:pt>
                <c:pt idx="3">
                  <c:v>0.91839824614373833</c:v>
                </c:pt>
                <c:pt idx="4">
                  <c:v>0.91915787111218361</c:v>
                </c:pt>
                <c:pt idx="5">
                  <c:v>0.92071841229508311</c:v>
                </c:pt>
                <c:pt idx="6">
                  <c:v>0.92178049616807722</c:v>
                </c:pt>
                <c:pt idx="7">
                  <c:v>0.9206098139304717</c:v>
                </c:pt>
                <c:pt idx="8">
                  <c:v>0.92142719417042784</c:v>
                </c:pt>
                <c:pt idx="9">
                  <c:v>0.91842105613594904</c:v>
                </c:pt>
                <c:pt idx="10">
                  <c:v>0.92603224812850005</c:v>
                </c:pt>
                <c:pt idx="11">
                  <c:v>0.92936650561588363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Summary!$A$4</c:f>
              <c:strCache>
                <c:ptCount val="1"/>
                <c:pt idx="0">
                  <c:v>Med C &amp; I</c:v>
                </c:pt>
              </c:strCache>
            </c:strRef>
          </c:tx>
          <c:cat>
            <c:strRef>
              <c:f>Summary!$B$1:$M$1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Summary!$B$4:$M$4</c:f>
              <c:numCache>
                <c:formatCode>0%</c:formatCode>
                <c:ptCount val="12"/>
                <c:pt idx="0">
                  <c:v>0.61657245891143786</c:v>
                </c:pt>
                <c:pt idx="1">
                  <c:v>0.62674498925726729</c:v>
                </c:pt>
                <c:pt idx="2">
                  <c:v>0.64019337956669098</c:v>
                </c:pt>
                <c:pt idx="3">
                  <c:v>0.66871203684941039</c:v>
                </c:pt>
                <c:pt idx="4">
                  <c:v>0.67963834511800092</c:v>
                </c:pt>
                <c:pt idx="5">
                  <c:v>0.68242598524222886</c:v>
                </c:pt>
                <c:pt idx="6">
                  <c:v>0.68419171404327495</c:v>
                </c:pt>
                <c:pt idx="7">
                  <c:v>0.6831186703295431</c:v>
                </c:pt>
                <c:pt idx="8">
                  <c:v>0.68829826951952877</c:v>
                </c:pt>
                <c:pt idx="9">
                  <c:v>0.68986491287691964</c:v>
                </c:pt>
                <c:pt idx="10">
                  <c:v>0.6913460081765882</c:v>
                </c:pt>
                <c:pt idx="11">
                  <c:v>0.69893598129539825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Summary!$A$5</c:f>
              <c:strCache>
                <c:ptCount val="1"/>
                <c:pt idx="0">
                  <c:v>Sm C &amp; I</c:v>
                </c:pt>
              </c:strCache>
            </c:strRef>
          </c:tx>
          <c:cat>
            <c:strRef>
              <c:f>Summary!$B$1:$M$1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Summary!$B$5:$M$5</c:f>
              <c:numCache>
                <c:formatCode>0%</c:formatCode>
                <c:ptCount val="12"/>
                <c:pt idx="0">
                  <c:v>0.48275969946942471</c:v>
                </c:pt>
                <c:pt idx="1">
                  <c:v>0.50113522230284224</c:v>
                </c:pt>
                <c:pt idx="2">
                  <c:v>0.52091736965964219</c:v>
                </c:pt>
                <c:pt idx="3">
                  <c:v>0.54140051981816451</c:v>
                </c:pt>
                <c:pt idx="4">
                  <c:v>0.56732785995847146</c:v>
                </c:pt>
                <c:pt idx="5">
                  <c:v>0.57127205491075195</c:v>
                </c:pt>
                <c:pt idx="6">
                  <c:v>0.57621555441671946</c:v>
                </c:pt>
                <c:pt idx="7">
                  <c:v>0.58188139098420766</c:v>
                </c:pt>
                <c:pt idx="8">
                  <c:v>0.57690712201997707</c:v>
                </c:pt>
                <c:pt idx="9">
                  <c:v>0.58557703409032791</c:v>
                </c:pt>
                <c:pt idx="10">
                  <c:v>0.58926872861391388</c:v>
                </c:pt>
                <c:pt idx="11">
                  <c:v>0.56439375670449277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449728"/>
        <c:axId val="103451648"/>
      </c:lineChart>
      <c:lineChart>
        <c:grouping val="standard"/>
        <c:varyColors val="0"/>
        <c:ser>
          <c:idx val="0"/>
          <c:order val="0"/>
          <c:tx>
            <c:strRef>
              <c:f>Summary!$A$2</c:f>
              <c:strCache>
                <c:ptCount val="1"/>
                <c:pt idx="0">
                  <c:v>Residential</c:v>
                </c:pt>
              </c:strCache>
            </c:strRef>
          </c:tx>
          <c:spPr>
            <a:ln>
              <a:solidFill>
                <a:schemeClr val="accent6"/>
              </a:solidFill>
            </a:ln>
          </c:spPr>
          <c:marker>
            <c:spPr>
              <a:solidFill>
                <a:schemeClr val="accent6"/>
              </a:solidFill>
            </c:spPr>
          </c:marker>
          <c:cat>
            <c:strRef>
              <c:f>Summary!$B$1:$M$1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Summary!$B$2:$M$2</c:f>
              <c:numCache>
                <c:formatCode>0.0%</c:formatCode>
                <c:ptCount val="12"/>
                <c:pt idx="0">
                  <c:v>0.21436422378941228</c:v>
                </c:pt>
                <c:pt idx="1">
                  <c:v>0.23419438822532196</c:v>
                </c:pt>
                <c:pt idx="2">
                  <c:v>0.25382215241347161</c:v>
                </c:pt>
                <c:pt idx="3">
                  <c:v>0.26520230841362036</c:v>
                </c:pt>
                <c:pt idx="4">
                  <c:v>0.27523571319579038</c:v>
                </c:pt>
                <c:pt idx="5">
                  <c:v>0.27705233511510957</c:v>
                </c:pt>
                <c:pt idx="6">
                  <c:v>0.28717410424063505</c:v>
                </c:pt>
                <c:pt idx="7">
                  <c:v>0.29108805735743309</c:v>
                </c:pt>
                <c:pt idx="8">
                  <c:v>0.2871418589462828</c:v>
                </c:pt>
                <c:pt idx="9">
                  <c:v>0.28602652292313147</c:v>
                </c:pt>
                <c:pt idx="10">
                  <c:v>0.2891971131450744</c:v>
                </c:pt>
                <c:pt idx="11">
                  <c:v>0.29181934587851771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455744"/>
        <c:axId val="103453824"/>
      </c:lineChart>
      <c:catAx>
        <c:axId val="103449728"/>
        <c:scaling>
          <c:orientation val="minMax"/>
        </c:scaling>
        <c:delete val="0"/>
        <c:axPos val="b"/>
        <c:majorTickMark val="out"/>
        <c:minorTickMark val="none"/>
        <c:tickLblPos val="nextTo"/>
        <c:crossAx val="103451648"/>
        <c:crosses val="autoZero"/>
        <c:auto val="1"/>
        <c:lblAlgn val="ctr"/>
        <c:lblOffset val="100"/>
        <c:noMultiLvlLbl val="0"/>
      </c:catAx>
      <c:valAx>
        <c:axId val="103451648"/>
        <c:scaling>
          <c:orientation val="minMax"/>
          <c:min val="0.1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Percent of kWh</a:t>
                </a:r>
              </a:p>
            </c:rich>
          </c:tx>
          <c:layout/>
          <c:overlay val="0"/>
        </c:title>
        <c:numFmt formatCode="0%" sourceLinked="0"/>
        <c:majorTickMark val="out"/>
        <c:minorTickMark val="none"/>
        <c:tickLblPos val="nextTo"/>
        <c:crossAx val="103449728"/>
        <c:crosses val="autoZero"/>
        <c:crossBetween val="between"/>
      </c:valAx>
      <c:valAx>
        <c:axId val="103453824"/>
        <c:scaling>
          <c:orientation val="minMax"/>
          <c:max val="1"/>
          <c:min val="0.1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Percent of kWh</a:t>
                </a:r>
              </a:p>
            </c:rich>
          </c:tx>
          <c:layout/>
          <c:overlay val="0"/>
        </c:title>
        <c:numFmt formatCode="0%" sourceLinked="1"/>
        <c:majorTickMark val="out"/>
        <c:minorTickMark val="none"/>
        <c:tickLblPos val="nextTo"/>
        <c:crossAx val="103455744"/>
        <c:crosses val="max"/>
        <c:crossBetween val="between"/>
      </c:valAx>
      <c:catAx>
        <c:axId val="103455744"/>
        <c:scaling>
          <c:orientation val="minMax"/>
        </c:scaling>
        <c:delete val="1"/>
        <c:axPos val="b"/>
        <c:majorTickMark val="out"/>
        <c:minorTickMark val="none"/>
        <c:tickLblPos val="none"/>
        <c:crossAx val="103453824"/>
        <c:crosses val="autoZero"/>
        <c:auto val="1"/>
        <c:lblAlgn val="ctr"/>
        <c:lblOffset val="100"/>
        <c:noMultiLvlLbl val="0"/>
      </c:catAx>
    </c:plotArea>
    <c:legend>
      <c:legendPos val="t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171449</xdr:colOff>
      <xdr:row>9</xdr:row>
      <xdr:rowOff>114300</xdr:rowOff>
    </xdr:from>
    <xdr:to>
      <xdr:col>13</xdr:col>
      <xdr:colOff>114300</xdr:colOff>
      <xdr:row>33</xdr:row>
      <xdr:rowOff>142875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1"/>
  <sheetViews>
    <sheetView topLeftCell="A4" zoomScaleNormal="100" workbookViewId="0">
      <selection activeCell="C7" sqref="C7"/>
    </sheetView>
  </sheetViews>
  <sheetFormatPr defaultRowHeight="14.4" x14ac:dyDescent="0.3"/>
  <cols>
    <col min="1" max="1" width="17.44140625" customWidth="1"/>
    <col min="2" max="2" width="13.109375" style="1" customWidth="1"/>
    <col min="3" max="3" width="14.44140625" style="1" customWidth="1"/>
    <col min="4" max="4" width="13.109375" style="1" customWidth="1"/>
    <col min="5" max="5" width="14.109375" style="1" customWidth="1"/>
    <col min="6" max="6" width="11.44140625" style="1" customWidth="1"/>
    <col min="7" max="7" width="12.88671875" style="1" customWidth="1"/>
    <col min="8" max="8" width="12.6640625" bestFit="1" customWidth="1"/>
    <col min="9" max="9" width="11.88671875" customWidth="1"/>
    <col min="10" max="10" width="13.6640625" bestFit="1" customWidth="1"/>
    <col min="12" max="12" width="12.6640625" bestFit="1" customWidth="1"/>
  </cols>
  <sheetData>
    <row r="1" spans="1:10" ht="45.75" thickBot="1" x14ac:dyDescent="0.3">
      <c r="A1" s="7">
        <v>2015</v>
      </c>
      <c r="B1" s="8" t="s">
        <v>49</v>
      </c>
      <c r="C1" s="8" t="s">
        <v>50</v>
      </c>
      <c r="D1" s="8" t="s">
        <v>68</v>
      </c>
      <c r="E1" s="8" t="s">
        <v>69</v>
      </c>
      <c r="F1" s="8" t="s">
        <v>11</v>
      </c>
      <c r="G1" s="8" t="s">
        <v>10</v>
      </c>
      <c r="H1" s="5" t="s">
        <v>12</v>
      </c>
      <c r="I1" s="5" t="s">
        <v>13</v>
      </c>
      <c r="J1" s="6" t="s">
        <v>70</v>
      </c>
    </row>
    <row r="2" spans="1:10" ht="15" x14ac:dyDescent="0.25">
      <c r="A2" s="106" t="s">
        <v>42</v>
      </c>
      <c r="B2" s="109">
        <v>2090688</v>
      </c>
      <c r="C2" s="109">
        <v>1909736257.8899999</v>
      </c>
      <c r="D2" s="109">
        <v>623712</v>
      </c>
      <c r="E2" s="109">
        <v>2202990439.7399998</v>
      </c>
      <c r="F2" s="110">
        <f>B2+D2</f>
        <v>2714400</v>
      </c>
      <c r="G2" s="111">
        <f>C2+E2</f>
        <v>4112726697.6299996</v>
      </c>
      <c r="H2" s="112">
        <f>SUM(H3:H36)</f>
        <v>0.99951096735380962</v>
      </c>
      <c r="I2" s="113">
        <f>SUM(I3:I36)</f>
        <v>0.9997071175950486</v>
      </c>
      <c r="J2" s="113">
        <f>E2/G2</f>
        <v>0.53565203858780486</v>
      </c>
    </row>
    <row r="3" spans="1:10" x14ac:dyDescent="0.3">
      <c r="A3" s="107" t="s">
        <v>4</v>
      </c>
      <c r="B3" s="109">
        <v>1650909</v>
      </c>
      <c r="C3" s="109">
        <v>1164355639.5999999</v>
      </c>
      <c r="D3" s="109">
        <v>422166</v>
      </c>
      <c r="E3" s="109">
        <v>300088351</v>
      </c>
      <c r="F3" s="109">
        <f>B3+D3</f>
        <v>2073075</v>
      </c>
      <c r="G3" s="114">
        <f>C3+E3</f>
        <v>1464443990.5999999</v>
      </c>
      <c r="H3" s="115">
        <f>G3/G$2</f>
        <v>0.35607617482676407</v>
      </c>
      <c r="I3" s="116">
        <f>F3/F2</f>
        <v>0.76373231653404072</v>
      </c>
      <c r="J3" s="116">
        <f>E3/G3</f>
        <v>0.2049162364188816</v>
      </c>
    </row>
    <row r="4" spans="1:10" x14ac:dyDescent="0.3">
      <c r="A4" s="108" t="s">
        <v>0</v>
      </c>
      <c r="B4" s="117">
        <v>799762</v>
      </c>
      <c r="C4" s="117">
        <v>592388172</v>
      </c>
      <c r="D4" s="117">
        <v>182644</v>
      </c>
      <c r="E4" s="117">
        <v>147164599</v>
      </c>
      <c r="F4" s="117">
        <f>B4+D4</f>
        <v>982406</v>
      </c>
      <c r="G4" s="118">
        <f t="shared" ref="F4:G36" si="0">C4+E4</f>
        <v>739552771</v>
      </c>
      <c r="H4" s="115"/>
      <c r="I4" s="116"/>
      <c r="J4" s="116"/>
    </row>
    <row r="5" spans="1:10" x14ac:dyDescent="0.3">
      <c r="A5" s="108" t="s">
        <v>43</v>
      </c>
      <c r="B5" s="117">
        <v>699957</v>
      </c>
      <c r="C5" s="117">
        <v>460339168</v>
      </c>
      <c r="D5" s="117">
        <v>221629</v>
      </c>
      <c r="E5" s="117">
        <v>138471495</v>
      </c>
      <c r="F5" s="117">
        <f t="shared" si="0"/>
        <v>921586</v>
      </c>
      <c r="G5" s="118">
        <f t="shared" si="0"/>
        <v>598810663</v>
      </c>
      <c r="H5" s="115"/>
      <c r="I5" s="116"/>
      <c r="J5" s="116"/>
    </row>
    <row r="6" spans="1:10" x14ac:dyDescent="0.3">
      <c r="A6" s="108" t="s">
        <v>1</v>
      </c>
      <c r="B6" s="117">
        <v>135069</v>
      </c>
      <c r="C6" s="117">
        <v>100952532.60000001</v>
      </c>
      <c r="D6" s="117">
        <v>17554</v>
      </c>
      <c r="E6" s="117">
        <v>14008969</v>
      </c>
      <c r="F6" s="117">
        <f t="shared" si="0"/>
        <v>152623</v>
      </c>
      <c r="G6" s="118">
        <f t="shared" si="0"/>
        <v>114961501.60000001</v>
      </c>
      <c r="H6" s="115"/>
      <c r="I6" s="116"/>
      <c r="J6" s="116"/>
    </row>
    <row r="7" spans="1:10" x14ac:dyDescent="0.3">
      <c r="A7" s="108" t="s">
        <v>9</v>
      </c>
      <c r="B7" s="117">
        <v>16121</v>
      </c>
      <c r="C7" s="117">
        <v>10675767</v>
      </c>
      <c r="D7" s="117">
        <v>339</v>
      </c>
      <c r="E7" s="117">
        <v>443288</v>
      </c>
      <c r="F7" s="117">
        <f t="shared" si="0"/>
        <v>16460</v>
      </c>
      <c r="G7" s="118">
        <f t="shared" si="0"/>
        <v>11119055</v>
      </c>
      <c r="H7" s="115"/>
      <c r="I7" s="116"/>
      <c r="J7" s="116"/>
    </row>
    <row r="8" spans="1:10" x14ac:dyDescent="0.3">
      <c r="A8" s="107" t="s">
        <v>5</v>
      </c>
      <c r="B8" s="109">
        <v>197329</v>
      </c>
      <c r="C8" s="109">
        <v>141277242</v>
      </c>
      <c r="D8" s="109">
        <v>77599</v>
      </c>
      <c r="E8" s="109">
        <v>54427788</v>
      </c>
      <c r="F8" s="119">
        <f t="shared" si="0"/>
        <v>274928</v>
      </c>
      <c r="G8" s="120">
        <f t="shared" si="0"/>
        <v>195705030</v>
      </c>
      <c r="H8" s="115">
        <f>G8/G2</f>
        <v>4.7585226150032529E-2</v>
      </c>
      <c r="I8" s="121">
        <f>F8/F2</f>
        <v>0.10128499852637783</v>
      </c>
      <c r="J8" s="121">
        <f>E8/G8</f>
        <v>0.27811133929465176</v>
      </c>
    </row>
    <row r="9" spans="1:10" x14ac:dyDescent="0.3">
      <c r="A9" s="108" t="s">
        <v>0</v>
      </c>
      <c r="B9" s="117">
        <v>108373</v>
      </c>
      <c r="C9" s="117">
        <v>82394815</v>
      </c>
      <c r="D9" s="117">
        <v>47939</v>
      </c>
      <c r="E9" s="117">
        <v>35627645</v>
      </c>
      <c r="F9" s="122">
        <f t="shared" si="0"/>
        <v>156312</v>
      </c>
      <c r="G9" s="123">
        <f t="shared" si="0"/>
        <v>118022460</v>
      </c>
      <c r="H9" s="115"/>
      <c r="I9" s="121"/>
      <c r="J9" s="121"/>
    </row>
    <row r="10" spans="1:10" x14ac:dyDescent="0.3">
      <c r="A10" s="108" t="s">
        <v>43</v>
      </c>
      <c r="B10" s="117">
        <v>60537</v>
      </c>
      <c r="C10" s="117">
        <v>35527268</v>
      </c>
      <c r="D10" s="117">
        <v>20794</v>
      </c>
      <c r="E10" s="117">
        <v>12113044</v>
      </c>
      <c r="F10" s="122">
        <f t="shared" si="0"/>
        <v>81331</v>
      </c>
      <c r="G10" s="123">
        <f t="shared" si="0"/>
        <v>47640312</v>
      </c>
      <c r="H10" s="115"/>
      <c r="I10" s="121"/>
      <c r="J10" s="121"/>
    </row>
    <row r="11" spans="1:10" x14ac:dyDescent="0.3">
      <c r="A11" s="108" t="s">
        <v>1</v>
      </c>
      <c r="B11" s="117">
        <v>23911</v>
      </c>
      <c r="C11" s="117">
        <v>20393981</v>
      </c>
      <c r="D11" s="117">
        <v>8866</v>
      </c>
      <c r="E11" s="117">
        <v>6687099</v>
      </c>
      <c r="F11" s="122">
        <f t="shared" si="0"/>
        <v>32777</v>
      </c>
      <c r="G11" s="123">
        <f t="shared" si="0"/>
        <v>27081080</v>
      </c>
      <c r="H11" s="115"/>
      <c r="I11" s="121"/>
      <c r="J11" s="121"/>
    </row>
    <row r="12" spans="1:10" x14ac:dyDescent="0.3">
      <c r="A12" s="108" t="s">
        <v>9</v>
      </c>
      <c r="B12" s="117">
        <v>4508</v>
      </c>
      <c r="C12" s="117">
        <v>2961178</v>
      </c>
      <c r="D12" s="117">
        <v>0</v>
      </c>
      <c r="E12" s="117">
        <v>0</v>
      </c>
      <c r="F12" s="122">
        <f t="shared" si="0"/>
        <v>4508</v>
      </c>
      <c r="G12" s="123">
        <f t="shared" si="0"/>
        <v>2961178</v>
      </c>
      <c r="H12" s="115"/>
      <c r="I12" s="121"/>
      <c r="J12" s="121"/>
    </row>
    <row r="13" spans="1:10" x14ac:dyDescent="0.3">
      <c r="A13" s="107" t="s">
        <v>6</v>
      </c>
      <c r="B13" s="109">
        <v>1603</v>
      </c>
      <c r="C13" s="109">
        <v>2875027</v>
      </c>
      <c r="D13" s="109">
        <v>1079</v>
      </c>
      <c r="E13" s="109">
        <v>2516077</v>
      </c>
      <c r="F13" s="109">
        <f t="shared" si="0"/>
        <v>2682</v>
      </c>
      <c r="G13" s="114">
        <f t="shared" si="0"/>
        <v>5391104</v>
      </c>
      <c r="H13" s="124">
        <f>G13/G2</f>
        <v>1.310834489222607E-3</v>
      </c>
      <c r="I13" s="125">
        <f>F13/F2</f>
        <v>9.8806366047745351E-4</v>
      </c>
      <c r="J13" s="125">
        <f>E13/G13</f>
        <v>0.4667090451232252</v>
      </c>
    </row>
    <row r="14" spans="1:10" x14ac:dyDescent="0.3">
      <c r="A14" s="108" t="s">
        <v>0</v>
      </c>
      <c r="B14" s="117">
        <v>99</v>
      </c>
      <c r="C14" s="117">
        <v>360569</v>
      </c>
      <c r="D14" s="117">
        <v>66</v>
      </c>
      <c r="E14" s="117">
        <v>1028118</v>
      </c>
      <c r="F14" s="117">
        <f t="shared" si="0"/>
        <v>165</v>
      </c>
      <c r="G14" s="118">
        <f t="shared" si="0"/>
        <v>1388687</v>
      </c>
      <c r="H14" s="124"/>
      <c r="I14" s="126"/>
      <c r="J14" s="126"/>
    </row>
    <row r="15" spans="1:10" x14ac:dyDescent="0.3">
      <c r="A15" s="108" t="s">
        <v>43</v>
      </c>
      <c r="B15" s="117">
        <v>1504</v>
      </c>
      <c r="C15" s="117">
        <v>2514458</v>
      </c>
      <c r="D15" s="117">
        <v>1013</v>
      </c>
      <c r="E15" s="117">
        <v>1487959</v>
      </c>
      <c r="F15" s="117">
        <f t="shared" si="0"/>
        <v>2517</v>
      </c>
      <c r="G15" s="118">
        <f t="shared" si="0"/>
        <v>4002417</v>
      </c>
      <c r="H15" s="124"/>
      <c r="I15" s="126"/>
      <c r="J15" s="126"/>
    </row>
    <row r="16" spans="1:10" x14ac:dyDescent="0.3">
      <c r="A16" s="108" t="s">
        <v>9</v>
      </c>
      <c r="B16" s="117">
        <v>0</v>
      </c>
      <c r="C16" s="117">
        <v>0</v>
      </c>
      <c r="D16" s="117">
        <v>0</v>
      </c>
      <c r="E16" s="117">
        <v>0</v>
      </c>
      <c r="F16" s="117">
        <f t="shared" si="0"/>
        <v>0</v>
      </c>
      <c r="G16" s="118">
        <f t="shared" si="0"/>
        <v>0</v>
      </c>
      <c r="H16" s="124"/>
      <c r="I16" s="127"/>
      <c r="J16" s="127"/>
    </row>
    <row r="17" spans="1:10" x14ac:dyDescent="0.3">
      <c r="A17" s="107" t="s">
        <v>7</v>
      </c>
      <c r="B17" s="109">
        <v>204722</v>
      </c>
      <c r="C17" s="109">
        <v>213941896</v>
      </c>
      <c r="D17" s="109">
        <v>84002</v>
      </c>
      <c r="E17" s="109">
        <v>199679965.59999999</v>
      </c>
      <c r="F17" s="119">
        <f t="shared" si="0"/>
        <v>288724</v>
      </c>
      <c r="G17" s="120">
        <f t="shared" si="0"/>
        <v>413621861.60000002</v>
      </c>
      <c r="H17" s="115">
        <f>G17/G2</f>
        <v>0.10057120057074394</v>
      </c>
      <c r="I17" s="121">
        <f>F17/F2</f>
        <v>0.10636752136752137</v>
      </c>
      <c r="J17" s="121">
        <f>E17/G17</f>
        <v>0.48275969946942471</v>
      </c>
    </row>
    <row r="18" spans="1:10" x14ac:dyDescent="0.3">
      <c r="A18" s="108" t="s">
        <v>0</v>
      </c>
      <c r="B18" s="117">
        <v>103158</v>
      </c>
      <c r="C18" s="117">
        <v>117188328</v>
      </c>
      <c r="D18" s="117">
        <v>41744</v>
      </c>
      <c r="E18" s="117">
        <v>77217507</v>
      </c>
      <c r="F18" s="122">
        <f t="shared" si="0"/>
        <v>144902</v>
      </c>
      <c r="G18" s="123">
        <f t="shared" si="0"/>
        <v>194405835</v>
      </c>
      <c r="H18" s="115"/>
      <c r="I18" s="121"/>
      <c r="J18" s="121"/>
    </row>
    <row r="19" spans="1:10" x14ac:dyDescent="0.3">
      <c r="A19" s="108" t="s">
        <v>43</v>
      </c>
      <c r="B19" s="117">
        <v>84718</v>
      </c>
      <c r="C19" s="117">
        <v>67316251</v>
      </c>
      <c r="D19" s="117">
        <v>36229</v>
      </c>
      <c r="E19" s="117">
        <v>68790679</v>
      </c>
      <c r="F19" s="122">
        <f t="shared" si="0"/>
        <v>120947</v>
      </c>
      <c r="G19" s="123">
        <f t="shared" si="0"/>
        <v>136106930</v>
      </c>
      <c r="H19" s="115"/>
      <c r="I19" s="121"/>
      <c r="J19" s="121"/>
    </row>
    <row r="20" spans="1:10" x14ac:dyDescent="0.3">
      <c r="A20" s="108" t="s">
        <v>1</v>
      </c>
      <c r="B20" s="117">
        <v>15132</v>
      </c>
      <c r="C20" s="117">
        <v>29055901</v>
      </c>
      <c r="D20" s="117">
        <v>5215</v>
      </c>
      <c r="E20" s="117">
        <v>49654120.399999999</v>
      </c>
      <c r="F20" s="122">
        <f t="shared" si="0"/>
        <v>20347</v>
      </c>
      <c r="G20" s="123">
        <f t="shared" si="0"/>
        <v>78710021.400000006</v>
      </c>
      <c r="H20" s="115"/>
      <c r="I20" s="121"/>
      <c r="J20" s="121"/>
    </row>
    <row r="21" spans="1:10" x14ac:dyDescent="0.3">
      <c r="A21" s="108" t="s">
        <v>9</v>
      </c>
      <c r="B21" s="117">
        <v>1714</v>
      </c>
      <c r="C21" s="117">
        <v>381416</v>
      </c>
      <c r="D21" s="117">
        <v>814</v>
      </c>
      <c r="E21" s="117">
        <v>4017659.2</v>
      </c>
      <c r="F21" s="122">
        <f t="shared" si="0"/>
        <v>2528</v>
      </c>
      <c r="G21" s="123">
        <f t="shared" si="0"/>
        <v>4399075.2</v>
      </c>
      <c r="H21" s="115"/>
      <c r="I21" s="121"/>
      <c r="J21" s="121"/>
    </row>
    <row r="22" spans="1:10" x14ac:dyDescent="0.3">
      <c r="A22" s="107" t="s">
        <v>3</v>
      </c>
      <c r="B22" s="109">
        <v>26566</v>
      </c>
      <c r="C22" s="109">
        <v>218926260.75999999</v>
      </c>
      <c r="D22" s="109">
        <v>19759</v>
      </c>
      <c r="E22" s="109">
        <v>352045402.19999999</v>
      </c>
      <c r="F22" s="119">
        <f t="shared" si="0"/>
        <v>46325</v>
      </c>
      <c r="G22" s="120">
        <f t="shared" si="0"/>
        <v>570971662.96000004</v>
      </c>
      <c r="H22" s="115">
        <f>G22/G2</f>
        <v>0.13883044144144766</v>
      </c>
      <c r="I22" s="121">
        <f>F22/F2</f>
        <v>1.7066386678455645E-2</v>
      </c>
      <c r="J22" s="121">
        <f>E22/G22</f>
        <v>0.61657245891143786</v>
      </c>
    </row>
    <row r="23" spans="1:10" x14ac:dyDescent="0.3">
      <c r="A23" s="108" t="s">
        <v>0</v>
      </c>
      <c r="B23" s="117">
        <v>4406</v>
      </c>
      <c r="C23" s="117">
        <v>74995068</v>
      </c>
      <c r="D23" s="117">
        <v>7318</v>
      </c>
      <c r="E23" s="117">
        <v>164297899</v>
      </c>
      <c r="F23" s="122">
        <f t="shared" si="0"/>
        <v>11724</v>
      </c>
      <c r="G23" s="123">
        <f t="shared" si="0"/>
        <v>239292967</v>
      </c>
      <c r="H23" s="115"/>
      <c r="I23" s="121"/>
      <c r="J23" s="121"/>
    </row>
    <row r="24" spans="1:10" x14ac:dyDescent="0.3">
      <c r="A24" s="108" t="s">
        <v>43</v>
      </c>
      <c r="B24" s="117">
        <v>20663</v>
      </c>
      <c r="C24" s="117">
        <v>129176493</v>
      </c>
      <c r="D24" s="117">
        <v>11702</v>
      </c>
      <c r="E24" s="117">
        <v>153425812</v>
      </c>
      <c r="F24" s="122">
        <f t="shared" si="0"/>
        <v>32365</v>
      </c>
      <c r="G24" s="123">
        <f t="shared" si="0"/>
        <v>282602305</v>
      </c>
      <c r="H24" s="115"/>
      <c r="I24" s="121"/>
      <c r="J24" s="121"/>
    </row>
    <row r="25" spans="1:10" x14ac:dyDescent="0.3">
      <c r="A25" s="108" t="s">
        <v>1</v>
      </c>
      <c r="B25" s="117">
        <v>349</v>
      </c>
      <c r="C25" s="117">
        <v>9788369</v>
      </c>
      <c r="D25" s="117">
        <v>719</v>
      </c>
      <c r="E25" s="117">
        <v>26649165</v>
      </c>
      <c r="F25" s="122">
        <f t="shared" si="0"/>
        <v>1068</v>
      </c>
      <c r="G25" s="123">
        <f t="shared" si="0"/>
        <v>36437534</v>
      </c>
      <c r="H25" s="115"/>
      <c r="I25" s="121"/>
      <c r="J25" s="121"/>
    </row>
    <row r="26" spans="1:10" x14ac:dyDescent="0.3">
      <c r="A26" s="108" t="s">
        <v>9</v>
      </c>
      <c r="B26" s="117">
        <v>1148</v>
      </c>
      <c r="C26" s="117">
        <v>4966330.76</v>
      </c>
      <c r="D26" s="117">
        <v>20</v>
      </c>
      <c r="E26" s="117">
        <v>7672526.2000000002</v>
      </c>
      <c r="F26" s="122">
        <f t="shared" si="0"/>
        <v>1168</v>
      </c>
      <c r="G26" s="123">
        <f t="shared" si="0"/>
        <v>12638856.960000001</v>
      </c>
      <c r="H26" s="115"/>
      <c r="I26" s="121"/>
      <c r="J26" s="121"/>
    </row>
    <row r="27" spans="1:10" x14ac:dyDescent="0.3">
      <c r="A27" s="107" t="s">
        <v>2</v>
      </c>
      <c r="B27" s="109">
        <v>1702</v>
      </c>
      <c r="C27" s="109">
        <v>157918324</v>
      </c>
      <c r="D27" s="109">
        <v>10791</v>
      </c>
      <c r="E27" s="109">
        <v>1270893972.1200001</v>
      </c>
      <c r="F27" s="119">
        <f t="shared" si="0"/>
        <v>12493</v>
      </c>
      <c r="G27" s="120">
        <f t="shared" si="0"/>
        <v>1428812296.1200001</v>
      </c>
      <c r="H27" s="115">
        <f>G27/G2</f>
        <v>0.34741241058963818</v>
      </c>
      <c r="I27" s="128">
        <f>F27/F2</f>
        <v>4.6024904214559386E-3</v>
      </c>
      <c r="J27" s="128">
        <f>E27/G27</f>
        <v>0.88947580838376472</v>
      </c>
    </row>
    <row r="28" spans="1:10" x14ac:dyDescent="0.3">
      <c r="A28" s="108" t="s">
        <v>0</v>
      </c>
      <c r="B28" s="117">
        <v>566</v>
      </c>
      <c r="C28" s="117">
        <v>51495413</v>
      </c>
      <c r="D28" s="117">
        <v>2415</v>
      </c>
      <c r="E28" s="117">
        <v>523298561</v>
      </c>
      <c r="F28" s="122">
        <f t="shared" si="0"/>
        <v>2981</v>
      </c>
      <c r="G28" s="123">
        <f t="shared" si="0"/>
        <v>574793974</v>
      </c>
      <c r="H28" s="115"/>
      <c r="I28" s="128"/>
      <c r="J28" s="128"/>
    </row>
    <row r="29" spans="1:10" x14ac:dyDescent="0.3">
      <c r="A29" s="108" t="s">
        <v>43</v>
      </c>
      <c r="B29" s="117">
        <v>1098</v>
      </c>
      <c r="C29" s="117">
        <v>100545045</v>
      </c>
      <c r="D29" s="117">
        <v>2921</v>
      </c>
      <c r="E29" s="117">
        <v>674832586</v>
      </c>
      <c r="F29" s="122">
        <f t="shared" si="0"/>
        <v>4019</v>
      </c>
      <c r="G29" s="123">
        <f t="shared" si="0"/>
        <v>775377631</v>
      </c>
      <c r="H29" s="115"/>
      <c r="I29" s="128"/>
      <c r="J29" s="128"/>
    </row>
    <row r="30" spans="1:10" x14ac:dyDescent="0.3">
      <c r="A30" s="108" t="s">
        <v>1</v>
      </c>
      <c r="B30" s="117">
        <v>33</v>
      </c>
      <c r="C30" s="117">
        <v>4471484</v>
      </c>
      <c r="D30" s="117">
        <v>201</v>
      </c>
      <c r="E30" s="117">
        <v>52198378.399999999</v>
      </c>
      <c r="F30" s="122">
        <f t="shared" si="0"/>
        <v>234</v>
      </c>
      <c r="G30" s="123">
        <f t="shared" si="0"/>
        <v>56669862.399999999</v>
      </c>
      <c r="H30" s="115"/>
      <c r="I30" s="128"/>
      <c r="J30" s="128"/>
    </row>
    <row r="31" spans="1:10" x14ac:dyDescent="0.3">
      <c r="A31" s="108" t="s">
        <v>9</v>
      </c>
      <c r="B31" s="117">
        <v>5</v>
      </c>
      <c r="C31" s="117">
        <v>1406382</v>
      </c>
      <c r="D31" s="117">
        <v>5254</v>
      </c>
      <c r="E31" s="117">
        <v>20564446.719999999</v>
      </c>
      <c r="F31" s="122">
        <f t="shared" si="0"/>
        <v>5259</v>
      </c>
      <c r="G31" s="123">
        <f t="shared" si="0"/>
        <v>21970828.719999999</v>
      </c>
      <c r="H31" s="115"/>
      <c r="I31" s="128"/>
      <c r="J31" s="128"/>
    </row>
    <row r="32" spans="1:10" x14ac:dyDescent="0.3">
      <c r="A32" s="107" t="s">
        <v>8</v>
      </c>
      <c r="B32" s="109">
        <v>7285</v>
      </c>
      <c r="C32" s="109">
        <v>9009591.1300000008</v>
      </c>
      <c r="D32" s="109">
        <v>8093</v>
      </c>
      <c r="E32" s="109">
        <v>22759903.599999998</v>
      </c>
      <c r="F32" s="119">
        <f t="shared" si="0"/>
        <v>15378</v>
      </c>
      <c r="G32" s="120">
        <f t="shared" si="0"/>
        <v>31769494.729999997</v>
      </c>
      <c r="H32" s="129">
        <f>G32/G2</f>
        <v>7.724679285960696E-3</v>
      </c>
      <c r="I32" s="128">
        <f>F32/F2</f>
        <v>5.6653404067197174E-3</v>
      </c>
      <c r="J32" s="128">
        <f>E32/G32</f>
        <v>0.71640747809903871</v>
      </c>
    </row>
    <row r="33" spans="1:10" x14ac:dyDescent="0.3">
      <c r="A33" s="108" t="s">
        <v>0</v>
      </c>
      <c r="B33" s="117">
        <v>577</v>
      </c>
      <c r="C33" s="117">
        <v>4594266</v>
      </c>
      <c r="D33" s="117">
        <v>653</v>
      </c>
      <c r="E33" s="117">
        <v>10514883</v>
      </c>
      <c r="F33" s="122">
        <f t="shared" si="0"/>
        <v>1230</v>
      </c>
      <c r="G33" s="123">
        <f t="shared" si="0"/>
        <v>15109149</v>
      </c>
      <c r="H33" s="129"/>
      <c r="I33" s="128"/>
      <c r="J33" s="128"/>
    </row>
    <row r="34" spans="1:10" x14ac:dyDescent="0.3">
      <c r="A34" s="108" t="s">
        <v>43</v>
      </c>
      <c r="B34" s="117">
        <v>6128</v>
      </c>
      <c r="C34" s="117">
        <v>3053520</v>
      </c>
      <c r="D34" s="117">
        <v>6570</v>
      </c>
      <c r="E34" s="117">
        <v>5559915</v>
      </c>
      <c r="F34" s="122">
        <f t="shared" si="0"/>
        <v>12698</v>
      </c>
      <c r="G34" s="123">
        <f t="shared" si="0"/>
        <v>8613435</v>
      </c>
      <c r="H34" s="129"/>
      <c r="I34" s="128"/>
      <c r="J34" s="128"/>
    </row>
    <row r="35" spans="1:10" x14ac:dyDescent="0.3">
      <c r="A35" s="108" t="s">
        <v>1</v>
      </c>
      <c r="B35" s="117">
        <v>195</v>
      </c>
      <c r="C35" s="117">
        <v>1242411.3</v>
      </c>
      <c r="D35" s="117">
        <v>869</v>
      </c>
      <c r="E35" s="117">
        <v>2103877.4</v>
      </c>
      <c r="F35" s="122">
        <f t="shared" si="0"/>
        <v>1064</v>
      </c>
      <c r="G35" s="123">
        <f t="shared" si="0"/>
        <v>3346288.7</v>
      </c>
      <c r="H35" s="129"/>
      <c r="I35" s="128"/>
      <c r="J35" s="128"/>
    </row>
    <row r="36" spans="1:10" x14ac:dyDescent="0.3">
      <c r="A36" s="108" t="s">
        <v>9</v>
      </c>
      <c r="B36" s="117">
        <v>385</v>
      </c>
      <c r="C36" s="117">
        <v>119393.83</v>
      </c>
      <c r="D36" s="117">
        <v>1</v>
      </c>
      <c r="E36" s="117">
        <v>4581228.2</v>
      </c>
      <c r="F36" s="122">
        <f t="shared" si="0"/>
        <v>386</v>
      </c>
      <c r="G36" s="123">
        <f t="shared" si="0"/>
        <v>4700622.03</v>
      </c>
      <c r="H36" s="129"/>
      <c r="I36" s="128"/>
      <c r="J36" s="128"/>
    </row>
    <row r="37" spans="1:10" x14ac:dyDescent="0.3">
      <c r="A37" s="107" t="s">
        <v>20</v>
      </c>
      <c r="B37" s="109">
        <v>572</v>
      </c>
      <c r="C37" s="109">
        <v>1432277.4000000001</v>
      </c>
      <c r="D37" s="109">
        <v>223</v>
      </c>
      <c r="E37" s="109">
        <v>578980.22</v>
      </c>
      <c r="F37" s="119">
        <f t="shared" ref="F37:G41" si="1">B37+D37</f>
        <v>795</v>
      </c>
      <c r="G37" s="120">
        <f t="shared" si="1"/>
        <v>2011257.62</v>
      </c>
      <c r="H37" s="129">
        <f>G37/G2</f>
        <v>4.8903264619042347E-4</v>
      </c>
      <c r="I37" s="128">
        <f>F37/F2</f>
        <v>2.9288240495137046E-4</v>
      </c>
      <c r="J37" s="128">
        <f>E37/G37</f>
        <v>0.28786974589560532</v>
      </c>
    </row>
    <row r="38" spans="1:10" x14ac:dyDescent="0.3">
      <c r="A38" s="108" t="s">
        <v>0</v>
      </c>
      <c r="B38" s="117">
        <v>0</v>
      </c>
      <c r="C38" s="117">
        <v>0</v>
      </c>
      <c r="D38" s="117">
        <v>0</v>
      </c>
      <c r="E38" s="117">
        <v>0</v>
      </c>
      <c r="F38" s="122">
        <f t="shared" si="1"/>
        <v>0</v>
      </c>
      <c r="G38" s="123">
        <f t="shared" si="1"/>
        <v>0</v>
      </c>
      <c r="H38" s="129"/>
      <c r="I38" s="128"/>
      <c r="J38" s="128"/>
    </row>
    <row r="39" spans="1:10" x14ac:dyDescent="0.3">
      <c r="A39" s="108" t="s">
        <v>43</v>
      </c>
      <c r="B39" s="117">
        <v>0</v>
      </c>
      <c r="C39" s="117">
        <v>0</v>
      </c>
      <c r="D39" s="117">
        <v>0</v>
      </c>
      <c r="E39" s="117">
        <v>0</v>
      </c>
      <c r="F39" s="122">
        <f t="shared" si="1"/>
        <v>0</v>
      </c>
      <c r="G39" s="123">
        <f t="shared" si="1"/>
        <v>0</v>
      </c>
      <c r="H39" s="129"/>
      <c r="I39" s="128"/>
      <c r="J39" s="128"/>
    </row>
    <row r="40" spans="1:10" x14ac:dyDescent="0.3">
      <c r="A40" s="108" t="s">
        <v>1</v>
      </c>
      <c r="B40" s="117">
        <v>526</v>
      </c>
      <c r="C40" s="117">
        <v>1351356.4000000001</v>
      </c>
      <c r="D40" s="117">
        <v>76</v>
      </c>
      <c r="E40" s="117">
        <v>415693.1</v>
      </c>
      <c r="F40" s="122">
        <f t="shared" si="1"/>
        <v>602</v>
      </c>
      <c r="G40" s="123">
        <f t="shared" si="1"/>
        <v>1767049.5</v>
      </c>
      <c r="H40" s="129"/>
      <c r="I40" s="128"/>
      <c r="J40" s="128"/>
    </row>
    <row r="41" spans="1:10" ht="15" thickBot="1" x14ac:dyDescent="0.35">
      <c r="A41" s="108" t="s">
        <v>9</v>
      </c>
      <c r="B41" s="117">
        <v>46</v>
      </c>
      <c r="C41" s="117">
        <v>80921</v>
      </c>
      <c r="D41" s="117">
        <v>147</v>
      </c>
      <c r="E41" s="117">
        <v>163287.12</v>
      </c>
      <c r="F41" s="130">
        <f t="shared" si="1"/>
        <v>193</v>
      </c>
      <c r="G41" s="131">
        <f t="shared" si="1"/>
        <v>244208.12</v>
      </c>
      <c r="H41" s="129"/>
      <c r="I41" s="128"/>
      <c r="J41" s="128"/>
    </row>
    <row r="42" spans="1:10" x14ac:dyDescent="0.3">
      <c r="A42" s="3"/>
      <c r="B42" s="4"/>
      <c r="C42" s="4"/>
      <c r="D42" s="4"/>
      <c r="E42" s="4"/>
      <c r="F42" s="4"/>
      <c r="G42" s="4"/>
      <c r="H42" s="3"/>
      <c r="I42" s="3"/>
      <c r="J42" s="3"/>
    </row>
    <row r="43" spans="1:10" x14ac:dyDescent="0.3">
      <c r="A43" s="3"/>
      <c r="B43" s="4"/>
      <c r="C43" s="4"/>
      <c r="D43" s="4"/>
      <c r="E43" s="4"/>
      <c r="F43" s="4"/>
      <c r="G43" s="4"/>
      <c r="H43" s="3"/>
      <c r="I43" s="3"/>
      <c r="J43" s="3"/>
    </row>
    <row r="44" spans="1:10" x14ac:dyDescent="0.3">
      <c r="A44" s="3" t="s">
        <v>14</v>
      </c>
      <c r="B44" s="4"/>
      <c r="C44" s="4"/>
      <c r="D44" s="4"/>
      <c r="E44" s="4"/>
      <c r="F44" s="4"/>
      <c r="G44" s="4"/>
      <c r="H44" s="3"/>
      <c r="I44" s="3"/>
      <c r="J44" s="3"/>
    </row>
    <row r="45" spans="1:10" x14ac:dyDescent="0.3">
      <c r="A45" s="3" t="s">
        <v>15</v>
      </c>
      <c r="B45" s="4"/>
      <c r="C45" s="4"/>
      <c r="D45" s="4"/>
      <c r="E45" s="4"/>
      <c r="F45" s="4"/>
      <c r="G45" s="4"/>
      <c r="H45" s="3"/>
      <c r="I45" s="3"/>
      <c r="J45" s="3"/>
    </row>
    <row r="46" spans="1:10" x14ac:dyDescent="0.3">
      <c r="A46" s="3" t="s">
        <v>16</v>
      </c>
      <c r="B46" s="4"/>
      <c r="C46" s="4"/>
      <c r="D46" s="4"/>
      <c r="E46" s="4"/>
      <c r="F46" s="4"/>
      <c r="G46" s="4"/>
      <c r="H46" s="3"/>
      <c r="I46" s="3"/>
      <c r="J46" s="3"/>
    </row>
    <row r="47" spans="1:10" x14ac:dyDescent="0.3">
      <c r="A47" s="3" t="s">
        <v>17</v>
      </c>
      <c r="B47" s="4"/>
      <c r="C47" s="4"/>
      <c r="D47" s="4"/>
      <c r="E47" s="4"/>
      <c r="F47" s="4"/>
      <c r="G47" s="4"/>
      <c r="H47" s="3"/>
      <c r="I47" s="3"/>
      <c r="J47" s="3"/>
    </row>
    <row r="48" spans="1:10" x14ac:dyDescent="0.3">
      <c r="A48" s="3" t="s">
        <v>18</v>
      </c>
      <c r="B48" s="4"/>
      <c r="C48" s="4"/>
      <c r="D48" s="4"/>
      <c r="E48" s="4"/>
      <c r="F48" s="4"/>
      <c r="G48" s="4"/>
      <c r="H48" s="3"/>
      <c r="I48" s="3"/>
      <c r="J48" s="3"/>
    </row>
    <row r="49" spans="1:1" x14ac:dyDescent="0.3">
      <c r="A49" t="s">
        <v>19</v>
      </c>
    </row>
    <row r="50" spans="1:1" x14ac:dyDescent="0.3">
      <c r="A50" t="s">
        <v>51</v>
      </c>
    </row>
    <row r="51" spans="1:1" x14ac:dyDescent="0.3">
      <c r="A51" t="s">
        <v>41</v>
      </c>
    </row>
  </sheetData>
  <mergeCells count="24">
    <mergeCell ref="H32:H36"/>
    <mergeCell ref="I32:I36"/>
    <mergeCell ref="J32:J36"/>
    <mergeCell ref="H37:H41"/>
    <mergeCell ref="I37:I41"/>
    <mergeCell ref="J37:J41"/>
    <mergeCell ref="H22:H26"/>
    <mergeCell ref="I22:I26"/>
    <mergeCell ref="J22:J26"/>
    <mergeCell ref="H27:H31"/>
    <mergeCell ref="I27:I31"/>
    <mergeCell ref="J27:J31"/>
    <mergeCell ref="H13:H16"/>
    <mergeCell ref="I13:I16"/>
    <mergeCell ref="J13:J16"/>
    <mergeCell ref="H17:H21"/>
    <mergeCell ref="I17:I21"/>
    <mergeCell ref="J17:J21"/>
    <mergeCell ref="H3:H7"/>
    <mergeCell ref="I3:I7"/>
    <mergeCell ref="J3:J7"/>
    <mergeCell ref="H8:H12"/>
    <mergeCell ref="I8:I12"/>
    <mergeCell ref="J8:J12"/>
  </mergeCells>
  <pageMargins left="0.7" right="0.7" top="0.75" bottom="0.75" header="0.3" footer="0.3"/>
  <pageSetup scale="64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9"/>
  <sheetViews>
    <sheetView topLeftCell="A31" workbookViewId="0">
      <selection activeCell="C46" sqref="C46"/>
    </sheetView>
  </sheetViews>
  <sheetFormatPr defaultColWidth="9.109375" defaultRowHeight="14.4" x14ac:dyDescent="0.3"/>
  <cols>
    <col min="1" max="1" width="17.44140625" style="9" customWidth="1"/>
    <col min="2" max="2" width="13.109375" style="12" customWidth="1"/>
    <col min="3" max="3" width="14.44140625" style="12" customWidth="1"/>
    <col min="4" max="4" width="13.109375" style="12" customWidth="1"/>
    <col min="5" max="5" width="14.109375" style="12" customWidth="1"/>
    <col min="6" max="6" width="11.44140625" style="9" customWidth="1"/>
    <col min="7" max="7" width="12.88671875" style="9" customWidth="1"/>
    <col min="8" max="8" width="12.6640625" style="9" bestFit="1" customWidth="1"/>
    <col min="9" max="9" width="11.88671875" style="9" customWidth="1"/>
    <col min="10" max="10" width="13.6640625" style="9" bestFit="1" customWidth="1"/>
    <col min="11" max="11" width="9.109375" style="9"/>
    <col min="12" max="12" width="12.6640625" style="9" bestFit="1" customWidth="1"/>
    <col min="13" max="16384" width="9.109375" style="9"/>
  </cols>
  <sheetData>
    <row r="1" spans="1:10" ht="43.2" x14ac:dyDescent="0.3">
      <c r="A1" s="132">
        <f>JAN!A1</f>
        <v>2015</v>
      </c>
      <c r="B1" s="133" t="str">
        <f>AUG!B1</f>
        <v>LDC # of Customer</v>
      </c>
      <c r="C1" s="133" t="str">
        <f>AUG!C1</f>
        <v>LDC  kWh used</v>
      </c>
      <c r="D1" s="133" t="str">
        <f>AUG!D1</f>
        <v xml:space="preserve"> CS # of Customer</v>
      </c>
      <c r="E1" s="133" t="str">
        <f>AUG!E1</f>
        <v xml:space="preserve"> CS  kWh Used</v>
      </c>
      <c r="F1" s="134" t="s">
        <v>11</v>
      </c>
      <c r="G1" s="134" t="s">
        <v>10</v>
      </c>
      <c r="H1" s="5" t="s">
        <v>12</v>
      </c>
      <c r="I1" s="5" t="s">
        <v>13</v>
      </c>
      <c r="J1" s="6" t="s">
        <v>70</v>
      </c>
    </row>
    <row r="2" spans="1:10" ht="15" x14ac:dyDescent="0.25">
      <c r="A2" s="153" t="s">
        <v>33</v>
      </c>
      <c r="B2" s="89">
        <v>2045967</v>
      </c>
      <c r="C2" s="89">
        <v>1305226168.6600001</v>
      </c>
      <c r="D2" s="89">
        <v>786867</v>
      </c>
      <c r="E2" s="89">
        <v>2289467323.8800001</v>
      </c>
      <c r="F2" s="2">
        <f>B2+D2</f>
        <v>2832834</v>
      </c>
      <c r="G2" s="2">
        <f>C2+E2</f>
        <v>3594693492.54</v>
      </c>
      <c r="H2" s="10">
        <f>SUM(H3:H36)</f>
        <v>0.99953672164164875</v>
      </c>
      <c r="I2" s="11">
        <f>SUM(I3:I36)</f>
        <v>0.99993363536303215</v>
      </c>
      <c r="J2" s="11">
        <f>E2/G2</f>
        <v>0.63690195801986704</v>
      </c>
    </row>
    <row r="3" spans="1:10" x14ac:dyDescent="0.3">
      <c r="A3" s="144" t="s">
        <v>21</v>
      </c>
      <c r="B3" s="149">
        <v>1640331</v>
      </c>
      <c r="C3" s="149">
        <v>768229284.40999997</v>
      </c>
      <c r="D3" s="149">
        <v>538570</v>
      </c>
      <c r="E3" s="149">
        <v>288010494.23000002</v>
      </c>
      <c r="F3" s="109">
        <f>B3+D3</f>
        <v>2178901</v>
      </c>
      <c r="G3" s="109">
        <f>C3+E3</f>
        <v>1056239778.64</v>
      </c>
      <c r="H3" s="115">
        <f>G3/G$2</f>
        <v>0.29383305720835295</v>
      </c>
      <c r="I3" s="150">
        <f>F3/F2</f>
        <v>0.76915943539226095</v>
      </c>
      <c r="J3" s="150">
        <f>E3/G3</f>
        <v>0.27267529594543244</v>
      </c>
    </row>
    <row r="4" spans="1:10" x14ac:dyDescent="0.3">
      <c r="A4" s="146" t="s">
        <v>22</v>
      </c>
      <c r="B4" s="149">
        <v>723688</v>
      </c>
      <c r="C4" s="149">
        <v>397040406</v>
      </c>
      <c r="D4" s="149">
        <v>223054</v>
      </c>
      <c r="E4" s="149">
        <v>128582502</v>
      </c>
      <c r="F4" s="149">
        <f>B4+D4</f>
        <v>946742</v>
      </c>
      <c r="G4" s="149">
        <f t="shared" ref="F4:G36" si="0">C4+E4</f>
        <v>525622908</v>
      </c>
      <c r="H4" s="115"/>
      <c r="I4" s="150"/>
      <c r="J4" s="150"/>
    </row>
    <row r="5" spans="1:10" x14ac:dyDescent="0.3">
      <c r="A5" s="146" t="s">
        <v>23</v>
      </c>
      <c r="B5" s="149">
        <v>642180</v>
      </c>
      <c r="C5" s="149">
        <v>308825934</v>
      </c>
      <c r="D5" s="149">
        <v>277576</v>
      </c>
      <c r="E5" s="149">
        <v>140326084</v>
      </c>
      <c r="F5" s="149">
        <f t="shared" si="0"/>
        <v>919756</v>
      </c>
      <c r="G5" s="149">
        <f t="shared" si="0"/>
        <v>449152018</v>
      </c>
      <c r="H5" s="115"/>
      <c r="I5" s="150"/>
      <c r="J5" s="150"/>
    </row>
    <row r="6" spans="1:10" x14ac:dyDescent="0.3">
      <c r="A6" s="146" t="s">
        <v>24</v>
      </c>
      <c r="B6" s="149">
        <v>259922</v>
      </c>
      <c r="C6" s="149">
        <v>56021959.399999999</v>
      </c>
      <c r="D6" s="149">
        <v>32167</v>
      </c>
      <c r="E6" s="149">
        <v>16008723</v>
      </c>
      <c r="F6" s="149">
        <f t="shared" si="0"/>
        <v>292089</v>
      </c>
      <c r="G6" s="149">
        <f t="shared" si="0"/>
        <v>72030682.400000006</v>
      </c>
      <c r="H6" s="115"/>
      <c r="I6" s="150"/>
      <c r="J6" s="150"/>
    </row>
    <row r="7" spans="1:10" x14ac:dyDescent="0.3">
      <c r="A7" s="146" t="s">
        <v>25</v>
      </c>
      <c r="B7" s="149">
        <v>14541</v>
      </c>
      <c r="C7" s="149">
        <v>6340985.0099999998</v>
      </c>
      <c r="D7" s="149">
        <v>5773</v>
      </c>
      <c r="E7" s="149">
        <v>3093185.23</v>
      </c>
      <c r="F7" s="149">
        <f t="shared" si="0"/>
        <v>20314</v>
      </c>
      <c r="G7" s="149">
        <f t="shared" si="0"/>
        <v>9434170.2400000002</v>
      </c>
      <c r="H7" s="115"/>
      <c r="I7" s="150"/>
      <c r="J7" s="150"/>
    </row>
    <row r="8" spans="1:10" x14ac:dyDescent="0.3">
      <c r="A8" s="144" t="s">
        <v>26</v>
      </c>
      <c r="B8" s="149">
        <v>166313</v>
      </c>
      <c r="C8" s="149">
        <v>83981956.409999996</v>
      </c>
      <c r="D8" s="149">
        <v>109957</v>
      </c>
      <c r="E8" s="149">
        <v>52562260.950000003</v>
      </c>
      <c r="F8" s="119">
        <f t="shared" si="0"/>
        <v>276270</v>
      </c>
      <c r="G8" s="119">
        <f t="shared" si="0"/>
        <v>136544217.36000001</v>
      </c>
      <c r="H8" s="115">
        <f>G8/G2</f>
        <v>3.7984940202375438E-2</v>
      </c>
      <c r="I8" s="121">
        <f>F8/F2</f>
        <v>9.7524246037713466E-2</v>
      </c>
      <c r="J8" s="121">
        <f>E8/G8</f>
        <v>0.38494681039050627</v>
      </c>
    </row>
    <row r="9" spans="1:10" x14ac:dyDescent="0.3">
      <c r="A9" s="146" t="s">
        <v>22</v>
      </c>
      <c r="B9" s="149">
        <v>95619</v>
      </c>
      <c r="C9" s="149">
        <v>50246415</v>
      </c>
      <c r="D9" s="149">
        <v>61575</v>
      </c>
      <c r="E9" s="149">
        <v>31084646</v>
      </c>
      <c r="F9" s="151">
        <f t="shared" si="0"/>
        <v>157194</v>
      </c>
      <c r="G9" s="151">
        <f t="shared" si="0"/>
        <v>81331061</v>
      </c>
      <c r="H9" s="115"/>
      <c r="I9" s="121"/>
      <c r="J9" s="121"/>
    </row>
    <row r="10" spans="1:10" x14ac:dyDescent="0.3">
      <c r="A10" s="146" t="s">
        <v>23</v>
      </c>
      <c r="B10" s="149">
        <v>52697</v>
      </c>
      <c r="C10" s="149">
        <v>21791810</v>
      </c>
      <c r="D10" s="149">
        <v>33662</v>
      </c>
      <c r="E10" s="149">
        <v>14284238</v>
      </c>
      <c r="F10" s="151">
        <f t="shared" si="0"/>
        <v>86359</v>
      </c>
      <c r="G10" s="151">
        <f t="shared" si="0"/>
        <v>36076048</v>
      </c>
      <c r="H10" s="115"/>
      <c r="I10" s="121"/>
      <c r="J10" s="121"/>
    </row>
    <row r="11" spans="1:10" x14ac:dyDescent="0.3">
      <c r="A11" s="146" t="s">
        <v>24</v>
      </c>
      <c r="B11" s="149">
        <v>14635</v>
      </c>
      <c r="C11" s="149">
        <v>10492763.6</v>
      </c>
      <c r="D11" s="149">
        <v>13473</v>
      </c>
      <c r="E11" s="149">
        <v>6632203</v>
      </c>
      <c r="F11" s="151">
        <f t="shared" si="0"/>
        <v>28108</v>
      </c>
      <c r="G11" s="151">
        <f t="shared" si="0"/>
        <v>17124966.600000001</v>
      </c>
      <c r="H11" s="115"/>
      <c r="I11" s="121"/>
      <c r="J11" s="121"/>
    </row>
    <row r="12" spans="1:10" x14ac:dyDescent="0.3">
      <c r="A12" s="146" t="s">
        <v>25</v>
      </c>
      <c r="B12" s="149">
        <v>3362</v>
      </c>
      <c r="C12" s="149">
        <v>1450967.81</v>
      </c>
      <c r="D12" s="149">
        <v>1247</v>
      </c>
      <c r="E12" s="149">
        <v>561173.94999999995</v>
      </c>
      <c r="F12" s="151">
        <f t="shared" si="0"/>
        <v>4609</v>
      </c>
      <c r="G12" s="151">
        <f t="shared" si="0"/>
        <v>2012141.76</v>
      </c>
      <c r="H12" s="115"/>
      <c r="I12" s="121"/>
      <c r="J12" s="121"/>
    </row>
    <row r="13" spans="1:10" x14ac:dyDescent="0.3">
      <c r="A13" s="144" t="s">
        <v>27</v>
      </c>
      <c r="B13" s="149">
        <v>1434</v>
      </c>
      <c r="C13" s="149">
        <v>1032473</v>
      </c>
      <c r="D13" s="149">
        <v>1497</v>
      </c>
      <c r="E13" s="149">
        <v>1247131</v>
      </c>
      <c r="F13" s="109">
        <f t="shared" si="0"/>
        <v>2931</v>
      </c>
      <c r="G13" s="109">
        <f t="shared" si="0"/>
        <v>2279604</v>
      </c>
      <c r="H13" s="124">
        <f>G13/G2</f>
        <v>6.341581013042752E-4</v>
      </c>
      <c r="I13" s="125">
        <f>F13/F2</f>
        <v>1.0346529305988279E-3</v>
      </c>
      <c r="J13" s="125">
        <f>E13/G13</f>
        <v>0.54708230025916782</v>
      </c>
    </row>
    <row r="14" spans="1:10" x14ac:dyDescent="0.3">
      <c r="A14" s="146" t="s">
        <v>22</v>
      </c>
      <c r="B14" s="149">
        <v>83</v>
      </c>
      <c r="C14" s="149">
        <v>143360</v>
      </c>
      <c r="D14" s="149">
        <v>76</v>
      </c>
      <c r="E14" s="149">
        <v>411828</v>
      </c>
      <c r="F14" s="149">
        <f t="shared" si="0"/>
        <v>159</v>
      </c>
      <c r="G14" s="149">
        <f t="shared" si="0"/>
        <v>555188</v>
      </c>
      <c r="H14" s="124"/>
      <c r="I14" s="126"/>
      <c r="J14" s="126"/>
    </row>
    <row r="15" spans="1:10" x14ac:dyDescent="0.3">
      <c r="A15" s="146" t="s">
        <v>23</v>
      </c>
      <c r="B15" s="149">
        <v>1351</v>
      </c>
      <c r="C15" s="149">
        <v>889113</v>
      </c>
      <c r="D15" s="149">
        <v>1421</v>
      </c>
      <c r="E15" s="149">
        <v>835303</v>
      </c>
      <c r="F15" s="149">
        <f t="shared" si="0"/>
        <v>2772</v>
      </c>
      <c r="G15" s="149">
        <f t="shared" si="0"/>
        <v>1724416</v>
      </c>
      <c r="H15" s="124"/>
      <c r="I15" s="126"/>
      <c r="J15" s="126"/>
    </row>
    <row r="16" spans="1:10" x14ac:dyDescent="0.3">
      <c r="A16" s="146" t="s">
        <v>25</v>
      </c>
      <c r="B16" s="149">
        <v>0</v>
      </c>
      <c r="C16" s="149">
        <v>0</v>
      </c>
      <c r="D16" s="149">
        <v>0</v>
      </c>
      <c r="E16" s="149">
        <v>0</v>
      </c>
      <c r="F16" s="149">
        <f t="shared" si="0"/>
        <v>0</v>
      </c>
      <c r="G16" s="149">
        <f t="shared" si="0"/>
        <v>0</v>
      </c>
      <c r="H16" s="124"/>
      <c r="I16" s="127"/>
      <c r="J16" s="127"/>
    </row>
    <row r="17" spans="1:10" x14ac:dyDescent="0.3">
      <c r="A17" s="144" t="s">
        <v>28</v>
      </c>
      <c r="B17" s="149">
        <v>194822</v>
      </c>
      <c r="C17" s="149">
        <v>158253557</v>
      </c>
      <c r="D17" s="149">
        <v>98000</v>
      </c>
      <c r="E17" s="149">
        <v>223611276.80000001</v>
      </c>
      <c r="F17" s="119">
        <f t="shared" si="0"/>
        <v>292822</v>
      </c>
      <c r="G17" s="119">
        <f t="shared" si="0"/>
        <v>381864833.80000001</v>
      </c>
      <c r="H17" s="115">
        <f>G17/G2</f>
        <v>0.10623015135851692</v>
      </c>
      <c r="I17" s="121">
        <f>F17/F2</f>
        <v>0.10336715811798361</v>
      </c>
      <c r="J17" s="121">
        <f>E17/G17</f>
        <v>0.58557703409032791</v>
      </c>
    </row>
    <row r="18" spans="1:10" x14ac:dyDescent="0.3">
      <c r="A18" s="146" t="s">
        <v>22</v>
      </c>
      <c r="B18" s="149">
        <v>93305</v>
      </c>
      <c r="C18" s="149">
        <v>89013273</v>
      </c>
      <c r="D18" s="149">
        <v>47222</v>
      </c>
      <c r="E18" s="149">
        <v>79960551</v>
      </c>
      <c r="F18" s="151">
        <f t="shared" si="0"/>
        <v>140527</v>
      </c>
      <c r="G18" s="151">
        <f t="shared" si="0"/>
        <v>168973824</v>
      </c>
      <c r="H18" s="115"/>
      <c r="I18" s="121"/>
      <c r="J18" s="121"/>
    </row>
    <row r="19" spans="1:10" x14ac:dyDescent="0.3">
      <c r="A19" s="146" t="s">
        <v>23</v>
      </c>
      <c r="B19" s="149">
        <v>79153</v>
      </c>
      <c r="C19" s="149">
        <v>49902525</v>
      </c>
      <c r="D19" s="149">
        <v>42604</v>
      </c>
      <c r="E19" s="149">
        <v>81106342</v>
      </c>
      <c r="F19" s="151">
        <f t="shared" si="0"/>
        <v>121757</v>
      </c>
      <c r="G19" s="151">
        <f t="shared" si="0"/>
        <v>131008867</v>
      </c>
      <c r="H19" s="115"/>
      <c r="I19" s="121"/>
      <c r="J19" s="121"/>
    </row>
    <row r="20" spans="1:10" x14ac:dyDescent="0.3">
      <c r="A20" s="146" t="s">
        <v>24</v>
      </c>
      <c r="B20" s="149">
        <v>20703</v>
      </c>
      <c r="C20" s="149">
        <v>19098361</v>
      </c>
      <c r="D20" s="149">
        <v>7656</v>
      </c>
      <c r="E20" s="149">
        <v>62407930.799999997</v>
      </c>
      <c r="F20" s="151">
        <f t="shared" si="0"/>
        <v>28359</v>
      </c>
      <c r="G20" s="151">
        <f t="shared" si="0"/>
        <v>81506291.799999997</v>
      </c>
      <c r="H20" s="115"/>
      <c r="I20" s="121"/>
      <c r="J20" s="121"/>
    </row>
    <row r="21" spans="1:10" x14ac:dyDescent="0.3">
      <c r="A21" s="146" t="s">
        <v>25</v>
      </c>
      <c r="B21" s="149">
        <v>1661</v>
      </c>
      <c r="C21" s="149">
        <v>239398</v>
      </c>
      <c r="D21" s="149">
        <v>518</v>
      </c>
      <c r="E21" s="149">
        <v>136453</v>
      </c>
      <c r="F21" s="151">
        <f t="shared" si="0"/>
        <v>2179</v>
      </c>
      <c r="G21" s="151">
        <f t="shared" si="0"/>
        <v>375851</v>
      </c>
      <c r="H21" s="115"/>
      <c r="I21" s="121"/>
      <c r="J21" s="121"/>
    </row>
    <row r="22" spans="1:10" x14ac:dyDescent="0.3">
      <c r="A22" s="144" t="s">
        <v>29</v>
      </c>
      <c r="B22" s="149">
        <v>34834</v>
      </c>
      <c r="C22" s="149">
        <v>167324665.24000001</v>
      </c>
      <c r="D22" s="149">
        <v>23525</v>
      </c>
      <c r="E22" s="149">
        <v>372197214.70000005</v>
      </c>
      <c r="F22" s="119">
        <f t="shared" si="0"/>
        <v>58359</v>
      </c>
      <c r="G22" s="119">
        <f t="shared" si="0"/>
        <v>539521879.94000006</v>
      </c>
      <c r="H22" s="115">
        <f>G22/G2</f>
        <v>0.15008842368887909</v>
      </c>
      <c r="I22" s="121">
        <f>F22/F2</f>
        <v>2.0600924727675538E-2</v>
      </c>
      <c r="J22" s="121">
        <f>E22/G22</f>
        <v>0.68986491287691964</v>
      </c>
    </row>
    <row r="23" spans="1:10" x14ac:dyDescent="0.3">
      <c r="A23" s="146" t="s">
        <v>22</v>
      </c>
      <c r="B23" s="149">
        <v>3471</v>
      </c>
      <c r="C23" s="149">
        <v>57085582</v>
      </c>
      <c r="D23" s="149">
        <v>7801</v>
      </c>
      <c r="E23" s="149">
        <v>171339771</v>
      </c>
      <c r="F23" s="151">
        <f t="shared" si="0"/>
        <v>11272</v>
      </c>
      <c r="G23" s="151">
        <f t="shared" si="0"/>
        <v>228425353</v>
      </c>
      <c r="H23" s="115"/>
      <c r="I23" s="121"/>
      <c r="J23" s="121"/>
    </row>
    <row r="24" spans="1:10" x14ac:dyDescent="0.3">
      <c r="A24" s="146" t="s">
        <v>23</v>
      </c>
      <c r="B24" s="149">
        <v>17646</v>
      </c>
      <c r="C24" s="149">
        <v>101317714</v>
      </c>
      <c r="D24" s="149">
        <v>14398</v>
      </c>
      <c r="E24" s="149">
        <v>170768476</v>
      </c>
      <c r="F24" s="151">
        <f t="shared" si="0"/>
        <v>32044</v>
      </c>
      <c r="G24" s="151">
        <f t="shared" si="0"/>
        <v>272086190</v>
      </c>
      <c r="H24" s="115"/>
      <c r="I24" s="121"/>
      <c r="J24" s="121"/>
    </row>
    <row r="25" spans="1:10" x14ac:dyDescent="0.3">
      <c r="A25" s="146" t="s">
        <v>24</v>
      </c>
      <c r="B25" s="149">
        <v>12711</v>
      </c>
      <c r="C25" s="149">
        <v>5407932</v>
      </c>
      <c r="D25" s="149">
        <v>815</v>
      </c>
      <c r="E25" s="149">
        <v>25921234.600000001</v>
      </c>
      <c r="F25" s="151">
        <f t="shared" si="0"/>
        <v>13526</v>
      </c>
      <c r="G25" s="151">
        <f t="shared" si="0"/>
        <v>31329166.600000001</v>
      </c>
      <c r="H25" s="115"/>
      <c r="I25" s="121"/>
      <c r="J25" s="121"/>
    </row>
    <row r="26" spans="1:10" x14ac:dyDescent="0.3">
      <c r="A26" s="146" t="s">
        <v>25</v>
      </c>
      <c r="B26" s="149">
        <v>1006</v>
      </c>
      <c r="C26" s="149">
        <v>3513437.24</v>
      </c>
      <c r="D26" s="149">
        <v>511</v>
      </c>
      <c r="E26" s="149">
        <v>4167733.1</v>
      </c>
      <c r="F26" s="151">
        <f t="shared" si="0"/>
        <v>1517</v>
      </c>
      <c r="G26" s="151">
        <f t="shared" si="0"/>
        <v>7681170.3399999999</v>
      </c>
      <c r="H26" s="115"/>
      <c r="I26" s="121"/>
      <c r="J26" s="121"/>
    </row>
    <row r="27" spans="1:10" x14ac:dyDescent="0.3">
      <c r="A27" s="144" t="s">
        <v>30</v>
      </c>
      <c r="B27" s="149">
        <v>1249</v>
      </c>
      <c r="C27" s="149">
        <v>118616116</v>
      </c>
      <c r="D27" s="149">
        <v>5907</v>
      </c>
      <c r="E27" s="149">
        <v>1335387949.04</v>
      </c>
      <c r="F27" s="119">
        <f t="shared" si="0"/>
        <v>7156</v>
      </c>
      <c r="G27" s="119">
        <f t="shared" si="0"/>
        <v>1454004065.04</v>
      </c>
      <c r="H27" s="115">
        <f>G27/G2</f>
        <v>0.40448624286256041</v>
      </c>
      <c r="I27" s="128">
        <f>F27/F2</f>
        <v>2.5260922454333717E-3</v>
      </c>
      <c r="J27" s="128">
        <f>E27/G27</f>
        <v>0.91842105613594904</v>
      </c>
    </row>
    <row r="28" spans="1:10" x14ac:dyDescent="0.3">
      <c r="A28" s="146" t="s">
        <v>22</v>
      </c>
      <c r="B28" s="149">
        <v>404</v>
      </c>
      <c r="C28" s="149">
        <v>47286751</v>
      </c>
      <c r="D28" s="149">
        <v>2468</v>
      </c>
      <c r="E28" s="149">
        <v>538368887</v>
      </c>
      <c r="F28" s="151">
        <f t="shared" si="0"/>
        <v>2872</v>
      </c>
      <c r="G28" s="151">
        <f t="shared" si="0"/>
        <v>585655638</v>
      </c>
      <c r="H28" s="115"/>
      <c r="I28" s="128"/>
      <c r="J28" s="128"/>
    </row>
    <row r="29" spans="1:10" x14ac:dyDescent="0.3">
      <c r="A29" s="146" t="s">
        <v>23</v>
      </c>
      <c r="B29" s="149">
        <v>838</v>
      </c>
      <c r="C29" s="149">
        <v>68045233</v>
      </c>
      <c r="D29" s="149">
        <v>3209</v>
      </c>
      <c r="E29" s="149">
        <v>728463232</v>
      </c>
      <c r="F29" s="151">
        <f t="shared" si="0"/>
        <v>4047</v>
      </c>
      <c r="G29" s="151">
        <f t="shared" si="0"/>
        <v>796508465</v>
      </c>
      <c r="H29" s="115"/>
      <c r="I29" s="128"/>
      <c r="J29" s="128"/>
    </row>
    <row r="30" spans="1:10" x14ac:dyDescent="0.3">
      <c r="A30" s="146" t="s">
        <v>24</v>
      </c>
      <c r="B30" s="149">
        <v>4</v>
      </c>
      <c r="C30" s="149">
        <v>2688092</v>
      </c>
      <c r="D30" s="149">
        <v>207</v>
      </c>
      <c r="E30" s="149">
        <v>54328020</v>
      </c>
      <c r="F30" s="151">
        <f t="shared" si="0"/>
        <v>211</v>
      </c>
      <c r="G30" s="151">
        <f t="shared" si="0"/>
        <v>57016112</v>
      </c>
      <c r="H30" s="115"/>
      <c r="I30" s="128"/>
      <c r="J30" s="128"/>
    </row>
    <row r="31" spans="1:10" x14ac:dyDescent="0.3">
      <c r="A31" s="146" t="s">
        <v>25</v>
      </c>
      <c r="B31" s="149">
        <v>3</v>
      </c>
      <c r="C31" s="149">
        <v>596040</v>
      </c>
      <c r="D31" s="149">
        <v>23</v>
      </c>
      <c r="E31" s="149">
        <v>14227810.039999999</v>
      </c>
      <c r="F31" s="151">
        <f t="shared" si="0"/>
        <v>26</v>
      </c>
      <c r="G31" s="151">
        <f t="shared" si="0"/>
        <v>14823850.039999999</v>
      </c>
      <c r="H31" s="115"/>
      <c r="I31" s="128"/>
      <c r="J31" s="128"/>
    </row>
    <row r="32" spans="1:10" x14ac:dyDescent="0.3">
      <c r="A32" s="144" t="s">
        <v>31</v>
      </c>
      <c r="B32" s="149">
        <v>6952</v>
      </c>
      <c r="C32" s="149">
        <v>6808147.1000000006</v>
      </c>
      <c r="D32" s="149">
        <v>9255</v>
      </c>
      <c r="E32" s="149">
        <v>15765622.960000001</v>
      </c>
      <c r="F32" s="119">
        <f t="shared" si="0"/>
        <v>16207</v>
      </c>
      <c r="G32" s="119">
        <f t="shared" si="0"/>
        <v>22573770.060000002</v>
      </c>
      <c r="H32" s="129">
        <f>G32/G2</f>
        <v>6.2797482196595969E-3</v>
      </c>
      <c r="I32" s="128">
        <f>F32/F2</f>
        <v>5.7211259113664975E-3</v>
      </c>
      <c r="J32" s="128">
        <f>E32/G32</f>
        <v>0.69840451630789757</v>
      </c>
    </row>
    <row r="33" spans="1:10" x14ac:dyDescent="0.3">
      <c r="A33" s="146" t="s">
        <v>22</v>
      </c>
      <c r="B33" s="149">
        <v>517</v>
      </c>
      <c r="C33" s="149">
        <v>2694950</v>
      </c>
      <c r="D33" s="149">
        <v>628</v>
      </c>
      <c r="E33" s="149">
        <v>7606404</v>
      </c>
      <c r="F33" s="151">
        <f t="shared" si="0"/>
        <v>1145</v>
      </c>
      <c r="G33" s="151">
        <f t="shared" si="0"/>
        <v>10301354</v>
      </c>
      <c r="H33" s="129"/>
      <c r="I33" s="128"/>
      <c r="J33" s="128"/>
    </row>
    <row r="34" spans="1:10" x14ac:dyDescent="0.3">
      <c r="A34" s="146" t="s">
        <v>23</v>
      </c>
      <c r="B34" s="149">
        <v>5598</v>
      </c>
      <c r="C34" s="149">
        <v>3050512</v>
      </c>
      <c r="D34" s="149">
        <v>7130</v>
      </c>
      <c r="E34" s="149">
        <v>6032130</v>
      </c>
      <c r="F34" s="151">
        <f t="shared" si="0"/>
        <v>12728</v>
      </c>
      <c r="G34" s="151">
        <f t="shared" si="0"/>
        <v>9082642</v>
      </c>
      <c r="H34" s="129"/>
      <c r="I34" s="128"/>
      <c r="J34" s="128"/>
    </row>
    <row r="35" spans="1:10" x14ac:dyDescent="0.3">
      <c r="A35" s="146" t="s">
        <v>24</v>
      </c>
      <c r="B35" s="149">
        <v>496</v>
      </c>
      <c r="C35" s="149">
        <v>980913.9</v>
      </c>
      <c r="D35" s="149">
        <v>1309</v>
      </c>
      <c r="E35" s="149">
        <v>2003655.9</v>
      </c>
      <c r="F35" s="151">
        <f t="shared" si="0"/>
        <v>1805</v>
      </c>
      <c r="G35" s="151">
        <f t="shared" si="0"/>
        <v>2984569.8</v>
      </c>
      <c r="H35" s="129"/>
      <c r="I35" s="128"/>
      <c r="J35" s="128"/>
    </row>
    <row r="36" spans="1:10" x14ac:dyDescent="0.3">
      <c r="A36" s="146" t="s">
        <v>25</v>
      </c>
      <c r="B36" s="149">
        <v>341</v>
      </c>
      <c r="C36" s="149">
        <v>81771.199999999997</v>
      </c>
      <c r="D36" s="149">
        <v>188</v>
      </c>
      <c r="E36" s="149">
        <v>123433.06</v>
      </c>
      <c r="F36" s="151">
        <f t="shared" si="0"/>
        <v>529</v>
      </c>
      <c r="G36" s="151">
        <f t="shared" si="0"/>
        <v>205204.26</v>
      </c>
      <c r="H36" s="129"/>
      <c r="I36" s="128"/>
      <c r="J36" s="128"/>
    </row>
    <row r="37" spans="1:10" x14ac:dyDescent="0.3">
      <c r="A37" s="144" t="s">
        <v>32</v>
      </c>
      <c r="B37" s="149">
        <v>32</v>
      </c>
      <c r="C37" s="149">
        <v>979969.5</v>
      </c>
      <c r="D37" s="149">
        <v>156</v>
      </c>
      <c r="E37" s="149">
        <v>685374.2</v>
      </c>
      <c r="F37" s="119">
        <f t="shared" ref="F37:G41" si="1">B37+D37</f>
        <v>188</v>
      </c>
      <c r="G37" s="119">
        <f t="shared" si="1"/>
        <v>1665343.7</v>
      </c>
      <c r="H37" s="129">
        <f>G37/G2</f>
        <v>4.6327835835129099E-4</v>
      </c>
      <c r="I37" s="128">
        <f>F37/F2</f>
        <v>6.6364636967785622E-5</v>
      </c>
      <c r="J37" s="128">
        <f>E37/G37</f>
        <v>0.411551201112419</v>
      </c>
    </row>
    <row r="38" spans="1:10" x14ac:dyDescent="0.3">
      <c r="A38" s="146" t="s">
        <v>22</v>
      </c>
      <c r="B38" s="149">
        <v>0</v>
      </c>
      <c r="C38" s="149">
        <v>0</v>
      </c>
      <c r="D38" s="149">
        <v>0</v>
      </c>
      <c r="E38" s="149">
        <v>0</v>
      </c>
      <c r="F38" s="151">
        <f t="shared" si="1"/>
        <v>0</v>
      </c>
      <c r="G38" s="151">
        <f t="shared" si="1"/>
        <v>0</v>
      </c>
      <c r="H38" s="129"/>
      <c r="I38" s="128"/>
      <c r="J38" s="128"/>
    </row>
    <row r="39" spans="1:10" x14ac:dyDescent="0.3">
      <c r="A39" s="146" t="s">
        <v>23</v>
      </c>
      <c r="B39" s="149">
        <v>0</v>
      </c>
      <c r="C39" s="149">
        <v>0</v>
      </c>
      <c r="D39" s="149">
        <v>0</v>
      </c>
      <c r="E39" s="149">
        <v>0</v>
      </c>
      <c r="F39" s="151">
        <f t="shared" si="1"/>
        <v>0</v>
      </c>
      <c r="G39" s="151">
        <f t="shared" si="1"/>
        <v>0</v>
      </c>
      <c r="H39" s="129"/>
      <c r="I39" s="128"/>
      <c r="J39" s="128"/>
    </row>
    <row r="40" spans="1:10" x14ac:dyDescent="0.3">
      <c r="A40" s="146" t="s">
        <v>24</v>
      </c>
      <c r="B40" s="149">
        <v>0</v>
      </c>
      <c r="C40" s="149">
        <v>948680.5</v>
      </c>
      <c r="D40" s="149">
        <v>156</v>
      </c>
      <c r="E40" s="149">
        <v>685374.2</v>
      </c>
      <c r="F40" s="151">
        <f t="shared" si="1"/>
        <v>156</v>
      </c>
      <c r="G40" s="151">
        <f t="shared" si="1"/>
        <v>1634054.7</v>
      </c>
      <c r="H40" s="129"/>
      <c r="I40" s="128"/>
      <c r="J40" s="128"/>
    </row>
    <row r="41" spans="1:10" x14ac:dyDescent="0.3">
      <c r="A41" s="146" t="s">
        <v>25</v>
      </c>
      <c r="B41" s="149">
        <v>32</v>
      </c>
      <c r="C41" s="149">
        <v>31289</v>
      </c>
      <c r="D41" s="149">
        <v>0</v>
      </c>
      <c r="E41" s="149">
        <v>0</v>
      </c>
      <c r="F41" s="151">
        <f t="shared" si="1"/>
        <v>32</v>
      </c>
      <c r="G41" s="151">
        <f t="shared" si="1"/>
        <v>31289</v>
      </c>
      <c r="H41" s="129"/>
      <c r="I41" s="128"/>
      <c r="J41" s="128"/>
    </row>
    <row r="43" spans="1:10" x14ac:dyDescent="0.3">
      <c r="F43" s="12"/>
    </row>
    <row r="44" spans="1:10" x14ac:dyDescent="0.3">
      <c r="A44" s="9" t="s">
        <v>14</v>
      </c>
    </row>
    <row r="45" spans="1:10" x14ac:dyDescent="0.3">
      <c r="A45" s="9" t="s">
        <v>15</v>
      </c>
    </row>
    <row r="46" spans="1:10" x14ac:dyDescent="0.3">
      <c r="A46" s="9" t="s">
        <v>16</v>
      </c>
    </row>
    <row r="47" spans="1:10" x14ac:dyDescent="0.3">
      <c r="A47" s="9" t="s">
        <v>17</v>
      </c>
    </row>
    <row r="48" spans="1:10" x14ac:dyDescent="0.3">
      <c r="A48" s="9" t="s">
        <v>18</v>
      </c>
    </row>
    <row r="49" spans="1:1" x14ac:dyDescent="0.3">
      <c r="A49" s="9" t="s">
        <v>19</v>
      </c>
    </row>
  </sheetData>
  <mergeCells count="24">
    <mergeCell ref="H32:H36"/>
    <mergeCell ref="I32:I36"/>
    <mergeCell ref="J32:J36"/>
    <mergeCell ref="H37:H41"/>
    <mergeCell ref="I37:I41"/>
    <mergeCell ref="J37:J41"/>
    <mergeCell ref="H22:H26"/>
    <mergeCell ref="I22:I26"/>
    <mergeCell ref="J22:J26"/>
    <mergeCell ref="H27:H31"/>
    <mergeCell ref="I27:I31"/>
    <mergeCell ref="J27:J31"/>
    <mergeCell ref="H13:H16"/>
    <mergeCell ref="I13:I16"/>
    <mergeCell ref="J13:J16"/>
    <mergeCell ref="H17:H21"/>
    <mergeCell ref="I17:I21"/>
    <mergeCell ref="J17:J21"/>
    <mergeCell ref="H3:H7"/>
    <mergeCell ref="I3:I7"/>
    <mergeCell ref="J3:J7"/>
    <mergeCell ref="H8:H12"/>
    <mergeCell ref="I8:I12"/>
    <mergeCell ref="J8:J12"/>
  </mergeCells>
  <pageMargins left="0.7" right="0.7" top="0.75" bottom="0.75" header="0.3" footer="0.3"/>
  <pageSetup scale="68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9"/>
  <sheetViews>
    <sheetView workbookViewId="0">
      <selection activeCell="D5" sqref="D5"/>
    </sheetView>
  </sheetViews>
  <sheetFormatPr defaultColWidth="9.109375" defaultRowHeight="14.4" x14ac:dyDescent="0.3"/>
  <cols>
    <col min="1" max="1" width="17.44140625" style="9" customWidth="1"/>
    <col min="2" max="2" width="13.109375" style="12" customWidth="1"/>
    <col min="3" max="3" width="14.44140625" style="12" customWidth="1"/>
    <col min="4" max="4" width="13.109375" style="12" customWidth="1"/>
    <col min="5" max="5" width="14.109375" style="12" customWidth="1"/>
    <col min="6" max="6" width="11.44140625" style="9" customWidth="1"/>
    <col min="7" max="7" width="12.88671875" style="9" customWidth="1"/>
    <col min="8" max="8" width="12.6640625" style="9" bestFit="1" customWidth="1"/>
    <col min="9" max="9" width="11.88671875" style="9" customWidth="1"/>
    <col min="10" max="10" width="13.6640625" style="9" bestFit="1" customWidth="1"/>
    <col min="11" max="11" width="9.109375" style="9"/>
    <col min="12" max="12" width="12.6640625" style="9" bestFit="1" customWidth="1"/>
    <col min="13" max="16384" width="9.109375" style="9"/>
  </cols>
  <sheetData>
    <row r="1" spans="1:15" ht="43.2" x14ac:dyDescent="0.3">
      <c r="A1" s="132">
        <f>JAN!A1</f>
        <v>2015</v>
      </c>
      <c r="B1" s="133" t="str">
        <f>OCT!B1</f>
        <v>LDC # of Customer</v>
      </c>
      <c r="C1" s="133" t="str">
        <f>OCT!C1</f>
        <v>LDC  kWh used</v>
      </c>
      <c r="D1" s="133" t="str">
        <f>OCT!D1</f>
        <v xml:space="preserve"> CS # of Customer</v>
      </c>
      <c r="E1" s="133" t="str">
        <f>OCT!E1</f>
        <v xml:space="preserve"> CS  kWh Used</v>
      </c>
      <c r="F1" s="134" t="s">
        <v>11</v>
      </c>
      <c r="G1" s="134" t="s">
        <v>10</v>
      </c>
      <c r="H1" s="5" t="s">
        <v>12</v>
      </c>
      <c r="I1" s="5" t="s">
        <v>13</v>
      </c>
      <c r="J1" s="6" t="s">
        <v>70</v>
      </c>
    </row>
    <row r="2" spans="1:15" ht="15" x14ac:dyDescent="0.25">
      <c r="A2" s="155" t="s">
        <v>46</v>
      </c>
      <c r="B2" s="154">
        <v>2131971</v>
      </c>
      <c r="C2" s="154">
        <v>1194328986.4899998</v>
      </c>
      <c r="D2" s="154">
        <v>799746</v>
      </c>
      <c r="E2" s="154">
        <v>2121423831.4400001</v>
      </c>
      <c r="F2" s="119">
        <f>B2+D2</f>
        <v>2931717</v>
      </c>
      <c r="G2" s="119">
        <f>C2+E2</f>
        <v>3315752817.9299998</v>
      </c>
      <c r="H2" s="147">
        <f>SUM(H3:H36)</f>
        <v>0.9995272559548094</v>
      </c>
      <c r="I2" s="148">
        <f>SUM(I3:I36)</f>
        <v>0.99993314497954611</v>
      </c>
      <c r="J2" s="148">
        <f>E2/G2</f>
        <v>0.63980156179566772</v>
      </c>
      <c r="K2" s="15"/>
      <c r="L2" s="16"/>
      <c r="M2" s="16"/>
      <c r="N2" s="16"/>
      <c r="O2" s="16"/>
    </row>
    <row r="3" spans="1:15" x14ac:dyDescent="0.3">
      <c r="A3" s="153" t="s">
        <v>4</v>
      </c>
      <c r="B3" s="154">
        <v>1703753</v>
      </c>
      <c r="C3" s="154">
        <v>706169172.27999997</v>
      </c>
      <c r="D3" s="154">
        <v>545253</v>
      </c>
      <c r="E3" s="154">
        <v>267359524</v>
      </c>
      <c r="F3" s="109">
        <f>B3+D3</f>
        <v>2249006</v>
      </c>
      <c r="G3" s="109">
        <f>C3+E3</f>
        <v>973528696.27999997</v>
      </c>
      <c r="H3" s="115">
        <f>G3/G$2</f>
        <v>0.29360713832937846</v>
      </c>
      <c r="I3" s="150">
        <f>F3/F2</f>
        <v>0.76712929658626672</v>
      </c>
      <c r="J3" s="150">
        <f>E3/G3</f>
        <v>0.27462932014394753</v>
      </c>
      <c r="K3" s="17"/>
      <c r="L3" s="18"/>
      <c r="M3" s="18"/>
      <c r="N3" s="18"/>
      <c r="O3" s="18"/>
    </row>
    <row r="4" spans="1:15" x14ac:dyDescent="0.3">
      <c r="A4" s="152" t="s">
        <v>0</v>
      </c>
      <c r="B4" s="149">
        <v>786598</v>
      </c>
      <c r="C4" s="149">
        <v>349484144</v>
      </c>
      <c r="D4" s="149">
        <v>229738</v>
      </c>
      <c r="E4" s="149">
        <v>118095880</v>
      </c>
      <c r="F4" s="149">
        <f>B4+D4</f>
        <v>1016336</v>
      </c>
      <c r="G4" s="149">
        <f t="shared" ref="F4:G36" si="0">C4+E4</f>
        <v>467580024</v>
      </c>
      <c r="H4" s="115"/>
      <c r="I4" s="150"/>
      <c r="J4" s="150"/>
      <c r="K4" s="13"/>
      <c r="L4" s="14"/>
      <c r="M4" s="14"/>
      <c r="N4" s="14"/>
      <c r="O4" s="14"/>
    </row>
    <row r="5" spans="1:15" x14ac:dyDescent="0.3">
      <c r="A5" s="152" t="s">
        <v>47</v>
      </c>
      <c r="B5" s="149">
        <v>642702</v>
      </c>
      <c r="C5" s="149">
        <v>292304258</v>
      </c>
      <c r="D5" s="149">
        <v>277290</v>
      </c>
      <c r="E5" s="149">
        <v>128814195</v>
      </c>
      <c r="F5" s="149">
        <f t="shared" si="0"/>
        <v>919992</v>
      </c>
      <c r="G5" s="149">
        <f t="shared" si="0"/>
        <v>421118453</v>
      </c>
      <c r="H5" s="115"/>
      <c r="I5" s="150"/>
      <c r="J5" s="150"/>
      <c r="K5" s="13"/>
      <c r="L5" s="14"/>
      <c r="M5" s="14"/>
      <c r="N5" s="14"/>
      <c r="O5" s="14"/>
    </row>
    <row r="6" spans="1:15" x14ac:dyDescent="0.3">
      <c r="A6" s="152" t="s">
        <v>1</v>
      </c>
      <c r="B6" s="149">
        <v>259836</v>
      </c>
      <c r="C6" s="149">
        <v>58102171.100000001</v>
      </c>
      <c r="D6" s="149">
        <v>32392</v>
      </c>
      <c r="E6" s="149">
        <v>17091802</v>
      </c>
      <c r="F6" s="149">
        <f t="shared" si="0"/>
        <v>292228</v>
      </c>
      <c r="G6" s="149">
        <f t="shared" si="0"/>
        <v>75193973.099999994</v>
      </c>
      <c r="H6" s="115"/>
      <c r="I6" s="150"/>
      <c r="J6" s="150"/>
      <c r="K6" s="13"/>
      <c r="L6" s="14"/>
      <c r="M6" s="14"/>
      <c r="N6" s="14"/>
      <c r="O6" s="14"/>
    </row>
    <row r="7" spans="1:15" x14ac:dyDescent="0.3">
      <c r="A7" s="152" t="s">
        <v>9</v>
      </c>
      <c r="B7" s="149">
        <v>14617</v>
      </c>
      <c r="C7" s="149">
        <v>6278599.1799999997</v>
      </c>
      <c r="D7" s="149">
        <v>5833</v>
      </c>
      <c r="E7" s="149">
        <v>3357647</v>
      </c>
      <c r="F7" s="149">
        <f t="shared" si="0"/>
        <v>20450</v>
      </c>
      <c r="G7" s="149">
        <f t="shared" si="0"/>
        <v>9636246.1799999997</v>
      </c>
      <c r="H7" s="115"/>
      <c r="I7" s="150"/>
      <c r="J7" s="150"/>
      <c r="K7" s="13"/>
      <c r="L7" s="14"/>
      <c r="M7" s="14"/>
      <c r="N7" s="14"/>
      <c r="O7" s="14"/>
    </row>
    <row r="8" spans="1:15" x14ac:dyDescent="0.3">
      <c r="A8" s="153" t="s">
        <v>5</v>
      </c>
      <c r="B8" s="154">
        <v>181171</v>
      </c>
      <c r="C8" s="154">
        <v>82862760.219999999</v>
      </c>
      <c r="D8" s="154">
        <v>113485</v>
      </c>
      <c r="E8" s="154">
        <v>52588918.600000001</v>
      </c>
      <c r="F8" s="119">
        <f t="shared" si="0"/>
        <v>294656</v>
      </c>
      <c r="G8" s="119">
        <f t="shared" si="0"/>
        <v>135451678.81999999</v>
      </c>
      <c r="H8" s="115">
        <f>G8/G2</f>
        <v>4.0850957914456809E-2</v>
      </c>
      <c r="I8" s="121">
        <f>F8/F2</f>
        <v>0.10050629034112092</v>
      </c>
      <c r="J8" s="121">
        <f>E8/G8</f>
        <v>0.38824855519055429</v>
      </c>
      <c r="K8" s="17"/>
      <c r="L8" s="18"/>
      <c r="M8" s="18"/>
      <c r="N8" s="18"/>
      <c r="O8" s="18"/>
    </row>
    <row r="9" spans="1:15" x14ac:dyDescent="0.3">
      <c r="A9" s="152" t="s">
        <v>0</v>
      </c>
      <c r="B9" s="149">
        <v>109561</v>
      </c>
      <c r="C9" s="149">
        <v>48113824</v>
      </c>
      <c r="D9" s="149">
        <v>64622</v>
      </c>
      <c r="E9" s="149">
        <v>30415146</v>
      </c>
      <c r="F9" s="151">
        <f t="shared" si="0"/>
        <v>174183</v>
      </c>
      <c r="G9" s="151">
        <f t="shared" si="0"/>
        <v>78528970</v>
      </c>
      <c r="H9" s="115"/>
      <c r="I9" s="121"/>
      <c r="J9" s="121"/>
      <c r="K9" s="13"/>
      <c r="L9" s="14"/>
      <c r="M9" s="14"/>
      <c r="N9" s="14"/>
      <c r="O9" s="14"/>
    </row>
    <row r="10" spans="1:15" x14ac:dyDescent="0.3">
      <c r="A10" s="152" t="s">
        <v>47</v>
      </c>
      <c r="B10" s="149">
        <v>53713</v>
      </c>
      <c r="C10" s="149">
        <v>22031413</v>
      </c>
      <c r="D10" s="149">
        <v>34475</v>
      </c>
      <c r="E10" s="149">
        <v>14535717</v>
      </c>
      <c r="F10" s="151">
        <f t="shared" si="0"/>
        <v>88188</v>
      </c>
      <c r="G10" s="151">
        <f t="shared" si="0"/>
        <v>36567130</v>
      </c>
      <c r="H10" s="115"/>
      <c r="I10" s="121"/>
      <c r="J10" s="121"/>
      <c r="K10" s="13"/>
      <c r="L10" s="14"/>
      <c r="M10" s="14"/>
      <c r="N10" s="14"/>
      <c r="O10" s="14"/>
    </row>
    <row r="11" spans="1:15" x14ac:dyDescent="0.3">
      <c r="A11" s="152" t="s">
        <v>1</v>
      </c>
      <c r="B11" s="149">
        <v>14599</v>
      </c>
      <c r="C11" s="149">
        <v>11213210</v>
      </c>
      <c r="D11" s="149">
        <v>13153</v>
      </c>
      <c r="E11" s="149">
        <v>7039130</v>
      </c>
      <c r="F11" s="151">
        <f t="shared" si="0"/>
        <v>27752</v>
      </c>
      <c r="G11" s="151">
        <f t="shared" si="0"/>
        <v>18252340</v>
      </c>
      <c r="H11" s="115"/>
      <c r="I11" s="121"/>
      <c r="J11" s="121"/>
      <c r="K11" s="13"/>
      <c r="L11" s="14"/>
      <c r="M11" s="14"/>
      <c r="N11" s="14"/>
      <c r="O11" s="14"/>
    </row>
    <row r="12" spans="1:15" x14ac:dyDescent="0.3">
      <c r="A12" s="152" t="s">
        <v>9</v>
      </c>
      <c r="B12" s="149">
        <v>3298</v>
      </c>
      <c r="C12" s="149">
        <v>1504313.22</v>
      </c>
      <c r="D12" s="149">
        <v>1235</v>
      </c>
      <c r="E12" s="149">
        <v>598925.6</v>
      </c>
      <c r="F12" s="151">
        <f t="shared" si="0"/>
        <v>4533</v>
      </c>
      <c r="G12" s="151">
        <f t="shared" si="0"/>
        <v>2103238.8199999998</v>
      </c>
      <c r="H12" s="115"/>
      <c r="I12" s="121"/>
      <c r="J12" s="121"/>
      <c r="K12" s="13"/>
      <c r="L12" s="14"/>
      <c r="M12" s="14"/>
      <c r="N12" s="14"/>
      <c r="O12" s="14"/>
    </row>
    <row r="13" spans="1:15" x14ac:dyDescent="0.3">
      <c r="A13" s="153" t="s">
        <v>6</v>
      </c>
      <c r="B13" s="154">
        <v>1413</v>
      </c>
      <c r="C13" s="154">
        <v>1242660</v>
      </c>
      <c r="D13" s="154">
        <v>1522</v>
      </c>
      <c r="E13" s="154">
        <v>1582512</v>
      </c>
      <c r="F13" s="109">
        <f t="shared" si="0"/>
        <v>2935</v>
      </c>
      <c r="G13" s="109">
        <f t="shared" si="0"/>
        <v>2825172</v>
      </c>
      <c r="H13" s="124">
        <f>G13/G2</f>
        <v>8.5204541928542621E-4</v>
      </c>
      <c r="I13" s="125">
        <f>F13/F2</f>
        <v>1.0011198215926025E-3</v>
      </c>
      <c r="J13" s="125">
        <f>E13/G13</f>
        <v>0.5601471344045601</v>
      </c>
      <c r="K13" s="17"/>
      <c r="L13" s="18"/>
      <c r="M13" s="18"/>
      <c r="N13" s="18"/>
      <c r="O13" s="18"/>
    </row>
    <row r="14" spans="1:15" x14ac:dyDescent="0.3">
      <c r="A14" s="152" t="s">
        <v>0</v>
      </c>
      <c r="B14" s="149">
        <v>83</v>
      </c>
      <c r="C14" s="149">
        <v>140919</v>
      </c>
      <c r="D14" s="149">
        <v>83</v>
      </c>
      <c r="E14" s="149">
        <v>524545</v>
      </c>
      <c r="F14" s="149">
        <f t="shared" si="0"/>
        <v>166</v>
      </c>
      <c r="G14" s="149">
        <f t="shared" si="0"/>
        <v>665464</v>
      </c>
      <c r="H14" s="124"/>
      <c r="I14" s="126"/>
      <c r="J14" s="126"/>
      <c r="K14" s="13"/>
      <c r="L14" s="14"/>
      <c r="M14" s="14"/>
      <c r="N14" s="14"/>
      <c r="O14" s="14"/>
    </row>
    <row r="15" spans="1:15" x14ac:dyDescent="0.3">
      <c r="A15" s="152" t="s">
        <v>47</v>
      </c>
      <c r="B15" s="149">
        <v>1330</v>
      </c>
      <c r="C15" s="149">
        <v>1101741</v>
      </c>
      <c r="D15" s="149">
        <v>1439</v>
      </c>
      <c r="E15" s="149">
        <v>1057967</v>
      </c>
      <c r="F15" s="149">
        <f t="shared" si="0"/>
        <v>2769</v>
      </c>
      <c r="G15" s="149">
        <f t="shared" si="0"/>
        <v>2159708</v>
      </c>
      <c r="H15" s="124"/>
      <c r="I15" s="126"/>
      <c r="J15" s="126"/>
      <c r="K15" s="13"/>
      <c r="L15" s="14"/>
      <c r="M15" s="14"/>
      <c r="N15" s="14"/>
      <c r="O15" s="14"/>
    </row>
    <row r="16" spans="1:15" x14ac:dyDescent="0.3">
      <c r="A16" s="152" t="s">
        <v>9</v>
      </c>
      <c r="B16" s="149">
        <v>0</v>
      </c>
      <c r="C16" s="149">
        <v>0</v>
      </c>
      <c r="D16" s="149">
        <v>0</v>
      </c>
      <c r="E16" s="149">
        <v>0</v>
      </c>
      <c r="F16" s="149">
        <f t="shared" si="0"/>
        <v>0</v>
      </c>
      <c r="G16" s="149">
        <f t="shared" si="0"/>
        <v>0</v>
      </c>
      <c r="H16" s="124"/>
      <c r="I16" s="127"/>
      <c r="J16" s="127"/>
      <c r="K16" s="13"/>
      <c r="L16" s="14"/>
      <c r="M16" s="14"/>
      <c r="N16" s="14"/>
      <c r="O16" s="14"/>
    </row>
    <row r="17" spans="1:15" x14ac:dyDescent="0.3">
      <c r="A17" s="153" t="s">
        <v>7</v>
      </c>
      <c r="B17" s="154">
        <v>202420</v>
      </c>
      <c r="C17" s="154">
        <v>143486945</v>
      </c>
      <c r="D17" s="154">
        <v>100112</v>
      </c>
      <c r="E17" s="154">
        <v>205858125.59999999</v>
      </c>
      <c r="F17" s="119">
        <f t="shared" si="0"/>
        <v>302532</v>
      </c>
      <c r="G17" s="119">
        <f t="shared" si="0"/>
        <v>349345070.60000002</v>
      </c>
      <c r="H17" s="115">
        <f>G17/G2</f>
        <v>0.10535920190157406</v>
      </c>
      <c r="I17" s="121">
        <f>F17/F2</f>
        <v>0.10319277065282904</v>
      </c>
      <c r="J17" s="121">
        <f>E17/G17</f>
        <v>0.58926872861391388</v>
      </c>
      <c r="K17" s="17"/>
      <c r="L17" s="18"/>
      <c r="M17" s="18"/>
      <c r="N17" s="18"/>
      <c r="O17" s="18"/>
    </row>
    <row r="18" spans="1:15" x14ac:dyDescent="0.3">
      <c r="A18" s="152" t="s">
        <v>0</v>
      </c>
      <c r="B18" s="149">
        <v>101449</v>
      </c>
      <c r="C18" s="149">
        <v>77435053</v>
      </c>
      <c r="D18" s="149">
        <v>49127</v>
      </c>
      <c r="E18" s="149">
        <v>71683627</v>
      </c>
      <c r="F18" s="151">
        <f t="shared" si="0"/>
        <v>150576</v>
      </c>
      <c r="G18" s="151">
        <f t="shared" si="0"/>
        <v>149118680</v>
      </c>
      <c r="H18" s="115"/>
      <c r="I18" s="121"/>
      <c r="J18" s="121"/>
      <c r="K18" s="13"/>
      <c r="L18" s="14"/>
      <c r="M18" s="14"/>
      <c r="N18" s="14"/>
      <c r="O18" s="14"/>
    </row>
    <row r="19" spans="1:15" x14ac:dyDescent="0.3">
      <c r="A19" s="152" t="s">
        <v>47</v>
      </c>
      <c r="B19" s="149">
        <v>79049</v>
      </c>
      <c r="C19" s="149">
        <v>48232997</v>
      </c>
      <c r="D19" s="149">
        <v>42803</v>
      </c>
      <c r="E19" s="149">
        <v>72566290</v>
      </c>
      <c r="F19" s="151">
        <f t="shared" si="0"/>
        <v>121852</v>
      </c>
      <c r="G19" s="151">
        <f t="shared" si="0"/>
        <v>120799287</v>
      </c>
      <c r="H19" s="115"/>
      <c r="I19" s="121"/>
      <c r="J19" s="121"/>
      <c r="K19" s="13"/>
      <c r="L19" s="14"/>
      <c r="M19" s="14"/>
      <c r="N19" s="14"/>
      <c r="O19" s="14"/>
    </row>
    <row r="20" spans="1:15" x14ac:dyDescent="0.3">
      <c r="A20" s="152" t="s">
        <v>1</v>
      </c>
      <c r="B20" s="149">
        <v>20261</v>
      </c>
      <c r="C20" s="149">
        <v>17573029</v>
      </c>
      <c r="D20" s="149">
        <v>7659</v>
      </c>
      <c r="E20" s="149">
        <v>61466149.600000001</v>
      </c>
      <c r="F20" s="151">
        <f t="shared" si="0"/>
        <v>27920</v>
      </c>
      <c r="G20" s="151">
        <f t="shared" si="0"/>
        <v>79039178.599999994</v>
      </c>
      <c r="H20" s="115"/>
      <c r="I20" s="121"/>
      <c r="J20" s="121"/>
      <c r="K20" s="13"/>
      <c r="L20" s="14"/>
      <c r="M20" s="14"/>
      <c r="N20" s="14"/>
      <c r="O20" s="14"/>
    </row>
    <row r="21" spans="1:15" x14ac:dyDescent="0.3">
      <c r="A21" s="152" t="s">
        <v>9</v>
      </c>
      <c r="B21" s="149">
        <v>1661</v>
      </c>
      <c r="C21" s="149">
        <v>245866</v>
      </c>
      <c r="D21" s="149">
        <v>523</v>
      </c>
      <c r="E21" s="149">
        <v>142059</v>
      </c>
      <c r="F21" s="151">
        <f t="shared" si="0"/>
        <v>2184</v>
      </c>
      <c r="G21" s="151">
        <f t="shared" si="0"/>
        <v>387925</v>
      </c>
      <c r="H21" s="115"/>
      <c r="I21" s="121"/>
      <c r="J21" s="121"/>
      <c r="K21" s="13"/>
      <c r="L21" s="14"/>
      <c r="M21" s="14"/>
      <c r="N21" s="14"/>
      <c r="O21" s="14"/>
    </row>
    <row r="22" spans="1:15" x14ac:dyDescent="0.3">
      <c r="A22" s="153" t="s">
        <v>3</v>
      </c>
      <c r="B22" s="154">
        <v>35009</v>
      </c>
      <c r="C22" s="154">
        <v>154182436.08000001</v>
      </c>
      <c r="D22" s="154">
        <v>23955</v>
      </c>
      <c r="E22" s="154">
        <v>345349208.30000001</v>
      </c>
      <c r="F22" s="119">
        <f t="shared" si="0"/>
        <v>58964</v>
      </c>
      <c r="G22" s="119">
        <f t="shared" si="0"/>
        <v>499531644.38</v>
      </c>
      <c r="H22" s="115">
        <f>G22/G2</f>
        <v>0.1506540661531742</v>
      </c>
      <c r="I22" s="121">
        <f>F22/F2</f>
        <v>2.0112446051238915E-2</v>
      </c>
      <c r="J22" s="121">
        <f>E22/G22</f>
        <v>0.6913460081765882</v>
      </c>
      <c r="K22" s="17"/>
      <c r="L22" s="18"/>
      <c r="M22" s="18"/>
      <c r="N22" s="18"/>
      <c r="O22" s="18"/>
    </row>
    <row r="23" spans="1:15" x14ac:dyDescent="0.3">
      <c r="A23" s="152" t="s">
        <v>0</v>
      </c>
      <c r="B23" s="149">
        <v>3574</v>
      </c>
      <c r="C23" s="149">
        <v>49011174</v>
      </c>
      <c r="D23" s="149">
        <v>8164</v>
      </c>
      <c r="E23" s="149">
        <v>152417585</v>
      </c>
      <c r="F23" s="151">
        <f t="shared" si="0"/>
        <v>11738</v>
      </c>
      <c r="G23" s="151">
        <f t="shared" si="0"/>
        <v>201428759</v>
      </c>
      <c r="H23" s="115"/>
      <c r="I23" s="121"/>
      <c r="J23" s="121"/>
      <c r="K23" s="13"/>
      <c r="L23" s="14"/>
      <c r="M23" s="14"/>
      <c r="N23" s="14"/>
      <c r="O23" s="14"/>
    </row>
    <row r="24" spans="1:15" x14ac:dyDescent="0.3">
      <c r="A24" s="152" t="s">
        <v>47</v>
      </c>
      <c r="B24" s="149">
        <v>17726</v>
      </c>
      <c r="C24" s="149">
        <v>96699060</v>
      </c>
      <c r="D24" s="149">
        <v>14478</v>
      </c>
      <c r="E24" s="149">
        <v>163410615</v>
      </c>
      <c r="F24" s="151">
        <f t="shared" si="0"/>
        <v>32204</v>
      </c>
      <c r="G24" s="151">
        <f t="shared" si="0"/>
        <v>260109675</v>
      </c>
      <c r="H24" s="115"/>
      <c r="I24" s="121"/>
      <c r="J24" s="121"/>
      <c r="K24" s="13"/>
      <c r="L24" s="14"/>
      <c r="M24" s="14"/>
      <c r="N24" s="14"/>
      <c r="O24" s="14"/>
    </row>
    <row r="25" spans="1:15" x14ac:dyDescent="0.3">
      <c r="A25" s="152" t="s">
        <v>1</v>
      </c>
      <c r="B25" s="149">
        <v>12694</v>
      </c>
      <c r="C25" s="149">
        <v>5133795</v>
      </c>
      <c r="D25" s="149">
        <v>805</v>
      </c>
      <c r="E25" s="149">
        <v>25350297.800000001</v>
      </c>
      <c r="F25" s="151">
        <f t="shared" si="0"/>
        <v>13499</v>
      </c>
      <c r="G25" s="151">
        <f t="shared" si="0"/>
        <v>30484092.800000001</v>
      </c>
      <c r="H25" s="115"/>
      <c r="I25" s="121"/>
      <c r="J25" s="121"/>
      <c r="K25" s="13"/>
      <c r="L25" s="14"/>
      <c r="M25" s="14"/>
      <c r="N25" s="14"/>
      <c r="O25" s="14"/>
    </row>
    <row r="26" spans="1:15" x14ac:dyDescent="0.3">
      <c r="A26" s="152" t="s">
        <v>9</v>
      </c>
      <c r="B26" s="149">
        <v>1015</v>
      </c>
      <c r="C26" s="149">
        <v>3338407.08</v>
      </c>
      <c r="D26" s="149">
        <v>508</v>
      </c>
      <c r="E26" s="149">
        <v>4170710.5</v>
      </c>
      <c r="F26" s="151">
        <f t="shared" si="0"/>
        <v>1523</v>
      </c>
      <c r="G26" s="151">
        <f t="shared" si="0"/>
        <v>7509117.5800000001</v>
      </c>
      <c r="H26" s="115"/>
      <c r="I26" s="121"/>
      <c r="J26" s="121"/>
      <c r="K26" s="13"/>
      <c r="L26" s="14"/>
      <c r="M26" s="14"/>
      <c r="N26" s="14"/>
      <c r="O26" s="14"/>
    </row>
    <row r="27" spans="1:15" x14ac:dyDescent="0.3">
      <c r="A27" s="153" t="s">
        <v>2</v>
      </c>
      <c r="B27" s="154">
        <v>1240</v>
      </c>
      <c r="C27" s="154">
        <v>98286691</v>
      </c>
      <c r="D27" s="154">
        <v>5976</v>
      </c>
      <c r="E27" s="154">
        <v>1230490898.0599999</v>
      </c>
      <c r="F27" s="119">
        <f t="shared" si="0"/>
        <v>7216</v>
      </c>
      <c r="G27" s="119">
        <f t="shared" si="0"/>
        <v>1328777589.0599999</v>
      </c>
      <c r="H27" s="115">
        <f>G27/G2</f>
        <v>0.40074687771495165</v>
      </c>
      <c r="I27" s="128">
        <f>F27/F2</f>
        <v>2.4613562632409608E-3</v>
      </c>
      <c r="J27" s="128">
        <f>E27/G27</f>
        <v>0.92603224812850005</v>
      </c>
      <c r="K27" s="17"/>
      <c r="L27" s="18"/>
      <c r="M27" s="18"/>
      <c r="N27" s="18"/>
      <c r="O27" s="18"/>
    </row>
    <row r="28" spans="1:15" x14ac:dyDescent="0.3">
      <c r="A28" s="152" t="s">
        <v>0</v>
      </c>
      <c r="B28" s="149">
        <v>397</v>
      </c>
      <c r="C28" s="149">
        <v>31283940</v>
      </c>
      <c r="D28" s="149">
        <v>2571</v>
      </c>
      <c r="E28" s="149">
        <v>520692466</v>
      </c>
      <c r="F28" s="151">
        <f t="shared" si="0"/>
        <v>2968</v>
      </c>
      <c r="G28" s="151">
        <f t="shared" si="0"/>
        <v>551976406</v>
      </c>
      <c r="H28" s="115"/>
      <c r="I28" s="128"/>
      <c r="J28" s="128"/>
      <c r="K28" s="13"/>
      <c r="L28" s="14"/>
      <c r="M28" s="14"/>
      <c r="N28" s="14"/>
      <c r="O28" s="14"/>
    </row>
    <row r="29" spans="1:15" x14ac:dyDescent="0.3">
      <c r="A29" s="152" t="s">
        <v>47</v>
      </c>
      <c r="B29" s="149">
        <v>837</v>
      </c>
      <c r="C29" s="149">
        <v>63281835</v>
      </c>
      <c r="D29" s="149">
        <v>3174</v>
      </c>
      <c r="E29" s="149">
        <v>644056861</v>
      </c>
      <c r="F29" s="151">
        <f t="shared" si="0"/>
        <v>4011</v>
      </c>
      <c r="G29" s="151">
        <f t="shared" si="0"/>
        <v>707338696</v>
      </c>
      <c r="H29" s="115"/>
      <c r="I29" s="128"/>
      <c r="J29" s="128"/>
      <c r="K29" s="13"/>
      <c r="L29" s="14"/>
      <c r="M29" s="14"/>
      <c r="N29" s="14"/>
      <c r="O29" s="14"/>
    </row>
    <row r="30" spans="1:15" x14ac:dyDescent="0.3">
      <c r="A30" s="152" t="s">
        <v>1</v>
      </c>
      <c r="B30" s="149">
        <v>2</v>
      </c>
      <c r="C30" s="149">
        <v>3131476</v>
      </c>
      <c r="D30" s="149">
        <v>208</v>
      </c>
      <c r="E30" s="149">
        <v>52268008</v>
      </c>
      <c r="F30" s="151">
        <f t="shared" si="0"/>
        <v>210</v>
      </c>
      <c r="G30" s="151">
        <f t="shared" si="0"/>
        <v>55399484</v>
      </c>
      <c r="H30" s="115"/>
      <c r="I30" s="128"/>
      <c r="J30" s="128"/>
      <c r="K30" s="13"/>
      <c r="L30" s="14"/>
      <c r="M30" s="14"/>
      <c r="N30" s="14"/>
      <c r="O30" s="14"/>
    </row>
    <row r="31" spans="1:15" x14ac:dyDescent="0.3">
      <c r="A31" s="152" t="s">
        <v>9</v>
      </c>
      <c r="B31" s="149">
        <v>4</v>
      </c>
      <c r="C31" s="149">
        <v>589440</v>
      </c>
      <c r="D31" s="149">
        <v>23</v>
      </c>
      <c r="E31" s="149">
        <v>13473563.059999999</v>
      </c>
      <c r="F31" s="151">
        <f t="shared" si="0"/>
        <v>27</v>
      </c>
      <c r="G31" s="151">
        <f t="shared" si="0"/>
        <v>14063003.059999999</v>
      </c>
      <c r="H31" s="115"/>
      <c r="I31" s="128"/>
      <c r="J31" s="128"/>
      <c r="K31" s="13"/>
      <c r="L31" s="14"/>
      <c r="M31" s="14"/>
      <c r="N31" s="14"/>
      <c r="O31" s="14"/>
    </row>
    <row r="32" spans="1:15" x14ac:dyDescent="0.3">
      <c r="A32" s="153" t="s">
        <v>8</v>
      </c>
      <c r="B32" s="154">
        <v>6933</v>
      </c>
      <c r="C32" s="154">
        <v>7192642.9100000001</v>
      </c>
      <c r="D32" s="154">
        <v>9279</v>
      </c>
      <c r="E32" s="154">
        <v>17532821.479999997</v>
      </c>
      <c r="F32" s="119">
        <f t="shared" si="0"/>
        <v>16212</v>
      </c>
      <c r="G32" s="119">
        <f t="shared" si="0"/>
        <v>24725464.389999997</v>
      </c>
      <c r="H32" s="129">
        <f>G32/G2</f>
        <v>7.4569685219888987E-3</v>
      </c>
      <c r="I32" s="128">
        <f>F32/F2</f>
        <v>5.5298652632569927E-3</v>
      </c>
      <c r="J32" s="128">
        <f>E32/G32</f>
        <v>0.70909978487971281</v>
      </c>
      <c r="K32" s="17"/>
      <c r="L32" s="18"/>
      <c r="M32" s="18"/>
      <c r="N32" s="18"/>
      <c r="O32" s="18"/>
    </row>
    <row r="33" spans="1:15" x14ac:dyDescent="0.3">
      <c r="A33" s="152" t="s">
        <v>0</v>
      </c>
      <c r="B33" s="149">
        <v>519</v>
      </c>
      <c r="C33" s="149">
        <v>2911191</v>
      </c>
      <c r="D33" s="149">
        <v>645</v>
      </c>
      <c r="E33" s="149">
        <v>8774151</v>
      </c>
      <c r="F33" s="151">
        <f t="shared" si="0"/>
        <v>1164</v>
      </c>
      <c r="G33" s="151">
        <f t="shared" si="0"/>
        <v>11685342</v>
      </c>
      <c r="H33" s="129"/>
      <c r="I33" s="128"/>
      <c r="J33" s="128"/>
      <c r="K33" s="13"/>
      <c r="L33" s="14"/>
      <c r="M33" s="14"/>
      <c r="N33" s="14"/>
      <c r="O33" s="14"/>
    </row>
    <row r="34" spans="1:15" x14ac:dyDescent="0.3">
      <c r="A34" s="152" t="s">
        <v>47</v>
      </c>
      <c r="B34" s="149">
        <v>5583</v>
      </c>
      <c r="C34" s="149">
        <v>3191998</v>
      </c>
      <c r="D34" s="149">
        <v>7125</v>
      </c>
      <c r="E34" s="149">
        <v>6481930</v>
      </c>
      <c r="F34" s="151">
        <f t="shared" si="0"/>
        <v>12708</v>
      </c>
      <c r="G34" s="151">
        <f t="shared" si="0"/>
        <v>9673928</v>
      </c>
      <c r="H34" s="129"/>
      <c r="I34" s="128"/>
      <c r="J34" s="128"/>
      <c r="K34" s="13"/>
      <c r="L34" s="14"/>
      <c r="M34" s="14"/>
      <c r="N34" s="14"/>
      <c r="O34" s="14"/>
    </row>
    <row r="35" spans="1:15" x14ac:dyDescent="0.3">
      <c r="A35" s="152" t="s">
        <v>1</v>
      </c>
      <c r="B35" s="149">
        <v>489</v>
      </c>
      <c r="C35" s="149">
        <v>998511.8</v>
      </c>
      <c r="D35" s="149">
        <v>1322</v>
      </c>
      <c r="E35" s="149">
        <v>2153429.9</v>
      </c>
      <c r="F35" s="151">
        <f t="shared" si="0"/>
        <v>1811</v>
      </c>
      <c r="G35" s="151">
        <f t="shared" si="0"/>
        <v>3151941.7</v>
      </c>
      <c r="H35" s="129"/>
      <c r="I35" s="128"/>
      <c r="J35" s="128"/>
      <c r="K35" s="13"/>
      <c r="L35" s="14"/>
      <c r="M35" s="14"/>
      <c r="N35" s="14"/>
      <c r="O35" s="14"/>
    </row>
    <row r="36" spans="1:15" x14ac:dyDescent="0.3">
      <c r="A36" s="152" t="s">
        <v>9</v>
      </c>
      <c r="B36" s="149">
        <v>342</v>
      </c>
      <c r="C36" s="149">
        <v>90942.11</v>
      </c>
      <c r="D36" s="149">
        <v>187</v>
      </c>
      <c r="E36" s="149">
        <v>123310.58</v>
      </c>
      <c r="F36" s="151">
        <f t="shared" si="0"/>
        <v>529</v>
      </c>
      <c r="G36" s="151">
        <f t="shared" si="0"/>
        <v>214252.69</v>
      </c>
      <c r="H36" s="129"/>
      <c r="I36" s="128"/>
      <c r="J36" s="128"/>
      <c r="K36" s="13"/>
      <c r="L36" s="14"/>
      <c r="M36" s="14"/>
      <c r="N36" s="14"/>
      <c r="O36" s="14"/>
    </row>
    <row r="37" spans="1:15" x14ac:dyDescent="0.3">
      <c r="A37" s="153" t="s">
        <v>20</v>
      </c>
      <c r="B37" s="154">
        <v>32</v>
      </c>
      <c r="C37" s="154">
        <v>905679</v>
      </c>
      <c r="D37" s="154">
        <v>164</v>
      </c>
      <c r="E37" s="154">
        <v>661823.4</v>
      </c>
      <c r="F37" s="119">
        <f t="shared" ref="F37:G41" si="1">B37+D37</f>
        <v>196</v>
      </c>
      <c r="G37" s="119">
        <f t="shared" si="1"/>
        <v>1567502.4</v>
      </c>
      <c r="H37" s="129">
        <f>G37/G2</f>
        <v>4.7274404519049169E-4</v>
      </c>
      <c r="I37" s="128">
        <f>F37/F2</f>
        <v>6.6855020453884188E-5</v>
      </c>
      <c r="J37" s="128">
        <f>E37/G37</f>
        <v>0.42221523871351013</v>
      </c>
      <c r="K37" s="17"/>
      <c r="L37" s="18"/>
      <c r="M37" s="18"/>
      <c r="N37" s="18"/>
      <c r="O37" s="18"/>
    </row>
    <row r="38" spans="1:15" x14ac:dyDescent="0.3">
      <c r="A38" s="152" t="s">
        <v>0</v>
      </c>
      <c r="B38" s="149">
        <v>0</v>
      </c>
      <c r="C38" s="149">
        <v>0</v>
      </c>
      <c r="D38" s="149">
        <v>0</v>
      </c>
      <c r="E38" s="149">
        <v>0</v>
      </c>
      <c r="F38" s="151">
        <f t="shared" si="1"/>
        <v>0</v>
      </c>
      <c r="G38" s="151">
        <f t="shared" si="1"/>
        <v>0</v>
      </c>
      <c r="H38" s="129"/>
      <c r="I38" s="128"/>
      <c r="J38" s="128"/>
      <c r="K38" s="13"/>
      <c r="L38" s="14"/>
      <c r="M38" s="14"/>
      <c r="N38" s="14"/>
      <c r="O38" s="14"/>
    </row>
    <row r="39" spans="1:15" x14ac:dyDescent="0.3">
      <c r="A39" s="152" t="s">
        <v>47</v>
      </c>
      <c r="B39" s="149">
        <v>0</v>
      </c>
      <c r="C39" s="149">
        <v>0</v>
      </c>
      <c r="D39" s="149">
        <v>0</v>
      </c>
      <c r="E39" s="149">
        <v>0</v>
      </c>
      <c r="F39" s="151">
        <f t="shared" si="1"/>
        <v>0</v>
      </c>
      <c r="G39" s="151">
        <f t="shared" si="1"/>
        <v>0</v>
      </c>
      <c r="H39" s="129"/>
      <c r="I39" s="128"/>
      <c r="J39" s="128"/>
      <c r="K39" s="13"/>
      <c r="L39" s="14"/>
      <c r="M39" s="14"/>
      <c r="N39" s="14"/>
      <c r="O39" s="14"/>
    </row>
    <row r="40" spans="1:15" x14ac:dyDescent="0.3">
      <c r="A40" s="152" t="s">
        <v>1</v>
      </c>
      <c r="B40" s="149">
        <v>0</v>
      </c>
      <c r="C40" s="149">
        <v>874334</v>
      </c>
      <c r="D40" s="149">
        <v>164</v>
      </c>
      <c r="E40" s="149">
        <v>661823.4</v>
      </c>
      <c r="F40" s="151">
        <f t="shared" si="1"/>
        <v>164</v>
      </c>
      <c r="G40" s="151">
        <f t="shared" si="1"/>
        <v>1536157.4</v>
      </c>
      <c r="H40" s="129"/>
      <c r="I40" s="128"/>
      <c r="J40" s="128"/>
      <c r="K40" s="13"/>
      <c r="L40" s="14"/>
      <c r="M40" s="14"/>
      <c r="N40" s="14"/>
      <c r="O40" s="14"/>
    </row>
    <row r="41" spans="1:15" x14ac:dyDescent="0.3">
      <c r="A41" s="152" t="s">
        <v>9</v>
      </c>
      <c r="B41" s="149">
        <v>32</v>
      </c>
      <c r="C41" s="149">
        <v>31345</v>
      </c>
      <c r="D41" s="149">
        <v>0</v>
      </c>
      <c r="E41" s="149">
        <v>0</v>
      </c>
      <c r="F41" s="151">
        <f t="shared" si="1"/>
        <v>32</v>
      </c>
      <c r="G41" s="151">
        <f t="shared" si="1"/>
        <v>31345</v>
      </c>
      <c r="H41" s="129"/>
      <c r="I41" s="128"/>
      <c r="J41" s="128"/>
      <c r="K41" s="13"/>
      <c r="L41" s="14"/>
      <c r="M41" s="14"/>
      <c r="N41" s="14"/>
      <c r="O41" s="14"/>
    </row>
    <row r="42" spans="1:15" x14ac:dyDescent="0.3">
      <c r="K42" s="17"/>
      <c r="L42" s="18"/>
      <c r="M42" s="18"/>
      <c r="N42" s="18"/>
      <c r="O42" s="18"/>
    </row>
    <row r="43" spans="1:15" x14ac:dyDescent="0.3">
      <c r="F43" s="12"/>
      <c r="K43" s="13"/>
      <c r="L43" s="14"/>
      <c r="M43" s="14"/>
      <c r="N43" s="14"/>
      <c r="O43" s="14"/>
    </row>
    <row r="44" spans="1:15" x14ac:dyDescent="0.3">
      <c r="A44" s="9" t="s">
        <v>14</v>
      </c>
      <c r="K44" s="13"/>
      <c r="L44" s="14"/>
      <c r="M44" s="14"/>
      <c r="N44" s="14"/>
      <c r="O44" s="14"/>
    </row>
    <row r="45" spans="1:15" x14ac:dyDescent="0.3">
      <c r="A45" s="9" t="s">
        <v>15</v>
      </c>
      <c r="K45" s="13"/>
      <c r="L45" s="14"/>
      <c r="M45" s="14"/>
      <c r="N45" s="14"/>
      <c r="O45" s="14"/>
    </row>
    <row r="46" spans="1:15" x14ac:dyDescent="0.3">
      <c r="A46" s="9" t="s">
        <v>16</v>
      </c>
      <c r="K46" s="13"/>
      <c r="L46" s="14"/>
      <c r="M46" s="14"/>
      <c r="N46" s="14"/>
      <c r="O46" s="14"/>
    </row>
    <row r="47" spans="1:15" x14ac:dyDescent="0.3">
      <c r="A47" s="9" t="s">
        <v>17</v>
      </c>
    </row>
    <row r="48" spans="1:15" x14ac:dyDescent="0.3">
      <c r="A48" s="9" t="s">
        <v>18</v>
      </c>
    </row>
    <row r="49" spans="1:1" x14ac:dyDescent="0.3">
      <c r="A49" s="9" t="s">
        <v>19</v>
      </c>
    </row>
  </sheetData>
  <mergeCells count="24">
    <mergeCell ref="H32:H36"/>
    <mergeCell ref="I32:I36"/>
    <mergeCell ref="J32:J36"/>
    <mergeCell ref="H37:H41"/>
    <mergeCell ref="I37:I41"/>
    <mergeCell ref="J37:J41"/>
    <mergeCell ref="H22:H26"/>
    <mergeCell ref="I22:I26"/>
    <mergeCell ref="J22:J26"/>
    <mergeCell ref="H27:H31"/>
    <mergeCell ref="I27:I31"/>
    <mergeCell ref="J27:J31"/>
    <mergeCell ref="H13:H16"/>
    <mergeCell ref="I13:I16"/>
    <mergeCell ref="J13:J16"/>
    <mergeCell ref="H17:H21"/>
    <mergeCell ref="I17:I21"/>
    <mergeCell ref="J17:J21"/>
    <mergeCell ref="H3:H7"/>
    <mergeCell ref="I3:I7"/>
    <mergeCell ref="J3:J7"/>
    <mergeCell ref="H8:H12"/>
    <mergeCell ref="I8:I12"/>
    <mergeCell ref="J8:J12"/>
  </mergeCells>
  <pageMargins left="0.7" right="0.7" top="0.75" bottom="0.75" header="0.3" footer="0.3"/>
  <pageSetup scale="66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9"/>
  <sheetViews>
    <sheetView topLeftCell="A10" zoomScaleNormal="100" workbookViewId="0">
      <selection activeCell="A3" sqref="A3"/>
    </sheetView>
  </sheetViews>
  <sheetFormatPr defaultColWidth="9.109375" defaultRowHeight="14.4" x14ac:dyDescent="0.3"/>
  <cols>
    <col min="1" max="1" width="17.44140625" style="9" customWidth="1"/>
    <col min="2" max="2" width="13.109375" style="12" customWidth="1"/>
    <col min="3" max="3" width="14.44140625" style="12" customWidth="1"/>
    <col min="4" max="4" width="13.109375" style="12" customWidth="1"/>
    <col min="5" max="5" width="14.109375" style="12" customWidth="1"/>
    <col min="6" max="6" width="11.44140625" style="9" customWidth="1"/>
    <col min="7" max="7" width="12.88671875" style="9" customWidth="1"/>
    <col min="8" max="8" width="12.6640625" style="9" bestFit="1" customWidth="1"/>
    <col min="9" max="9" width="11.88671875" style="9" customWidth="1"/>
    <col min="10" max="10" width="13.6640625" style="9" bestFit="1" customWidth="1"/>
    <col min="11" max="11" width="9.109375" style="9"/>
    <col min="12" max="12" width="12.6640625" style="9" bestFit="1" customWidth="1"/>
    <col min="13" max="16384" width="9.109375" style="9"/>
  </cols>
  <sheetData>
    <row r="1" spans="1:10" ht="43.2" x14ac:dyDescent="0.3">
      <c r="A1" s="132">
        <f>JAN!A1</f>
        <v>2015</v>
      </c>
      <c r="B1" s="133" t="str">
        <f>NOV!B1</f>
        <v>LDC # of Customer</v>
      </c>
      <c r="C1" s="133" t="str">
        <f>NOV!C1</f>
        <v>LDC  kWh used</v>
      </c>
      <c r="D1" s="133" t="str">
        <f>NOV!D1</f>
        <v xml:space="preserve"> CS # of Customer</v>
      </c>
      <c r="E1" s="133" t="str">
        <f>NOV!E1</f>
        <v xml:space="preserve"> CS  kWh Used</v>
      </c>
      <c r="F1" s="134" t="s">
        <v>11</v>
      </c>
      <c r="G1" s="134" t="s">
        <v>10</v>
      </c>
      <c r="H1" s="5" t="s">
        <v>12</v>
      </c>
      <c r="I1" s="5" t="s">
        <v>13</v>
      </c>
      <c r="J1" s="6" t="s">
        <v>70</v>
      </c>
    </row>
    <row r="2" spans="1:10" ht="15" x14ac:dyDescent="0.25">
      <c r="A2" s="155" t="s">
        <v>48</v>
      </c>
      <c r="B2" s="154">
        <v>2088785</v>
      </c>
      <c r="C2" s="154">
        <v>1400427867.0799999</v>
      </c>
      <c r="D2" s="154">
        <v>814148</v>
      </c>
      <c r="E2" s="154">
        <v>2298148326.7799997</v>
      </c>
      <c r="F2" s="119">
        <f>B2+D2</f>
        <v>2902933</v>
      </c>
      <c r="G2" s="119">
        <f>C2+E2</f>
        <v>3698576193.8599997</v>
      </c>
      <c r="H2" s="147">
        <f>SUM(H3:H36)</f>
        <v>0.99953669044243454</v>
      </c>
      <c r="I2" s="148">
        <f>SUM(I3:I36)</f>
        <v>0.99993317103770563</v>
      </c>
      <c r="J2" s="148">
        <f>E2/G2</f>
        <v>0.62136027658295967</v>
      </c>
    </row>
    <row r="3" spans="1:10" x14ac:dyDescent="0.3">
      <c r="A3" s="153" t="s">
        <v>4</v>
      </c>
      <c r="B3" s="154">
        <v>1671769</v>
      </c>
      <c r="C3" s="154">
        <v>859602112.89999998</v>
      </c>
      <c r="D3" s="154">
        <v>554066</v>
      </c>
      <c r="E3" s="154">
        <v>327318182.14999998</v>
      </c>
      <c r="F3" s="109">
        <f>B3+D3</f>
        <v>2225835</v>
      </c>
      <c r="G3" s="109">
        <f>C3+E3</f>
        <v>1186920295.05</v>
      </c>
      <c r="H3" s="115">
        <f>G3/G$2</f>
        <v>0.32091276016441256</v>
      </c>
      <c r="I3" s="150">
        <f>F3/F2</f>
        <v>0.76675383138363851</v>
      </c>
      <c r="J3" s="150">
        <f>E3/G3</f>
        <v>0.27577098775298253</v>
      </c>
    </row>
    <row r="4" spans="1:10" x14ac:dyDescent="0.3">
      <c r="A4" s="152" t="s">
        <v>0</v>
      </c>
      <c r="B4" s="149">
        <v>754442</v>
      </c>
      <c r="C4" s="149">
        <v>458445321</v>
      </c>
      <c r="D4" s="149">
        <v>237985</v>
      </c>
      <c r="E4" s="149">
        <v>161244647</v>
      </c>
      <c r="F4" s="149">
        <f>B4+D4</f>
        <v>992427</v>
      </c>
      <c r="G4" s="149">
        <f t="shared" ref="F4:G36" si="0">C4+E4</f>
        <v>619689968</v>
      </c>
      <c r="H4" s="115"/>
      <c r="I4" s="150"/>
      <c r="J4" s="150"/>
    </row>
    <row r="5" spans="1:10" x14ac:dyDescent="0.3">
      <c r="A5" s="152" t="s">
        <v>47</v>
      </c>
      <c r="B5" s="149">
        <v>643926</v>
      </c>
      <c r="C5" s="149">
        <v>325393474</v>
      </c>
      <c r="D5" s="149">
        <v>278203</v>
      </c>
      <c r="E5" s="149">
        <v>141937489</v>
      </c>
      <c r="F5" s="149">
        <f t="shared" si="0"/>
        <v>922129</v>
      </c>
      <c r="G5" s="149">
        <f t="shared" si="0"/>
        <v>467330963</v>
      </c>
      <c r="H5" s="115"/>
      <c r="I5" s="150"/>
      <c r="J5" s="150"/>
    </row>
    <row r="6" spans="1:10" x14ac:dyDescent="0.3">
      <c r="A6" s="152" t="s">
        <v>1</v>
      </c>
      <c r="B6" s="149">
        <v>258761</v>
      </c>
      <c r="C6" s="149">
        <v>68251766</v>
      </c>
      <c r="D6" s="149">
        <v>32030</v>
      </c>
      <c r="E6" s="149">
        <v>20056034</v>
      </c>
      <c r="F6" s="149">
        <f t="shared" si="0"/>
        <v>290791</v>
      </c>
      <c r="G6" s="149">
        <f t="shared" si="0"/>
        <v>88307800</v>
      </c>
      <c r="H6" s="115"/>
      <c r="I6" s="150"/>
      <c r="J6" s="150"/>
    </row>
    <row r="7" spans="1:10" x14ac:dyDescent="0.3">
      <c r="A7" s="152" t="s">
        <v>9</v>
      </c>
      <c r="B7" s="149">
        <v>14640</v>
      </c>
      <c r="C7" s="149">
        <v>7511551.9000000004</v>
      </c>
      <c r="D7" s="149">
        <v>5848</v>
      </c>
      <c r="E7" s="149">
        <v>4080012.15</v>
      </c>
      <c r="F7" s="149">
        <f t="shared" si="0"/>
        <v>20488</v>
      </c>
      <c r="G7" s="149">
        <f t="shared" si="0"/>
        <v>11591564.050000001</v>
      </c>
      <c r="H7" s="115"/>
      <c r="I7" s="150"/>
      <c r="J7" s="150"/>
    </row>
    <row r="8" spans="1:10" x14ac:dyDescent="0.3">
      <c r="A8" s="153" t="s">
        <v>5</v>
      </c>
      <c r="B8" s="154">
        <v>173108</v>
      </c>
      <c r="C8" s="154">
        <v>105572734.45</v>
      </c>
      <c r="D8" s="154">
        <v>116649</v>
      </c>
      <c r="E8" s="154">
        <v>68834677.599999994</v>
      </c>
      <c r="F8" s="119">
        <f t="shared" si="0"/>
        <v>289757</v>
      </c>
      <c r="G8" s="119">
        <f t="shared" si="0"/>
        <v>174407412.05000001</v>
      </c>
      <c r="H8" s="115">
        <f>G8/G2</f>
        <v>4.7155284333342512E-2</v>
      </c>
      <c r="I8" s="121">
        <f>F8/F2</f>
        <v>9.9815255811966722E-2</v>
      </c>
      <c r="J8" s="121">
        <f>E8/G8</f>
        <v>0.39467747838759348</v>
      </c>
    </row>
    <row r="9" spans="1:10" x14ac:dyDescent="0.3">
      <c r="A9" s="152" t="s">
        <v>0</v>
      </c>
      <c r="B9" s="149">
        <v>101875</v>
      </c>
      <c r="C9" s="149">
        <v>64937335</v>
      </c>
      <c r="D9" s="149">
        <v>67152</v>
      </c>
      <c r="E9" s="149">
        <v>42860423</v>
      </c>
      <c r="F9" s="151">
        <f t="shared" si="0"/>
        <v>169027</v>
      </c>
      <c r="G9" s="151">
        <f t="shared" si="0"/>
        <v>107797758</v>
      </c>
      <c r="H9" s="115"/>
      <c r="I9" s="121"/>
      <c r="J9" s="121"/>
    </row>
    <row r="10" spans="1:10" x14ac:dyDescent="0.3">
      <c r="A10" s="152" t="s">
        <v>47</v>
      </c>
      <c r="B10" s="149">
        <v>53484</v>
      </c>
      <c r="C10" s="149">
        <v>24761539</v>
      </c>
      <c r="D10" s="149">
        <v>34481</v>
      </c>
      <c r="E10" s="149">
        <v>16413129</v>
      </c>
      <c r="F10" s="151">
        <f t="shared" si="0"/>
        <v>87965</v>
      </c>
      <c r="G10" s="151">
        <f t="shared" si="0"/>
        <v>41174668</v>
      </c>
      <c r="H10" s="115"/>
      <c r="I10" s="121"/>
      <c r="J10" s="121"/>
    </row>
    <row r="11" spans="1:10" x14ac:dyDescent="0.3">
      <c r="A11" s="152" t="s">
        <v>1</v>
      </c>
      <c r="B11" s="149">
        <v>14498</v>
      </c>
      <c r="C11" s="149">
        <v>14112128</v>
      </c>
      <c r="D11" s="149">
        <v>13764</v>
      </c>
      <c r="E11" s="149">
        <v>8849350</v>
      </c>
      <c r="F11" s="151">
        <f t="shared" si="0"/>
        <v>28262</v>
      </c>
      <c r="G11" s="151">
        <f t="shared" si="0"/>
        <v>22961478</v>
      </c>
      <c r="H11" s="115"/>
      <c r="I11" s="121"/>
      <c r="J11" s="121"/>
    </row>
    <row r="12" spans="1:10" x14ac:dyDescent="0.3">
      <c r="A12" s="152" t="s">
        <v>9</v>
      </c>
      <c r="B12" s="149">
        <v>3251</v>
      </c>
      <c r="C12" s="149">
        <v>1761732.45</v>
      </c>
      <c r="D12" s="149">
        <v>1252</v>
      </c>
      <c r="E12" s="149">
        <v>711775.6</v>
      </c>
      <c r="F12" s="151">
        <f t="shared" si="0"/>
        <v>4503</v>
      </c>
      <c r="G12" s="151">
        <f t="shared" si="0"/>
        <v>2473508.0499999998</v>
      </c>
      <c r="H12" s="115"/>
      <c r="I12" s="121"/>
      <c r="J12" s="121"/>
    </row>
    <row r="13" spans="1:10" x14ac:dyDescent="0.3">
      <c r="A13" s="153" t="s">
        <v>6</v>
      </c>
      <c r="B13" s="154">
        <v>1404</v>
      </c>
      <c r="C13" s="154">
        <v>1598103</v>
      </c>
      <c r="D13" s="154">
        <v>1523</v>
      </c>
      <c r="E13" s="154">
        <v>2224374</v>
      </c>
      <c r="F13" s="109">
        <f t="shared" si="0"/>
        <v>2927</v>
      </c>
      <c r="G13" s="109">
        <f t="shared" si="0"/>
        <v>3822477</v>
      </c>
      <c r="H13" s="124">
        <f>G13/G2</f>
        <v>1.0334995954242305E-3</v>
      </c>
      <c r="I13" s="125">
        <f>F13/F2</f>
        <v>1.0082905805955562E-3</v>
      </c>
      <c r="J13" s="125">
        <f>E13/G13</f>
        <v>0.5819195249572463</v>
      </c>
    </row>
    <row r="14" spans="1:10" x14ac:dyDescent="0.3">
      <c r="A14" s="152" t="s">
        <v>0</v>
      </c>
      <c r="B14" s="149">
        <v>71</v>
      </c>
      <c r="C14" s="149">
        <v>178908</v>
      </c>
      <c r="D14" s="149">
        <v>85</v>
      </c>
      <c r="E14" s="149">
        <v>807942</v>
      </c>
      <c r="F14" s="149">
        <f t="shared" si="0"/>
        <v>156</v>
      </c>
      <c r="G14" s="149">
        <f t="shared" si="0"/>
        <v>986850</v>
      </c>
      <c r="H14" s="124"/>
      <c r="I14" s="126"/>
      <c r="J14" s="126"/>
    </row>
    <row r="15" spans="1:10" x14ac:dyDescent="0.3">
      <c r="A15" s="152" t="s">
        <v>47</v>
      </c>
      <c r="B15" s="149">
        <v>1333</v>
      </c>
      <c r="C15" s="149">
        <v>1419195</v>
      </c>
      <c r="D15" s="149">
        <v>1438</v>
      </c>
      <c r="E15" s="149">
        <v>1416432</v>
      </c>
      <c r="F15" s="149">
        <f t="shared" si="0"/>
        <v>2771</v>
      </c>
      <c r="G15" s="149">
        <f t="shared" si="0"/>
        <v>2835627</v>
      </c>
      <c r="H15" s="124"/>
      <c r="I15" s="126"/>
      <c r="J15" s="126"/>
    </row>
    <row r="16" spans="1:10" x14ac:dyDescent="0.3">
      <c r="A16" s="152" t="s">
        <v>9</v>
      </c>
      <c r="B16" s="149">
        <v>0</v>
      </c>
      <c r="C16" s="149">
        <v>0</v>
      </c>
      <c r="D16" s="149">
        <v>0</v>
      </c>
      <c r="E16" s="149">
        <v>0</v>
      </c>
      <c r="F16" s="149">
        <f t="shared" si="0"/>
        <v>0</v>
      </c>
      <c r="G16" s="149">
        <f t="shared" si="0"/>
        <v>0</v>
      </c>
      <c r="H16" s="124"/>
      <c r="I16" s="127"/>
      <c r="J16" s="127"/>
    </row>
    <row r="17" spans="1:10" x14ac:dyDescent="0.3">
      <c r="A17" s="153" t="s">
        <v>7</v>
      </c>
      <c r="B17" s="154">
        <v>199558</v>
      </c>
      <c r="C17" s="154">
        <v>164732812.40000001</v>
      </c>
      <c r="D17" s="154">
        <v>102180</v>
      </c>
      <c r="E17" s="154">
        <v>213436267.90000001</v>
      </c>
      <c r="F17" s="119">
        <f t="shared" si="0"/>
        <v>301738</v>
      </c>
      <c r="G17" s="119">
        <f t="shared" si="0"/>
        <v>378169080.30000001</v>
      </c>
      <c r="H17" s="115">
        <f>G17/G2</f>
        <v>0.10224720554028274</v>
      </c>
      <c r="I17" s="121">
        <f>F17/F2</f>
        <v>0.10394246095242295</v>
      </c>
      <c r="J17" s="121">
        <f>E17/G17</f>
        <v>0.56439375670449277</v>
      </c>
    </row>
    <row r="18" spans="1:10" x14ac:dyDescent="0.3">
      <c r="A18" s="152" t="s">
        <v>0</v>
      </c>
      <c r="B18" s="149">
        <v>98090</v>
      </c>
      <c r="C18" s="149">
        <v>95781539</v>
      </c>
      <c r="D18" s="149">
        <v>50726</v>
      </c>
      <c r="E18" s="149">
        <v>88433115</v>
      </c>
      <c r="F18" s="151">
        <f t="shared" si="0"/>
        <v>148816</v>
      </c>
      <c r="G18" s="151">
        <f t="shared" si="0"/>
        <v>184214654</v>
      </c>
      <c r="H18" s="115"/>
      <c r="I18" s="121"/>
      <c r="J18" s="121"/>
    </row>
    <row r="19" spans="1:10" x14ac:dyDescent="0.3">
      <c r="A19" s="152" t="s">
        <v>47</v>
      </c>
      <c r="B19" s="149">
        <v>78771</v>
      </c>
      <c r="C19" s="149">
        <v>48825142</v>
      </c>
      <c r="D19" s="149">
        <v>43267</v>
      </c>
      <c r="E19" s="149">
        <v>70766920</v>
      </c>
      <c r="F19" s="151">
        <f t="shared" si="0"/>
        <v>122038</v>
      </c>
      <c r="G19" s="151">
        <f t="shared" si="0"/>
        <v>119592062</v>
      </c>
      <c r="H19" s="115"/>
      <c r="I19" s="121"/>
      <c r="J19" s="121"/>
    </row>
    <row r="20" spans="1:10" x14ac:dyDescent="0.3">
      <c r="A20" s="152" t="s">
        <v>1</v>
      </c>
      <c r="B20" s="149">
        <v>21035</v>
      </c>
      <c r="C20" s="149">
        <v>19849553.399999999</v>
      </c>
      <c r="D20" s="149">
        <v>7663</v>
      </c>
      <c r="E20" s="149">
        <v>54075931.899999999</v>
      </c>
      <c r="F20" s="151">
        <f t="shared" si="0"/>
        <v>28698</v>
      </c>
      <c r="G20" s="151">
        <f t="shared" si="0"/>
        <v>73925485.299999997</v>
      </c>
      <c r="H20" s="115"/>
      <c r="I20" s="121"/>
      <c r="J20" s="121"/>
    </row>
    <row r="21" spans="1:10" x14ac:dyDescent="0.3">
      <c r="A21" s="152" t="s">
        <v>9</v>
      </c>
      <c r="B21" s="149">
        <v>1662</v>
      </c>
      <c r="C21" s="149">
        <v>276578</v>
      </c>
      <c r="D21" s="149">
        <v>524</v>
      </c>
      <c r="E21" s="149">
        <v>160301</v>
      </c>
      <c r="F21" s="151">
        <f t="shared" si="0"/>
        <v>2186</v>
      </c>
      <c r="G21" s="151">
        <f t="shared" si="0"/>
        <v>436879</v>
      </c>
      <c r="H21" s="115"/>
      <c r="I21" s="121"/>
      <c r="J21" s="121"/>
    </row>
    <row r="22" spans="1:10" x14ac:dyDescent="0.3">
      <c r="A22" s="153" t="s">
        <v>3</v>
      </c>
      <c r="B22" s="154">
        <v>34787</v>
      </c>
      <c r="C22" s="154">
        <v>162026860.66999999</v>
      </c>
      <c r="D22" s="154">
        <v>24256</v>
      </c>
      <c r="E22" s="154">
        <v>376153893.60000002</v>
      </c>
      <c r="F22" s="119">
        <f t="shared" si="0"/>
        <v>59043</v>
      </c>
      <c r="G22" s="119">
        <f t="shared" si="0"/>
        <v>538180754.26999998</v>
      </c>
      <c r="H22" s="115">
        <f>G22/G2</f>
        <v>0.14551025207035967</v>
      </c>
      <c r="I22" s="121">
        <f>F22/F2</f>
        <v>2.0339084643014496E-2</v>
      </c>
      <c r="J22" s="121">
        <f>E22/G22</f>
        <v>0.69893598129539825</v>
      </c>
    </row>
    <row r="23" spans="1:10" x14ac:dyDescent="0.3">
      <c r="A23" s="152" t="s">
        <v>0</v>
      </c>
      <c r="B23" s="149">
        <v>3576</v>
      </c>
      <c r="C23" s="149">
        <v>57416678</v>
      </c>
      <c r="D23" s="149">
        <v>8319</v>
      </c>
      <c r="E23" s="149">
        <v>179096512</v>
      </c>
      <c r="F23" s="151">
        <f t="shared" si="0"/>
        <v>11895</v>
      </c>
      <c r="G23" s="151">
        <f t="shared" si="0"/>
        <v>236513190</v>
      </c>
      <c r="H23" s="115"/>
      <c r="I23" s="121"/>
      <c r="J23" s="121"/>
    </row>
    <row r="24" spans="1:10" x14ac:dyDescent="0.3">
      <c r="A24" s="152" t="s">
        <v>47</v>
      </c>
      <c r="B24" s="149">
        <v>17517</v>
      </c>
      <c r="C24" s="149">
        <v>95354283</v>
      </c>
      <c r="D24" s="149">
        <v>14609</v>
      </c>
      <c r="E24" s="149">
        <v>165323712</v>
      </c>
      <c r="F24" s="151">
        <f t="shared" si="0"/>
        <v>32126</v>
      </c>
      <c r="G24" s="151">
        <f t="shared" si="0"/>
        <v>260677995</v>
      </c>
      <c r="H24" s="115"/>
      <c r="I24" s="121"/>
      <c r="J24" s="121"/>
    </row>
    <row r="25" spans="1:10" x14ac:dyDescent="0.3">
      <c r="A25" s="152" t="s">
        <v>1</v>
      </c>
      <c r="B25" s="149">
        <v>12675</v>
      </c>
      <c r="C25" s="149">
        <v>5677714.2000000002</v>
      </c>
      <c r="D25" s="149">
        <v>817</v>
      </c>
      <c r="E25" s="149">
        <v>27378988.5</v>
      </c>
      <c r="F25" s="151">
        <f t="shared" si="0"/>
        <v>13492</v>
      </c>
      <c r="G25" s="151">
        <f t="shared" si="0"/>
        <v>33056702.699999999</v>
      </c>
      <c r="H25" s="115"/>
      <c r="I25" s="121"/>
      <c r="J25" s="121"/>
    </row>
    <row r="26" spans="1:10" x14ac:dyDescent="0.3">
      <c r="A26" s="152" t="s">
        <v>9</v>
      </c>
      <c r="B26" s="149">
        <v>1019</v>
      </c>
      <c r="C26" s="149">
        <v>3578185.47</v>
      </c>
      <c r="D26" s="149">
        <v>511</v>
      </c>
      <c r="E26" s="149">
        <v>4354681.0999999996</v>
      </c>
      <c r="F26" s="151">
        <f t="shared" si="0"/>
        <v>1530</v>
      </c>
      <c r="G26" s="151">
        <f t="shared" si="0"/>
        <v>7932866.5700000003</v>
      </c>
      <c r="H26" s="115"/>
      <c r="I26" s="121"/>
      <c r="J26" s="121"/>
    </row>
    <row r="27" spans="1:10" x14ac:dyDescent="0.3">
      <c r="A27" s="153" t="s">
        <v>2</v>
      </c>
      <c r="B27" s="154">
        <v>1228</v>
      </c>
      <c r="C27" s="154">
        <v>98023708</v>
      </c>
      <c r="D27" s="154">
        <v>6006</v>
      </c>
      <c r="E27" s="154">
        <v>1289755685.54</v>
      </c>
      <c r="F27" s="119">
        <f t="shared" si="0"/>
        <v>7234</v>
      </c>
      <c r="G27" s="119">
        <f t="shared" si="0"/>
        <v>1387779393.54</v>
      </c>
      <c r="H27" s="115">
        <f>G27/G2</f>
        <v>0.3752199010645908</v>
      </c>
      <c r="I27" s="128">
        <f>F27/F2</f>
        <v>2.4919624393673571E-3</v>
      </c>
      <c r="J27" s="128">
        <f>E27/G27</f>
        <v>0.92936650561588363</v>
      </c>
    </row>
    <row r="28" spans="1:10" x14ac:dyDescent="0.3">
      <c r="A28" s="152" t="s">
        <v>0</v>
      </c>
      <c r="B28" s="149">
        <v>407</v>
      </c>
      <c r="C28" s="149">
        <v>34879548</v>
      </c>
      <c r="D28" s="149">
        <v>2601</v>
      </c>
      <c r="E28" s="149">
        <v>575443947</v>
      </c>
      <c r="F28" s="151">
        <f t="shared" si="0"/>
        <v>3008</v>
      </c>
      <c r="G28" s="151">
        <f t="shared" si="0"/>
        <v>610323495</v>
      </c>
      <c r="H28" s="115"/>
      <c r="I28" s="128"/>
      <c r="J28" s="128"/>
    </row>
    <row r="29" spans="1:10" x14ac:dyDescent="0.3">
      <c r="A29" s="152" t="s">
        <v>47</v>
      </c>
      <c r="B29" s="149">
        <v>816</v>
      </c>
      <c r="C29" s="149">
        <v>59987120</v>
      </c>
      <c r="D29" s="149">
        <v>3174</v>
      </c>
      <c r="E29" s="149">
        <v>647549743</v>
      </c>
      <c r="F29" s="151">
        <f t="shared" si="0"/>
        <v>3990</v>
      </c>
      <c r="G29" s="151">
        <f t="shared" si="0"/>
        <v>707536863</v>
      </c>
      <c r="H29" s="115"/>
      <c r="I29" s="128"/>
      <c r="J29" s="128"/>
    </row>
    <row r="30" spans="1:10" x14ac:dyDescent="0.3">
      <c r="A30" s="152" t="s">
        <v>1</v>
      </c>
      <c r="B30" s="149">
        <v>2</v>
      </c>
      <c r="C30" s="149">
        <v>2580840</v>
      </c>
      <c r="D30" s="149">
        <v>208</v>
      </c>
      <c r="E30" s="149">
        <v>54905608.200000003</v>
      </c>
      <c r="F30" s="151">
        <f t="shared" si="0"/>
        <v>210</v>
      </c>
      <c r="G30" s="151">
        <f t="shared" si="0"/>
        <v>57486448.200000003</v>
      </c>
      <c r="H30" s="115"/>
      <c r="I30" s="128"/>
      <c r="J30" s="128"/>
    </row>
    <row r="31" spans="1:10" x14ac:dyDescent="0.3">
      <c r="A31" s="152" t="s">
        <v>9</v>
      </c>
      <c r="B31" s="149">
        <v>3</v>
      </c>
      <c r="C31" s="149">
        <v>576200</v>
      </c>
      <c r="D31" s="149">
        <v>23</v>
      </c>
      <c r="E31" s="149">
        <v>11856387.34</v>
      </c>
      <c r="F31" s="151">
        <f t="shared" si="0"/>
        <v>26</v>
      </c>
      <c r="G31" s="151">
        <f t="shared" si="0"/>
        <v>12432587.34</v>
      </c>
      <c r="H31" s="115"/>
      <c r="I31" s="128"/>
      <c r="J31" s="128"/>
    </row>
    <row r="32" spans="1:10" x14ac:dyDescent="0.3">
      <c r="A32" s="153" t="s">
        <v>8</v>
      </c>
      <c r="B32" s="154">
        <v>6896</v>
      </c>
      <c r="C32" s="154">
        <v>7914509.96</v>
      </c>
      <c r="D32" s="154">
        <v>9309</v>
      </c>
      <c r="E32" s="154">
        <v>19668685.989999998</v>
      </c>
      <c r="F32" s="119">
        <f t="shared" si="0"/>
        <v>16205</v>
      </c>
      <c r="G32" s="119">
        <f t="shared" si="0"/>
        <v>27583195.949999999</v>
      </c>
      <c r="H32" s="129">
        <f>G32/G2</f>
        <v>7.457787674021916E-3</v>
      </c>
      <c r="I32" s="128">
        <f>F32/F2</f>
        <v>5.5822852267000305E-3</v>
      </c>
      <c r="J32" s="128">
        <f>E32/G32</f>
        <v>0.7130676962036373</v>
      </c>
    </row>
    <row r="33" spans="1:10" x14ac:dyDescent="0.3">
      <c r="A33" s="152" t="s">
        <v>0</v>
      </c>
      <c r="B33" s="149">
        <v>513</v>
      </c>
      <c r="C33" s="149">
        <v>3324023</v>
      </c>
      <c r="D33" s="149">
        <v>613</v>
      </c>
      <c r="E33" s="149">
        <v>10235346</v>
      </c>
      <c r="F33" s="151">
        <f t="shared" si="0"/>
        <v>1126</v>
      </c>
      <c r="G33" s="151">
        <f t="shared" si="0"/>
        <v>13559369</v>
      </c>
      <c r="H33" s="129"/>
      <c r="I33" s="128"/>
      <c r="J33" s="128"/>
    </row>
    <row r="34" spans="1:10" x14ac:dyDescent="0.3">
      <c r="A34" s="152" t="s">
        <v>47</v>
      </c>
      <c r="B34" s="149">
        <v>5554</v>
      </c>
      <c r="C34" s="149">
        <v>3476033</v>
      </c>
      <c r="D34" s="149">
        <v>7157</v>
      </c>
      <c r="E34" s="149">
        <v>6954959</v>
      </c>
      <c r="F34" s="151">
        <f t="shared" si="0"/>
        <v>12711</v>
      </c>
      <c r="G34" s="151">
        <f t="shared" si="0"/>
        <v>10430992</v>
      </c>
      <c r="H34" s="129"/>
      <c r="I34" s="128"/>
      <c r="J34" s="128"/>
    </row>
    <row r="35" spans="1:10" x14ac:dyDescent="0.3">
      <c r="A35" s="152" t="s">
        <v>1</v>
      </c>
      <c r="B35" s="149">
        <v>487</v>
      </c>
      <c r="C35" s="149">
        <v>1009885.1</v>
      </c>
      <c r="D35" s="149">
        <v>1351</v>
      </c>
      <c r="E35" s="149">
        <v>2349594.5</v>
      </c>
      <c r="F35" s="151">
        <f t="shared" si="0"/>
        <v>1838</v>
      </c>
      <c r="G35" s="151">
        <f t="shared" si="0"/>
        <v>3359479.6</v>
      </c>
      <c r="H35" s="129"/>
      <c r="I35" s="128"/>
      <c r="J35" s="128"/>
    </row>
    <row r="36" spans="1:10" x14ac:dyDescent="0.3">
      <c r="A36" s="152" t="s">
        <v>9</v>
      </c>
      <c r="B36" s="149">
        <v>342</v>
      </c>
      <c r="C36" s="149">
        <v>104568.86</v>
      </c>
      <c r="D36" s="149">
        <v>188</v>
      </c>
      <c r="E36" s="149">
        <v>128786.49</v>
      </c>
      <c r="F36" s="151">
        <f t="shared" si="0"/>
        <v>530</v>
      </c>
      <c r="G36" s="151">
        <f t="shared" si="0"/>
        <v>233355.35</v>
      </c>
      <c r="H36" s="129"/>
      <c r="I36" s="128"/>
      <c r="J36" s="128"/>
    </row>
    <row r="37" spans="1:10" x14ac:dyDescent="0.3">
      <c r="A37" s="153" t="s">
        <v>20</v>
      </c>
      <c r="B37" s="154">
        <v>35</v>
      </c>
      <c r="C37" s="154">
        <v>957025.7</v>
      </c>
      <c r="D37" s="154">
        <v>159</v>
      </c>
      <c r="E37" s="154">
        <v>756560</v>
      </c>
      <c r="F37" s="119">
        <f t="shared" ref="F37:G41" si="1">B37+D37</f>
        <v>194</v>
      </c>
      <c r="G37" s="119">
        <f t="shared" si="1"/>
        <v>1713585.7</v>
      </c>
      <c r="H37" s="129">
        <f>G37/G2</f>
        <v>4.6330955756561696E-4</v>
      </c>
      <c r="I37" s="128">
        <f>F37/F2</f>
        <v>6.6828962294341614E-5</v>
      </c>
      <c r="J37" s="128">
        <f>E37/G37</f>
        <v>0.44150695235143478</v>
      </c>
    </row>
    <row r="38" spans="1:10" x14ac:dyDescent="0.3">
      <c r="A38" s="152" t="s">
        <v>0</v>
      </c>
      <c r="B38" s="149">
        <v>0</v>
      </c>
      <c r="C38" s="149">
        <v>0</v>
      </c>
      <c r="D38" s="149">
        <v>0</v>
      </c>
      <c r="E38" s="149">
        <v>0</v>
      </c>
      <c r="F38" s="151">
        <f t="shared" si="1"/>
        <v>0</v>
      </c>
      <c r="G38" s="151">
        <f t="shared" si="1"/>
        <v>0</v>
      </c>
      <c r="H38" s="129"/>
      <c r="I38" s="128"/>
      <c r="J38" s="128"/>
    </row>
    <row r="39" spans="1:10" x14ac:dyDescent="0.3">
      <c r="A39" s="152" t="s">
        <v>47</v>
      </c>
      <c r="B39" s="149">
        <v>0</v>
      </c>
      <c r="C39" s="149">
        <v>0</v>
      </c>
      <c r="D39" s="149">
        <v>0</v>
      </c>
      <c r="E39" s="149">
        <v>0</v>
      </c>
      <c r="F39" s="151">
        <f t="shared" si="1"/>
        <v>0</v>
      </c>
      <c r="G39" s="151">
        <f t="shared" si="1"/>
        <v>0</v>
      </c>
      <c r="H39" s="129"/>
      <c r="I39" s="128"/>
      <c r="J39" s="128"/>
    </row>
    <row r="40" spans="1:10" x14ac:dyDescent="0.3">
      <c r="A40" s="152" t="s">
        <v>1</v>
      </c>
      <c r="B40" s="149">
        <v>0</v>
      </c>
      <c r="C40" s="149">
        <v>921229.7</v>
      </c>
      <c r="D40" s="149">
        <v>159</v>
      </c>
      <c r="E40" s="149">
        <v>756560</v>
      </c>
      <c r="F40" s="151">
        <f t="shared" si="1"/>
        <v>159</v>
      </c>
      <c r="G40" s="151">
        <f t="shared" si="1"/>
        <v>1677789.7</v>
      </c>
      <c r="H40" s="129"/>
      <c r="I40" s="128"/>
      <c r="J40" s="128"/>
    </row>
    <row r="41" spans="1:10" x14ac:dyDescent="0.3">
      <c r="A41" s="152" t="s">
        <v>9</v>
      </c>
      <c r="B41" s="149">
        <v>35</v>
      </c>
      <c r="C41" s="149">
        <v>35796</v>
      </c>
      <c r="D41" s="149">
        <v>0</v>
      </c>
      <c r="E41" s="149">
        <v>0</v>
      </c>
      <c r="F41" s="151">
        <f t="shared" si="1"/>
        <v>35</v>
      </c>
      <c r="G41" s="151">
        <f t="shared" si="1"/>
        <v>35796</v>
      </c>
      <c r="H41" s="129"/>
      <c r="I41" s="128"/>
      <c r="J41" s="128"/>
    </row>
    <row r="43" spans="1:10" x14ac:dyDescent="0.3">
      <c r="F43" s="12"/>
    </row>
    <row r="44" spans="1:10" x14ac:dyDescent="0.3">
      <c r="A44" s="9" t="s">
        <v>14</v>
      </c>
    </row>
    <row r="45" spans="1:10" x14ac:dyDescent="0.3">
      <c r="A45" s="9" t="s">
        <v>15</v>
      </c>
    </row>
    <row r="46" spans="1:10" x14ac:dyDescent="0.3">
      <c r="A46" s="9" t="s">
        <v>16</v>
      </c>
    </row>
    <row r="47" spans="1:10" x14ac:dyDescent="0.3">
      <c r="A47" s="9" t="s">
        <v>17</v>
      </c>
    </row>
    <row r="48" spans="1:10" x14ac:dyDescent="0.3">
      <c r="A48" t="s">
        <v>52</v>
      </c>
    </row>
    <row r="49" spans="1:1" x14ac:dyDescent="0.3">
      <c r="A49" s="9" t="s">
        <v>19</v>
      </c>
    </row>
  </sheetData>
  <mergeCells count="24">
    <mergeCell ref="H32:H36"/>
    <mergeCell ref="I32:I36"/>
    <mergeCell ref="J32:J36"/>
    <mergeCell ref="H37:H41"/>
    <mergeCell ref="I37:I41"/>
    <mergeCell ref="J37:J41"/>
    <mergeCell ref="H22:H26"/>
    <mergeCell ref="I22:I26"/>
    <mergeCell ref="J22:J26"/>
    <mergeCell ref="H27:H31"/>
    <mergeCell ref="I27:I31"/>
    <mergeCell ref="J27:J31"/>
    <mergeCell ref="H13:H16"/>
    <mergeCell ref="I13:I16"/>
    <mergeCell ref="J13:J16"/>
    <mergeCell ref="H17:H21"/>
    <mergeCell ref="I17:I21"/>
    <mergeCell ref="J17:J21"/>
    <mergeCell ref="H3:H7"/>
    <mergeCell ref="I3:I7"/>
    <mergeCell ref="J3:J7"/>
    <mergeCell ref="H8:H12"/>
    <mergeCell ref="I8:I12"/>
    <mergeCell ref="J8:J12"/>
  </mergeCells>
  <pageMargins left="0.7" right="0.7" top="0.75" bottom="0.75" header="0.3" footer="0.3"/>
  <pageSetup scale="68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81"/>
  <sheetViews>
    <sheetView tabSelected="1" topLeftCell="A37" workbookViewId="0">
      <selection activeCell="L7" sqref="L7"/>
    </sheetView>
  </sheetViews>
  <sheetFormatPr defaultRowHeight="14.4" x14ac:dyDescent="0.3"/>
  <cols>
    <col min="1" max="1" width="17.44140625" customWidth="1"/>
    <col min="2" max="2" width="14.44140625" style="1" customWidth="1"/>
    <col min="3" max="3" width="15.6640625" style="1" customWidth="1"/>
    <col min="4" max="4" width="14.6640625" style="1" customWidth="1"/>
    <col min="5" max="5" width="17.33203125" style="1" customWidth="1"/>
    <col min="6" max="6" width="13.5546875" customWidth="1"/>
    <col min="7" max="7" width="14.6640625" customWidth="1"/>
    <col min="8" max="8" width="15.6640625" customWidth="1"/>
    <col min="9" max="9" width="11.88671875" customWidth="1"/>
    <col min="10" max="10" width="13.6640625" bestFit="1" customWidth="1"/>
    <col min="11" max="12" width="15" customWidth="1"/>
    <col min="13" max="13" width="13.6640625" customWidth="1"/>
    <col min="14" max="16" width="13.88671875" bestFit="1" customWidth="1"/>
  </cols>
  <sheetData>
    <row r="1" spans="1:16" ht="15.75" thickBot="1" x14ac:dyDescent="0.3">
      <c r="A1" s="19" t="s">
        <v>53</v>
      </c>
      <c r="B1" s="91" t="s">
        <v>0</v>
      </c>
      <c r="C1" s="92"/>
      <c r="D1" s="93" t="s">
        <v>47</v>
      </c>
      <c r="E1" s="94"/>
      <c r="F1" s="95" t="s">
        <v>1</v>
      </c>
      <c r="G1" s="96"/>
      <c r="H1" s="97" t="s">
        <v>9</v>
      </c>
      <c r="I1" s="98"/>
      <c r="J1" s="99" t="s">
        <v>54</v>
      </c>
      <c r="K1" s="100"/>
      <c r="L1" s="104" t="s">
        <v>55</v>
      </c>
      <c r="M1" s="105"/>
      <c r="N1" s="101" t="s">
        <v>56</v>
      </c>
      <c r="O1" s="102"/>
      <c r="P1" s="103"/>
    </row>
    <row r="2" spans="1:16" ht="15.75" thickBot="1" x14ac:dyDescent="0.3">
      <c r="A2" s="20">
        <v>3.4121412000000001E-3</v>
      </c>
      <c r="B2" s="21" t="s">
        <v>57</v>
      </c>
      <c r="C2" s="22" t="s">
        <v>58</v>
      </c>
      <c r="D2" s="23" t="s">
        <v>57</v>
      </c>
      <c r="E2" s="24" t="s">
        <v>58</v>
      </c>
      <c r="F2" s="25" t="s">
        <v>57</v>
      </c>
      <c r="G2" s="26" t="s">
        <v>58</v>
      </c>
      <c r="H2" s="27" t="s">
        <v>57</v>
      </c>
      <c r="I2" s="28" t="s">
        <v>58</v>
      </c>
      <c r="J2" s="29" t="s">
        <v>57</v>
      </c>
      <c r="K2" s="30" t="s">
        <v>58</v>
      </c>
      <c r="L2" s="31" t="s">
        <v>57</v>
      </c>
      <c r="M2" s="32" t="s">
        <v>58</v>
      </c>
      <c r="N2" s="33" t="s">
        <v>57</v>
      </c>
      <c r="O2" s="34" t="s">
        <v>58</v>
      </c>
      <c r="P2" s="35" t="s">
        <v>59</v>
      </c>
    </row>
    <row r="3" spans="1:16" ht="15" x14ac:dyDescent="0.25">
      <c r="A3" s="36" t="s">
        <v>60</v>
      </c>
      <c r="B3" s="37">
        <f>B11+B16+B21</f>
        <v>871749.16666666663</v>
      </c>
      <c r="C3" s="38">
        <f>C11+C16+C21</f>
        <v>6472804902</v>
      </c>
      <c r="D3" s="39">
        <f>B12+B17+B22</f>
        <v>714681</v>
      </c>
      <c r="E3" s="40">
        <f>C12+C17+C22</f>
        <v>4737505422</v>
      </c>
      <c r="F3" s="41">
        <f>B13+B18</f>
        <v>177162.91666666669</v>
      </c>
      <c r="G3" s="42">
        <f>C13+C18</f>
        <v>1050105068.2</v>
      </c>
      <c r="H3" s="43">
        <f>B14+B19+B23</f>
        <v>19044.75</v>
      </c>
      <c r="I3" s="44">
        <f>C14+C19+C23</f>
        <v>126346639</v>
      </c>
      <c r="J3" s="45">
        <f>D10+D15+D20</f>
        <v>622792.25</v>
      </c>
      <c r="K3" s="46">
        <f>E10+E15+E20</f>
        <v>4568699350.2999992</v>
      </c>
      <c r="L3" s="47">
        <f t="shared" ref="L3:M5" si="0">B3+D3+F3+H3</f>
        <v>1782637.8333333333</v>
      </c>
      <c r="M3" s="48">
        <f t="shared" si="0"/>
        <v>12386762031.200001</v>
      </c>
      <c r="N3" s="49">
        <f>L3+J3</f>
        <v>2405430.083333333</v>
      </c>
      <c r="O3" s="50">
        <f>M3+K3</f>
        <v>16955461381.5</v>
      </c>
      <c r="P3" s="51">
        <f>O3*$A$2</f>
        <v>57854428.344825067</v>
      </c>
    </row>
    <row r="4" spans="1:16" ht="15.75" thickBot="1" x14ac:dyDescent="0.3">
      <c r="A4" s="52" t="s">
        <v>61</v>
      </c>
      <c r="B4" s="53">
        <f>B25+B30+B35</f>
        <v>103587.33333333333</v>
      </c>
      <c r="C4" s="54">
        <f>C25+C30+C35</f>
        <v>2428670622</v>
      </c>
      <c r="D4" s="55">
        <f>B26+B31+B36</f>
        <v>100377.75</v>
      </c>
      <c r="E4" s="56">
        <f>C26+C31+C36</f>
        <v>2945674861</v>
      </c>
      <c r="F4" s="57">
        <f>B27+B32+B37</f>
        <v>18614.416666666668</v>
      </c>
      <c r="G4" s="58">
        <f>C27+C32+C37</f>
        <v>402115761.59999996</v>
      </c>
      <c r="H4" s="43">
        <f>B28+B33+B38</f>
        <v>2756.5833333333335</v>
      </c>
      <c r="I4" s="44">
        <f>C28+C33+C38</f>
        <v>68627078.090000004</v>
      </c>
      <c r="J4" s="59">
        <f>D24+D29+D34</f>
        <v>126739.66666666666</v>
      </c>
      <c r="K4" s="60">
        <f>E24+E29+E34</f>
        <v>23022247191.969997</v>
      </c>
      <c r="L4" s="52">
        <f t="shared" si="0"/>
        <v>225336.08333333331</v>
      </c>
      <c r="M4" s="61">
        <f t="shared" si="0"/>
        <v>5845088322.6900005</v>
      </c>
      <c r="N4" s="62">
        <f>L4+J4</f>
        <v>352075.75</v>
      </c>
      <c r="O4" s="63">
        <f>+M4+K4</f>
        <v>28867335514.659996</v>
      </c>
      <c r="P4" s="64">
        <f>O4*$A$2</f>
        <v>98499424.843794584</v>
      </c>
    </row>
    <row r="5" spans="1:16" ht="15.75" thickBot="1" x14ac:dyDescent="0.3">
      <c r="A5" s="65" t="s">
        <v>62</v>
      </c>
      <c r="B5" s="53">
        <f>B40+B45</f>
        <v>543.25</v>
      </c>
      <c r="C5" s="54">
        <f>C40+C45</f>
        <v>34041921</v>
      </c>
      <c r="D5" s="55">
        <f>B41+B46</f>
        <v>5763.5</v>
      </c>
      <c r="E5" s="56">
        <f>C41+C46</f>
        <v>32358745</v>
      </c>
      <c r="F5" s="57">
        <f>B42+B47</f>
        <v>622.5</v>
      </c>
      <c r="G5" s="58">
        <f>C42+C47</f>
        <v>22720811</v>
      </c>
      <c r="H5" s="43">
        <f>B43+B48</f>
        <v>398.41666666666669</v>
      </c>
      <c r="I5" s="44">
        <f>C43+C48</f>
        <v>1660201.2899999998</v>
      </c>
      <c r="J5" s="66">
        <f>D39+D44</f>
        <v>9164.0833333333339</v>
      </c>
      <c r="K5" s="67">
        <f>E39+E44</f>
        <v>202556291.22000003</v>
      </c>
      <c r="L5" s="65">
        <f t="shared" si="0"/>
        <v>7327.666666666667</v>
      </c>
      <c r="M5" s="65">
        <f t="shared" si="0"/>
        <v>90781678.290000007</v>
      </c>
      <c r="N5" s="68">
        <f>L5+J5</f>
        <v>16491.75</v>
      </c>
      <c r="O5" s="69">
        <f>M5+K5</f>
        <v>293337969.51000005</v>
      </c>
      <c r="P5" s="70">
        <f>O5*$A$2</f>
        <v>1000910.571289415</v>
      </c>
    </row>
    <row r="6" spans="1:16" ht="16.5" thickTop="1" thickBot="1" x14ac:dyDescent="0.3">
      <c r="A6" s="71" t="s">
        <v>56</v>
      </c>
      <c r="B6" s="72">
        <f t="shared" ref="B6:O6" si="1">SUM(B3:B5)</f>
        <v>975879.75</v>
      </c>
      <c r="C6" s="73">
        <f t="shared" si="1"/>
        <v>8935517445</v>
      </c>
      <c r="D6" s="74">
        <f t="shared" si="1"/>
        <v>820822.25</v>
      </c>
      <c r="E6" s="75">
        <f t="shared" si="1"/>
        <v>7715539028</v>
      </c>
      <c r="F6" s="76">
        <f t="shared" si="1"/>
        <v>196399.83333333334</v>
      </c>
      <c r="G6" s="77">
        <f t="shared" si="1"/>
        <v>1474941640.8</v>
      </c>
      <c r="H6" s="78">
        <f t="shared" si="1"/>
        <v>22199.75</v>
      </c>
      <c r="I6" s="79">
        <f t="shared" si="1"/>
        <v>196633918.38</v>
      </c>
      <c r="J6" s="80">
        <f t="shared" si="1"/>
        <v>758696</v>
      </c>
      <c r="K6" s="81">
        <f t="shared" si="1"/>
        <v>27793502833.489998</v>
      </c>
      <c r="L6" s="82">
        <f t="shared" si="1"/>
        <v>2015301.5833333333</v>
      </c>
      <c r="M6" s="82">
        <f t="shared" si="1"/>
        <v>18322632032.18</v>
      </c>
      <c r="N6" s="83">
        <f t="shared" si="1"/>
        <v>2773997.583333333</v>
      </c>
      <c r="O6" s="84">
        <f t="shared" si="1"/>
        <v>46116134865.669998</v>
      </c>
      <c r="P6" s="85">
        <f>SUM(P3:P5)</f>
        <v>157354763.75990906</v>
      </c>
    </row>
    <row r="7" spans="1:16" ht="15" x14ac:dyDescent="0.25">
      <c r="B7" s="86"/>
      <c r="L7" s="1"/>
    </row>
    <row r="8" spans="1:16" ht="43.2" x14ac:dyDescent="0.3">
      <c r="A8" s="132">
        <f>JAN!A1</f>
        <v>2015</v>
      </c>
      <c r="B8" s="134" t="s">
        <v>64</v>
      </c>
      <c r="C8" s="134" t="s">
        <v>65</v>
      </c>
      <c r="D8" s="134" t="s">
        <v>63</v>
      </c>
      <c r="E8" s="134" t="s">
        <v>66</v>
      </c>
      <c r="F8" s="134" t="s">
        <v>11</v>
      </c>
      <c r="G8" s="134" t="s">
        <v>10</v>
      </c>
      <c r="H8" s="5" t="s">
        <v>12</v>
      </c>
      <c r="I8" s="5" t="s">
        <v>13</v>
      </c>
      <c r="J8" s="134" t="s">
        <v>70</v>
      </c>
      <c r="K8" s="160"/>
      <c r="L8" s="160"/>
    </row>
    <row r="9" spans="1:16" ht="26.25" x14ac:dyDescent="0.25">
      <c r="A9" s="156" t="s">
        <v>67</v>
      </c>
      <c r="B9" s="159">
        <f>AVERAGE(JAN!B2,FEB!B2,MAR!B2,APR!B2,MAY!B2,JUNE!B2,JULY!B2,AUG!B2,SEP!B2,OCT!B2,NOV!B2,DEC!B2)</f>
        <v>2015301.5833333333</v>
      </c>
      <c r="C9" s="159">
        <f>SUM(JAN!C2,FEB!C2,MAR!C2,APR!C2,MAY!C2,JUNE!C2,JULY!C2,AUG!C2,SEP!C2,OCT!C2,NOV!C2,DEC!C2)</f>
        <v>18322632032.18</v>
      </c>
      <c r="D9" s="159">
        <f>AVERAGE(JAN!D2,FEB!D2,MAR!D2,APR!D2,MAY!D2,JUNE!D2,JULY!D2,AUG!D2,SEP!D2,OCT!D2,NOV!D2,DEC!D2)</f>
        <v>758696</v>
      </c>
      <c r="E9" s="159">
        <f>SUM(JAN!E2,FEB!E2,MAR!E2,APR!E2,MAY!E2,JUNE!E2,JULY!E2,AUG!E2,SEP!E2,OCT!E2,NOV!E2,DEC!E2)</f>
        <v>27793502833.490002</v>
      </c>
      <c r="F9" s="119">
        <f t="shared" ref="F9:G24" si="2">B9+D9</f>
        <v>2773997.583333333</v>
      </c>
      <c r="G9" s="119">
        <f t="shared" si="2"/>
        <v>46116134865.669998</v>
      </c>
      <c r="H9" s="112">
        <f>SUM(H10:H43)</f>
        <v>0.99953950670081393</v>
      </c>
      <c r="I9" s="113">
        <f>SUM(I10:I43)</f>
        <v>0.99978211348477808</v>
      </c>
      <c r="J9" s="113">
        <f>E9/G9</f>
        <v>0.60268500199439257</v>
      </c>
      <c r="K9" s="161"/>
      <c r="L9" s="161"/>
      <c r="N9" s="1"/>
      <c r="P9" s="1"/>
    </row>
    <row r="10" spans="1:16" x14ac:dyDescent="0.3">
      <c r="A10" s="157" t="s">
        <v>21</v>
      </c>
      <c r="B10" s="159">
        <f>AVERAGE(JAN!B3,FEB!B3,MAR!B3,APR!B3,MAY!B3,JUNE!B3,JULY!B3,AUG!B3,SEP!B3,OCT!B3,NOV!B3,DEC!B3)</f>
        <v>1596369.4166666667</v>
      </c>
      <c r="C10" s="159">
        <f>SUM(JAN!C3,FEB!C3,MAR!C3,APR!C3,MAY!C3,JUNE!C3,JULY!C3,AUG!C3,SEP!C3,OCT!C3,NOV!C3,DEC!C3)</f>
        <v>11059628190.01</v>
      </c>
      <c r="D10" s="159">
        <f>AVERAGE(JAN!D3,FEB!D3,MAR!D3,APR!D3,MAY!D3,JUNE!D3,JULY!D3,AUG!D3,SEP!D3,OCT!D3,NOV!D3,DEC!D3)</f>
        <v>518384.08333333331</v>
      </c>
      <c r="E10" s="159">
        <f>SUM(JAN!E3,FEB!E3,MAR!E3,APR!E3,MAY!E3,JUNE!E3,JULY!E3,AUG!E3,SEP!E3,OCT!E3,NOV!E3,DEC!E3)</f>
        <v>3837151395.0699997</v>
      </c>
      <c r="F10" s="109">
        <f t="shared" si="2"/>
        <v>2114753.5</v>
      </c>
      <c r="G10" s="109">
        <f t="shared" si="2"/>
        <v>14896779585.08</v>
      </c>
      <c r="H10" s="115">
        <f>G10/G$9</f>
        <v>0.32302749630844574</v>
      </c>
      <c r="I10" s="116">
        <f>F10/F9</f>
        <v>0.7623487174991832</v>
      </c>
      <c r="J10" s="116">
        <f>E10/G10</f>
        <v>0.25758261194339832</v>
      </c>
      <c r="K10" s="162"/>
      <c r="L10" s="162"/>
      <c r="M10" s="1"/>
      <c r="O10" s="1"/>
    </row>
    <row r="11" spans="1:16" x14ac:dyDescent="0.3">
      <c r="A11" s="158" t="s">
        <v>22</v>
      </c>
      <c r="B11" s="159">
        <f>AVERAGE(JAN!B4,FEB!B4,MAR!B4,APR!B4,MAY!B4,JUNE!B4,JULY!B4,AUG!B4,SEP!B4,OCT!B4,NOV!B4,DEC!B4)</f>
        <v>766646.41666666663</v>
      </c>
      <c r="C11" s="159">
        <f>SUM(JAN!C4,FEB!C4,MAR!C4,APR!C4,MAY!C4,JUNE!C4,JULY!C4,AUG!C4,SEP!C4,OCT!C4,NOV!C4,DEC!C4)</f>
        <v>5695861273</v>
      </c>
      <c r="D11" s="159">
        <f>AVERAGE(JAN!D4,FEB!D4,MAR!D4,APR!D4,MAY!D4,JUNE!D4,JULY!D4,AUG!D4,SEP!D4,OCT!D4,NOV!D4,DEC!D4)</f>
        <v>221957.75</v>
      </c>
      <c r="E11" s="159">
        <f>SUM(JAN!E4,FEB!E4,MAR!E4,APR!E4,MAY!E4,JUNE!E4,JULY!E4,AUG!E4,SEP!E4,OCT!E4,NOV!E4,DEC!E4)</f>
        <v>1790088756</v>
      </c>
      <c r="F11" s="117">
        <f t="shared" si="2"/>
        <v>988604.16666666663</v>
      </c>
      <c r="G11" s="117">
        <f t="shared" si="2"/>
        <v>7485950029</v>
      </c>
      <c r="H11" s="115"/>
      <c r="I11" s="116"/>
      <c r="J11" s="116"/>
      <c r="K11" s="162"/>
      <c r="L11" s="162"/>
    </row>
    <row r="12" spans="1:16" x14ac:dyDescent="0.3">
      <c r="A12" s="158" t="s">
        <v>23</v>
      </c>
      <c r="B12" s="159">
        <f>AVERAGE(JAN!B5,FEB!B5,MAR!B5,APR!B5,MAY!B5,JUNE!B5,JULY!B5,AUG!B5,SEP!B5,OCT!B5,NOV!B5,DEC!B5)</f>
        <v>657437.91666666663</v>
      </c>
      <c r="C12" s="159">
        <f>SUM(JAN!C5,FEB!C5,MAR!C5,APR!C5,MAY!C5,JUNE!C5,JULY!C5,AUG!C5,SEP!C5,OCT!C5,NOV!C5,DEC!C5)</f>
        <v>4389379308</v>
      </c>
      <c r="D12" s="159">
        <f>AVERAGE(JAN!D5,FEB!D5,MAR!D5,APR!D5,MAY!D5,JUNE!D5,JULY!D5,AUG!D5,SEP!D5,OCT!D5,NOV!D5,DEC!D5)</f>
        <v>263100.08333333331</v>
      </c>
      <c r="E12" s="159">
        <f>SUM(JAN!E5,FEB!E5,MAR!E5,APR!E5,MAY!E5,JUNE!E5,JULY!E5,AUG!E5,SEP!E5,OCT!E5,NOV!E5,DEC!E5)</f>
        <v>1796315586</v>
      </c>
      <c r="F12" s="117">
        <f t="shared" si="2"/>
        <v>920538</v>
      </c>
      <c r="G12" s="117">
        <f>C12+E12</f>
        <v>6185694894</v>
      </c>
      <c r="H12" s="115"/>
      <c r="I12" s="116"/>
      <c r="J12" s="116"/>
      <c r="K12" s="162"/>
      <c r="L12" s="162"/>
    </row>
    <row r="13" spans="1:16" x14ac:dyDescent="0.3">
      <c r="A13" s="158" t="s">
        <v>24</v>
      </c>
      <c r="B13" s="159">
        <f>AVERAGE(JAN!B6,FEB!B6,MAR!B6,APR!B6,MAY!B6,JUNE!B6,JULY!B6,AUG!B6,SEP!B6,OCT!B6,NOV!B6,DEC!B6)</f>
        <v>156958.08333333334</v>
      </c>
      <c r="C13" s="159">
        <f>SUM(JAN!C6,FEB!C6,MAR!C6,APR!C6,MAY!C6,JUNE!C6,JULY!C6,AUG!C6,SEP!C6,OCT!C6,NOV!C6,DEC!C6)</f>
        <v>874454743.10000002</v>
      </c>
      <c r="D13" s="159">
        <f>AVERAGE(JAN!D6,FEB!D6,MAR!D6,APR!D6,MAY!D6,JUNE!D6,JULY!D6,AUG!D6,SEP!D6,OCT!D6,NOV!D6,DEC!D6)</f>
        <v>29575.833333333332</v>
      </c>
      <c r="E13" s="159">
        <f>SUM(JAN!E6,FEB!E6,MAR!E6,APR!E6,MAY!E6,JUNE!E6,JULY!E6,AUG!E6,SEP!E6,OCT!E6,NOV!E6,DEC!E6)</f>
        <v>221886186.09999999</v>
      </c>
      <c r="F13" s="117">
        <f t="shared" si="2"/>
        <v>186533.91666666669</v>
      </c>
      <c r="G13" s="117">
        <f>C13+E13</f>
        <v>1096340929.2</v>
      </c>
      <c r="H13" s="115"/>
      <c r="I13" s="116"/>
      <c r="J13" s="116"/>
      <c r="K13" s="162"/>
      <c r="L13" s="162"/>
    </row>
    <row r="14" spans="1:16" x14ac:dyDescent="0.3">
      <c r="A14" s="158" t="s">
        <v>25</v>
      </c>
      <c r="B14" s="159">
        <f>AVERAGE(JAN!B7,FEB!B7,MAR!B7,APR!B7,MAY!B7,JUNE!B7,JULY!B7,AUG!B7,SEP!B7,OCT!B7,NOV!B7,DEC!B7)</f>
        <v>15327</v>
      </c>
      <c r="C14" s="159">
        <f>SUM(JAN!C7,FEB!C7,MAR!C7,APR!C7,MAY!C7,JUNE!C7,JULY!C7,AUG!C7,SEP!C7,OCT!C7,NOV!C7,DEC!C7)</f>
        <v>99932865.909999996</v>
      </c>
      <c r="D14" s="159">
        <f>AVERAGE(JAN!D7,FEB!D7,MAR!D7,APR!D7,MAY!D7,JUNE!D7,JULY!D7,AUG!D7,SEP!D7,OCT!D7,NOV!D7,DEC!D7)</f>
        <v>3750.4166666666665</v>
      </c>
      <c r="E14" s="159">
        <f>SUM(JAN!E7,FEB!E7,MAR!E7,APR!E7,MAY!E7,JUNE!E7,JULY!E7,AUG!E7,SEP!E7,OCT!E7,NOV!E7,DEC!E7)</f>
        <v>28860866.969999999</v>
      </c>
      <c r="F14" s="117">
        <f t="shared" si="2"/>
        <v>19077.416666666668</v>
      </c>
      <c r="G14" s="117">
        <f>C14+E14</f>
        <v>128793732.88</v>
      </c>
      <c r="H14" s="115"/>
      <c r="I14" s="116"/>
      <c r="J14" s="116"/>
      <c r="K14" s="162"/>
      <c r="L14" s="162"/>
    </row>
    <row r="15" spans="1:16" x14ac:dyDescent="0.3">
      <c r="A15" s="157" t="s">
        <v>26</v>
      </c>
      <c r="B15" s="159">
        <f>AVERAGE(JAN!B8,FEB!B8,MAR!B8,APR!B8,MAY!B8,JUNE!B8,JULY!B8,AUG!B8,SEP!B8,OCT!B8,NOV!B8,DEC!B8)</f>
        <v>184746.5</v>
      </c>
      <c r="C15" s="159">
        <f>SUM(JAN!C8,FEB!C8,MAR!C8,APR!C8,MAY!C8,JUNE!C8,JULY!C8,AUG!C8,SEP!C8,OCT!C8,NOV!C8,DEC!C8)</f>
        <v>1305837170.1900003</v>
      </c>
      <c r="D15" s="159">
        <f>AVERAGE(JAN!D8,FEB!D8,MAR!D8,APR!D8,MAY!D8,JUNE!D8,JULY!D8,AUG!D8,SEP!D8,OCT!D8,NOV!D8,DEC!D8)</f>
        <v>103016.08333333333</v>
      </c>
      <c r="E15" s="159">
        <f>SUM(JAN!E8,FEB!E8,MAR!E8,APR!E8,MAY!E8,JUNE!E8,JULY!E8,AUG!E8,SEP!E8,OCT!E8,NOV!E8,DEC!E8)</f>
        <v>709000402.23000002</v>
      </c>
      <c r="F15" s="119">
        <f t="shared" si="2"/>
        <v>287762.58333333331</v>
      </c>
      <c r="G15" s="119">
        <f t="shared" si="2"/>
        <v>2014837572.4200003</v>
      </c>
      <c r="H15" s="115">
        <f>G15/G9</f>
        <v>4.3690512621861022E-2</v>
      </c>
      <c r="I15" s="121">
        <f>F15/F9</f>
        <v>0.10373570080315199</v>
      </c>
      <c r="J15" s="121">
        <f>E15/G15</f>
        <v>0.35188960734856012</v>
      </c>
      <c r="K15" s="162"/>
      <c r="L15" s="162"/>
    </row>
    <row r="16" spans="1:16" x14ac:dyDescent="0.3">
      <c r="A16" s="158" t="s">
        <v>22</v>
      </c>
      <c r="B16" s="159">
        <f>AVERAGE(JAN!B9,FEB!B9,MAR!B9,APR!B9,MAY!B9,JUNE!B9,JULY!B9,AUG!B9,SEP!B9,OCT!B9,NOV!B9,DEC!B9)</f>
        <v>105016.33333333333</v>
      </c>
      <c r="C16" s="159">
        <f>SUM(JAN!C9,FEB!C9,MAR!C9,APR!C9,MAY!C9,JUNE!C9,JULY!C9,AUG!C9,SEP!C9,OCT!C9,NOV!C9,DEC!C9)</f>
        <v>774124478</v>
      </c>
      <c r="D16" s="159">
        <f>AVERAGE(JAN!D9,FEB!D9,MAR!D9,APR!D9,MAY!D9,JUNE!D9,JULY!D9,AUG!D9,SEP!D9,OCT!D9,NOV!D9,DEC!D9)</f>
        <v>60039.5</v>
      </c>
      <c r="E16" s="159">
        <f>SUM(JAN!E9,FEB!E9,MAR!E9,APR!E9,MAY!E9,JUNE!E9,JULY!E9,AUG!E9,SEP!E9,OCT!E9,NOV!E9,DEC!E9)</f>
        <v>434963070</v>
      </c>
      <c r="F16" s="122">
        <f t="shared" si="2"/>
        <v>165055.83333333331</v>
      </c>
      <c r="G16" s="122">
        <f>C16+E16</f>
        <v>1209087548</v>
      </c>
      <c r="H16" s="115"/>
      <c r="I16" s="121"/>
      <c r="J16" s="121"/>
      <c r="K16" s="162"/>
      <c r="L16" s="162"/>
    </row>
    <row r="17" spans="1:12" x14ac:dyDescent="0.3">
      <c r="A17" s="158" t="s">
        <v>23</v>
      </c>
      <c r="B17" s="159">
        <f>AVERAGE(JAN!B10,FEB!B10,MAR!B10,APR!B10,MAY!B10,JUNE!B10,JULY!B10,AUG!B10,SEP!B10,OCT!B10,NOV!B10,DEC!B10)</f>
        <v>55807.583333333336</v>
      </c>
      <c r="C17" s="159">
        <f>SUM(JAN!C10,FEB!C10,MAR!C10,APR!C10,MAY!C10,JUNE!C10,JULY!C10,AUG!C10,SEP!C10,OCT!C10,NOV!C10,DEC!C10)</f>
        <v>329648594</v>
      </c>
      <c r="D17" s="159">
        <f>AVERAGE(JAN!D10,FEB!D10,MAR!D10,APR!D10,MAY!D10,JUNE!D10,JULY!D10,AUG!D10,SEP!D10,OCT!D10,NOV!D10,DEC!D10)</f>
        <v>29794.5</v>
      </c>
      <c r="E17" s="159">
        <f>SUM(JAN!E10,FEB!E10,MAR!E10,APR!E10,MAY!E10,JUNE!E10,JULY!E10,AUG!E10,SEP!E10,OCT!E10,NOV!E10,DEC!E10)</f>
        <v>176135129</v>
      </c>
      <c r="F17" s="122">
        <f t="shared" si="2"/>
        <v>85602.083333333343</v>
      </c>
      <c r="G17" s="122">
        <f>C17+E17</f>
        <v>505783723</v>
      </c>
      <c r="H17" s="115"/>
      <c r="I17" s="121"/>
      <c r="J17" s="121"/>
      <c r="K17" s="162"/>
      <c r="L17" s="162"/>
    </row>
    <row r="18" spans="1:12" x14ac:dyDescent="0.3">
      <c r="A18" s="158" t="s">
        <v>24</v>
      </c>
      <c r="B18" s="159">
        <f>AVERAGE(JAN!B11,FEB!B11,MAR!B11,APR!B11,MAY!B11,JUNE!B11,JULY!B11,AUG!B11,SEP!B11,OCT!B11,NOV!B11,DEC!B11)</f>
        <v>20204.833333333332</v>
      </c>
      <c r="C18" s="159">
        <f>SUM(JAN!C11,FEB!C11,MAR!C11,APR!C11,MAY!C11,JUNE!C11,JULY!C11,AUG!C11,SEP!C11,OCT!C11,NOV!C11,DEC!C11)</f>
        <v>175650325.09999999</v>
      </c>
      <c r="D18" s="159">
        <f>AVERAGE(JAN!D11,FEB!D11,MAR!D11,APR!D11,MAY!D11,JUNE!D11,JULY!D11,AUG!D11,SEP!D11,OCT!D11,NOV!D11,DEC!D11)</f>
        <v>12420.083333333334</v>
      </c>
      <c r="E18" s="159">
        <f>SUM(JAN!E11,FEB!E11,MAR!E11,APR!E11,MAY!E11,JUNE!E11,JULY!E11,AUG!E11,SEP!E11,OCT!E11,NOV!E11,DEC!E11)</f>
        <v>92926655.5</v>
      </c>
      <c r="F18" s="122">
        <f t="shared" si="2"/>
        <v>32624.916666666664</v>
      </c>
      <c r="G18" s="122">
        <f>C18+E18</f>
        <v>268576980.60000002</v>
      </c>
      <c r="H18" s="115"/>
      <c r="I18" s="121"/>
      <c r="J18" s="121"/>
      <c r="K18" s="162"/>
      <c r="L18" s="162"/>
    </row>
    <row r="19" spans="1:12" x14ac:dyDescent="0.3">
      <c r="A19" s="158" t="s">
        <v>25</v>
      </c>
      <c r="B19" s="159">
        <f>AVERAGE(JAN!B12,FEB!B12,MAR!B12,APR!B12,MAY!B12,JUNE!B12,JULY!B12,AUG!B12,SEP!B12,OCT!B12,NOV!B12,DEC!B12)</f>
        <v>3717.75</v>
      </c>
      <c r="C19" s="159">
        <f>SUM(JAN!C12,FEB!C12,MAR!C12,APR!C12,MAY!C12,JUNE!C12,JULY!C12,AUG!C12,SEP!C12,OCT!C12,NOV!C12,DEC!C12)</f>
        <v>26413773.089999996</v>
      </c>
      <c r="D19" s="159">
        <f>AVERAGE(JAN!D12,FEB!D12,MAR!D12,APR!D12,MAY!D12,JUNE!D12,JULY!D12,AUG!D12,SEP!D12,OCT!D12,NOV!D12,DEC!D12)</f>
        <v>762</v>
      </c>
      <c r="E19" s="159">
        <f>SUM(JAN!E12,FEB!E12,MAR!E12,APR!E12,MAY!E12,JUNE!E12,JULY!E12,AUG!E12,SEP!E12,OCT!E12,NOV!E12,DEC!E12)</f>
        <v>4975547.7299999995</v>
      </c>
      <c r="F19" s="122">
        <f t="shared" si="2"/>
        <v>4479.75</v>
      </c>
      <c r="G19" s="122">
        <f t="shared" si="2"/>
        <v>31389320.819999997</v>
      </c>
      <c r="H19" s="115"/>
      <c r="I19" s="121"/>
      <c r="J19" s="121"/>
      <c r="K19" s="162"/>
      <c r="L19" s="162"/>
    </row>
    <row r="20" spans="1:12" x14ac:dyDescent="0.3">
      <c r="A20" s="157" t="s">
        <v>27</v>
      </c>
      <c r="B20" s="159">
        <f>AVERAGE(JAN!B13,FEB!B13,MAR!B13,APR!B13,MAY!B13,JUNE!B13,JULY!B13,AUG!B13,SEP!B13,OCT!B13,NOV!B13,DEC!B13)</f>
        <v>1521.9166666666667</v>
      </c>
      <c r="C20" s="159">
        <f>SUM(JAN!C13,FEB!C13,MAR!C13,APR!C13,MAY!C13,JUNE!C13,JULY!C13,AUG!C13,SEP!C13,OCT!C13,NOV!C13,DEC!C13)</f>
        <v>21296671</v>
      </c>
      <c r="D20" s="159">
        <f>AVERAGE(JAN!D13,FEB!D13,MAR!D13,APR!D13,MAY!D13,JUNE!D13,JULY!D13,AUG!D13,SEP!D13,OCT!D13,NOV!D13,DEC!D13)</f>
        <v>1392.0833333333333</v>
      </c>
      <c r="E20" s="159">
        <f>SUM(JAN!E13,FEB!E13,MAR!E13,APR!E13,MAY!E13,JUNE!E13,JULY!E13,AUG!E13,SEP!E13,OCT!E13,NOV!E13,DEC!E13)</f>
        <v>22547553</v>
      </c>
      <c r="F20" s="109">
        <f t="shared" si="2"/>
        <v>2914</v>
      </c>
      <c r="G20" s="109">
        <f>C20+E20</f>
        <v>43844224</v>
      </c>
      <c r="H20" s="124">
        <f>G20/G9</f>
        <v>9.5073501124307654E-4</v>
      </c>
      <c r="I20" s="125">
        <f>F20/F9</f>
        <v>1.0504695524999107E-3</v>
      </c>
      <c r="J20" s="125">
        <f>E20/G20</f>
        <v>0.5142650717230165</v>
      </c>
      <c r="K20" s="162"/>
      <c r="L20" s="162"/>
    </row>
    <row r="21" spans="1:12" x14ac:dyDescent="0.3">
      <c r="A21" s="158" t="s">
        <v>22</v>
      </c>
      <c r="B21" s="159">
        <f>AVERAGE(JAN!B14,FEB!B14,MAR!B14,APR!B14,MAY!B14,JUNE!B14,JULY!B14,AUG!B14,SEP!B14,OCT!B14,NOV!B14,DEC!B14)</f>
        <v>86.416666666666671</v>
      </c>
      <c r="C21" s="159">
        <f>SUM(JAN!C14,FEB!C14,MAR!C14,APR!C14,MAY!C14,JUNE!C14,JULY!C14,AUG!C14,SEP!C14,OCT!C14,NOV!C14,DEC!C14)</f>
        <v>2819151</v>
      </c>
      <c r="D21" s="159">
        <f>AVERAGE(JAN!D14,FEB!D14,MAR!D14,APR!D14,MAY!D14,JUNE!D14,JULY!D14,AUG!D14,SEP!D14,OCT!D14,NOV!D14,DEC!D14)</f>
        <v>78.916666666666671</v>
      </c>
      <c r="E21" s="159">
        <f>SUM(JAN!E14,FEB!E14,MAR!E14,APR!E14,MAY!E14,JUNE!E14,JULY!E14,AUG!E14,SEP!E14,OCT!E14,NOV!E14,DEC!E14)</f>
        <v>8311672</v>
      </c>
      <c r="F21" s="117">
        <f t="shared" si="2"/>
        <v>165.33333333333334</v>
      </c>
      <c r="G21" s="117">
        <f t="shared" si="2"/>
        <v>11130823</v>
      </c>
      <c r="H21" s="124"/>
      <c r="I21" s="126"/>
      <c r="J21" s="126"/>
      <c r="K21" s="162"/>
      <c r="L21" s="162"/>
    </row>
    <row r="22" spans="1:12" x14ac:dyDescent="0.3">
      <c r="A22" s="158" t="s">
        <v>23</v>
      </c>
      <c r="B22" s="159">
        <f>AVERAGE(JAN!B15,FEB!B15,MAR!B15,APR!B15,MAY!B15,JUNE!B15,JULY!B15,AUG!B15,SEP!B15,OCT!B15,NOV!B15,DEC!B15)</f>
        <v>1435.5</v>
      </c>
      <c r="C22" s="159">
        <f>SUM(JAN!C15,FEB!C15,MAR!C15,APR!C15,MAY!C15,JUNE!C15,JULY!C15,AUG!C15,SEP!C15,OCT!C15,NOV!C15,DEC!C15)</f>
        <v>18477520</v>
      </c>
      <c r="D22" s="159">
        <f>AVERAGE(JAN!D15,FEB!D15,MAR!D15,APR!D15,MAY!D15,JUNE!D15,JULY!D15,AUG!D15,SEP!D15,OCT!D15,NOV!D15,DEC!D15)</f>
        <v>1313.1666666666667</v>
      </c>
      <c r="E22" s="159">
        <f>SUM(JAN!E15,FEB!E15,MAR!E15,APR!E15,MAY!E15,JUNE!E15,JULY!E15,AUG!E15,SEP!E15,OCT!E15,NOV!E15,DEC!E15)</f>
        <v>14235881</v>
      </c>
      <c r="F22" s="117">
        <f t="shared" si="2"/>
        <v>2748.666666666667</v>
      </c>
      <c r="G22" s="117">
        <f t="shared" si="2"/>
        <v>32713401</v>
      </c>
      <c r="H22" s="124"/>
      <c r="I22" s="126"/>
      <c r="J22" s="126"/>
      <c r="K22" s="162"/>
      <c r="L22" s="162"/>
    </row>
    <row r="23" spans="1:12" x14ac:dyDescent="0.3">
      <c r="A23" s="158" t="s">
        <v>25</v>
      </c>
      <c r="B23" s="159">
        <f>AVERAGE(JAN!B16,FEB!B16,MAR!B16,APR!B16,MAY!B16,JUNE!B16,JULY!B16,AUG!B16,SEP!B16,OCT!B16,NOV!B16,DEC!B16)</f>
        <v>0</v>
      </c>
      <c r="C23" s="159">
        <f>SUM(JAN!C16,FEB!C16,MAR!C16,APR!C16,MAY!C16,JUNE!C16,JULY!C16,AUG!C16,SEP!C16,OCT!C16,NOV!C16,DEC!C16)</f>
        <v>0</v>
      </c>
      <c r="D23" s="159">
        <f>AVERAGE(JAN!D16,FEB!D16,MAR!D16,APR!D16,MAY!D16,JUNE!D16,JULY!D16,AUG!D16,SEP!D16,OCT!D16,NOV!D16,DEC!D16)</f>
        <v>0</v>
      </c>
      <c r="E23" s="159">
        <f>SUM(JAN!E16,FEB!E16,MAR!E16,APR!E16,MAY!E16,JUNE!E16,JULY!E16,AUG!E16,SEP!E16,OCT!E16,NOV!E16,DEC!E16)</f>
        <v>0</v>
      </c>
      <c r="F23" s="117">
        <f t="shared" si="2"/>
        <v>0</v>
      </c>
      <c r="G23" s="117">
        <f t="shared" si="2"/>
        <v>0</v>
      </c>
      <c r="H23" s="124"/>
      <c r="I23" s="127"/>
      <c r="J23" s="127"/>
      <c r="K23" s="162"/>
      <c r="L23" s="162"/>
    </row>
    <row r="24" spans="1:12" x14ac:dyDescent="0.3">
      <c r="A24" s="157" t="s">
        <v>28</v>
      </c>
      <c r="B24" s="159">
        <f>AVERAGE(JAN!B17,FEB!B17,MAR!B17,APR!B17,MAY!B17,JUNE!B17,JULY!B17,AUG!B17,SEP!B17,OCT!B17,NOV!B17,DEC!B17)</f>
        <v>197241.83333333334</v>
      </c>
      <c r="C24" s="159">
        <f>SUM(JAN!C17,FEB!C17,MAR!C17,APR!C17,MAY!C17,JUNE!C17,JULY!C17,AUG!C17,SEP!C17,OCT!C17,NOV!C17,DEC!C17)</f>
        <v>2162318818.4099998</v>
      </c>
      <c r="D24" s="159">
        <f>AVERAGE(JAN!D17,FEB!D17,MAR!D17,APR!D17,MAY!D17,JUNE!D17,JULY!D17,AUG!D17,SEP!D17,OCT!D17,NOV!D17,DEC!D17)</f>
        <v>96113.833333333328</v>
      </c>
      <c r="E24" s="159">
        <f>SUM(JAN!E17,FEB!E17,MAR!E17,APR!E17,MAY!E17,JUNE!E17,JULY!E17,AUG!E17,SEP!E17,OCT!E17,NOV!E17,DEC!E17)</f>
        <v>2688901842.5999999</v>
      </c>
      <c r="F24" s="119">
        <f t="shared" si="2"/>
        <v>293355.66666666669</v>
      </c>
      <c r="G24" s="119">
        <f t="shared" si="2"/>
        <v>4851220661.0100002</v>
      </c>
      <c r="H24" s="115">
        <f>G24/G9</f>
        <v>0.10519573409915951</v>
      </c>
      <c r="I24" s="121">
        <f>F24/F9</f>
        <v>0.10575195466254163</v>
      </c>
      <c r="J24" s="121">
        <f>E24/G24</f>
        <v>0.55427325007314421</v>
      </c>
      <c r="K24" s="162"/>
      <c r="L24" s="162"/>
    </row>
    <row r="25" spans="1:12" x14ac:dyDescent="0.3">
      <c r="A25" s="158" t="s">
        <v>22</v>
      </c>
      <c r="B25" s="159">
        <f>AVERAGE(JAN!B18,FEB!B18,MAR!B18,APR!B18,MAY!B18,JUNE!B18,JULY!B18,AUG!B18,SEP!B18,OCT!B18,NOV!B18,DEC!B18)</f>
        <v>99380.083333333328</v>
      </c>
      <c r="C25" s="159">
        <f>SUM(JAN!C18,FEB!C18,MAR!C18,APR!C18,MAY!C18,JUNE!C18,JULY!C18,AUG!C18,SEP!C18,OCT!C18,NOV!C18,DEC!C18)</f>
        <v>1192886514</v>
      </c>
      <c r="D25" s="159">
        <f>AVERAGE(JAN!D18,FEB!D18,MAR!D18,APR!D18,MAY!D18,JUNE!D18,JULY!D18,AUG!D18,SEP!D18,OCT!D18,NOV!D18,DEC!D18)</f>
        <v>47732.083333333336</v>
      </c>
      <c r="E25" s="159">
        <f>SUM(JAN!E18,FEB!E18,MAR!E18,APR!E18,MAY!E18,JUNE!E18,JULY!E18,AUG!E18,SEP!E18,OCT!E18,NOV!E18,DEC!E18)</f>
        <v>1003464077</v>
      </c>
      <c r="F25" s="122">
        <f t="shared" ref="F25:G48" si="3">B25+D25</f>
        <v>147112.16666666666</v>
      </c>
      <c r="G25" s="122">
        <f t="shared" si="3"/>
        <v>2196350591</v>
      </c>
      <c r="H25" s="115"/>
      <c r="I25" s="121"/>
      <c r="J25" s="121"/>
      <c r="K25" s="162"/>
      <c r="L25" s="162"/>
    </row>
    <row r="26" spans="1:12" x14ac:dyDescent="0.3">
      <c r="A26" s="158" t="s">
        <v>23</v>
      </c>
      <c r="B26" s="159">
        <f>AVERAGE(JAN!B19,FEB!B19,MAR!B19,APR!B19,MAY!B19,JUNE!B19,JULY!B19,AUG!B19,SEP!B19,OCT!B19,NOV!B19,DEC!B19)</f>
        <v>80957.75</v>
      </c>
      <c r="C26" s="159">
        <f>SUM(JAN!C19,FEB!C19,MAR!C19,APR!C19,MAY!C19,JUNE!C19,JULY!C19,AUG!C19,SEP!C19,OCT!C19,NOV!C19,DEC!C19)</f>
        <v>680314931</v>
      </c>
      <c r="D26" s="159">
        <f>AVERAGE(JAN!D19,FEB!D19,MAR!D19,APR!D19,MAY!D19,JUNE!D19,JULY!D19,AUG!D19,SEP!D19,OCT!D19,NOV!D19,DEC!D19)</f>
        <v>40596</v>
      </c>
      <c r="E26" s="159">
        <f>SUM(JAN!E19,FEB!E19,MAR!E19,APR!E19,MAY!E19,JUNE!E19,JULY!E19,AUG!E19,SEP!E19,OCT!E19,NOV!E19,DEC!E19)</f>
        <v>941102041</v>
      </c>
      <c r="F26" s="122">
        <f t="shared" si="3"/>
        <v>121553.75</v>
      </c>
      <c r="G26" s="122">
        <f t="shared" si="3"/>
        <v>1621416972</v>
      </c>
      <c r="H26" s="115"/>
      <c r="I26" s="121"/>
      <c r="J26" s="121"/>
      <c r="K26" s="162"/>
      <c r="L26" s="162"/>
    </row>
    <row r="27" spans="1:12" x14ac:dyDescent="0.3">
      <c r="A27" s="158" t="s">
        <v>24</v>
      </c>
      <c r="B27" s="159">
        <f>AVERAGE(JAN!B20,FEB!B20,MAR!B20,APR!B20,MAY!B20,JUNE!B20,JULY!B20,AUG!B20,SEP!B20,OCT!B20,NOV!B20,DEC!B20)</f>
        <v>15216.333333333334</v>
      </c>
      <c r="C27" s="159">
        <f>SUM(JAN!C20,FEB!C20,MAR!C20,APR!C20,MAY!C20,JUNE!C20,JULY!C20,AUG!C20,SEP!C20,OCT!C20,NOV!C20,DEC!C20)</f>
        <v>285417098.39999998</v>
      </c>
      <c r="D27" s="159">
        <f>AVERAGE(JAN!D20,FEB!D20,MAR!D20,APR!D20,MAY!D20,JUNE!D20,JULY!D20,AUG!D20,SEP!D20,OCT!D20,NOV!D20,DEC!D20)</f>
        <v>7176.25</v>
      </c>
      <c r="E27" s="159">
        <f>SUM(JAN!E20,FEB!E20,MAR!E20,APR!E20,MAY!E20,JUNE!E20,JULY!E20,AUG!E20,SEP!E20,OCT!E20,NOV!E20,DEC!E20)</f>
        <v>726736530.79999995</v>
      </c>
      <c r="F27" s="122">
        <f t="shared" si="3"/>
        <v>22392.583333333336</v>
      </c>
      <c r="G27" s="122">
        <f t="shared" si="3"/>
        <v>1012153629.1999999</v>
      </c>
      <c r="H27" s="115"/>
      <c r="I27" s="121"/>
      <c r="J27" s="121"/>
      <c r="K27" s="162"/>
      <c r="L27" s="162"/>
    </row>
    <row r="28" spans="1:12" x14ac:dyDescent="0.3">
      <c r="A28" s="158" t="s">
        <v>25</v>
      </c>
      <c r="B28" s="159">
        <f>AVERAGE(JAN!B21,FEB!B21,MAR!B21,APR!B21,MAY!B21,JUNE!B21,JULY!B21,AUG!B21,SEP!B21,OCT!B21,NOV!B21,DEC!B21)</f>
        <v>1687.6666666666667</v>
      </c>
      <c r="C28" s="159">
        <f>SUM(JAN!C21,FEB!C21,MAR!C21,APR!C21,MAY!C21,JUNE!C21,JULY!C21,AUG!C21,SEP!C21,OCT!C21,NOV!C21,DEC!C21)</f>
        <v>3700275.01</v>
      </c>
      <c r="D28" s="159">
        <f>AVERAGE(JAN!D21,FEB!D21,MAR!D21,APR!D21,MAY!D21,JUNE!D21,JULY!D21,AUG!D21,SEP!D21,OCT!D21,NOV!D21,DEC!D21)</f>
        <v>609.5</v>
      </c>
      <c r="E28" s="159">
        <f>SUM(JAN!E21,FEB!E21,MAR!E21,APR!E21,MAY!E21,JUNE!E21,JULY!E21,AUG!E21,SEP!E21,OCT!E21,NOV!E21,DEC!E21)</f>
        <v>17599193.799999997</v>
      </c>
      <c r="F28" s="122">
        <f t="shared" si="3"/>
        <v>2297.166666666667</v>
      </c>
      <c r="G28" s="122">
        <f t="shared" si="3"/>
        <v>21299468.809999995</v>
      </c>
      <c r="H28" s="115"/>
      <c r="I28" s="121"/>
      <c r="J28" s="121"/>
      <c r="K28" s="162"/>
      <c r="L28" s="162"/>
    </row>
    <row r="29" spans="1:12" x14ac:dyDescent="0.3">
      <c r="A29" s="157" t="s">
        <v>29</v>
      </c>
      <c r="B29" s="159">
        <f>AVERAGE(JAN!B22,FEB!B22,MAR!B22,APR!B22,MAY!B22,JUNE!B22,JULY!B22,AUG!B22,SEP!B22,OCT!B22,NOV!B22,DEC!B22)</f>
        <v>26719.583333333332</v>
      </c>
      <c r="C29" s="159">
        <f>SUM(JAN!C22,FEB!C22,MAR!C22,APR!C22,MAY!C22,JUNE!C22,JULY!C22,AUG!C22,SEP!C22,OCT!C22,NOV!C22,DEC!C22)</f>
        <v>2235048820.2799997</v>
      </c>
      <c r="D29" s="159">
        <f>AVERAGE(JAN!D22,FEB!D22,MAR!D22,APR!D22,MAY!D22,JUNE!D22,JULY!D22,AUG!D22,SEP!D22,OCT!D22,NOV!D22,DEC!D22)</f>
        <v>22807.083333333332</v>
      </c>
      <c r="E29" s="159">
        <f>SUM(JAN!E22,FEB!E22,MAR!E22,APR!E22,MAY!E22,JUNE!E22,JULY!E22,AUG!E22,SEP!E22,OCT!E22,NOV!E22,DEC!E22)</f>
        <v>4545711847.4900007</v>
      </c>
      <c r="F29" s="119">
        <f t="shared" si="3"/>
        <v>49526.666666666664</v>
      </c>
      <c r="G29" s="119">
        <f t="shared" si="3"/>
        <v>6780760667.7700005</v>
      </c>
      <c r="H29" s="115">
        <f>G29/G9</f>
        <v>0.14703662151048499</v>
      </c>
      <c r="I29" s="121">
        <f>F29/F9</f>
        <v>1.7853896832582556E-2</v>
      </c>
      <c r="J29" s="121">
        <f>E29/G29</f>
        <v>0.67038376226674234</v>
      </c>
      <c r="K29" s="162"/>
      <c r="L29" s="162"/>
    </row>
    <row r="30" spans="1:12" x14ac:dyDescent="0.3">
      <c r="A30" s="158" t="s">
        <v>22</v>
      </c>
      <c r="B30" s="159">
        <f>AVERAGE(JAN!B23,FEB!B23,MAR!B23,APR!B23,MAY!B23,JUNE!B23,JULY!B23,AUG!B23,SEP!B23,OCT!B23,NOV!B23,DEC!B23)</f>
        <v>3751.1666666666665</v>
      </c>
      <c r="C30" s="159">
        <f>SUM(JAN!C23,FEB!C23,MAR!C23,APR!C23,MAY!C23,JUNE!C23,JULY!C23,AUG!C23,SEP!C23,OCT!C23,NOV!C23,DEC!C23)</f>
        <v>738902944</v>
      </c>
      <c r="D30" s="159">
        <f>AVERAGE(JAN!D23,FEB!D23,MAR!D23,APR!D23,MAY!D23,JUNE!D23,JULY!D23,AUG!D23,SEP!D23,OCT!D23,NOV!D23,DEC!D23)</f>
        <v>8050.666666666667</v>
      </c>
      <c r="E30" s="159">
        <f>SUM(JAN!E23,FEB!E23,MAR!E23,APR!E23,MAY!E23,JUNE!E23,JULY!E23,AUG!E23,SEP!E23,OCT!E23,NOV!E23,DEC!E23)</f>
        <v>2092183900</v>
      </c>
      <c r="F30" s="122">
        <f t="shared" si="3"/>
        <v>11801.833333333334</v>
      </c>
      <c r="G30" s="122">
        <f t="shared" si="3"/>
        <v>2831086844</v>
      </c>
      <c r="H30" s="115"/>
      <c r="I30" s="121"/>
      <c r="J30" s="121"/>
      <c r="K30" s="162"/>
      <c r="L30" s="162"/>
    </row>
    <row r="31" spans="1:12" x14ac:dyDescent="0.3">
      <c r="A31" s="158" t="s">
        <v>23</v>
      </c>
      <c r="B31" s="159">
        <f>AVERAGE(JAN!B24,FEB!B24,MAR!B24,APR!B24,MAY!B24,JUNE!B24,JULY!B24,AUG!B24,SEP!B24,OCT!B24,NOV!B24,DEC!B24)</f>
        <v>18523.5</v>
      </c>
      <c r="C31" s="159">
        <f>SUM(JAN!C24,FEB!C24,MAR!C24,APR!C24,MAY!C24,JUNE!C24,JULY!C24,AUG!C24,SEP!C24,OCT!C24,NOV!C24,DEC!C24)</f>
        <v>1365927596</v>
      </c>
      <c r="D31" s="159">
        <f>AVERAGE(JAN!D24,FEB!D24,MAR!D24,APR!D24,MAY!D24,JUNE!D24,JULY!D24,AUG!D24,SEP!D24,OCT!D24,NOV!D24,DEC!D24)</f>
        <v>13631</v>
      </c>
      <c r="E31" s="159">
        <f>SUM(JAN!E24,FEB!E24,MAR!E24,APR!E24,MAY!E24,JUNE!E24,JULY!E24,AUG!E24,SEP!E24,OCT!E24,NOV!E24,DEC!E24)</f>
        <v>2055007869</v>
      </c>
      <c r="F31" s="122">
        <f t="shared" si="3"/>
        <v>32154.5</v>
      </c>
      <c r="G31" s="122">
        <f t="shared" si="3"/>
        <v>3420935465</v>
      </c>
      <c r="H31" s="115"/>
      <c r="I31" s="121"/>
      <c r="J31" s="121"/>
      <c r="K31" s="162"/>
      <c r="L31" s="162"/>
    </row>
    <row r="32" spans="1:12" x14ac:dyDescent="0.3">
      <c r="A32" s="158" t="s">
        <v>24</v>
      </c>
      <c r="B32" s="159">
        <f>AVERAGE(JAN!B25,FEB!B25,MAR!B25,APR!B25,MAY!B25,JUNE!B25,JULY!B25,AUG!B25,SEP!B25,OCT!B25,NOV!B25,DEC!B25)</f>
        <v>3379.9166666666665</v>
      </c>
      <c r="C32" s="159">
        <f>SUM(JAN!C25,FEB!C25,MAR!C25,APR!C25,MAY!C25,JUNE!C25,JULY!C25,AUG!C25,SEP!C25,OCT!C25,NOV!C25,DEC!C25)</f>
        <v>79110555.200000003</v>
      </c>
      <c r="D32" s="159">
        <f>AVERAGE(JAN!D25,FEB!D25,MAR!D25,APR!D25,MAY!D25,JUNE!D25,JULY!D25,AUG!D25,SEP!D25,OCT!D25,NOV!D25,DEC!D25)</f>
        <v>791.66666666666663</v>
      </c>
      <c r="E32" s="159">
        <f>SUM(JAN!E25,FEB!E25,MAR!E25,APR!E25,MAY!E25,JUNE!E25,JULY!E25,AUG!E25,SEP!E25,OCT!E25,NOV!E25,DEC!E25)</f>
        <v>332172944.5</v>
      </c>
      <c r="F32" s="122">
        <f t="shared" si="3"/>
        <v>4171.583333333333</v>
      </c>
      <c r="G32" s="122">
        <f t="shared" si="3"/>
        <v>411283499.69999999</v>
      </c>
      <c r="H32" s="115"/>
      <c r="I32" s="121"/>
      <c r="J32" s="121"/>
      <c r="K32" s="162"/>
      <c r="L32" s="162"/>
    </row>
    <row r="33" spans="1:12" x14ac:dyDescent="0.3">
      <c r="A33" s="158" t="s">
        <v>25</v>
      </c>
      <c r="B33" s="159">
        <f>AVERAGE(JAN!B26,FEB!B26,MAR!B26,APR!B26,MAY!B26,JUNE!B26,JULY!B26,AUG!B26,SEP!B26,OCT!B26,NOV!B26,DEC!B26)</f>
        <v>1065</v>
      </c>
      <c r="C33" s="159">
        <f>SUM(JAN!C26,FEB!C26,MAR!C26,APR!C26,MAY!C26,JUNE!C26,JULY!C26,AUG!C26,SEP!C26,OCT!C26,NOV!C26,DEC!C26)</f>
        <v>51107725.079999998</v>
      </c>
      <c r="D33" s="159">
        <f>AVERAGE(JAN!D26,FEB!D26,MAR!D26,APR!D26,MAY!D26,JUNE!D26,JULY!D26,AUG!D26,SEP!D26,OCT!D26,NOV!D26,DEC!D26)</f>
        <v>333.75</v>
      </c>
      <c r="E33" s="159">
        <f>SUM(JAN!E26,FEB!E26,MAR!E26,APR!E26,MAY!E26,JUNE!E26,JULY!E26,AUG!E26,SEP!E26,OCT!E26,NOV!E26,DEC!E26)</f>
        <v>66347133.990000002</v>
      </c>
      <c r="F33" s="122">
        <f t="shared" si="3"/>
        <v>1398.75</v>
      </c>
      <c r="G33" s="122">
        <f t="shared" si="3"/>
        <v>117454859.06999999</v>
      </c>
      <c r="H33" s="115"/>
      <c r="I33" s="121"/>
      <c r="J33" s="121"/>
      <c r="K33" s="162"/>
      <c r="L33" s="162"/>
    </row>
    <row r="34" spans="1:12" x14ac:dyDescent="0.3">
      <c r="A34" s="157" t="s">
        <v>30</v>
      </c>
      <c r="B34" s="159">
        <f>AVERAGE(JAN!B27,FEB!B27,MAR!B27,APR!B27,MAY!B27,JUNE!B27,JULY!B27,AUG!B27,SEP!B27,OCT!B27,NOV!B27,DEC!B27)</f>
        <v>1374.6666666666667</v>
      </c>
      <c r="C34" s="159">
        <f>SUM(JAN!C27,FEB!C27,MAR!C27,APR!C27,MAY!C27,JUNE!C27,JULY!C27,AUG!C27,SEP!C27,OCT!C27,NOV!C27,DEC!C27)</f>
        <v>1447720684</v>
      </c>
      <c r="D34" s="159">
        <f>AVERAGE(JAN!D27,FEB!D27,MAR!D27,APR!D27,MAY!D27,JUNE!D27,JULY!D27,AUG!D27,SEP!D27,OCT!D27,NOV!D27,DEC!D27)</f>
        <v>7818.75</v>
      </c>
      <c r="E34" s="159">
        <f>SUM(JAN!E27,FEB!E27,MAR!E27,APR!E27,MAY!E27,JUNE!E27,JULY!E27,AUG!E27,SEP!E27,OCT!E27,NOV!E27,DEC!E27)</f>
        <v>15787633501.879997</v>
      </c>
      <c r="F34" s="119">
        <f t="shared" si="3"/>
        <v>9193.4166666666661</v>
      </c>
      <c r="G34" s="119">
        <f t="shared" si="3"/>
        <v>17235354185.879997</v>
      </c>
      <c r="H34" s="115">
        <f>G34/G9</f>
        <v>0.37373804713001707</v>
      </c>
      <c r="I34" s="128">
        <f>F34/F9</f>
        <v>3.3141401138567445E-3</v>
      </c>
      <c r="J34" s="128">
        <f>E34/G34</f>
        <v>0.91600284691648282</v>
      </c>
      <c r="K34" s="162"/>
      <c r="L34" s="162"/>
    </row>
    <row r="35" spans="1:12" x14ac:dyDescent="0.3">
      <c r="A35" s="158" t="s">
        <v>22</v>
      </c>
      <c r="B35" s="159">
        <f>AVERAGE(JAN!B28,FEB!B28,MAR!B28,APR!B28,MAY!B28,JUNE!B28,JULY!B28,AUG!B28,SEP!B28,OCT!B28,NOV!B28,DEC!B28)</f>
        <v>456.08333333333331</v>
      </c>
      <c r="C35" s="159">
        <f>SUM(JAN!C28,FEB!C28,MAR!C28,APR!C28,MAY!C28,JUNE!C28,JULY!C28,AUG!C28,SEP!C28,OCT!C28,NOV!C28,DEC!C28)</f>
        <v>496881164</v>
      </c>
      <c r="D35" s="159">
        <f>AVERAGE(JAN!D28,FEB!D28,MAR!D28,APR!D28,MAY!D28,JUNE!D28,JULY!D28,AUG!D28,SEP!D28,OCT!D28,NOV!D28,DEC!D28)</f>
        <v>2540.75</v>
      </c>
      <c r="E35" s="159">
        <f>SUM(JAN!E28,FEB!E28,MAR!E28,APR!E28,MAY!E28,JUNE!E28,JULY!E28,AUG!E28,SEP!E28,OCT!E28,NOV!E28,DEC!E28)</f>
        <v>6731468342</v>
      </c>
      <c r="F35" s="122">
        <f t="shared" si="3"/>
        <v>2996.8333333333335</v>
      </c>
      <c r="G35" s="122">
        <f t="shared" si="3"/>
        <v>7228349506</v>
      </c>
      <c r="H35" s="115"/>
      <c r="I35" s="128"/>
      <c r="J35" s="128"/>
      <c r="K35" s="162"/>
      <c r="L35" s="162"/>
    </row>
    <row r="36" spans="1:12" x14ac:dyDescent="0.3">
      <c r="A36" s="158" t="s">
        <v>23</v>
      </c>
      <c r="B36" s="159">
        <f>AVERAGE(JAN!B29,FEB!B29,MAR!B29,APR!B29,MAY!B29,JUNE!B29,JULY!B29,AUG!B29,SEP!B29,OCT!B29,NOV!B29,DEC!B29)</f>
        <v>896.5</v>
      </c>
      <c r="C36" s="159">
        <f>SUM(JAN!C29,FEB!C29,MAR!C29,APR!C29,MAY!C29,JUNE!C29,JULY!C29,AUG!C29,SEP!C29,OCT!C29,NOV!C29,DEC!C29)</f>
        <v>899432334</v>
      </c>
      <c r="D36" s="159">
        <f>AVERAGE(JAN!D29,FEB!D29,MAR!D29,APR!D29,MAY!D29,JUNE!D29,JULY!D29,AUG!D29,SEP!D29,OCT!D29,NOV!D29,DEC!D29)</f>
        <v>3123.4166666666665</v>
      </c>
      <c r="E36" s="159">
        <f>SUM(JAN!E29,FEB!E29,MAR!E29,APR!E29,MAY!E29,JUNE!E29,JULY!E29,AUG!E29,SEP!E29,OCT!E29,NOV!E29,DEC!E29)</f>
        <v>8190794024</v>
      </c>
      <c r="F36" s="122">
        <f t="shared" si="3"/>
        <v>4019.9166666666665</v>
      </c>
      <c r="G36" s="122">
        <f t="shared" si="3"/>
        <v>9090226358</v>
      </c>
      <c r="H36" s="115"/>
      <c r="I36" s="128"/>
      <c r="J36" s="128"/>
      <c r="K36" s="162"/>
      <c r="L36" s="162"/>
    </row>
    <row r="37" spans="1:12" x14ac:dyDescent="0.3">
      <c r="A37" s="158" t="s">
        <v>24</v>
      </c>
      <c r="B37" s="159">
        <f>AVERAGE(JAN!B30,FEB!B30,MAR!B30,APR!B30,MAY!B30,JUNE!B30,JULY!B30,AUG!B30,SEP!B30,OCT!B30,NOV!B30,DEC!B30)</f>
        <v>18.166666666666668</v>
      </c>
      <c r="C37" s="159">
        <f>SUM(JAN!C30,FEB!C30,MAR!C30,APR!C30,MAY!C30,JUNE!C30,JULY!C30,AUG!C30,SEP!C30,OCT!C30,NOV!C30,DEC!C30)</f>
        <v>37588108</v>
      </c>
      <c r="D37" s="159">
        <f>AVERAGE(JAN!D30,FEB!D30,MAR!D30,APR!D30,MAY!D30,JUNE!D30,JULY!D30,AUG!D30,SEP!D30,OCT!D30,NOV!D30,DEC!D30)</f>
        <v>206.91666666666666</v>
      </c>
      <c r="E37" s="159">
        <f>SUM(JAN!E30,FEB!E30,MAR!E30,APR!E30,MAY!E30,JUNE!E30,JULY!E30,AUG!E30,SEP!E30,OCT!E30,NOV!E30,DEC!E30)</f>
        <v>679136525.9000001</v>
      </c>
      <c r="F37" s="122">
        <f t="shared" si="3"/>
        <v>225.08333333333331</v>
      </c>
      <c r="G37" s="122">
        <f t="shared" si="3"/>
        <v>716724633.9000001</v>
      </c>
      <c r="H37" s="115"/>
      <c r="I37" s="128"/>
      <c r="J37" s="128"/>
      <c r="K37" s="162"/>
      <c r="L37" s="162"/>
    </row>
    <row r="38" spans="1:12" x14ac:dyDescent="0.3">
      <c r="A38" s="158" t="s">
        <v>25</v>
      </c>
      <c r="B38" s="159">
        <f>AVERAGE(JAN!B31,FEB!B31,MAR!B31,APR!B31,MAY!B31,JUNE!B31,JULY!B31,AUG!B31,SEP!B31,OCT!B31,NOV!B31,DEC!B31)</f>
        <v>3.9166666666666665</v>
      </c>
      <c r="C38" s="159">
        <f>SUM(JAN!C31,FEB!C31,MAR!C31,APR!C31,MAY!C31,JUNE!C31,JULY!C31,AUG!C31,SEP!C31,OCT!C31,NOV!C31,DEC!C31)</f>
        <v>13819078</v>
      </c>
      <c r="D38" s="159">
        <f>AVERAGE(JAN!D31,FEB!D31,MAR!D31,APR!D31,MAY!D31,JUNE!D31,JULY!D31,AUG!D31,SEP!D31,OCT!D31,NOV!D31,DEC!D31)</f>
        <v>1947.6666666666667</v>
      </c>
      <c r="E38" s="159">
        <f>SUM(JAN!E31,FEB!E31,MAR!E31,APR!E31,MAY!E31,JUNE!E31,JULY!E31,AUG!E31,SEP!E31,OCT!E31,NOV!E31,DEC!E31)</f>
        <v>186234609.98000002</v>
      </c>
      <c r="F38" s="122">
        <f t="shared" si="3"/>
        <v>1951.5833333333335</v>
      </c>
      <c r="G38" s="122">
        <f t="shared" si="3"/>
        <v>200053687.98000002</v>
      </c>
      <c r="H38" s="115"/>
      <c r="I38" s="128"/>
      <c r="J38" s="128"/>
      <c r="K38" s="162"/>
      <c r="L38" s="162"/>
    </row>
    <row r="39" spans="1:12" x14ac:dyDescent="0.3">
      <c r="A39" s="157" t="s">
        <v>31</v>
      </c>
      <c r="B39" s="159">
        <f>AVERAGE(JAN!B32,FEB!B32,MAR!B32,APR!B32,MAY!B32,JUNE!B32,JULY!B32,AUG!B32,SEP!B32,OCT!B32,NOV!B32,DEC!B32)</f>
        <v>6911.583333333333</v>
      </c>
      <c r="C39" s="159">
        <f>SUM(JAN!C32,FEB!C32,MAR!C32,APR!C32,MAY!C32,JUNE!C32,JULY!C32,AUG!C32,SEP!C32,OCT!C32,NOV!C32,DEC!C32)</f>
        <v>78073549.090000004</v>
      </c>
      <c r="D39" s="159">
        <f>AVERAGE(JAN!D32,FEB!D32,MAR!D32,APR!D32,MAY!D32,JUNE!D32,JULY!D32,AUG!D32,SEP!D32,OCT!D32,NOV!D32,DEC!D32)</f>
        <v>8975.75</v>
      </c>
      <c r="E39" s="159">
        <f>SUM(JAN!E32,FEB!E32,MAR!E32,APR!E32,MAY!E32,JUNE!E32,JULY!E32,AUG!E32,SEP!E32,OCT!E32,NOV!E32,DEC!E32)</f>
        <v>194028249.33000001</v>
      </c>
      <c r="F39" s="119">
        <f t="shared" si="3"/>
        <v>15887.333333333332</v>
      </c>
      <c r="G39" s="119">
        <f t="shared" si="3"/>
        <v>272101798.42000002</v>
      </c>
      <c r="H39" s="129">
        <f>G39/G9</f>
        <v>5.9003600196025838E-3</v>
      </c>
      <c r="I39" s="128">
        <f>F39/F9</f>
        <v>5.7272340209621065E-3</v>
      </c>
      <c r="J39" s="128">
        <f>E39/G39</f>
        <v>0.71307227830412812</v>
      </c>
      <c r="K39" s="162"/>
      <c r="L39" s="162"/>
    </row>
    <row r="40" spans="1:12" x14ac:dyDescent="0.3">
      <c r="A40" s="158" t="s">
        <v>22</v>
      </c>
      <c r="B40" s="159">
        <f>AVERAGE(JAN!B33,FEB!B33,MAR!B33,APR!B33,MAY!B33,JUNE!B33,JULY!B33,AUG!B33,SEP!B33,OCT!B33,NOV!B33,DEC!B33)</f>
        <v>543.25</v>
      </c>
      <c r="C40" s="159">
        <f>SUM(JAN!C33,FEB!C33,MAR!C33,APR!C33,MAY!C33,JUNE!C33,JULY!C33,AUG!C33,SEP!C33,OCT!C33,NOV!C33,DEC!C33)</f>
        <v>34041921</v>
      </c>
      <c r="D40" s="159">
        <f>AVERAGE(JAN!D33,FEB!D33,MAR!D33,APR!D33,MAY!D33,JUNE!D33,JULY!D33,AUG!D33,SEP!D33,OCT!D33,NOV!D33,DEC!D33)</f>
        <v>643.58333333333337</v>
      </c>
      <c r="E40" s="159">
        <f>SUM(JAN!E33,FEB!E33,MAR!E33,APR!E33,MAY!E33,JUNE!E33,JULY!E33,AUG!E33,SEP!E33,OCT!E33,NOV!E33,DEC!E33)</f>
        <v>88406105</v>
      </c>
      <c r="F40" s="122">
        <f t="shared" si="3"/>
        <v>1186.8333333333335</v>
      </c>
      <c r="G40" s="122">
        <f t="shared" si="3"/>
        <v>122448026</v>
      </c>
      <c r="H40" s="129"/>
      <c r="I40" s="128"/>
      <c r="J40" s="128"/>
      <c r="K40" s="161"/>
      <c r="L40" s="161"/>
    </row>
    <row r="41" spans="1:12" x14ac:dyDescent="0.3">
      <c r="A41" s="158" t="s">
        <v>23</v>
      </c>
      <c r="B41" s="159">
        <f>AVERAGE(JAN!B34,FEB!B34,MAR!B34,APR!B34,MAY!B34,JUNE!B34,JULY!B34,AUG!B34,SEP!B34,OCT!B34,NOV!B34,DEC!B34)</f>
        <v>5763.5</v>
      </c>
      <c r="C41" s="159">
        <f>SUM(JAN!C34,FEB!C34,MAR!C34,APR!C34,MAY!C34,JUNE!C34,JULY!C34,AUG!C34,SEP!C34,OCT!C34,NOV!C34,DEC!C34)</f>
        <v>32358745</v>
      </c>
      <c r="D41" s="159">
        <f>AVERAGE(JAN!D34,FEB!D34,MAR!D34,APR!D34,MAY!D34,JUNE!D34,JULY!D34,AUG!D34,SEP!D34,OCT!D34,NOV!D34,DEC!D34)</f>
        <v>6972.166666666667</v>
      </c>
      <c r="E41" s="159">
        <f>SUM(JAN!E34,FEB!E34,MAR!E34,APR!E34,MAY!E34,JUNE!E34,JULY!E34,AUG!E34,SEP!E34,OCT!E34,NOV!E34,DEC!E34)</f>
        <v>65900001</v>
      </c>
      <c r="F41" s="122">
        <f t="shared" si="3"/>
        <v>12735.666666666668</v>
      </c>
      <c r="G41" s="122">
        <f t="shared" si="3"/>
        <v>98258746</v>
      </c>
      <c r="H41" s="129"/>
      <c r="I41" s="128"/>
      <c r="J41" s="128"/>
      <c r="K41" s="161"/>
      <c r="L41" s="161"/>
    </row>
    <row r="42" spans="1:12" x14ac:dyDescent="0.3">
      <c r="A42" s="158" t="s">
        <v>24</v>
      </c>
      <c r="B42" s="159">
        <f>AVERAGE(JAN!B35,FEB!B35,MAR!B35,APR!B35,MAY!B35,JUNE!B35,JULY!B35,AUG!B35,SEP!B35,OCT!B35,NOV!B35,DEC!B35)</f>
        <v>244.33333333333334</v>
      </c>
      <c r="C42" s="159">
        <f>SUM(JAN!C35,FEB!C35,MAR!C35,APR!C35,MAY!C35,JUNE!C35,JULY!C35,AUG!C35,SEP!C35,OCT!C35,NOV!C35,DEC!C35)</f>
        <v>10621628.800000001</v>
      </c>
      <c r="D42" s="159">
        <f>AVERAGE(JAN!D35,FEB!D35,MAR!D35,APR!D35,MAY!D35,JUNE!D35,JULY!D35,AUG!D35,SEP!D35,OCT!D35,NOV!D35,DEC!D35)</f>
        <v>1240.25</v>
      </c>
      <c r="E42" s="159">
        <f>SUM(JAN!E35,FEB!E35,MAR!E35,APR!E35,MAY!E35,JUNE!E35,JULY!E35,AUG!E35,SEP!E35,OCT!E35,NOV!E35,DEC!E35)</f>
        <v>21260054</v>
      </c>
      <c r="F42" s="122">
        <f t="shared" si="3"/>
        <v>1484.5833333333333</v>
      </c>
      <c r="G42" s="122">
        <f t="shared" si="3"/>
        <v>31881682.800000001</v>
      </c>
      <c r="H42" s="129"/>
      <c r="I42" s="128"/>
      <c r="J42" s="128"/>
      <c r="K42" s="161"/>
      <c r="L42" s="161"/>
    </row>
    <row r="43" spans="1:12" x14ac:dyDescent="0.3">
      <c r="A43" s="158" t="s">
        <v>25</v>
      </c>
      <c r="B43" s="159">
        <f>AVERAGE(JAN!B36,FEB!B36,MAR!B36,APR!B36,MAY!B36,JUNE!B36,JULY!B36,AUG!B36,SEP!B36,OCT!B36,NOV!B36,DEC!B36)</f>
        <v>360.5</v>
      </c>
      <c r="C43" s="159">
        <f>SUM(JAN!C36,FEB!C36,MAR!C36,APR!C36,MAY!C36,JUNE!C36,JULY!C36,AUG!C36,SEP!C36,OCT!C36,NOV!C36,DEC!C36)</f>
        <v>1051254.2899999998</v>
      </c>
      <c r="D43" s="159">
        <f>AVERAGE(JAN!D36,FEB!D36,MAR!D36,APR!D36,MAY!D36,JUNE!D36,JULY!D36,AUG!D36,SEP!D36,OCT!D36,NOV!D36,DEC!D36)</f>
        <v>119.75</v>
      </c>
      <c r="E43" s="159">
        <f>SUM(JAN!E36,FEB!E36,MAR!E36,APR!E36,MAY!E36,JUNE!E36,JULY!E36,AUG!E36,SEP!E36,OCT!E36,NOV!E36,DEC!E36)</f>
        <v>18462089.329999994</v>
      </c>
      <c r="F43" s="122">
        <f t="shared" si="3"/>
        <v>480.25</v>
      </c>
      <c r="G43" s="122">
        <f t="shared" si="3"/>
        <v>19513343.619999994</v>
      </c>
      <c r="H43" s="129"/>
      <c r="I43" s="128"/>
      <c r="J43" s="128"/>
      <c r="K43" s="161"/>
      <c r="L43" s="161"/>
    </row>
    <row r="44" spans="1:12" x14ac:dyDescent="0.3">
      <c r="A44" s="157" t="s">
        <v>32</v>
      </c>
      <c r="B44" s="159">
        <f>AVERAGE(JAN!B37,FEB!B37,MAR!B37,APR!B37,MAY!B37,JUNE!B37,JULY!B37,AUG!B37,SEP!B37,OCT!B37,NOV!B37,DEC!B37)</f>
        <v>416.08333333333331</v>
      </c>
      <c r="C44" s="159">
        <f>SUM(JAN!C37,FEB!C37,MAR!C37,APR!C37,MAY!C37,JUNE!C37,JULY!C37,AUG!C37,SEP!C37,OCT!C37,NOV!C37,DEC!C37)</f>
        <v>12708129.199999999</v>
      </c>
      <c r="D44" s="159">
        <f>AVERAGE(JAN!D37,FEB!D37,MAR!D37,APR!D37,MAY!D37,JUNE!D37,JULY!D37,AUG!D37,SEP!D37,OCT!D37,NOV!D37,DEC!D37)</f>
        <v>188.33333333333334</v>
      </c>
      <c r="E44" s="159">
        <f>SUM(JAN!E37,FEB!E37,MAR!E37,APR!E37,MAY!E37,JUNE!E37,JULY!E37,AUG!E37,SEP!E37,OCT!E37,NOV!E37,DEC!E37)</f>
        <v>8528041.8900000006</v>
      </c>
      <c r="F44" s="119">
        <f t="shared" si="3"/>
        <v>604.41666666666663</v>
      </c>
      <c r="G44" s="119">
        <f t="shared" si="3"/>
        <v>21236171.09</v>
      </c>
      <c r="H44" s="129">
        <f>G44/G9</f>
        <v>4.6049329918602385E-4</v>
      </c>
      <c r="I44" s="128">
        <f>F44/F9</f>
        <v>2.1788651522197013E-4</v>
      </c>
      <c r="J44" s="128">
        <f>E44/G44</f>
        <v>0.40158095608938704</v>
      </c>
      <c r="K44" s="161"/>
      <c r="L44" s="161"/>
    </row>
    <row r="45" spans="1:12" x14ac:dyDescent="0.3">
      <c r="A45" s="158" t="s">
        <v>22</v>
      </c>
      <c r="B45" s="159">
        <v>0</v>
      </c>
      <c r="C45" s="159">
        <f>SUM(JAN!C38,FEB!C38,MAR!C38,APR!C38,MAY!C38,JUNE!C38,JULY!C38,AUG!C38,SEP!C38,OCT!C38,NOV!C38,DEC!C38)</f>
        <v>0</v>
      </c>
      <c r="D45" s="159">
        <v>0</v>
      </c>
      <c r="E45" s="159">
        <f>SUM(JAN!E38,FEB!E38,MAR!E38,APR!E38,MAY!E38,JUNE!E38,JULY!E38,AUG!E38,SEP!E38,OCT!E38,NOV!E38,DEC!E38)</f>
        <v>0</v>
      </c>
      <c r="F45" s="122">
        <f t="shared" si="3"/>
        <v>0</v>
      </c>
      <c r="G45" s="122">
        <f t="shared" si="3"/>
        <v>0</v>
      </c>
      <c r="H45" s="129"/>
      <c r="I45" s="128"/>
      <c r="J45" s="128"/>
      <c r="K45" s="161"/>
      <c r="L45" s="161"/>
    </row>
    <row r="46" spans="1:12" x14ac:dyDescent="0.3">
      <c r="A46" s="158" t="s">
        <v>23</v>
      </c>
      <c r="B46" s="159">
        <f>AVERAGE(JAN!B39,FEB!B39,MAR!B39,APR!B39,MAY!B39,JUNE!B39,JULY!B39,AUG!B39,SEP!B39,OCT!B39,NOV!B39,DEC!B39)</f>
        <v>0</v>
      </c>
      <c r="C46" s="159">
        <f>SUM(JAN!C39,FEB!C39,MAR!C39,APR!C39,MAY!C39,JUNE!C39,JULY!C39,AUG!C39,SEP!C39,OCT!C39,NOV!C39,DEC!C39)</f>
        <v>0</v>
      </c>
      <c r="D46" s="159">
        <f>AVERAGE(JAN!D39,FEB!D39,MAR!D39,APR!D39,MAY!D39,JUNE!D39,JULY!D39,AUG!D39,SEP!D39,OCT!D39,NOV!D39,DEC!D39)</f>
        <v>0</v>
      </c>
      <c r="E46" s="159">
        <f>SUM(JAN!E39,FEB!E39,MAR!E39,APR!E39,MAY!E39,JUNE!E39,JULY!E39,AUG!E39,SEP!E39,OCT!E39,NOV!E39,DEC!E39)</f>
        <v>0</v>
      </c>
      <c r="F46" s="122">
        <f t="shared" si="3"/>
        <v>0</v>
      </c>
      <c r="G46" s="122">
        <f t="shared" si="3"/>
        <v>0</v>
      </c>
      <c r="H46" s="129"/>
      <c r="I46" s="128"/>
      <c r="J46" s="128"/>
      <c r="K46" s="161"/>
      <c r="L46" s="161"/>
    </row>
    <row r="47" spans="1:12" x14ac:dyDescent="0.3">
      <c r="A47" s="158" t="s">
        <v>24</v>
      </c>
      <c r="B47" s="159">
        <f>AVERAGE(JAN!B40,FEB!B40,MAR!B40,APR!B40,MAY!B40,JUNE!B40,JULY!B40,AUG!B40,SEP!B40,OCT!B40,NOV!B40,DEC!B40)</f>
        <v>378.16666666666669</v>
      </c>
      <c r="C47" s="159">
        <f>SUM(JAN!C40,FEB!C40,MAR!C40,APR!C40,MAY!C40,JUNE!C40,JULY!C40,AUG!C40,SEP!C40,OCT!C40,NOV!C40,DEC!C40)</f>
        <v>12099182.199999999</v>
      </c>
      <c r="D47" s="159">
        <f>AVERAGE(JAN!D40,FEB!D40,MAR!D40,APR!D40,MAY!D40,JUNE!D40,JULY!D40,AUG!D40,SEP!D40,OCT!D40,NOV!D40,DEC!D40)</f>
        <v>139.08333333333334</v>
      </c>
      <c r="E47" s="159">
        <f>SUM(JAN!E40,FEB!E40,MAR!E40,APR!E40,MAY!E40,JUNE!E40,JULY!E40,AUG!E40,SEP!E40,OCT!E40,NOV!E40,DEC!E40)</f>
        <v>7985330.8000000007</v>
      </c>
      <c r="F47" s="122">
        <f t="shared" si="3"/>
        <v>517.25</v>
      </c>
      <c r="G47" s="122">
        <f t="shared" si="3"/>
        <v>20084513</v>
      </c>
      <c r="H47" s="129"/>
      <c r="I47" s="128"/>
      <c r="J47" s="128"/>
      <c r="K47" s="161"/>
      <c r="L47" s="161"/>
    </row>
    <row r="48" spans="1:12" x14ac:dyDescent="0.3">
      <c r="A48" s="158" t="s">
        <v>25</v>
      </c>
      <c r="B48" s="159">
        <f>AVERAGE(JAN!B41,FEB!B41,MAR!B41,APR!B41,MAY!B41,JUNE!B41,JULY!B41,AUG!B41,SEP!B41,OCT!B41,NOV!B41,DEC!B41)</f>
        <v>37.916666666666664</v>
      </c>
      <c r="C48" s="159">
        <f>SUM(JAN!C41,FEB!C41,MAR!C41,APR!C41,MAY!C41,JUNE!C41,JULY!C41,AUG!C41,SEP!C41,OCT!C41,NOV!C41,DEC!C41)</f>
        <v>608947</v>
      </c>
      <c r="D48" s="159">
        <f>AVERAGE(JAN!D41,FEB!D41,MAR!D41,APR!D41,MAY!D41,JUNE!D41,JULY!D41,AUG!D41,SEP!D41,OCT!D41,NOV!D41,DEC!D41)</f>
        <v>49.25</v>
      </c>
      <c r="E48" s="159">
        <f>SUM(JAN!E41,FEB!E41,MAR!E41,APR!E41,MAY!E41,JUNE!E41,JULY!E41,AUG!E41,SEP!E41,OCT!E41,NOV!E41,DEC!E41)</f>
        <v>542711.09</v>
      </c>
      <c r="F48" s="122">
        <f t="shared" si="3"/>
        <v>87.166666666666657</v>
      </c>
      <c r="G48" s="122">
        <f t="shared" si="3"/>
        <v>1151658.0899999999</v>
      </c>
      <c r="H48" s="129"/>
      <c r="I48" s="128"/>
      <c r="J48" s="128"/>
      <c r="K48" s="161"/>
      <c r="L48" s="161"/>
    </row>
    <row r="50" spans="1:10" x14ac:dyDescent="0.3">
      <c r="F50" s="1"/>
    </row>
    <row r="51" spans="1:10" x14ac:dyDescent="0.3">
      <c r="A51" t="s">
        <v>14</v>
      </c>
    </row>
    <row r="52" spans="1:10" x14ac:dyDescent="0.3">
      <c r="A52" t="s">
        <v>15</v>
      </c>
    </row>
    <row r="53" spans="1:10" x14ac:dyDescent="0.3">
      <c r="A53" t="s">
        <v>16</v>
      </c>
    </row>
    <row r="54" spans="1:10" x14ac:dyDescent="0.3">
      <c r="A54" t="s">
        <v>17</v>
      </c>
      <c r="F54" s="1"/>
      <c r="G54" s="1"/>
    </row>
    <row r="55" spans="1:10" x14ac:dyDescent="0.3">
      <c r="A55" t="s">
        <v>18</v>
      </c>
    </row>
    <row r="56" spans="1:10" s="1" customFormat="1" x14ac:dyDescent="0.3">
      <c r="A56" t="s">
        <v>19</v>
      </c>
      <c r="F56"/>
      <c r="G56"/>
      <c r="H56"/>
      <c r="I56"/>
      <c r="J56"/>
    </row>
    <row r="61" spans="1:10" x14ac:dyDescent="0.3">
      <c r="F61" s="1"/>
    </row>
    <row r="62" spans="1:10" x14ac:dyDescent="0.3">
      <c r="E62" s="87"/>
      <c r="F62" s="87"/>
    </row>
    <row r="64" spans="1:10" x14ac:dyDescent="0.3">
      <c r="C64" s="87"/>
    </row>
    <row r="66" spans="3:6" x14ac:dyDescent="0.3">
      <c r="E66" s="87"/>
      <c r="F66" s="87"/>
    </row>
    <row r="68" spans="3:6" x14ac:dyDescent="0.3">
      <c r="C68" s="87"/>
    </row>
    <row r="70" spans="3:6" x14ac:dyDescent="0.3">
      <c r="E70" s="87"/>
      <c r="F70" s="87"/>
    </row>
    <row r="72" spans="3:6" x14ac:dyDescent="0.3">
      <c r="C72" s="87"/>
    </row>
    <row r="74" spans="3:6" x14ac:dyDescent="0.3">
      <c r="F74" s="1"/>
    </row>
    <row r="78" spans="3:6" x14ac:dyDescent="0.3">
      <c r="C78" s="87"/>
    </row>
    <row r="79" spans="3:6" x14ac:dyDescent="0.3">
      <c r="C79" s="87"/>
    </row>
    <row r="80" spans="3:6" x14ac:dyDescent="0.3">
      <c r="C80" s="87"/>
    </row>
    <row r="81" spans="3:3" x14ac:dyDescent="0.3">
      <c r="C81" s="88"/>
    </row>
  </sheetData>
  <mergeCells count="31">
    <mergeCell ref="H39:H43"/>
    <mergeCell ref="I39:I43"/>
    <mergeCell ref="J39:J43"/>
    <mergeCell ref="H44:H48"/>
    <mergeCell ref="I44:I48"/>
    <mergeCell ref="J44:J48"/>
    <mergeCell ref="H29:H33"/>
    <mergeCell ref="I29:I33"/>
    <mergeCell ref="J29:J33"/>
    <mergeCell ref="H34:H38"/>
    <mergeCell ref="I34:I38"/>
    <mergeCell ref="J34:J38"/>
    <mergeCell ref="H20:H23"/>
    <mergeCell ref="I20:I23"/>
    <mergeCell ref="J20:J23"/>
    <mergeCell ref="H24:H28"/>
    <mergeCell ref="I24:I28"/>
    <mergeCell ref="J24:J28"/>
    <mergeCell ref="N1:P1"/>
    <mergeCell ref="H10:H14"/>
    <mergeCell ref="I10:I14"/>
    <mergeCell ref="J10:J14"/>
    <mergeCell ref="H15:H19"/>
    <mergeCell ref="I15:I19"/>
    <mergeCell ref="J15:J19"/>
    <mergeCell ref="L1:M1"/>
    <mergeCell ref="B1:C1"/>
    <mergeCell ref="D1:E1"/>
    <mergeCell ref="F1:G1"/>
    <mergeCell ref="H1:I1"/>
    <mergeCell ref="J1:K1"/>
  </mergeCells>
  <pageMargins left="0.7" right="0.7" top="0.75" bottom="0.75" header="0.3" footer="0.3"/>
  <pageSetup scale="38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"/>
  <sheetViews>
    <sheetView workbookViewId="0">
      <selection activeCell="Q22" sqref="Q22"/>
    </sheetView>
  </sheetViews>
  <sheetFormatPr defaultRowHeight="14.4" x14ac:dyDescent="0.3"/>
  <cols>
    <col min="1" max="1" width="15.44140625" customWidth="1"/>
    <col min="13" max="13" width="9.6640625" bestFit="1" customWidth="1"/>
  </cols>
  <sheetData>
    <row r="1" spans="1:13" x14ac:dyDescent="0.25">
      <c r="A1" t="s">
        <v>71</v>
      </c>
      <c r="B1" s="90" t="s">
        <v>77</v>
      </c>
      <c r="C1" s="90" t="s">
        <v>78</v>
      </c>
      <c r="D1" s="90" t="s">
        <v>88</v>
      </c>
      <c r="E1" s="90" t="s">
        <v>87</v>
      </c>
      <c r="F1" s="90" t="s">
        <v>79</v>
      </c>
      <c r="G1" s="90" t="s">
        <v>86</v>
      </c>
      <c r="H1" s="90" t="s">
        <v>85</v>
      </c>
      <c r="I1" s="90" t="s">
        <v>84</v>
      </c>
      <c r="J1" s="90" t="s">
        <v>83</v>
      </c>
      <c r="K1" s="90" t="s">
        <v>80</v>
      </c>
      <c r="L1" s="90" t="s">
        <v>82</v>
      </c>
      <c r="M1" s="90" t="s">
        <v>81</v>
      </c>
    </row>
    <row r="2" spans="1:13" x14ac:dyDescent="0.25">
      <c r="A2" t="s">
        <v>72</v>
      </c>
      <c r="B2" s="87">
        <f>(JAN!$E$3+JAN!$E$8+JAN!$E$13)/(JAN!$G$3+JAN!$G$8+JAN!$G$13)</f>
        <v>0.21436422378941228</v>
      </c>
      <c r="C2" s="87">
        <f>(FEB!$E$3+FEB!$E$8+FEB!$E$13)/(FEB!$G$3+FEB!$G$8+FEB!$G$13)</f>
        <v>0.23419438822532196</v>
      </c>
      <c r="D2" s="87">
        <f>(MAR!$E$3+MAR!$E$8+MAR!$E$13)/(MAR!$G$3+MAR!$G$8+MAR!$G$13)</f>
        <v>0.25382215241347161</v>
      </c>
      <c r="E2" s="87">
        <f>(APR!$E$3+APR!$E$8+APR!$E$13)/(APR!$G$3+APR!$G$8+APR!$G$13)</f>
        <v>0.26520230841362036</v>
      </c>
      <c r="F2" s="87">
        <f>(MAY!$E$3+MAY!$E$8+MAY!$E$13)/(MAY!$G$3+MAY!$G$8+MAY!$G$13)</f>
        <v>0.27523571319579038</v>
      </c>
      <c r="G2" s="87">
        <f>(JUNE!$E$3+JUNE!$E$8+JUNE!$E$13)/(JUNE!$G$3+JUNE!$G$8+JUNE!$G$13)</f>
        <v>0.27705233511510957</v>
      </c>
      <c r="H2" s="87">
        <f>(JULY!$E$3+JULY!$E$8+JULY!$E$13)/(JULY!$G$3+JULY!$G$8+JULY!$G$13)</f>
        <v>0.28717410424063505</v>
      </c>
      <c r="I2" s="87">
        <f>(AUG!$E$3+AUG!$E$8+AUG!$E$13)/(AUG!$G$3+AUG!$G$8+AUG!$G$13)</f>
        <v>0.29108805735743309</v>
      </c>
      <c r="J2" s="87">
        <f>(SEP!$E$3+SEP!$E$8+SEP!$E$13)/(SEP!$G$3+SEP!$G$8+SEP!$G$13)</f>
        <v>0.2871418589462828</v>
      </c>
      <c r="K2" s="87">
        <f>(OCT!$E$3+OCT!$E$8+OCT!$E$13)/(OCT!$G$3+OCT!$G$8+OCT!$G$13)</f>
        <v>0.28602652292313147</v>
      </c>
      <c r="L2" s="87">
        <f>(NOV!$E$3+NOV!$E$8+NOV!$E$13)/(NOV!$G$3+NOV!$G$8+NOV!$G$13)</f>
        <v>0.2891971131450744</v>
      </c>
      <c r="M2" s="87">
        <f>(DEC!$E$3+DEC!$E$8+DEC!$E$13)/(DEC!$G$3+DEC!$G$8+DEC!$G$13)</f>
        <v>0.29181934587851771</v>
      </c>
    </row>
    <row r="3" spans="1:13" x14ac:dyDescent="0.25">
      <c r="A3" t="s">
        <v>73</v>
      </c>
      <c r="B3" s="87">
        <f>JAN!J27</f>
        <v>0.88947580838376472</v>
      </c>
      <c r="C3" s="87">
        <f>FEB!J27</f>
        <v>0.89648134954246284</v>
      </c>
      <c r="D3" s="87">
        <f>MAR!J27</f>
        <v>0.91013669009931386</v>
      </c>
      <c r="E3" s="87">
        <f>APR!J27</f>
        <v>0.91839824614373833</v>
      </c>
      <c r="F3" s="87">
        <f>MAY!J27</f>
        <v>0.91915787111218361</v>
      </c>
      <c r="G3" s="87">
        <f>JUNE!J27</f>
        <v>0.92071841229508311</v>
      </c>
      <c r="H3" s="87">
        <f>JULY!J27</f>
        <v>0.92178049616807722</v>
      </c>
      <c r="I3" s="87">
        <f>AUG!J27</f>
        <v>0.9206098139304717</v>
      </c>
      <c r="J3" s="87">
        <f>SEP!J27</f>
        <v>0.92142719417042784</v>
      </c>
      <c r="K3" s="87">
        <f>OCT!J27</f>
        <v>0.91842105613594904</v>
      </c>
      <c r="L3" s="87">
        <f>NOV!J27</f>
        <v>0.92603224812850005</v>
      </c>
      <c r="M3" s="87">
        <f>DEC!J27</f>
        <v>0.92936650561588363</v>
      </c>
    </row>
    <row r="4" spans="1:13" x14ac:dyDescent="0.25">
      <c r="A4" t="s">
        <v>74</v>
      </c>
      <c r="B4" s="88">
        <f>JAN!J22</f>
        <v>0.61657245891143786</v>
      </c>
      <c r="C4" s="88">
        <f>FEB!J22</f>
        <v>0.62674498925726729</v>
      </c>
      <c r="D4" s="88">
        <f>MAR!J22</f>
        <v>0.64019337956669098</v>
      </c>
      <c r="E4" s="88">
        <f>APR!J22</f>
        <v>0.66871203684941039</v>
      </c>
      <c r="F4" s="88">
        <f>MAY!J22</f>
        <v>0.67963834511800092</v>
      </c>
      <c r="G4" s="88">
        <f>JUNE!J22</f>
        <v>0.68242598524222886</v>
      </c>
      <c r="H4" s="88">
        <f>JULY!J22</f>
        <v>0.68419171404327495</v>
      </c>
      <c r="I4" s="88">
        <f>AUG!J22</f>
        <v>0.6831186703295431</v>
      </c>
      <c r="J4" s="88">
        <f>SEP!J22</f>
        <v>0.68829826951952877</v>
      </c>
      <c r="K4" s="88">
        <f>OCT!J22</f>
        <v>0.68986491287691964</v>
      </c>
      <c r="L4" s="88">
        <f>NOV!J22</f>
        <v>0.6913460081765882</v>
      </c>
      <c r="M4" s="88">
        <f>DEC!J22</f>
        <v>0.69893598129539825</v>
      </c>
    </row>
    <row r="5" spans="1:13" x14ac:dyDescent="0.25">
      <c r="A5" t="s">
        <v>75</v>
      </c>
      <c r="B5" s="88">
        <f>JAN!J17</f>
        <v>0.48275969946942471</v>
      </c>
      <c r="C5" s="88">
        <f>FEB!J17</f>
        <v>0.50113522230284224</v>
      </c>
      <c r="D5" s="88">
        <f>MAR!J17</f>
        <v>0.52091736965964219</v>
      </c>
      <c r="E5" s="88">
        <f>APR!J17</f>
        <v>0.54140051981816451</v>
      </c>
      <c r="F5" s="88">
        <f>MAY!J17</f>
        <v>0.56732785995847146</v>
      </c>
      <c r="G5" s="88">
        <f>JUNE!J17</f>
        <v>0.57127205491075195</v>
      </c>
      <c r="H5" s="88">
        <f>JULY!J17</f>
        <v>0.57621555441671946</v>
      </c>
      <c r="I5" s="88">
        <f>AUG!J17</f>
        <v>0.58188139098420766</v>
      </c>
      <c r="J5" s="88">
        <f>SEP!J17</f>
        <v>0.57690712201997707</v>
      </c>
      <c r="K5" s="88">
        <f>OCT!J17</f>
        <v>0.58557703409032791</v>
      </c>
      <c r="L5" s="88">
        <f>NOV!J17</f>
        <v>0.58926872861391388</v>
      </c>
      <c r="M5" s="88">
        <f>DEC!J17</f>
        <v>0.56439375670449277</v>
      </c>
    </row>
    <row r="6" spans="1:13" x14ac:dyDescent="0.25">
      <c r="A6" t="s">
        <v>76</v>
      </c>
      <c r="B6" s="88">
        <f>JAN!J2</f>
        <v>0.53565203858780486</v>
      </c>
      <c r="C6" s="88">
        <f>FEB!J2</f>
        <v>0.54940846804594856</v>
      </c>
      <c r="D6" s="88">
        <f>MAR!J2</f>
        <v>0.57610312548350751</v>
      </c>
      <c r="E6" s="88">
        <f>APR!J2</f>
        <v>0.6055891020862032</v>
      </c>
      <c r="F6" s="88">
        <f>MAY!J2</f>
        <v>0.63182125089302255</v>
      </c>
      <c r="G6" s="88">
        <f>JUNE!J2</f>
        <v>0.6281594129799668</v>
      </c>
      <c r="H6" s="88">
        <f>JULY!J2</f>
        <v>0.61766617492661779</v>
      </c>
      <c r="I6" s="88">
        <f>AUG!J2</f>
        <v>0.60680677902918645</v>
      </c>
      <c r="J6" s="88">
        <f>SEP!J2</f>
        <v>0.60529745361823828</v>
      </c>
      <c r="K6" s="88">
        <f>OCT!J2</f>
        <v>0.63690195801986704</v>
      </c>
      <c r="L6" s="88">
        <f>NOV!J2</f>
        <v>0.63980156179566772</v>
      </c>
      <c r="M6" s="88">
        <f>DEC!J2</f>
        <v>0.62136027658295967</v>
      </c>
    </row>
  </sheetData>
  <pageMargins left="0.45" right="0.45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1"/>
  <sheetViews>
    <sheetView workbookViewId="0">
      <selection activeCell="D6" sqref="D6"/>
    </sheetView>
  </sheetViews>
  <sheetFormatPr defaultRowHeight="14.4" x14ac:dyDescent="0.3"/>
  <cols>
    <col min="1" max="1" width="17.44140625" customWidth="1"/>
    <col min="2" max="2" width="13.109375" style="1" customWidth="1"/>
    <col min="3" max="3" width="14.44140625" style="1" customWidth="1"/>
    <col min="4" max="4" width="13.109375" style="1" customWidth="1"/>
    <col min="5" max="5" width="14.109375" style="1" customWidth="1"/>
    <col min="6" max="6" width="11.44140625" customWidth="1"/>
    <col min="7" max="7" width="12.88671875" customWidth="1"/>
    <col min="8" max="8" width="12.6640625" bestFit="1" customWidth="1"/>
    <col min="9" max="9" width="11.88671875" customWidth="1"/>
    <col min="10" max="10" width="13.6640625" bestFit="1" customWidth="1"/>
    <col min="12" max="12" width="12.6640625" bestFit="1" customWidth="1"/>
  </cols>
  <sheetData>
    <row r="1" spans="1:10" ht="43.2" x14ac:dyDescent="0.3">
      <c r="A1" s="132">
        <f>JAN!A1</f>
        <v>2015</v>
      </c>
      <c r="B1" s="133" t="str">
        <f>JAN!B1</f>
        <v>LDC # of Customer</v>
      </c>
      <c r="C1" s="133" t="str">
        <f>JAN!C1</f>
        <v>LDC  kWh used</v>
      </c>
      <c r="D1" s="133" t="str">
        <f>JAN!D1</f>
        <v xml:space="preserve"> CS # of Customer</v>
      </c>
      <c r="E1" s="133" t="str">
        <f>JAN!E1</f>
        <v xml:space="preserve"> CS  kWh Used</v>
      </c>
      <c r="F1" s="134" t="s">
        <v>11</v>
      </c>
      <c r="G1" s="134" t="s">
        <v>10</v>
      </c>
      <c r="H1" s="5" t="s">
        <v>12</v>
      </c>
      <c r="I1" s="5" t="s">
        <v>13</v>
      </c>
      <c r="J1" s="6" t="s">
        <v>70</v>
      </c>
    </row>
    <row r="2" spans="1:10" ht="15" x14ac:dyDescent="0.25">
      <c r="A2" s="135" t="s">
        <v>44</v>
      </c>
      <c r="B2" s="136">
        <v>2053810</v>
      </c>
      <c r="C2" s="136">
        <v>1859312876.9800003</v>
      </c>
      <c r="D2" s="136">
        <v>679317</v>
      </c>
      <c r="E2" s="136">
        <v>2267069323.1399999</v>
      </c>
      <c r="F2" s="119">
        <f>B2+D2</f>
        <v>2733127</v>
      </c>
      <c r="G2" s="119">
        <f>C2+E2</f>
        <v>4126382200.1199999</v>
      </c>
      <c r="H2" s="112">
        <f>SUM(H3:H36)</f>
        <v>0.99951449982991369</v>
      </c>
      <c r="I2" s="113">
        <f>SUM(I3:I36)</f>
        <v>0.99970619733367683</v>
      </c>
      <c r="J2" s="113">
        <f>E2/G2</f>
        <v>0.54940846804594856</v>
      </c>
    </row>
    <row r="3" spans="1:10" x14ac:dyDescent="0.3">
      <c r="A3" s="107" t="s">
        <v>4</v>
      </c>
      <c r="B3" s="109">
        <v>1618856</v>
      </c>
      <c r="C3" s="109">
        <v>1120897625.3700001</v>
      </c>
      <c r="D3" s="109">
        <v>462036</v>
      </c>
      <c r="E3" s="109">
        <v>323359207.10000002</v>
      </c>
      <c r="F3" s="119">
        <f t="shared" ref="F3:F41" si="0">B3+D3</f>
        <v>2080892</v>
      </c>
      <c r="G3" s="119">
        <f t="shared" ref="G3:G41" si="1">C3+E3</f>
        <v>1444256832.4700003</v>
      </c>
      <c r="H3" s="115">
        <f>G3/G$2</f>
        <v>0.35000558901887463</v>
      </c>
      <c r="I3" s="116">
        <f>F3/F2</f>
        <v>0.76135942457119632</v>
      </c>
      <c r="J3" s="116">
        <f>E3/G3</f>
        <v>0.22389314686293288</v>
      </c>
    </row>
    <row r="4" spans="1:10" x14ac:dyDescent="0.3">
      <c r="A4" s="108" t="s">
        <v>0</v>
      </c>
      <c r="B4" s="117">
        <v>794512</v>
      </c>
      <c r="C4" s="117">
        <v>573846207</v>
      </c>
      <c r="D4" s="117">
        <v>195740</v>
      </c>
      <c r="E4" s="117">
        <v>156700581</v>
      </c>
      <c r="F4" s="119">
        <f t="shared" si="0"/>
        <v>990252</v>
      </c>
      <c r="G4" s="119">
        <f t="shared" si="1"/>
        <v>730546788</v>
      </c>
      <c r="H4" s="115"/>
      <c r="I4" s="116"/>
      <c r="J4" s="116"/>
    </row>
    <row r="5" spans="1:10" x14ac:dyDescent="0.3">
      <c r="A5" s="108" t="s">
        <v>43</v>
      </c>
      <c r="B5" s="117">
        <v>682588</v>
      </c>
      <c r="C5" s="117">
        <v>441288602</v>
      </c>
      <c r="D5" s="117">
        <v>239408</v>
      </c>
      <c r="E5" s="117">
        <v>146120773</v>
      </c>
      <c r="F5" s="119">
        <f t="shared" si="0"/>
        <v>921996</v>
      </c>
      <c r="G5" s="119">
        <f t="shared" si="1"/>
        <v>587409375</v>
      </c>
      <c r="H5" s="115"/>
      <c r="I5" s="116"/>
      <c r="J5" s="116"/>
    </row>
    <row r="6" spans="1:10" x14ac:dyDescent="0.3">
      <c r="A6" s="108" t="s">
        <v>1</v>
      </c>
      <c r="B6" s="117">
        <v>125579</v>
      </c>
      <c r="C6" s="117">
        <v>95658021.699999988</v>
      </c>
      <c r="D6" s="117">
        <v>26331</v>
      </c>
      <c r="E6" s="117">
        <v>20129619.100000001</v>
      </c>
      <c r="F6" s="119">
        <f t="shared" si="0"/>
        <v>151910</v>
      </c>
      <c r="G6" s="119">
        <f t="shared" si="1"/>
        <v>115787640.79999998</v>
      </c>
      <c r="H6" s="115"/>
      <c r="I6" s="116"/>
      <c r="J6" s="116"/>
    </row>
    <row r="7" spans="1:10" x14ac:dyDescent="0.3">
      <c r="A7" s="108" t="s">
        <v>9</v>
      </c>
      <c r="B7" s="117">
        <v>16177</v>
      </c>
      <c r="C7" s="117">
        <v>10104794.67</v>
      </c>
      <c r="D7" s="117">
        <v>557</v>
      </c>
      <c r="E7" s="117">
        <v>408234</v>
      </c>
      <c r="F7" s="119">
        <f t="shared" si="0"/>
        <v>16734</v>
      </c>
      <c r="G7" s="119">
        <f t="shared" si="1"/>
        <v>10513028.67</v>
      </c>
      <c r="H7" s="115"/>
      <c r="I7" s="116"/>
      <c r="J7" s="116"/>
    </row>
    <row r="8" spans="1:10" x14ac:dyDescent="0.3">
      <c r="A8" s="107" t="s">
        <v>5</v>
      </c>
      <c r="B8" s="109">
        <v>196503</v>
      </c>
      <c r="C8" s="109">
        <v>142350913.73000002</v>
      </c>
      <c r="D8" s="109">
        <v>85700</v>
      </c>
      <c r="E8" s="109">
        <v>61081188.200000003</v>
      </c>
      <c r="F8" s="119">
        <f t="shared" si="0"/>
        <v>282203</v>
      </c>
      <c r="G8" s="119">
        <f t="shared" si="1"/>
        <v>203432101.93000001</v>
      </c>
      <c r="H8" s="115">
        <f>G8/G2</f>
        <v>4.9300353690960565E-2</v>
      </c>
      <c r="I8" s="121">
        <f>F8/F2</f>
        <v>0.10325279432679126</v>
      </c>
      <c r="J8" s="121">
        <f>E8/G8</f>
        <v>0.30025343896322587</v>
      </c>
    </row>
    <row r="9" spans="1:10" x14ac:dyDescent="0.3">
      <c r="A9" s="108" t="s">
        <v>0</v>
      </c>
      <c r="B9" s="117">
        <v>110093</v>
      </c>
      <c r="C9" s="117">
        <v>84730436</v>
      </c>
      <c r="D9" s="117">
        <v>51780</v>
      </c>
      <c r="E9" s="117">
        <v>39419843</v>
      </c>
      <c r="F9" s="119">
        <f t="shared" si="0"/>
        <v>161873</v>
      </c>
      <c r="G9" s="119">
        <f t="shared" si="1"/>
        <v>124150279</v>
      </c>
      <c r="H9" s="115"/>
      <c r="I9" s="121"/>
      <c r="J9" s="121"/>
    </row>
    <row r="10" spans="1:10" x14ac:dyDescent="0.3">
      <c r="A10" s="108" t="s">
        <v>43</v>
      </c>
      <c r="B10" s="117">
        <v>59505</v>
      </c>
      <c r="C10" s="117">
        <v>34011616</v>
      </c>
      <c r="D10" s="117">
        <v>23020</v>
      </c>
      <c r="E10" s="117">
        <v>13043800</v>
      </c>
      <c r="F10" s="119">
        <f t="shared" si="0"/>
        <v>82525</v>
      </c>
      <c r="G10" s="119">
        <f t="shared" si="1"/>
        <v>47055416</v>
      </c>
      <c r="H10" s="115"/>
      <c r="I10" s="121"/>
      <c r="J10" s="121"/>
    </row>
    <row r="11" spans="1:10" x14ac:dyDescent="0.3">
      <c r="A11" s="108" t="s">
        <v>1</v>
      </c>
      <c r="B11" s="117">
        <v>22664</v>
      </c>
      <c r="C11" s="117">
        <v>20539174.800000001</v>
      </c>
      <c r="D11" s="117">
        <v>10900</v>
      </c>
      <c r="E11" s="117">
        <v>8617545.1999999993</v>
      </c>
      <c r="F11" s="119">
        <f t="shared" si="0"/>
        <v>33564</v>
      </c>
      <c r="G11" s="119">
        <f t="shared" si="1"/>
        <v>29156720</v>
      </c>
      <c r="H11" s="115"/>
      <c r="I11" s="121"/>
      <c r="J11" s="121"/>
    </row>
    <row r="12" spans="1:10" x14ac:dyDescent="0.3">
      <c r="A12" s="108" t="s">
        <v>9</v>
      </c>
      <c r="B12" s="117">
        <v>4241</v>
      </c>
      <c r="C12" s="117">
        <v>3069686.93</v>
      </c>
      <c r="D12" s="117">
        <v>0</v>
      </c>
      <c r="E12" s="117">
        <v>0</v>
      </c>
      <c r="F12" s="119">
        <f t="shared" si="0"/>
        <v>4241</v>
      </c>
      <c r="G12" s="119">
        <f t="shared" si="1"/>
        <v>3069686.93</v>
      </c>
      <c r="H12" s="115"/>
      <c r="I12" s="121"/>
      <c r="J12" s="121"/>
    </row>
    <row r="13" spans="1:10" x14ac:dyDescent="0.3">
      <c r="A13" s="107" t="s">
        <v>6</v>
      </c>
      <c r="B13" s="109">
        <v>1606</v>
      </c>
      <c r="C13" s="109">
        <v>3218363</v>
      </c>
      <c r="D13" s="109">
        <v>1148</v>
      </c>
      <c r="E13" s="109">
        <v>2863428</v>
      </c>
      <c r="F13" s="119">
        <f t="shared" si="0"/>
        <v>2754</v>
      </c>
      <c r="G13" s="119">
        <f t="shared" si="1"/>
        <v>6081791</v>
      </c>
      <c r="H13" s="124">
        <f>G13/G2</f>
        <v>1.4738797098880309E-3</v>
      </c>
      <c r="I13" s="125">
        <f>F13/F2</f>
        <v>1.0076370399180134E-3</v>
      </c>
      <c r="J13" s="125">
        <f>E13/G13</f>
        <v>0.47081986210969762</v>
      </c>
    </row>
    <row r="14" spans="1:10" x14ac:dyDescent="0.3">
      <c r="A14" s="108" t="s">
        <v>0</v>
      </c>
      <c r="B14" s="117">
        <v>102</v>
      </c>
      <c r="C14" s="117">
        <v>500192</v>
      </c>
      <c r="D14" s="117">
        <v>69</v>
      </c>
      <c r="E14" s="117">
        <v>1147300</v>
      </c>
      <c r="F14" s="119">
        <f t="shared" si="0"/>
        <v>171</v>
      </c>
      <c r="G14" s="119">
        <f t="shared" si="1"/>
        <v>1647492</v>
      </c>
      <c r="H14" s="124"/>
      <c r="I14" s="126"/>
      <c r="J14" s="126"/>
    </row>
    <row r="15" spans="1:10" x14ac:dyDescent="0.3">
      <c r="A15" s="108" t="s">
        <v>43</v>
      </c>
      <c r="B15" s="117">
        <v>1504</v>
      </c>
      <c r="C15" s="117">
        <v>2718171</v>
      </c>
      <c r="D15" s="117">
        <v>1079</v>
      </c>
      <c r="E15" s="117">
        <v>1716128</v>
      </c>
      <c r="F15" s="119">
        <f t="shared" si="0"/>
        <v>2583</v>
      </c>
      <c r="G15" s="119">
        <f t="shared" si="1"/>
        <v>4434299</v>
      </c>
      <c r="H15" s="124"/>
      <c r="I15" s="126"/>
      <c r="J15" s="126"/>
    </row>
    <row r="16" spans="1:10" x14ac:dyDescent="0.3">
      <c r="A16" s="108" t="s">
        <v>9</v>
      </c>
      <c r="B16" s="117">
        <v>0</v>
      </c>
      <c r="C16" s="117">
        <v>0</v>
      </c>
      <c r="D16" s="117">
        <v>0</v>
      </c>
      <c r="E16" s="117">
        <v>0</v>
      </c>
      <c r="F16" s="119">
        <f t="shared" si="0"/>
        <v>0</v>
      </c>
      <c r="G16" s="119">
        <f t="shared" si="1"/>
        <v>0</v>
      </c>
      <c r="H16" s="124"/>
      <c r="I16" s="127"/>
      <c r="J16" s="127"/>
    </row>
    <row r="17" spans="1:10" x14ac:dyDescent="0.3">
      <c r="A17" s="107" t="s">
        <v>7</v>
      </c>
      <c r="B17" s="109">
        <v>202414</v>
      </c>
      <c r="C17" s="109">
        <v>215182094.00999999</v>
      </c>
      <c r="D17" s="109">
        <v>89387</v>
      </c>
      <c r="E17" s="109">
        <v>216161435.59999999</v>
      </c>
      <c r="F17" s="119">
        <f t="shared" si="0"/>
        <v>291801</v>
      </c>
      <c r="G17" s="119">
        <f t="shared" si="1"/>
        <v>431343529.61000001</v>
      </c>
      <c r="H17" s="115">
        <f>G17/G2</f>
        <v>0.10453310156229736</v>
      </c>
      <c r="I17" s="121">
        <f>F17/F2</f>
        <v>0.10676452283410175</v>
      </c>
      <c r="J17" s="121">
        <f>E17/G17</f>
        <v>0.50113522230284224</v>
      </c>
    </row>
    <row r="18" spans="1:10" x14ac:dyDescent="0.3">
      <c r="A18" s="108" t="s">
        <v>0</v>
      </c>
      <c r="B18" s="117">
        <v>103610</v>
      </c>
      <c r="C18" s="117">
        <v>118222814</v>
      </c>
      <c r="D18" s="117">
        <v>43858</v>
      </c>
      <c r="E18" s="117">
        <v>81700110</v>
      </c>
      <c r="F18" s="119">
        <f t="shared" si="0"/>
        <v>147468</v>
      </c>
      <c r="G18" s="119">
        <f t="shared" si="1"/>
        <v>199922924</v>
      </c>
      <c r="H18" s="115"/>
      <c r="I18" s="121"/>
      <c r="J18" s="121"/>
    </row>
    <row r="19" spans="1:10" x14ac:dyDescent="0.3">
      <c r="A19" s="108" t="s">
        <v>43</v>
      </c>
      <c r="B19" s="117">
        <v>83398</v>
      </c>
      <c r="C19" s="117">
        <v>68097288</v>
      </c>
      <c r="D19" s="117">
        <v>38040</v>
      </c>
      <c r="E19" s="117">
        <v>73938939</v>
      </c>
      <c r="F19" s="119">
        <f t="shared" si="0"/>
        <v>121438</v>
      </c>
      <c r="G19" s="119">
        <f t="shared" si="1"/>
        <v>142036227</v>
      </c>
      <c r="H19" s="115"/>
      <c r="I19" s="121"/>
      <c r="J19" s="121"/>
    </row>
    <row r="20" spans="1:10" x14ac:dyDescent="0.3">
      <c r="A20" s="108" t="s">
        <v>1</v>
      </c>
      <c r="B20" s="117">
        <v>13694</v>
      </c>
      <c r="C20" s="117">
        <v>28469124</v>
      </c>
      <c r="D20" s="117">
        <v>6655</v>
      </c>
      <c r="E20" s="117">
        <v>56625152.200000003</v>
      </c>
      <c r="F20" s="119">
        <f t="shared" si="0"/>
        <v>20349</v>
      </c>
      <c r="G20" s="119">
        <f t="shared" si="1"/>
        <v>85094276.200000003</v>
      </c>
      <c r="H20" s="115"/>
      <c r="I20" s="121"/>
      <c r="J20" s="121"/>
    </row>
    <row r="21" spans="1:10" x14ac:dyDescent="0.3">
      <c r="A21" s="108" t="s">
        <v>9</v>
      </c>
      <c r="B21" s="117">
        <v>1712</v>
      </c>
      <c r="C21" s="117">
        <v>392868.01</v>
      </c>
      <c r="D21" s="117">
        <v>834</v>
      </c>
      <c r="E21" s="117">
        <v>3897234.4</v>
      </c>
      <c r="F21" s="119">
        <f t="shared" si="0"/>
        <v>2546</v>
      </c>
      <c r="G21" s="119">
        <f t="shared" si="1"/>
        <v>4290102.41</v>
      </c>
      <c r="H21" s="115"/>
      <c r="I21" s="121"/>
      <c r="J21" s="121"/>
    </row>
    <row r="22" spans="1:10" x14ac:dyDescent="0.3">
      <c r="A22" s="107" t="s">
        <v>3</v>
      </c>
      <c r="B22" s="109">
        <v>25369</v>
      </c>
      <c r="C22" s="109">
        <v>222811780.65000001</v>
      </c>
      <c r="D22" s="109">
        <v>21054</v>
      </c>
      <c r="E22" s="109">
        <v>374130723.10000002</v>
      </c>
      <c r="F22" s="119">
        <f t="shared" si="0"/>
        <v>46423</v>
      </c>
      <c r="G22" s="119">
        <f t="shared" si="1"/>
        <v>596942503.75</v>
      </c>
      <c r="H22" s="115">
        <f>G22/G2</f>
        <v>0.14466486011224075</v>
      </c>
      <c r="I22" s="121">
        <f>F22/F2</f>
        <v>1.6985306573752336E-2</v>
      </c>
      <c r="J22" s="121">
        <f>E22/G22</f>
        <v>0.62674498925726729</v>
      </c>
    </row>
    <row r="23" spans="1:10" x14ac:dyDescent="0.3">
      <c r="A23" s="108" t="s">
        <v>0</v>
      </c>
      <c r="B23" s="117">
        <v>4252</v>
      </c>
      <c r="C23" s="117">
        <v>71908132</v>
      </c>
      <c r="D23" s="117">
        <v>7626</v>
      </c>
      <c r="E23" s="117">
        <v>167778464</v>
      </c>
      <c r="F23" s="119">
        <f t="shared" si="0"/>
        <v>11878</v>
      </c>
      <c r="G23" s="119">
        <f t="shared" si="1"/>
        <v>239686596</v>
      </c>
      <c r="H23" s="115"/>
      <c r="I23" s="121"/>
      <c r="J23" s="121"/>
    </row>
    <row r="24" spans="1:10" x14ac:dyDescent="0.3">
      <c r="A24" s="108" t="s">
        <v>43</v>
      </c>
      <c r="B24" s="117">
        <v>19692</v>
      </c>
      <c r="C24" s="117">
        <v>137944098</v>
      </c>
      <c r="D24" s="117">
        <v>12643</v>
      </c>
      <c r="E24" s="117">
        <v>169095440</v>
      </c>
      <c r="F24" s="119">
        <f t="shared" si="0"/>
        <v>32335</v>
      </c>
      <c r="G24" s="119">
        <f t="shared" si="1"/>
        <v>307039538</v>
      </c>
      <c r="H24" s="115"/>
      <c r="I24" s="121"/>
      <c r="J24" s="121"/>
    </row>
    <row r="25" spans="1:10" x14ac:dyDescent="0.3">
      <c r="A25" s="108" t="s">
        <v>1</v>
      </c>
      <c r="B25" s="117">
        <v>298</v>
      </c>
      <c r="C25" s="117">
        <v>8118438</v>
      </c>
      <c r="D25" s="117">
        <v>765</v>
      </c>
      <c r="E25" s="117">
        <v>28847767.600000001</v>
      </c>
      <c r="F25" s="119">
        <f t="shared" si="0"/>
        <v>1063</v>
      </c>
      <c r="G25" s="119">
        <f t="shared" si="1"/>
        <v>36966205.600000001</v>
      </c>
      <c r="H25" s="115"/>
      <c r="I25" s="121"/>
      <c r="J25" s="121"/>
    </row>
    <row r="26" spans="1:10" x14ac:dyDescent="0.3">
      <c r="A26" s="108" t="s">
        <v>9</v>
      </c>
      <c r="B26" s="117">
        <v>1127</v>
      </c>
      <c r="C26" s="117">
        <v>4841112.6500000004</v>
      </c>
      <c r="D26" s="117">
        <v>20</v>
      </c>
      <c r="E26" s="117">
        <v>8409051.5</v>
      </c>
      <c r="F26" s="119">
        <f t="shared" si="0"/>
        <v>1147</v>
      </c>
      <c r="G26" s="119">
        <f t="shared" si="1"/>
        <v>13250164.15</v>
      </c>
      <c r="H26" s="115"/>
      <c r="I26" s="121"/>
      <c r="J26" s="121"/>
    </row>
    <row r="27" spans="1:10" x14ac:dyDescent="0.3">
      <c r="A27" s="107" t="s">
        <v>2</v>
      </c>
      <c r="B27" s="109">
        <v>1537</v>
      </c>
      <c r="C27" s="109">
        <v>147143671.5</v>
      </c>
      <c r="D27" s="109">
        <v>11180</v>
      </c>
      <c r="E27" s="109">
        <v>1274278177.1199999</v>
      </c>
      <c r="F27" s="119">
        <f t="shared" si="0"/>
        <v>12717</v>
      </c>
      <c r="G27" s="119">
        <f t="shared" si="1"/>
        <v>1421421848.6199999</v>
      </c>
      <c r="H27" s="115">
        <f>G27/G2</f>
        <v>0.34447168965072195</v>
      </c>
      <c r="I27" s="128">
        <f>F27/F2</f>
        <v>4.6529122137390615E-3</v>
      </c>
      <c r="J27" s="128">
        <f>E27/G27</f>
        <v>0.89648134954246284</v>
      </c>
    </row>
    <row r="28" spans="1:10" x14ac:dyDescent="0.3">
      <c r="A28" s="108" t="s">
        <v>0</v>
      </c>
      <c r="B28" s="117">
        <v>527</v>
      </c>
      <c r="C28" s="117">
        <v>53827509</v>
      </c>
      <c r="D28" s="117">
        <v>2466</v>
      </c>
      <c r="E28" s="117">
        <v>558590411</v>
      </c>
      <c r="F28" s="119">
        <f t="shared" si="0"/>
        <v>2993</v>
      </c>
      <c r="G28" s="119">
        <f t="shared" si="1"/>
        <v>612417920</v>
      </c>
      <c r="H28" s="115"/>
      <c r="I28" s="128"/>
      <c r="J28" s="128"/>
    </row>
    <row r="29" spans="1:10" x14ac:dyDescent="0.3">
      <c r="A29" s="108" t="s">
        <v>43</v>
      </c>
      <c r="B29" s="117">
        <v>978</v>
      </c>
      <c r="C29" s="117">
        <v>87640056</v>
      </c>
      <c r="D29" s="117">
        <v>3023</v>
      </c>
      <c r="E29" s="117">
        <v>643796290</v>
      </c>
      <c r="F29" s="119">
        <f t="shared" si="0"/>
        <v>4001</v>
      </c>
      <c r="G29" s="119">
        <f t="shared" si="1"/>
        <v>731436346</v>
      </c>
      <c r="H29" s="115"/>
      <c r="I29" s="128"/>
      <c r="J29" s="128"/>
    </row>
    <row r="30" spans="1:10" x14ac:dyDescent="0.3">
      <c r="A30" s="108" t="s">
        <v>1</v>
      </c>
      <c r="B30" s="117">
        <v>27</v>
      </c>
      <c r="C30" s="117">
        <v>4172712</v>
      </c>
      <c r="D30" s="117">
        <v>197</v>
      </c>
      <c r="E30" s="117">
        <v>51427943</v>
      </c>
      <c r="F30" s="119">
        <f t="shared" si="0"/>
        <v>224</v>
      </c>
      <c r="G30" s="119">
        <f t="shared" si="1"/>
        <v>55600655</v>
      </c>
      <c r="H30" s="115"/>
      <c r="I30" s="128"/>
      <c r="J30" s="128"/>
    </row>
    <row r="31" spans="1:10" x14ac:dyDescent="0.3">
      <c r="A31" s="108" t="s">
        <v>9</v>
      </c>
      <c r="B31" s="117">
        <v>5</v>
      </c>
      <c r="C31" s="117">
        <v>1503394.5</v>
      </c>
      <c r="D31" s="117">
        <v>5494</v>
      </c>
      <c r="E31" s="117">
        <v>20463533.120000001</v>
      </c>
      <c r="F31" s="119">
        <f t="shared" si="0"/>
        <v>5499</v>
      </c>
      <c r="G31" s="119">
        <f t="shared" si="1"/>
        <v>21966927.620000001</v>
      </c>
      <c r="H31" s="115"/>
      <c r="I31" s="128"/>
      <c r="J31" s="128"/>
    </row>
    <row r="32" spans="1:10" x14ac:dyDescent="0.3">
      <c r="A32" s="107" t="s">
        <v>8</v>
      </c>
      <c r="B32" s="109">
        <v>6975</v>
      </c>
      <c r="C32" s="109">
        <v>6393614.9199999999</v>
      </c>
      <c r="D32" s="109">
        <v>8559</v>
      </c>
      <c r="E32" s="109">
        <v>14506618.560000001</v>
      </c>
      <c r="F32" s="119">
        <f t="shared" si="0"/>
        <v>15534</v>
      </c>
      <c r="G32" s="119">
        <f t="shared" si="1"/>
        <v>20900233.48</v>
      </c>
      <c r="H32" s="129">
        <f>G32/G2</f>
        <v>5.0650260849303286E-3</v>
      </c>
      <c r="I32" s="128">
        <f>F32/F2</f>
        <v>5.6835997741780751E-3</v>
      </c>
      <c r="J32" s="128">
        <f>E32/G32</f>
        <v>0.69408882794930382</v>
      </c>
    </row>
    <row r="33" spans="1:10" x14ac:dyDescent="0.3">
      <c r="A33" s="108" t="s">
        <v>0</v>
      </c>
      <c r="B33" s="117">
        <v>561</v>
      </c>
      <c r="C33" s="117">
        <v>3550326</v>
      </c>
      <c r="D33" s="117">
        <v>666</v>
      </c>
      <c r="E33" s="117">
        <v>5120398</v>
      </c>
      <c r="F33" s="119">
        <f t="shared" si="0"/>
        <v>1227</v>
      </c>
      <c r="G33" s="119">
        <f t="shared" si="1"/>
        <v>8670724</v>
      </c>
      <c r="H33" s="129"/>
      <c r="I33" s="128"/>
      <c r="J33" s="128"/>
    </row>
    <row r="34" spans="1:10" x14ac:dyDescent="0.3">
      <c r="A34" s="108" t="s">
        <v>43</v>
      </c>
      <c r="B34" s="117">
        <v>5863</v>
      </c>
      <c r="C34" s="117">
        <v>1769709</v>
      </c>
      <c r="D34" s="117">
        <v>6726</v>
      </c>
      <c r="E34" s="117">
        <v>3367561</v>
      </c>
      <c r="F34" s="119">
        <f t="shared" si="0"/>
        <v>12589</v>
      </c>
      <c r="G34" s="119">
        <f t="shared" si="1"/>
        <v>5137270</v>
      </c>
      <c r="H34" s="129"/>
      <c r="I34" s="128"/>
      <c r="J34" s="128"/>
    </row>
    <row r="35" spans="1:10" x14ac:dyDescent="0.3">
      <c r="A35" s="108" t="s">
        <v>1</v>
      </c>
      <c r="B35" s="117">
        <v>165</v>
      </c>
      <c r="C35" s="117">
        <v>974889.2</v>
      </c>
      <c r="D35" s="117">
        <v>1166</v>
      </c>
      <c r="E35" s="117">
        <v>1846266.9</v>
      </c>
      <c r="F35" s="119">
        <f t="shared" si="0"/>
        <v>1331</v>
      </c>
      <c r="G35" s="119">
        <f t="shared" si="1"/>
        <v>2821156.0999999996</v>
      </c>
      <c r="H35" s="129"/>
      <c r="I35" s="128"/>
      <c r="J35" s="128"/>
    </row>
    <row r="36" spans="1:10" x14ac:dyDescent="0.3">
      <c r="A36" s="108" t="s">
        <v>9</v>
      </c>
      <c r="B36" s="117">
        <v>386</v>
      </c>
      <c r="C36" s="117">
        <v>98690.72</v>
      </c>
      <c r="D36" s="117">
        <v>1</v>
      </c>
      <c r="E36" s="117">
        <v>4172392.66</v>
      </c>
      <c r="F36" s="119">
        <f t="shared" si="0"/>
        <v>387</v>
      </c>
      <c r="G36" s="119">
        <f t="shared" si="1"/>
        <v>4271083.38</v>
      </c>
      <c r="H36" s="129"/>
      <c r="I36" s="128"/>
      <c r="J36" s="128"/>
    </row>
    <row r="37" spans="1:10" x14ac:dyDescent="0.3">
      <c r="A37" s="107" t="s">
        <v>20</v>
      </c>
      <c r="B37" s="109">
        <v>550</v>
      </c>
      <c r="C37" s="109">
        <v>1314813.8</v>
      </c>
      <c r="D37" s="109">
        <v>253</v>
      </c>
      <c r="E37" s="109">
        <v>688545.46</v>
      </c>
      <c r="F37" s="119">
        <f t="shared" si="0"/>
        <v>803</v>
      </c>
      <c r="G37" s="119">
        <f t="shared" si="1"/>
        <v>2003359.26</v>
      </c>
      <c r="H37" s="129">
        <f>G37/G2</f>
        <v>4.8550017008645977E-4</v>
      </c>
      <c r="I37" s="128">
        <f>F37/F2</f>
        <v>2.938026663232261E-4</v>
      </c>
      <c r="J37" s="128">
        <f>E37/G37</f>
        <v>0.34369544881330966</v>
      </c>
    </row>
    <row r="38" spans="1:10" x14ac:dyDescent="0.3">
      <c r="A38" s="108" t="s">
        <v>0</v>
      </c>
      <c r="B38" s="117">
        <v>0</v>
      </c>
      <c r="C38" s="117">
        <v>0</v>
      </c>
      <c r="D38" s="117">
        <v>0</v>
      </c>
      <c r="E38" s="117">
        <v>0</v>
      </c>
      <c r="F38" s="119">
        <f t="shared" si="0"/>
        <v>0</v>
      </c>
      <c r="G38" s="119">
        <f t="shared" si="1"/>
        <v>0</v>
      </c>
      <c r="H38" s="129"/>
      <c r="I38" s="128"/>
      <c r="J38" s="128"/>
    </row>
    <row r="39" spans="1:10" x14ac:dyDescent="0.3">
      <c r="A39" s="108" t="s">
        <v>43</v>
      </c>
      <c r="B39" s="117">
        <v>0</v>
      </c>
      <c r="C39" s="117">
        <v>0</v>
      </c>
      <c r="D39" s="117">
        <v>0</v>
      </c>
      <c r="E39" s="117">
        <v>0</v>
      </c>
      <c r="F39" s="119">
        <f t="shared" si="0"/>
        <v>0</v>
      </c>
      <c r="G39" s="119">
        <f t="shared" si="1"/>
        <v>0</v>
      </c>
      <c r="H39" s="129"/>
      <c r="I39" s="128"/>
      <c r="J39" s="128"/>
    </row>
    <row r="40" spans="1:10" x14ac:dyDescent="0.3">
      <c r="A40" s="108" t="s">
        <v>1</v>
      </c>
      <c r="B40" s="117">
        <v>504</v>
      </c>
      <c r="C40" s="117">
        <v>1192307.8</v>
      </c>
      <c r="D40" s="117">
        <v>108</v>
      </c>
      <c r="E40" s="117">
        <v>556051.9</v>
      </c>
      <c r="F40" s="119">
        <f t="shared" si="0"/>
        <v>612</v>
      </c>
      <c r="G40" s="119">
        <f t="shared" si="1"/>
        <v>1748359.7000000002</v>
      </c>
      <c r="H40" s="129"/>
      <c r="I40" s="128"/>
      <c r="J40" s="128"/>
    </row>
    <row r="41" spans="1:10" x14ac:dyDescent="0.3">
      <c r="A41" s="108" t="s">
        <v>9</v>
      </c>
      <c r="B41" s="117">
        <v>46</v>
      </c>
      <c r="C41" s="117">
        <v>122506</v>
      </c>
      <c r="D41" s="117">
        <v>145</v>
      </c>
      <c r="E41" s="117">
        <v>132493.56</v>
      </c>
      <c r="F41" s="119">
        <f t="shared" si="0"/>
        <v>191</v>
      </c>
      <c r="G41" s="119">
        <f t="shared" si="1"/>
        <v>254999.56</v>
      </c>
      <c r="H41" s="129"/>
      <c r="I41" s="128"/>
      <c r="J41" s="128"/>
    </row>
    <row r="43" spans="1:10" x14ac:dyDescent="0.3">
      <c r="F43" s="1"/>
    </row>
    <row r="44" spans="1:10" x14ac:dyDescent="0.3">
      <c r="A44" t="s">
        <v>14</v>
      </c>
    </row>
    <row r="45" spans="1:10" x14ac:dyDescent="0.3">
      <c r="A45" t="s">
        <v>15</v>
      </c>
    </row>
    <row r="46" spans="1:10" x14ac:dyDescent="0.3">
      <c r="A46" t="s">
        <v>16</v>
      </c>
    </row>
    <row r="47" spans="1:10" x14ac:dyDescent="0.3">
      <c r="A47" t="s">
        <v>17</v>
      </c>
    </row>
    <row r="48" spans="1:10" x14ac:dyDescent="0.3">
      <c r="A48" t="s">
        <v>18</v>
      </c>
    </row>
    <row r="49" spans="1:1" x14ac:dyDescent="0.3">
      <c r="A49" t="s">
        <v>19</v>
      </c>
    </row>
    <row r="50" spans="1:1" x14ac:dyDescent="0.3">
      <c r="A50" t="s">
        <v>40</v>
      </c>
    </row>
    <row r="51" spans="1:1" x14ac:dyDescent="0.3">
      <c r="A51" t="s">
        <v>41</v>
      </c>
    </row>
  </sheetData>
  <mergeCells count="24">
    <mergeCell ref="H32:H36"/>
    <mergeCell ref="I32:I36"/>
    <mergeCell ref="J32:J36"/>
    <mergeCell ref="H37:H41"/>
    <mergeCell ref="I37:I41"/>
    <mergeCell ref="J37:J41"/>
    <mergeCell ref="H22:H26"/>
    <mergeCell ref="I22:I26"/>
    <mergeCell ref="J22:J26"/>
    <mergeCell ref="H27:H31"/>
    <mergeCell ref="I27:I31"/>
    <mergeCell ref="J27:J31"/>
    <mergeCell ref="H13:H16"/>
    <mergeCell ref="I13:I16"/>
    <mergeCell ref="J13:J16"/>
    <mergeCell ref="H17:H21"/>
    <mergeCell ref="I17:I21"/>
    <mergeCell ref="J17:J21"/>
    <mergeCell ref="H3:H7"/>
    <mergeCell ref="I3:I7"/>
    <mergeCell ref="J3:J7"/>
    <mergeCell ref="H8:H12"/>
    <mergeCell ref="I8:I12"/>
    <mergeCell ref="J8:J12"/>
  </mergeCells>
  <pageMargins left="0.7" right="0.7" top="0.75" bottom="0.75" header="0.3" footer="0.3"/>
  <pageSetup scale="6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1"/>
  <sheetViews>
    <sheetView workbookViewId="0">
      <selection activeCell="B2" sqref="B2:J41"/>
    </sheetView>
  </sheetViews>
  <sheetFormatPr defaultRowHeight="14.4" x14ac:dyDescent="0.3"/>
  <cols>
    <col min="1" max="1" width="17.44140625" customWidth="1"/>
    <col min="2" max="2" width="13.109375" style="1" customWidth="1"/>
    <col min="3" max="3" width="14.44140625" style="1" customWidth="1"/>
    <col min="4" max="4" width="13.109375" style="1" customWidth="1"/>
    <col min="5" max="5" width="14.109375" style="1" customWidth="1"/>
    <col min="6" max="6" width="11.44140625" customWidth="1"/>
    <col min="7" max="7" width="12.88671875" customWidth="1"/>
    <col min="8" max="8" width="12.6640625" bestFit="1" customWidth="1"/>
    <col min="9" max="9" width="11.88671875" customWidth="1"/>
    <col min="10" max="10" width="13.6640625" bestFit="1" customWidth="1"/>
    <col min="12" max="12" width="12.6640625" bestFit="1" customWidth="1"/>
  </cols>
  <sheetData>
    <row r="1" spans="1:10" ht="43.2" x14ac:dyDescent="0.3">
      <c r="A1" s="132">
        <f>JAN!A1</f>
        <v>2015</v>
      </c>
      <c r="B1" s="133" t="str">
        <f>FEB!B1</f>
        <v>LDC # of Customer</v>
      </c>
      <c r="C1" s="133" t="str">
        <f>FEB!C1</f>
        <v>LDC  kWh used</v>
      </c>
      <c r="D1" s="133" t="str">
        <f>FEB!D1</f>
        <v xml:space="preserve"> CS # of Customer</v>
      </c>
      <c r="E1" s="133" t="str">
        <f>FEB!E1</f>
        <v xml:space="preserve"> CS  kWh Used</v>
      </c>
      <c r="F1" s="134" t="s">
        <v>11</v>
      </c>
      <c r="G1" s="134" t="s">
        <v>10</v>
      </c>
      <c r="H1" s="5" t="s">
        <v>12</v>
      </c>
      <c r="I1" s="5" t="s">
        <v>13</v>
      </c>
      <c r="J1" s="6" t="s">
        <v>70</v>
      </c>
    </row>
    <row r="2" spans="1:10" ht="15" x14ac:dyDescent="0.25">
      <c r="A2" s="135" t="s">
        <v>45</v>
      </c>
      <c r="B2" s="109">
        <v>2027868</v>
      </c>
      <c r="C2" s="109">
        <v>1698259005.5600004</v>
      </c>
      <c r="D2" s="109">
        <v>710984</v>
      </c>
      <c r="E2" s="137">
        <v>2308043252.5</v>
      </c>
      <c r="F2" s="119">
        <f>B2+D2</f>
        <v>2738852</v>
      </c>
      <c r="G2" s="119">
        <f>C2+E2</f>
        <v>4006302258.0600004</v>
      </c>
      <c r="H2" s="112">
        <f>SUM(H3:H36)</f>
        <v>0.99953381291782384</v>
      </c>
      <c r="I2" s="113">
        <f>SUM(I3:I36)</f>
        <v>0.99970681146699403</v>
      </c>
      <c r="J2" s="113">
        <f>E2/G2</f>
        <v>0.57610312548350751</v>
      </c>
    </row>
    <row r="3" spans="1:10" x14ac:dyDescent="0.3">
      <c r="A3" s="107" t="s">
        <v>4</v>
      </c>
      <c r="B3" s="109">
        <v>1598146</v>
      </c>
      <c r="C3" s="109">
        <v>1015928643.4</v>
      </c>
      <c r="D3" s="109">
        <v>483451</v>
      </c>
      <c r="E3" s="109">
        <v>326025392.69999999</v>
      </c>
      <c r="F3" s="138">
        <f>B3+D3</f>
        <v>2081597</v>
      </c>
      <c r="G3" s="109">
        <f>C3+E3</f>
        <v>1341954036.0999999</v>
      </c>
      <c r="H3" s="115">
        <f>G3/G$2</f>
        <v>0.33496075674275849</v>
      </c>
      <c r="I3" s="116">
        <f>F3/F2</f>
        <v>0.76002536829299283</v>
      </c>
      <c r="J3" s="116">
        <f>E3/G3</f>
        <v>0.24294825599802078</v>
      </c>
    </row>
    <row r="4" spans="1:10" x14ac:dyDescent="0.3">
      <c r="A4" s="108" t="s">
        <v>0</v>
      </c>
      <c r="B4" s="117">
        <v>781921</v>
      </c>
      <c r="C4" s="117">
        <v>527628863</v>
      </c>
      <c r="D4" s="117">
        <v>209746</v>
      </c>
      <c r="E4" s="117">
        <v>161448946</v>
      </c>
      <c r="F4" s="139">
        <f>B4+D4</f>
        <v>991667</v>
      </c>
      <c r="G4" s="117">
        <f t="shared" ref="F4:G36" si="0">C4+E4</f>
        <v>689077809</v>
      </c>
      <c r="H4" s="115"/>
      <c r="I4" s="116"/>
      <c r="J4" s="116"/>
    </row>
    <row r="5" spans="1:10" x14ac:dyDescent="0.3">
      <c r="A5" s="108" t="s">
        <v>43</v>
      </c>
      <c r="B5" s="117">
        <v>676175</v>
      </c>
      <c r="C5" s="117">
        <v>396423627</v>
      </c>
      <c r="D5" s="117">
        <v>245101</v>
      </c>
      <c r="E5" s="117">
        <v>144791226</v>
      </c>
      <c r="F5" s="139">
        <f t="shared" si="0"/>
        <v>921276</v>
      </c>
      <c r="G5" s="117">
        <f t="shared" si="0"/>
        <v>541214853</v>
      </c>
      <c r="H5" s="115"/>
      <c r="I5" s="116"/>
      <c r="J5" s="116"/>
    </row>
    <row r="6" spans="1:10" x14ac:dyDescent="0.3">
      <c r="A6" s="108" t="s">
        <v>1</v>
      </c>
      <c r="B6" s="117">
        <v>124126</v>
      </c>
      <c r="C6" s="117">
        <v>81488802.400000006</v>
      </c>
      <c r="D6" s="117">
        <v>27760</v>
      </c>
      <c r="E6" s="117">
        <v>19346858.699999999</v>
      </c>
      <c r="F6" s="139">
        <f t="shared" si="0"/>
        <v>151886</v>
      </c>
      <c r="G6" s="117">
        <f t="shared" si="0"/>
        <v>100835661.10000001</v>
      </c>
      <c r="H6" s="115"/>
      <c r="I6" s="116"/>
      <c r="J6" s="116"/>
    </row>
    <row r="7" spans="1:10" x14ac:dyDescent="0.3">
      <c r="A7" s="108" t="s">
        <v>9</v>
      </c>
      <c r="B7" s="117">
        <v>15924</v>
      </c>
      <c r="C7" s="117">
        <v>10387351</v>
      </c>
      <c r="D7" s="117">
        <v>844</v>
      </c>
      <c r="E7" s="117">
        <v>438362</v>
      </c>
      <c r="F7" s="139">
        <f t="shared" si="0"/>
        <v>16768</v>
      </c>
      <c r="G7" s="117">
        <f t="shared" si="0"/>
        <v>10825713</v>
      </c>
      <c r="H7" s="115"/>
      <c r="I7" s="116"/>
      <c r="J7" s="116"/>
    </row>
    <row r="8" spans="1:10" x14ac:dyDescent="0.3">
      <c r="A8" s="107" t="s">
        <v>5</v>
      </c>
      <c r="B8" s="109">
        <v>193882</v>
      </c>
      <c r="C8" s="109">
        <v>131539935.3</v>
      </c>
      <c r="D8" s="109">
        <v>92002</v>
      </c>
      <c r="E8" s="109">
        <v>62221360</v>
      </c>
      <c r="F8" s="140">
        <f t="shared" si="0"/>
        <v>285884</v>
      </c>
      <c r="G8" s="119">
        <f t="shared" si="0"/>
        <v>193761295.30000001</v>
      </c>
      <c r="H8" s="115">
        <f>G8/G2</f>
        <v>4.8364123028956478E-2</v>
      </c>
      <c r="I8" s="121">
        <f>F8/F2</f>
        <v>0.10438095961373597</v>
      </c>
      <c r="J8" s="121">
        <f>E8/G8</f>
        <v>0.32112378224796062</v>
      </c>
    </row>
    <row r="9" spans="1:10" x14ac:dyDescent="0.3">
      <c r="A9" s="108" t="s">
        <v>0</v>
      </c>
      <c r="B9" s="117">
        <v>108745</v>
      </c>
      <c r="C9" s="117">
        <v>78704577</v>
      </c>
      <c r="D9" s="117">
        <v>55610</v>
      </c>
      <c r="E9" s="117">
        <v>40543784</v>
      </c>
      <c r="F9" s="141">
        <f t="shared" si="0"/>
        <v>164355</v>
      </c>
      <c r="G9" s="122">
        <f t="shared" si="0"/>
        <v>119248361</v>
      </c>
      <c r="H9" s="115"/>
      <c r="I9" s="121"/>
      <c r="J9" s="121"/>
    </row>
    <row r="10" spans="1:10" x14ac:dyDescent="0.3">
      <c r="A10" s="108" t="s">
        <v>43</v>
      </c>
      <c r="B10" s="117">
        <v>58728</v>
      </c>
      <c r="C10" s="117">
        <v>32150602</v>
      </c>
      <c r="D10" s="117">
        <v>25082</v>
      </c>
      <c r="E10" s="117">
        <v>13744534</v>
      </c>
      <c r="F10" s="141">
        <f t="shared" si="0"/>
        <v>83810</v>
      </c>
      <c r="G10" s="122">
        <f t="shared" si="0"/>
        <v>45895136</v>
      </c>
      <c r="H10" s="115"/>
      <c r="I10" s="121"/>
      <c r="J10" s="121"/>
    </row>
    <row r="11" spans="1:10" x14ac:dyDescent="0.3">
      <c r="A11" s="108" t="s">
        <v>1</v>
      </c>
      <c r="B11" s="117">
        <v>22458</v>
      </c>
      <c r="C11" s="117">
        <v>17550783.300000001</v>
      </c>
      <c r="D11" s="117">
        <v>11310</v>
      </c>
      <c r="E11" s="117">
        <v>7933042</v>
      </c>
      <c r="F11" s="141">
        <f t="shared" si="0"/>
        <v>33768</v>
      </c>
      <c r="G11" s="122">
        <f t="shared" si="0"/>
        <v>25483825.300000001</v>
      </c>
      <c r="H11" s="115"/>
      <c r="I11" s="121"/>
      <c r="J11" s="121"/>
    </row>
    <row r="12" spans="1:10" x14ac:dyDescent="0.3">
      <c r="A12" s="108" t="s">
        <v>9</v>
      </c>
      <c r="B12" s="117">
        <v>3951</v>
      </c>
      <c r="C12" s="117">
        <v>3133973</v>
      </c>
      <c r="D12" s="117">
        <v>0</v>
      </c>
      <c r="E12" s="117">
        <v>0</v>
      </c>
      <c r="F12" s="141">
        <f t="shared" si="0"/>
        <v>3951</v>
      </c>
      <c r="G12" s="122">
        <f t="shared" si="0"/>
        <v>3133973</v>
      </c>
      <c r="H12" s="115"/>
      <c r="I12" s="121"/>
      <c r="J12" s="121"/>
    </row>
    <row r="13" spans="1:10" x14ac:dyDescent="0.3">
      <c r="A13" s="107" t="s">
        <v>6</v>
      </c>
      <c r="B13" s="109">
        <v>1592</v>
      </c>
      <c r="C13" s="109">
        <v>3158469</v>
      </c>
      <c r="D13" s="109">
        <v>1228</v>
      </c>
      <c r="E13" s="109">
        <v>3154084</v>
      </c>
      <c r="F13" s="138">
        <f t="shared" si="0"/>
        <v>2820</v>
      </c>
      <c r="G13" s="109">
        <f t="shared" si="0"/>
        <v>6312553</v>
      </c>
      <c r="H13" s="124">
        <f>G13/G2</f>
        <v>1.5756557027868316E-3</v>
      </c>
      <c r="I13" s="125">
        <f>F13/F2</f>
        <v>1.0296284720751614E-3</v>
      </c>
      <c r="J13" s="125">
        <f>E13/G13</f>
        <v>0.49965267618347126</v>
      </c>
    </row>
    <row r="14" spans="1:10" x14ac:dyDescent="0.3">
      <c r="A14" s="108" t="s">
        <v>0</v>
      </c>
      <c r="B14" s="117">
        <v>87</v>
      </c>
      <c r="C14" s="117">
        <v>453680</v>
      </c>
      <c r="D14" s="117">
        <v>76</v>
      </c>
      <c r="E14" s="117">
        <v>1302975</v>
      </c>
      <c r="F14" s="139">
        <f t="shared" si="0"/>
        <v>163</v>
      </c>
      <c r="G14" s="117">
        <f t="shared" si="0"/>
        <v>1756655</v>
      </c>
      <c r="H14" s="124"/>
      <c r="I14" s="126"/>
      <c r="J14" s="126"/>
    </row>
    <row r="15" spans="1:10" x14ac:dyDescent="0.3">
      <c r="A15" s="108" t="s">
        <v>43</v>
      </c>
      <c r="B15" s="117">
        <v>1505</v>
      </c>
      <c r="C15" s="117">
        <v>2704789</v>
      </c>
      <c r="D15" s="117">
        <v>1152</v>
      </c>
      <c r="E15" s="117">
        <v>1851109</v>
      </c>
      <c r="F15" s="139">
        <f t="shared" si="0"/>
        <v>2657</v>
      </c>
      <c r="G15" s="117">
        <f t="shared" si="0"/>
        <v>4555898</v>
      </c>
      <c r="H15" s="124"/>
      <c r="I15" s="126"/>
      <c r="J15" s="126"/>
    </row>
    <row r="16" spans="1:10" x14ac:dyDescent="0.3">
      <c r="A16" s="108" t="s">
        <v>9</v>
      </c>
      <c r="B16" s="117">
        <v>0</v>
      </c>
      <c r="C16" s="117">
        <v>0</v>
      </c>
      <c r="D16" s="117">
        <v>0</v>
      </c>
      <c r="E16" s="117">
        <v>0</v>
      </c>
      <c r="F16" s="139">
        <f t="shared" si="0"/>
        <v>0</v>
      </c>
      <c r="G16" s="117">
        <f t="shared" si="0"/>
        <v>0</v>
      </c>
      <c r="H16" s="124"/>
      <c r="I16" s="127"/>
      <c r="J16" s="127"/>
    </row>
    <row r="17" spans="1:10" x14ac:dyDescent="0.3">
      <c r="A17" s="107" t="s">
        <v>7</v>
      </c>
      <c r="B17" s="109">
        <v>200119</v>
      </c>
      <c r="C17" s="109">
        <v>201498023</v>
      </c>
      <c r="D17" s="109">
        <v>92023</v>
      </c>
      <c r="E17" s="109">
        <v>219093353.59999999</v>
      </c>
      <c r="F17" s="140">
        <f t="shared" si="0"/>
        <v>292142</v>
      </c>
      <c r="G17" s="119">
        <f t="shared" si="0"/>
        <v>420591376.60000002</v>
      </c>
      <c r="H17" s="115">
        <f>G17/G2</f>
        <v>0.10498243754670321</v>
      </c>
      <c r="I17" s="121">
        <f>F17/F2</f>
        <v>0.10666585854219213</v>
      </c>
      <c r="J17" s="121">
        <f>E17/G17</f>
        <v>0.52091736965964219</v>
      </c>
    </row>
    <row r="18" spans="1:10" x14ac:dyDescent="0.3">
      <c r="A18" s="108" t="s">
        <v>0</v>
      </c>
      <c r="B18" s="117">
        <v>101905</v>
      </c>
      <c r="C18" s="117">
        <v>112928847</v>
      </c>
      <c r="D18" s="117">
        <v>45832</v>
      </c>
      <c r="E18" s="117">
        <v>84339413</v>
      </c>
      <c r="F18" s="141">
        <f t="shared" si="0"/>
        <v>147737</v>
      </c>
      <c r="G18" s="122">
        <f t="shared" si="0"/>
        <v>197268260</v>
      </c>
      <c r="H18" s="115"/>
      <c r="I18" s="121"/>
      <c r="J18" s="121"/>
    </row>
    <row r="19" spans="1:10" x14ac:dyDescent="0.3">
      <c r="A19" s="108" t="s">
        <v>43</v>
      </c>
      <c r="B19" s="117">
        <v>82896</v>
      </c>
      <c r="C19" s="117">
        <v>63303462</v>
      </c>
      <c r="D19" s="117">
        <v>38499</v>
      </c>
      <c r="E19" s="117">
        <v>71197150</v>
      </c>
      <c r="F19" s="141">
        <f t="shared" si="0"/>
        <v>121395</v>
      </c>
      <c r="G19" s="122">
        <f t="shared" si="0"/>
        <v>134500612</v>
      </c>
      <c r="H19" s="115"/>
      <c r="I19" s="121"/>
      <c r="J19" s="121"/>
    </row>
    <row r="20" spans="1:10" x14ac:dyDescent="0.3">
      <c r="A20" s="108" t="s">
        <v>1</v>
      </c>
      <c r="B20" s="117">
        <v>13611</v>
      </c>
      <c r="C20" s="117">
        <v>24844640</v>
      </c>
      <c r="D20" s="117">
        <v>6841</v>
      </c>
      <c r="E20" s="117">
        <v>58995438</v>
      </c>
      <c r="F20" s="141">
        <f t="shared" si="0"/>
        <v>20452</v>
      </c>
      <c r="G20" s="122">
        <f t="shared" si="0"/>
        <v>83840078</v>
      </c>
      <c r="H20" s="115"/>
      <c r="I20" s="121"/>
      <c r="J20" s="121"/>
    </row>
    <row r="21" spans="1:10" x14ac:dyDescent="0.3">
      <c r="A21" s="108" t="s">
        <v>9</v>
      </c>
      <c r="B21" s="117">
        <v>1707</v>
      </c>
      <c r="C21" s="117">
        <v>421074</v>
      </c>
      <c r="D21" s="117">
        <v>851</v>
      </c>
      <c r="E21" s="117">
        <v>4561352.5999999996</v>
      </c>
      <c r="F21" s="141">
        <f t="shared" si="0"/>
        <v>2558</v>
      </c>
      <c r="G21" s="122">
        <f t="shared" si="0"/>
        <v>4982426.5999999996</v>
      </c>
      <c r="H21" s="115"/>
      <c r="I21" s="121"/>
      <c r="J21" s="121"/>
    </row>
    <row r="22" spans="1:10" x14ac:dyDescent="0.3">
      <c r="A22" s="107" t="s">
        <v>3</v>
      </c>
      <c r="B22" s="109">
        <v>24917</v>
      </c>
      <c r="C22" s="109">
        <v>207458497.66</v>
      </c>
      <c r="D22" s="109">
        <v>21421</v>
      </c>
      <c r="E22" s="109">
        <v>369124827.60000002</v>
      </c>
      <c r="F22" s="140">
        <f t="shared" si="0"/>
        <v>46338</v>
      </c>
      <c r="G22" s="119">
        <f t="shared" si="0"/>
        <v>576583325.25999999</v>
      </c>
      <c r="H22" s="115">
        <f>G22/G2</f>
        <v>0.14391907752342253</v>
      </c>
      <c r="I22" s="121">
        <f>F22/F2</f>
        <v>1.6918767425183983E-2</v>
      </c>
      <c r="J22" s="121">
        <f>E22/G22</f>
        <v>0.64019337956669098</v>
      </c>
    </row>
    <row r="23" spans="1:10" x14ac:dyDescent="0.3">
      <c r="A23" s="108" t="s">
        <v>0</v>
      </c>
      <c r="B23" s="117">
        <v>4054</v>
      </c>
      <c r="C23" s="117">
        <v>70410054</v>
      </c>
      <c r="D23" s="117">
        <v>7853</v>
      </c>
      <c r="E23" s="117">
        <v>170551256</v>
      </c>
      <c r="F23" s="141">
        <f t="shared" si="0"/>
        <v>11907</v>
      </c>
      <c r="G23" s="122">
        <f t="shared" si="0"/>
        <v>240961310</v>
      </c>
      <c r="H23" s="115"/>
      <c r="I23" s="121"/>
      <c r="J23" s="121"/>
    </row>
    <row r="24" spans="1:10" x14ac:dyDescent="0.3">
      <c r="A24" s="108" t="s">
        <v>43</v>
      </c>
      <c r="B24" s="117">
        <v>19462</v>
      </c>
      <c r="C24" s="117">
        <v>124352379</v>
      </c>
      <c r="D24" s="117">
        <v>12768</v>
      </c>
      <c r="E24" s="117">
        <v>162874601</v>
      </c>
      <c r="F24" s="141">
        <f t="shared" si="0"/>
        <v>32230</v>
      </c>
      <c r="G24" s="122">
        <f t="shared" si="0"/>
        <v>287226980</v>
      </c>
      <c r="H24" s="115"/>
      <c r="I24" s="121"/>
      <c r="J24" s="121"/>
    </row>
    <row r="25" spans="1:10" x14ac:dyDescent="0.3">
      <c r="A25" s="108" t="s">
        <v>1</v>
      </c>
      <c r="B25" s="117">
        <v>284</v>
      </c>
      <c r="C25" s="117">
        <v>7570660</v>
      </c>
      <c r="D25" s="117">
        <v>780</v>
      </c>
      <c r="E25" s="117">
        <v>28327919.600000001</v>
      </c>
      <c r="F25" s="141">
        <f t="shared" si="0"/>
        <v>1064</v>
      </c>
      <c r="G25" s="122">
        <f t="shared" si="0"/>
        <v>35898579.600000001</v>
      </c>
      <c r="H25" s="115"/>
      <c r="I25" s="121"/>
      <c r="J25" s="121"/>
    </row>
    <row r="26" spans="1:10" x14ac:dyDescent="0.3">
      <c r="A26" s="108" t="s">
        <v>9</v>
      </c>
      <c r="B26" s="117">
        <v>1117</v>
      </c>
      <c r="C26" s="117">
        <v>5125404.66</v>
      </c>
      <c r="D26" s="117">
        <v>20</v>
      </c>
      <c r="E26" s="117">
        <v>7371051</v>
      </c>
      <c r="F26" s="141">
        <f t="shared" si="0"/>
        <v>1137</v>
      </c>
      <c r="G26" s="122">
        <f t="shared" si="0"/>
        <v>12496455.66</v>
      </c>
      <c r="H26" s="115"/>
      <c r="I26" s="121"/>
      <c r="J26" s="121"/>
    </row>
    <row r="27" spans="1:10" x14ac:dyDescent="0.3">
      <c r="A27" s="107" t="s">
        <v>2</v>
      </c>
      <c r="B27" s="109">
        <v>1508</v>
      </c>
      <c r="C27" s="109">
        <v>128873929</v>
      </c>
      <c r="D27" s="109">
        <v>11867</v>
      </c>
      <c r="E27" s="109">
        <v>1305236712.3999999</v>
      </c>
      <c r="F27" s="140">
        <f t="shared" si="0"/>
        <v>13375</v>
      </c>
      <c r="G27" s="119">
        <f t="shared" si="0"/>
        <v>1434110641.3999999</v>
      </c>
      <c r="H27" s="115">
        <f>G27/G2</f>
        <v>0.35796366550097725</v>
      </c>
      <c r="I27" s="128">
        <f>F27/F2</f>
        <v>4.883432912767831E-3</v>
      </c>
      <c r="J27" s="128">
        <f>E27/G27</f>
        <v>0.91013669009931386</v>
      </c>
    </row>
    <row r="28" spans="1:10" x14ac:dyDescent="0.3">
      <c r="A28" s="108" t="s">
        <v>0</v>
      </c>
      <c r="B28" s="117">
        <v>506</v>
      </c>
      <c r="C28" s="117">
        <v>40209227</v>
      </c>
      <c r="D28" s="117">
        <v>2501</v>
      </c>
      <c r="E28" s="117">
        <v>549642671</v>
      </c>
      <c r="F28" s="141">
        <f t="shared" si="0"/>
        <v>3007</v>
      </c>
      <c r="G28" s="122">
        <f t="shared" si="0"/>
        <v>589851898</v>
      </c>
      <c r="H28" s="115"/>
      <c r="I28" s="128"/>
      <c r="J28" s="128"/>
    </row>
    <row r="29" spans="1:10" x14ac:dyDescent="0.3">
      <c r="A29" s="108" t="s">
        <v>43</v>
      </c>
      <c r="B29" s="117">
        <v>973</v>
      </c>
      <c r="C29" s="117">
        <v>84309197</v>
      </c>
      <c r="D29" s="117">
        <v>3106</v>
      </c>
      <c r="E29" s="117">
        <v>677523383</v>
      </c>
      <c r="F29" s="141">
        <f t="shared" si="0"/>
        <v>4079</v>
      </c>
      <c r="G29" s="122">
        <f t="shared" si="0"/>
        <v>761832580</v>
      </c>
      <c r="H29" s="115"/>
      <c r="I29" s="128"/>
      <c r="J29" s="128"/>
    </row>
    <row r="30" spans="1:10" x14ac:dyDescent="0.3">
      <c r="A30" s="108" t="s">
        <v>1</v>
      </c>
      <c r="B30" s="117">
        <v>24</v>
      </c>
      <c r="C30" s="117">
        <v>3064144</v>
      </c>
      <c r="D30" s="117">
        <v>206</v>
      </c>
      <c r="E30" s="117">
        <v>57523419.600000001</v>
      </c>
      <c r="F30" s="141">
        <f t="shared" si="0"/>
        <v>230</v>
      </c>
      <c r="G30" s="122">
        <f t="shared" si="0"/>
        <v>60587563.600000001</v>
      </c>
      <c r="H30" s="115"/>
      <c r="I30" s="128"/>
      <c r="J30" s="128"/>
    </row>
    <row r="31" spans="1:10" x14ac:dyDescent="0.3">
      <c r="A31" s="108" t="s">
        <v>9</v>
      </c>
      <c r="B31" s="117">
        <v>5</v>
      </c>
      <c r="C31" s="117">
        <v>1291361</v>
      </c>
      <c r="D31" s="117">
        <v>6054</v>
      </c>
      <c r="E31" s="117">
        <v>20547238.800000001</v>
      </c>
      <c r="F31" s="141">
        <f t="shared" si="0"/>
        <v>6059</v>
      </c>
      <c r="G31" s="122">
        <f t="shared" si="0"/>
        <v>21838599.800000001</v>
      </c>
      <c r="H31" s="115"/>
      <c r="I31" s="128"/>
      <c r="J31" s="128"/>
    </row>
    <row r="32" spans="1:10" x14ac:dyDescent="0.3">
      <c r="A32" s="107" t="s">
        <v>8</v>
      </c>
      <c r="B32" s="109">
        <v>7169</v>
      </c>
      <c r="C32" s="109">
        <v>8692572.3000000007</v>
      </c>
      <c r="D32" s="109">
        <v>8724</v>
      </c>
      <c r="E32" s="109">
        <v>22428771.740000002</v>
      </c>
      <c r="F32" s="140">
        <f t="shared" si="0"/>
        <v>15893</v>
      </c>
      <c r="G32" s="119">
        <f t="shared" si="0"/>
        <v>31121344.040000003</v>
      </c>
      <c r="H32" s="129">
        <f>G32/G2</f>
        <v>7.7680968722190491E-3</v>
      </c>
      <c r="I32" s="128">
        <f>F32/F2</f>
        <v>5.802796208046291E-3</v>
      </c>
      <c r="J32" s="128">
        <f>E32/G32</f>
        <v>0.72068776050200434</v>
      </c>
    </row>
    <row r="33" spans="1:10" x14ac:dyDescent="0.3">
      <c r="A33" s="108" t="s">
        <v>0</v>
      </c>
      <c r="B33" s="117">
        <v>558</v>
      </c>
      <c r="C33" s="117">
        <v>3131434</v>
      </c>
      <c r="D33" s="117">
        <v>644</v>
      </c>
      <c r="E33" s="117">
        <v>7276982</v>
      </c>
      <c r="F33" s="141">
        <f t="shared" si="0"/>
        <v>1202</v>
      </c>
      <c r="G33" s="122">
        <f t="shared" si="0"/>
        <v>10408416</v>
      </c>
      <c r="H33" s="129"/>
      <c r="I33" s="128"/>
      <c r="J33" s="128"/>
    </row>
    <row r="34" spans="1:10" x14ac:dyDescent="0.3">
      <c r="A34" s="108" t="s">
        <v>43</v>
      </c>
      <c r="B34" s="117">
        <v>6065</v>
      </c>
      <c r="C34" s="117">
        <v>4491786</v>
      </c>
      <c r="D34" s="117">
        <v>6902</v>
      </c>
      <c r="E34" s="117">
        <v>8801437</v>
      </c>
      <c r="F34" s="141">
        <f t="shared" si="0"/>
        <v>12967</v>
      </c>
      <c r="G34" s="122">
        <f t="shared" si="0"/>
        <v>13293223</v>
      </c>
      <c r="H34" s="129"/>
      <c r="I34" s="128"/>
      <c r="J34" s="128"/>
    </row>
    <row r="35" spans="1:10" x14ac:dyDescent="0.3">
      <c r="A35" s="108" t="s">
        <v>1</v>
      </c>
      <c r="B35" s="117">
        <v>162</v>
      </c>
      <c r="C35" s="117">
        <v>973815.9</v>
      </c>
      <c r="D35" s="117">
        <v>1177</v>
      </c>
      <c r="E35" s="117">
        <v>1837909</v>
      </c>
      <c r="F35" s="141">
        <f t="shared" si="0"/>
        <v>1339</v>
      </c>
      <c r="G35" s="122">
        <f t="shared" si="0"/>
        <v>2811724.9</v>
      </c>
      <c r="H35" s="129"/>
      <c r="I35" s="128"/>
      <c r="J35" s="128"/>
    </row>
    <row r="36" spans="1:10" x14ac:dyDescent="0.3">
      <c r="A36" s="108" t="s">
        <v>9</v>
      </c>
      <c r="B36" s="117">
        <v>384</v>
      </c>
      <c r="C36" s="117">
        <v>95536.4</v>
      </c>
      <c r="D36" s="117">
        <v>1</v>
      </c>
      <c r="E36" s="117">
        <v>4512443.74</v>
      </c>
      <c r="F36" s="141">
        <f t="shared" si="0"/>
        <v>385</v>
      </c>
      <c r="G36" s="122">
        <f t="shared" si="0"/>
        <v>4607980.1400000006</v>
      </c>
      <c r="H36" s="129"/>
      <c r="I36" s="128"/>
      <c r="J36" s="128"/>
    </row>
    <row r="37" spans="1:10" x14ac:dyDescent="0.3">
      <c r="A37" s="107" t="s">
        <v>20</v>
      </c>
      <c r="B37" s="109">
        <v>535</v>
      </c>
      <c r="C37" s="109">
        <v>1108935.8999999999</v>
      </c>
      <c r="D37" s="109">
        <v>268</v>
      </c>
      <c r="E37" s="109">
        <v>758750.46</v>
      </c>
      <c r="F37" s="140">
        <f t="shared" ref="F37:G41" si="1">B37+D37</f>
        <v>803</v>
      </c>
      <c r="G37" s="119">
        <f t="shared" si="1"/>
        <v>1867686.3599999999</v>
      </c>
      <c r="H37" s="129">
        <f>G37/G2</f>
        <v>4.6618708217597204E-4</v>
      </c>
      <c r="I37" s="128">
        <f>F37/F2</f>
        <v>2.9318853300579949E-4</v>
      </c>
      <c r="J37" s="128">
        <f>E37/G37</f>
        <v>0.40625154000696351</v>
      </c>
    </row>
    <row r="38" spans="1:10" x14ac:dyDescent="0.3">
      <c r="A38" s="108" t="s">
        <v>0</v>
      </c>
      <c r="B38" s="117">
        <v>0</v>
      </c>
      <c r="C38" s="117">
        <v>0</v>
      </c>
      <c r="D38" s="117">
        <v>0</v>
      </c>
      <c r="E38" s="117">
        <v>0</v>
      </c>
      <c r="F38" s="141">
        <f t="shared" si="1"/>
        <v>0</v>
      </c>
      <c r="G38" s="122">
        <f t="shared" si="1"/>
        <v>0</v>
      </c>
      <c r="H38" s="129"/>
      <c r="I38" s="128"/>
      <c r="J38" s="128"/>
    </row>
    <row r="39" spans="1:10" x14ac:dyDescent="0.3">
      <c r="A39" s="108" t="s">
        <v>43</v>
      </c>
      <c r="B39" s="117">
        <v>0</v>
      </c>
      <c r="C39" s="117">
        <v>0</v>
      </c>
      <c r="D39" s="117">
        <v>0</v>
      </c>
      <c r="E39" s="117">
        <v>0</v>
      </c>
      <c r="F39" s="141">
        <f t="shared" si="1"/>
        <v>0</v>
      </c>
      <c r="G39" s="122">
        <f t="shared" si="1"/>
        <v>0</v>
      </c>
      <c r="H39" s="129"/>
      <c r="I39" s="128"/>
      <c r="J39" s="128"/>
    </row>
    <row r="40" spans="1:10" x14ac:dyDescent="0.3">
      <c r="A40" s="108" t="s">
        <v>1</v>
      </c>
      <c r="B40" s="117">
        <v>492</v>
      </c>
      <c r="C40" s="117">
        <v>1027397.9</v>
      </c>
      <c r="D40" s="117">
        <v>121</v>
      </c>
      <c r="E40" s="117">
        <v>638092</v>
      </c>
      <c r="F40" s="141">
        <f t="shared" si="1"/>
        <v>613</v>
      </c>
      <c r="G40" s="122">
        <f t="shared" si="1"/>
        <v>1665489.9</v>
      </c>
      <c r="H40" s="129"/>
      <c r="I40" s="128"/>
      <c r="J40" s="128"/>
    </row>
    <row r="41" spans="1:10" x14ac:dyDescent="0.3">
      <c r="A41" s="108" t="s">
        <v>9</v>
      </c>
      <c r="B41" s="117">
        <v>43</v>
      </c>
      <c r="C41" s="117">
        <v>81538</v>
      </c>
      <c r="D41" s="117">
        <v>147</v>
      </c>
      <c r="E41" s="117">
        <v>120658.46</v>
      </c>
      <c r="F41" s="141">
        <f t="shared" si="1"/>
        <v>190</v>
      </c>
      <c r="G41" s="122">
        <f t="shared" si="1"/>
        <v>202196.46000000002</v>
      </c>
      <c r="H41" s="129"/>
      <c r="I41" s="128"/>
      <c r="J41" s="128"/>
    </row>
    <row r="43" spans="1:10" x14ac:dyDescent="0.3">
      <c r="F43" s="1"/>
    </row>
    <row r="44" spans="1:10" x14ac:dyDescent="0.3">
      <c r="A44" t="s">
        <v>14</v>
      </c>
    </row>
    <row r="45" spans="1:10" x14ac:dyDescent="0.3">
      <c r="A45" t="s">
        <v>15</v>
      </c>
    </row>
    <row r="46" spans="1:10" x14ac:dyDescent="0.3">
      <c r="A46" t="s">
        <v>16</v>
      </c>
    </row>
    <row r="47" spans="1:10" x14ac:dyDescent="0.3">
      <c r="A47" t="s">
        <v>17</v>
      </c>
    </row>
    <row r="48" spans="1:10" x14ac:dyDescent="0.3">
      <c r="A48" t="s">
        <v>18</v>
      </c>
    </row>
    <row r="49" spans="1:1" x14ac:dyDescent="0.3">
      <c r="A49" t="s">
        <v>19</v>
      </c>
    </row>
    <row r="50" spans="1:1" x14ac:dyDescent="0.3">
      <c r="A50" t="s">
        <v>40</v>
      </c>
    </row>
    <row r="51" spans="1:1" x14ac:dyDescent="0.3">
      <c r="A51" t="s">
        <v>41</v>
      </c>
    </row>
  </sheetData>
  <mergeCells count="24">
    <mergeCell ref="H32:H36"/>
    <mergeCell ref="I32:I36"/>
    <mergeCell ref="J32:J36"/>
    <mergeCell ref="H37:H41"/>
    <mergeCell ref="I37:I41"/>
    <mergeCell ref="J37:J41"/>
    <mergeCell ref="H22:H26"/>
    <mergeCell ref="I22:I26"/>
    <mergeCell ref="J22:J26"/>
    <mergeCell ref="H27:H31"/>
    <mergeCell ref="I27:I31"/>
    <mergeCell ref="J27:J31"/>
    <mergeCell ref="H13:H16"/>
    <mergeCell ref="I13:I16"/>
    <mergeCell ref="J13:J16"/>
    <mergeCell ref="H17:H21"/>
    <mergeCell ref="I17:I21"/>
    <mergeCell ref="J17:J21"/>
    <mergeCell ref="H3:H7"/>
    <mergeCell ref="I3:I7"/>
    <mergeCell ref="J3:J7"/>
    <mergeCell ref="H8:H12"/>
    <mergeCell ref="I8:I12"/>
    <mergeCell ref="J8:J12"/>
  </mergeCells>
  <pageMargins left="0.7" right="0.7" top="0.75" bottom="0.75" header="0.3" footer="0.3"/>
  <pageSetup scale="6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9"/>
  <sheetViews>
    <sheetView workbookViewId="0">
      <selection activeCell="D77" sqref="D77"/>
    </sheetView>
  </sheetViews>
  <sheetFormatPr defaultRowHeight="14.4" x14ac:dyDescent="0.3"/>
  <cols>
    <col min="1" max="1" width="17.44140625" customWidth="1"/>
    <col min="2" max="2" width="13.109375" style="1" customWidth="1"/>
    <col min="3" max="3" width="14.44140625" style="1" customWidth="1"/>
    <col min="4" max="4" width="13.109375" style="1" customWidth="1"/>
    <col min="5" max="5" width="14.109375" style="1" customWidth="1"/>
    <col min="6" max="6" width="11.44140625" customWidth="1"/>
    <col min="7" max="7" width="12.88671875" customWidth="1"/>
    <col min="8" max="8" width="12.6640625" bestFit="1" customWidth="1"/>
    <col min="9" max="9" width="11.88671875" customWidth="1"/>
    <col min="10" max="10" width="13.6640625" bestFit="1" customWidth="1"/>
    <col min="12" max="12" width="12.6640625" bestFit="1" customWidth="1"/>
  </cols>
  <sheetData>
    <row r="1" spans="1:10" ht="43.2" x14ac:dyDescent="0.3">
      <c r="A1" s="132">
        <f>JAN!A1</f>
        <v>2015</v>
      </c>
      <c r="B1" s="133" t="str">
        <f>MAR!B1</f>
        <v>LDC # of Customer</v>
      </c>
      <c r="C1" s="133" t="str">
        <f>MAR!C1</f>
        <v>LDC  kWh used</v>
      </c>
      <c r="D1" s="133" t="str">
        <f>MAR!D1</f>
        <v xml:space="preserve"> CS # of Customer</v>
      </c>
      <c r="E1" s="133" t="str">
        <f>MAR!E1</f>
        <v xml:space="preserve"> CS  kWh Used</v>
      </c>
      <c r="F1" s="134" t="s">
        <v>11</v>
      </c>
      <c r="G1" s="134" t="s">
        <v>10</v>
      </c>
      <c r="H1" s="5" t="s">
        <v>12</v>
      </c>
      <c r="I1" s="5" t="s">
        <v>13</v>
      </c>
      <c r="J1" s="6" t="s">
        <v>70</v>
      </c>
    </row>
    <row r="2" spans="1:10" ht="15" x14ac:dyDescent="0.25">
      <c r="A2" s="142" t="s">
        <v>39</v>
      </c>
      <c r="B2" s="109">
        <v>1995396</v>
      </c>
      <c r="C2" s="109">
        <v>1447521589</v>
      </c>
      <c r="D2" s="109">
        <v>744209</v>
      </c>
      <c r="E2" s="109">
        <v>2222563585.2599998</v>
      </c>
      <c r="F2" s="119">
        <f>B2+D2</f>
        <v>2739605</v>
      </c>
      <c r="G2" s="119">
        <f>C2+E2</f>
        <v>3670085174.2599998</v>
      </c>
      <c r="H2" s="112">
        <f>SUM(H3:H36)</f>
        <v>0.99942915982858027</v>
      </c>
      <c r="I2" s="113">
        <f>SUM(I3:I36)</f>
        <v>0.99970324189071058</v>
      </c>
      <c r="J2" s="113">
        <f>E2/G2</f>
        <v>0.6055891020862032</v>
      </c>
    </row>
    <row r="3" spans="1:10" x14ac:dyDescent="0.3">
      <c r="A3" s="144" t="s">
        <v>21</v>
      </c>
      <c r="B3" s="109">
        <v>1570799</v>
      </c>
      <c r="C3" s="109">
        <v>848365351.2700001</v>
      </c>
      <c r="D3" s="109">
        <v>506787</v>
      </c>
      <c r="E3" s="109">
        <v>288553897.30000001</v>
      </c>
      <c r="F3" s="109">
        <f>B3+D3</f>
        <v>2077586</v>
      </c>
      <c r="G3" s="109">
        <f>C3+E3</f>
        <v>1136919248.5700002</v>
      </c>
      <c r="H3" s="115">
        <f>G3/G$2</f>
        <v>0.30978007173886296</v>
      </c>
      <c r="I3" s="116">
        <f>F3/F2</f>
        <v>0.75835239021683787</v>
      </c>
      <c r="J3" s="116">
        <f>E3/G3</f>
        <v>0.25380333534060467</v>
      </c>
    </row>
    <row r="4" spans="1:10" x14ac:dyDescent="0.3">
      <c r="A4" s="143" t="s">
        <v>22</v>
      </c>
      <c r="B4" s="117">
        <v>769941</v>
      </c>
      <c r="C4" s="117">
        <v>443491811</v>
      </c>
      <c r="D4" s="117">
        <v>219980</v>
      </c>
      <c r="E4" s="117">
        <v>142891290</v>
      </c>
      <c r="F4" s="117">
        <f>B4+D4</f>
        <v>989921</v>
      </c>
      <c r="G4" s="117">
        <f t="shared" ref="F4:G36" si="0">C4+E4</f>
        <v>586383101</v>
      </c>
      <c r="H4" s="115"/>
      <c r="I4" s="116"/>
      <c r="J4" s="116"/>
    </row>
    <row r="5" spans="1:10" x14ac:dyDescent="0.3">
      <c r="A5" s="143" t="s">
        <v>23</v>
      </c>
      <c r="B5" s="117">
        <v>663686</v>
      </c>
      <c r="C5" s="117">
        <v>327873651</v>
      </c>
      <c r="D5" s="117">
        <v>256612</v>
      </c>
      <c r="E5" s="117">
        <v>126956217</v>
      </c>
      <c r="F5" s="117">
        <f t="shared" si="0"/>
        <v>920298</v>
      </c>
      <c r="G5" s="117">
        <f t="shared" si="0"/>
        <v>454829868</v>
      </c>
      <c r="H5" s="115"/>
      <c r="I5" s="116"/>
      <c r="J5" s="116"/>
    </row>
    <row r="6" spans="1:10" x14ac:dyDescent="0.3">
      <c r="A6" s="143" t="s">
        <v>24</v>
      </c>
      <c r="B6" s="117">
        <v>121476</v>
      </c>
      <c r="C6" s="117">
        <v>69455474.700000003</v>
      </c>
      <c r="D6" s="117">
        <v>29153</v>
      </c>
      <c r="E6" s="117">
        <v>18155636.300000001</v>
      </c>
      <c r="F6" s="117">
        <f t="shared" si="0"/>
        <v>150629</v>
      </c>
      <c r="G6" s="117">
        <f t="shared" si="0"/>
        <v>87611111</v>
      </c>
      <c r="H6" s="115"/>
      <c r="I6" s="116"/>
      <c r="J6" s="116"/>
    </row>
    <row r="7" spans="1:10" x14ac:dyDescent="0.3">
      <c r="A7" s="143" t="s">
        <v>25</v>
      </c>
      <c r="B7" s="117">
        <v>15696</v>
      </c>
      <c r="C7" s="117">
        <v>7544414.5700000003</v>
      </c>
      <c r="D7" s="117">
        <v>1042</v>
      </c>
      <c r="E7" s="117">
        <v>550754</v>
      </c>
      <c r="F7" s="117">
        <f t="shared" si="0"/>
        <v>16738</v>
      </c>
      <c r="G7" s="117">
        <f t="shared" si="0"/>
        <v>8095168.5700000003</v>
      </c>
      <c r="H7" s="115"/>
      <c r="I7" s="116"/>
      <c r="J7" s="116"/>
    </row>
    <row r="8" spans="1:10" x14ac:dyDescent="0.3">
      <c r="A8" s="144" t="s">
        <v>26</v>
      </c>
      <c r="B8" s="109">
        <v>192580</v>
      </c>
      <c r="C8" s="109">
        <v>111556863.13000001</v>
      </c>
      <c r="D8" s="109">
        <v>97991</v>
      </c>
      <c r="E8" s="109">
        <v>56380448</v>
      </c>
      <c r="F8" s="119">
        <f t="shared" si="0"/>
        <v>290571</v>
      </c>
      <c r="G8" s="119">
        <f t="shared" si="0"/>
        <v>167937311.13</v>
      </c>
      <c r="H8" s="115">
        <f>G8/G2</f>
        <v>4.57584233488154E-2</v>
      </c>
      <c r="I8" s="121">
        <f>F8/F2</f>
        <v>0.1060631003374574</v>
      </c>
      <c r="J8" s="121">
        <f>E8/G8</f>
        <v>0.33572317920676953</v>
      </c>
    </row>
    <row r="9" spans="1:10" x14ac:dyDescent="0.3">
      <c r="A9" s="143" t="s">
        <v>22</v>
      </c>
      <c r="B9" s="117">
        <v>108117</v>
      </c>
      <c r="C9" s="117">
        <v>67282381</v>
      </c>
      <c r="D9" s="117">
        <v>58416</v>
      </c>
      <c r="E9" s="117">
        <v>36052547</v>
      </c>
      <c r="F9" s="122">
        <f t="shared" si="0"/>
        <v>166533</v>
      </c>
      <c r="G9" s="122">
        <f t="shared" si="0"/>
        <v>103334928</v>
      </c>
      <c r="H9" s="115"/>
      <c r="I9" s="121"/>
      <c r="J9" s="121"/>
    </row>
    <row r="10" spans="1:10" x14ac:dyDescent="0.3">
      <c r="A10" s="143" t="s">
        <v>23</v>
      </c>
      <c r="B10" s="117">
        <v>57948</v>
      </c>
      <c r="C10" s="117">
        <v>26775896</v>
      </c>
      <c r="D10" s="117">
        <v>27652</v>
      </c>
      <c r="E10" s="117">
        <v>13023718</v>
      </c>
      <c r="F10" s="122">
        <f t="shared" si="0"/>
        <v>85600</v>
      </c>
      <c r="G10" s="122">
        <f t="shared" si="0"/>
        <v>39799614</v>
      </c>
      <c r="H10" s="115"/>
      <c r="I10" s="121"/>
      <c r="J10" s="121"/>
    </row>
    <row r="11" spans="1:10" x14ac:dyDescent="0.3">
      <c r="A11" s="143" t="s">
        <v>24</v>
      </c>
      <c r="B11" s="117">
        <v>22666</v>
      </c>
      <c r="C11" s="117">
        <v>15215232.699999999</v>
      </c>
      <c r="D11" s="117">
        <v>11923</v>
      </c>
      <c r="E11" s="117">
        <v>7304183</v>
      </c>
      <c r="F11" s="122">
        <f t="shared" si="0"/>
        <v>34589</v>
      </c>
      <c r="G11" s="122">
        <f t="shared" si="0"/>
        <v>22519415.699999999</v>
      </c>
      <c r="H11" s="115"/>
      <c r="I11" s="121"/>
      <c r="J11" s="121"/>
    </row>
    <row r="12" spans="1:10" x14ac:dyDescent="0.3">
      <c r="A12" s="143" t="s">
        <v>25</v>
      </c>
      <c r="B12" s="117">
        <v>3849</v>
      </c>
      <c r="C12" s="117">
        <v>2283353.4300000002</v>
      </c>
      <c r="D12" s="117">
        <v>0</v>
      </c>
      <c r="E12" s="117">
        <v>0</v>
      </c>
      <c r="F12" s="122">
        <f t="shared" si="0"/>
        <v>3849</v>
      </c>
      <c r="G12" s="122">
        <f t="shared" si="0"/>
        <v>2283353.4300000002</v>
      </c>
      <c r="H12" s="115"/>
      <c r="I12" s="121"/>
      <c r="J12" s="121"/>
    </row>
    <row r="13" spans="1:10" x14ac:dyDescent="0.3">
      <c r="A13" s="144" t="s">
        <v>27</v>
      </c>
      <c r="B13" s="109">
        <v>1603</v>
      </c>
      <c r="C13" s="109">
        <v>2200736</v>
      </c>
      <c r="D13" s="109">
        <v>1335</v>
      </c>
      <c r="E13" s="109">
        <v>2313925</v>
      </c>
      <c r="F13" s="109">
        <f t="shared" si="0"/>
        <v>2938</v>
      </c>
      <c r="G13" s="109">
        <f t="shared" si="0"/>
        <v>4514661</v>
      </c>
      <c r="H13" s="124">
        <f>G13/G2</f>
        <v>1.230124312008724E-3</v>
      </c>
      <c r="I13" s="125">
        <f>F13/F2</f>
        <v>1.072417374037498E-3</v>
      </c>
      <c r="J13" s="125">
        <f>E13/G13</f>
        <v>0.51253571419869626</v>
      </c>
    </row>
    <row r="14" spans="1:10" x14ac:dyDescent="0.3">
      <c r="A14" s="143" t="s">
        <v>22</v>
      </c>
      <c r="B14" s="117">
        <v>90</v>
      </c>
      <c r="C14" s="117">
        <v>294775</v>
      </c>
      <c r="D14" s="117">
        <v>79</v>
      </c>
      <c r="E14" s="117">
        <v>828108</v>
      </c>
      <c r="F14" s="117">
        <f t="shared" si="0"/>
        <v>169</v>
      </c>
      <c r="G14" s="117">
        <f t="shared" si="0"/>
        <v>1122883</v>
      </c>
      <c r="H14" s="124"/>
      <c r="I14" s="126"/>
      <c r="J14" s="126"/>
    </row>
    <row r="15" spans="1:10" x14ac:dyDescent="0.3">
      <c r="A15" s="143" t="s">
        <v>23</v>
      </c>
      <c r="B15" s="117">
        <v>1513</v>
      </c>
      <c r="C15" s="117">
        <v>1905961</v>
      </c>
      <c r="D15" s="117">
        <v>1256</v>
      </c>
      <c r="E15" s="117">
        <v>1485817</v>
      </c>
      <c r="F15" s="117">
        <f t="shared" si="0"/>
        <v>2769</v>
      </c>
      <c r="G15" s="117">
        <f t="shared" si="0"/>
        <v>3391778</v>
      </c>
      <c r="H15" s="124"/>
      <c r="I15" s="126"/>
      <c r="J15" s="126"/>
    </row>
    <row r="16" spans="1:10" x14ac:dyDescent="0.3">
      <c r="A16" s="143" t="s">
        <v>25</v>
      </c>
      <c r="B16" s="117">
        <v>0</v>
      </c>
      <c r="C16" s="117">
        <v>0</v>
      </c>
      <c r="D16" s="117">
        <v>0</v>
      </c>
      <c r="E16" s="117">
        <v>0</v>
      </c>
      <c r="F16" s="117">
        <f t="shared" si="0"/>
        <v>0</v>
      </c>
      <c r="G16" s="117">
        <f t="shared" si="0"/>
        <v>0</v>
      </c>
      <c r="H16" s="124"/>
      <c r="I16" s="127"/>
      <c r="J16" s="127"/>
    </row>
    <row r="17" spans="1:10" x14ac:dyDescent="0.3">
      <c r="A17" s="144" t="s">
        <v>28</v>
      </c>
      <c r="B17" s="109">
        <v>197485</v>
      </c>
      <c r="C17" s="109">
        <v>180456983</v>
      </c>
      <c r="D17" s="109">
        <v>94582</v>
      </c>
      <c r="E17" s="109">
        <v>213038846.79999998</v>
      </c>
      <c r="F17" s="119">
        <f t="shared" si="0"/>
        <v>292067</v>
      </c>
      <c r="G17" s="119">
        <f t="shared" si="0"/>
        <v>393495829.79999995</v>
      </c>
      <c r="H17" s="115">
        <f>G17/G2</f>
        <v>0.10721708383221396</v>
      </c>
      <c r="I17" s="121">
        <f>F17/F2</f>
        <v>0.10660916445984002</v>
      </c>
      <c r="J17" s="121">
        <f>E17/G17</f>
        <v>0.54140051981816451</v>
      </c>
    </row>
    <row r="18" spans="1:10" x14ac:dyDescent="0.3">
      <c r="A18" s="143" t="s">
        <v>22</v>
      </c>
      <c r="B18" s="117">
        <v>100167</v>
      </c>
      <c r="C18" s="117">
        <v>100455248</v>
      </c>
      <c r="D18" s="117">
        <v>47428</v>
      </c>
      <c r="E18" s="117">
        <v>82003369</v>
      </c>
      <c r="F18" s="122">
        <f t="shared" si="0"/>
        <v>147595</v>
      </c>
      <c r="G18" s="122">
        <f t="shared" si="0"/>
        <v>182458617</v>
      </c>
      <c r="H18" s="115"/>
      <c r="I18" s="121"/>
      <c r="J18" s="121"/>
    </row>
    <row r="19" spans="1:10" x14ac:dyDescent="0.3">
      <c r="A19" s="143" t="s">
        <v>23</v>
      </c>
      <c r="B19" s="117">
        <v>82263</v>
      </c>
      <c r="C19" s="117">
        <v>57077663</v>
      </c>
      <c r="D19" s="117">
        <v>39235</v>
      </c>
      <c r="E19" s="117">
        <v>70587060</v>
      </c>
      <c r="F19" s="122">
        <f t="shared" si="0"/>
        <v>121498</v>
      </c>
      <c r="G19" s="122">
        <f t="shared" si="0"/>
        <v>127664723</v>
      </c>
      <c r="H19" s="115"/>
      <c r="I19" s="121"/>
      <c r="J19" s="121"/>
    </row>
    <row r="20" spans="1:10" x14ac:dyDescent="0.3">
      <c r="A20" s="143" t="s">
        <v>24</v>
      </c>
      <c r="B20" s="117">
        <v>13348</v>
      </c>
      <c r="C20" s="117">
        <v>22619582</v>
      </c>
      <c r="D20" s="117">
        <v>7055</v>
      </c>
      <c r="E20" s="117">
        <v>56481656.200000003</v>
      </c>
      <c r="F20" s="122">
        <f t="shared" si="0"/>
        <v>20403</v>
      </c>
      <c r="G20" s="122">
        <f t="shared" si="0"/>
        <v>79101238.200000003</v>
      </c>
      <c r="H20" s="115"/>
      <c r="I20" s="121"/>
      <c r="J20" s="121"/>
    </row>
    <row r="21" spans="1:10" x14ac:dyDescent="0.3">
      <c r="A21" s="143" t="s">
        <v>25</v>
      </c>
      <c r="B21" s="117">
        <v>1707</v>
      </c>
      <c r="C21" s="117">
        <v>304490</v>
      </c>
      <c r="D21" s="117">
        <v>864</v>
      </c>
      <c r="E21" s="117">
        <v>3966761.6</v>
      </c>
      <c r="F21" s="122">
        <f t="shared" si="0"/>
        <v>2571</v>
      </c>
      <c r="G21" s="122">
        <f t="shared" si="0"/>
        <v>4271251.5999999996</v>
      </c>
      <c r="H21" s="115"/>
      <c r="I21" s="121"/>
      <c r="J21" s="121"/>
    </row>
    <row r="22" spans="1:10" x14ac:dyDescent="0.3">
      <c r="A22" s="144" t="s">
        <v>29</v>
      </c>
      <c r="B22" s="109">
        <v>24072</v>
      </c>
      <c r="C22" s="109">
        <v>184495740.37</v>
      </c>
      <c r="D22" s="109">
        <v>22185</v>
      </c>
      <c r="E22" s="109">
        <v>372408708</v>
      </c>
      <c r="F22" s="119">
        <f t="shared" si="0"/>
        <v>46257</v>
      </c>
      <c r="G22" s="119">
        <f t="shared" si="0"/>
        <v>556904448.37</v>
      </c>
      <c r="H22" s="115">
        <f>G22/G2</f>
        <v>0.15174155964439948</v>
      </c>
      <c r="I22" s="121">
        <f>F22/F2</f>
        <v>1.6884550875034904E-2</v>
      </c>
      <c r="J22" s="121">
        <f>E22/G22</f>
        <v>0.66871203684941039</v>
      </c>
    </row>
    <row r="23" spans="1:10" x14ac:dyDescent="0.3">
      <c r="A23" s="143" t="s">
        <v>22</v>
      </c>
      <c r="B23" s="117">
        <v>3789</v>
      </c>
      <c r="C23" s="117">
        <v>61389499</v>
      </c>
      <c r="D23" s="117">
        <v>8096</v>
      </c>
      <c r="E23" s="117">
        <v>172454517</v>
      </c>
      <c r="F23" s="122">
        <f t="shared" si="0"/>
        <v>11885</v>
      </c>
      <c r="G23" s="122">
        <f t="shared" si="0"/>
        <v>233844016</v>
      </c>
      <c r="H23" s="115"/>
      <c r="I23" s="121"/>
      <c r="J23" s="121"/>
    </row>
    <row r="24" spans="1:10" x14ac:dyDescent="0.3">
      <c r="A24" s="143" t="s">
        <v>23</v>
      </c>
      <c r="B24" s="117">
        <v>18906</v>
      </c>
      <c r="C24" s="117">
        <v>112259975</v>
      </c>
      <c r="D24" s="117">
        <v>13296</v>
      </c>
      <c r="E24" s="117">
        <v>164297014</v>
      </c>
      <c r="F24" s="122">
        <f t="shared" si="0"/>
        <v>32202</v>
      </c>
      <c r="G24" s="122">
        <f t="shared" si="0"/>
        <v>276556989</v>
      </c>
      <c r="H24" s="115"/>
      <c r="I24" s="121"/>
      <c r="J24" s="121"/>
    </row>
    <row r="25" spans="1:10" x14ac:dyDescent="0.3">
      <c r="A25" s="143" t="s">
        <v>24</v>
      </c>
      <c r="B25" s="117">
        <v>269</v>
      </c>
      <c r="C25" s="117">
        <v>6724349</v>
      </c>
      <c r="D25" s="117">
        <v>773</v>
      </c>
      <c r="E25" s="117">
        <v>27723713.100000001</v>
      </c>
      <c r="F25" s="122">
        <f t="shared" si="0"/>
        <v>1042</v>
      </c>
      <c r="G25" s="122">
        <f t="shared" si="0"/>
        <v>34448062.100000001</v>
      </c>
      <c r="H25" s="115"/>
      <c r="I25" s="121"/>
      <c r="J25" s="121"/>
    </row>
    <row r="26" spans="1:10" x14ac:dyDescent="0.3">
      <c r="A26" s="143" t="s">
        <v>25</v>
      </c>
      <c r="B26" s="117">
        <v>1108</v>
      </c>
      <c r="C26" s="117">
        <v>4121917.37</v>
      </c>
      <c r="D26" s="117">
        <v>20</v>
      </c>
      <c r="E26" s="117">
        <v>7933463.9000000004</v>
      </c>
      <c r="F26" s="122">
        <f t="shared" si="0"/>
        <v>1128</v>
      </c>
      <c r="G26" s="122">
        <f t="shared" si="0"/>
        <v>12055381.27</v>
      </c>
      <c r="H26" s="115"/>
      <c r="I26" s="121"/>
      <c r="J26" s="121"/>
    </row>
    <row r="27" spans="1:10" x14ac:dyDescent="0.3">
      <c r="A27" s="144" t="s">
        <v>30</v>
      </c>
      <c r="B27" s="109">
        <v>1387</v>
      </c>
      <c r="C27" s="109">
        <v>112904917.5</v>
      </c>
      <c r="D27" s="109">
        <v>12259</v>
      </c>
      <c r="E27" s="109">
        <v>1270704038.98</v>
      </c>
      <c r="F27" s="119">
        <f t="shared" si="0"/>
        <v>13646</v>
      </c>
      <c r="G27" s="119">
        <f t="shared" si="0"/>
        <v>1383608956.48</v>
      </c>
      <c r="H27" s="115">
        <f>G27/G2</f>
        <v>0.37699641582813603</v>
      </c>
      <c r="I27" s="128">
        <f>F27/F2</f>
        <v>4.9810100361183454E-3</v>
      </c>
      <c r="J27" s="128">
        <f>E27/G27</f>
        <v>0.91839824614373833</v>
      </c>
    </row>
    <row r="28" spans="1:10" x14ac:dyDescent="0.3">
      <c r="A28" s="143" t="s">
        <v>22</v>
      </c>
      <c r="B28" s="117">
        <v>464</v>
      </c>
      <c r="C28" s="117">
        <v>38424159</v>
      </c>
      <c r="D28" s="117">
        <v>2562</v>
      </c>
      <c r="E28" s="117">
        <v>561791355</v>
      </c>
      <c r="F28" s="122">
        <f t="shared" si="0"/>
        <v>3026</v>
      </c>
      <c r="G28" s="122">
        <f t="shared" si="0"/>
        <v>600215514</v>
      </c>
      <c r="H28" s="115"/>
      <c r="I28" s="128"/>
      <c r="J28" s="128"/>
    </row>
    <row r="29" spans="1:10" x14ac:dyDescent="0.3">
      <c r="A29" s="143" t="s">
        <v>23</v>
      </c>
      <c r="B29" s="117">
        <v>900</v>
      </c>
      <c r="C29" s="117">
        <v>70848528</v>
      </c>
      <c r="D29" s="117">
        <v>3098</v>
      </c>
      <c r="E29" s="117">
        <v>634743391</v>
      </c>
      <c r="F29" s="122">
        <f t="shared" si="0"/>
        <v>3998</v>
      </c>
      <c r="G29" s="122">
        <f t="shared" si="0"/>
        <v>705591919</v>
      </c>
      <c r="H29" s="115"/>
      <c r="I29" s="128"/>
      <c r="J29" s="128"/>
    </row>
    <row r="30" spans="1:10" x14ac:dyDescent="0.3">
      <c r="A30" s="143" t="s">
        <v>24</v>
      </c>
      <c r="B30" s="117">
        <v>19</v>
      </c>
      <c r="C30" s="117">
        <v>2250096</v>
      </c>
      <c r="D30" s="117">
        <v>210</v>
      </c>
      <c r="E30" s="117">
        <v>54672678.700000003</v>
      </c>
      <c r="F30" s="122">
        <f t="shared" si="0"/>
        <v>229</v>
      </c>
      <c r="G30" s="122">
        <f t="shared" si="0"/>
        <v>56922774.700000003</v>
      </c>
      <c r="H30" s="115"/>
      <c r="I30" s="128"/>
      <c r="J30" s="128"/>
    </row>
    <row r="31" spans="1:10" x14ac:dyDescent="0.3">
      <c r="A31" s="143" t="s">
        <v>25</v>
      </c>
      <c r="B31" s="117">
        <v>4</v>
      </c>
      <c r="C31" s="117">
        <v>1382134.5</v>
      </c>
      <c r="D31" s="117">
        <v>6389</v>
      </c>
      <c r="E31" s="117">
        <v>19496614.280000001</v>
      </c>
      <c r="F31" s="122">
        <f t="shared" si="0"/>
        <v>6393</v>
      </c>
      <c r="G31" s="122">
        <f t="shared" si="0"/>
        <v>20878748.780000001</v>
      </c>
      <c r="H31" s="115"/>
      <c r="I31" s="128"/>
      <c r="J31" s="128"/>
    </row>
    <row r="32" spans="1:10" x14ac:dyDescent="0.3">
      <c r="A32" s="144" t="s">
        <v>31</v>
      </c>
      <c r="B32" s="109">
        <v>6944</v>
      </c>
      <c r="C32" s="109">
        <v>6256621.0299999993</v>
      </c>
      <c r="D32" s="109">
        <v>8783</v>
      </c>
      <c r="E32" s="109">
        <v>18353065.829999998</v>
      </c>
      <c r="F32" s="119">
        <f t="shared" si="0"/>
        <v>15727</v>
      </c>
      <c r="G32" s="119">
        <f t="shared" si="0"/>
        <v>24609686.859999999</v>
      </c>
      <c r="H32" s="129">
        <f>G32/G2</f>
        <v>6.7054811241436807E-3</v>
      </c>
      <c r="I32" s="128">
        <f>F32/F2</f>
        <v>5.7406085913845242E-3</v>
      </c>
      <c r="J32" s="128">
        <f>E32/G32</f>
        <v>0.74576592276070919</v>
      </c>
    </row>
    <row r="33" spans="1:10" x14ac:dyDescent="0.3">
      <c r="A33" s="143" t="s">
        <v>22</v>
      </c>
      <c r="B33" s="117">
        <v>556</v>
      </c>
      <c r="C33" s="117">
        <v>2845969</v>
      </c>
      <c r="D33" s="117">
        <v>646</v>
      </c>
      <c r="E33" s="117">
        <v>7076676</v>
      </c>
      <c r="F33" s="122">
        <f t="shared" si="0"/>
        <v>1202</v>
      </c>
      <c r="G33" s="122">
        <f t="shared" si="0"/>
        <v>9922645</v>
      </c>
      <c r="H33" s="129"/>
      <c r="I33" s="128"/>
      <c r="J33" s="128"/>
    </row>
    <row r="34" spans="1:10" x14ac:dyDescent="0.3">
      <c r="A34" s="143" t="s">
        <v>23</v>
      </c>
      <c r="B34" s="117">
        <v>5852</v>
      </c>
      <c r="C34" s="117">
        <v>2516841</v>
      </c>
      <c r="D34" s="117">
        <v>6928</v>
      </c>
      <c r="E34" s="117">
        <v>5417335</v>
      </c>
      <c r="F34" s="122">
        <f t="shared" si="0"/>
        <v>12780</v>
      </c>
      <c r="G34" s="122">
        <f t="shared" si="0"/>
        <v>7934176</v>
      </c>
      <c r="H34" s="129"/>
      <c r="I34" s="128"/>
      <c r="J34" s="128"/>
    </row>
    <row r="35" spans="1:10" x14ac:dyDescent="0.3">
      <c r="A35" s="143" t="s">
        <v>24</v>
      </c>
      <c r="B35" s="117">
        <v>157</v>
      </c>
      <c r="C35" s="117">
        <v>808102.1</v>
      </c>
      <c r="D35" s="117">
        <v>1207</v>
      </c>
      <c r="E35" s="117">
        <v>1584296</v>
      </c>
      <c r="F35" s="122">
        <f t="shared" si="0"/>
        <v>1364</v>
      </c>
      <c r="G35" s="122">
        <f t="shared" si="0"/>
        <v>2392398.1</v>
      </c>
      <c r="H35" s="129"/>
      <c r="I35" s="128"/>
      <c r="J35" s="128"/>
    </row>
    <row r="36" spans="1:10" x14ac:dyDescent="0.3">
      <c r="A36" s="143" t="s">
        <v>25</v>
      </c>
      <c r="B36" s="117">
        <v>379</v>
      </c>
      <c r="C36" s="117">
        <v>85708.93</v>
      </c>
      <c r="D36" s="117">
        <v>2</v>
      </c>
      <c r="E36" s="117">
        <v>4274758.83</v>
      </c>
      <c r="F36" s="122">
        <f t="shared" si="0"/>
        <v>381</v>
      </c>
      <c r="G36" s="122">
        <f t="shared" si="0"/>
        <v>4360467.76</v>
      </c>
      <c r="H36" s="129"/>
      <c r="I36" s="128"/>
      <c r="J36" s="128"/>
    </row>
    <row r="37" spans="1:10" x14ac:dyDescent="0.3">
      <c r="A37" s="144" t="s">
        <v>32</v>
      </c>
      <c r="B37" s="109">
        <v>526</v>
      </c>
      <c r="C37" s="109">
        <v>1284376.7000000002</v>
      </c>
      <c r="D37" s="109">
        <v>287</v>
      </c>
      <c r="E37" s="109">
        <v>810655.35</v>
      </c>
      <c r="F37" s="119">
        <f t="shared" ref="F37:G41" si="1">B37+D37</f>
        <v>813</v>
      </c>
      <c r="G37" s="119">
        <f t="shared" si="1"/>
        <v>2095032.0500000003</v>
      </c>
      <c r="H37" s="129">
        <f>G37/G2</f>
        <v>5.7084017141984238E-4</v>
      </c>
      <c r="I37" s="128">
        <f>F37/F2</f>
        <v>2.9675810928947785E-4</v>
      </c>
      <c r="J37" s="128">
        <f>E37/G37</f>
        <v>0.38694174153564853</v>
      </c>
    </row>
    <row r="38" spans="1:10" x14ac:dyDescent="0.3">
      <c r="A38" s="143" t="s">
        <v>22</v>
      </c>
      <c r="B38" s="117">
        <v>0</v>
      </c>
      <c r="C38" s="117">
        <v>0</v>
      </c>
      <c r="D38" s="117">
        <v>0</v>
      </c>
      <c r="E38" s="117">
        <v>0</v>
      </c>
      <c r="F38" s="122">
        <f t="shared" si="1"/>
        <v>0</v>
      </c>
      <c r="G38" s="122">
        <f t="shared" si="1"/>
        <v>0</v>
      </c>
      <c r="H38" s="129"/>
      <c r="I38" s="128"/>
      <c r="J38" s="128"/>
    </row>
    <row r="39" spans="1:10" x14ac:dyDescent="0.3">
      <c r="A39" s="143" t="s">
        <v>23</v>
      </c>
      <c r="B39" s="117">
        <v>0</v>
      </c>
      <c r="C39" s="117">
        <v>0</v>
      </c>
      <c r="D39" s="117">
        <v>0</v>
      </c>
      <c r="E39" s="117">
        <v>0</v>
      </c>
      <c r="F39" s="122">
        <f t="shared" si="1"/>
        <v>0</v>
      </c>
      <c r="G39" s="122">
        <f t="shared" si="1"/>
        <v>0</v>
      </c>
      <c r="H39" s="129"/>
      <c r="I39" s="128"/>
      <c r="J39" s="128"/>
    </row>
    <row r="40" spans="1:10" x14ac:dyDescent="0.3">
      <c r="A40" s="143" t="s">
        <v>24</v>
      </c>
      <c r="B40" s="117">
        <v>483</v>
      </c>
      <c r="C40" s="117">
        <v>1223222.7000000002</v>
      </c>
      <c r="D40" s="117">
        <v>135</v>
      </c>
      <c r="E40" s="117">
        <v>684383.4</v>
      </c>
      <c r="F40" s="122">
        <f t="shared" si="1"/>
        <v>618</v>
      </c>
      <c r="G40" s="122">
        <f t="shared" si="1"/>
        <v>1907606.1</v>
      </c>
      <c r="H40" s="129"/>
      <c r="I40" s="128"/>
      <c r="J40" s="128"/>
    </row>
    <row r="41" spans="1:10" x14ac:dyDescent="0.3">
      <c r="A41" s="143" t="s">
        <v>25</v>
      </c>
      <c r="B41" s="117">
        <v>43</v>
      </c>
      <c r="C41" s="117">
        <v>61154</v>
      </c>
      <c r="D41" s="117">
        <v>152</v>
      </c>
      <c r="E41" s="117">
        <v>126271.95</v>
      </c>
      <c r="F41" s="122">
        <f t="shared" si="1"/>
        <v>195</v>
      </c>
      <c r="G41" s="122">
        <f t="shared" si="1"/>
        <v>187425.95</v>
      </c>
      <c r="H41" s="129"/>
      <c r="I41" s="128"/>
      <c r="J41" s="128"/>
    </row>
    <row r="43" spans="1:10" x14ac:dyDescent="0.3">
      <c r="F43" s="1"/>
    </row>
    <row r="44" spans="1:10" x14ac:dyDescent="0.3">
      <c r="A44" t="s">
        <v>14</v>
      </c>
    </row>
    <row r="45" spans="1:10" x14ac:dyDescent="0.3">
      <c r="A45" t="s">
        <v>15</v>
      </c>
    </row>
    <row r="46" spans="1:10" x14ac:dyDescent="0.3">
      <c r="A46" t="s">
        <v>16</v>
      </c>
    </row>
    <row r="47" spans="1:10" x14ac:dyDescent="0.3">
      <c r="A47" t="s">
        <v>17</v>
      </c>
    </row>
    <row r="48" spans="1:10" x14ac:dyDescent="0.3">
      <c r="A48" t="s">
        <v>18</v>
      </c>
    </row>
    <row r="49" spans="1:1" x14ac:dyDescent="0.3">
      <c r="A49" t="s">
        <v>19</v>
      </c>
    </row>
  </sheetData>
  <mergeCells count="24">
    <mergeCell ref="H32:H36"/>
    <mergeCell ref="I32:I36"/>
    <mergeCell ref="J32:J36"/>
    <mergeCell ref="H37:H41"/>
    <mergeCell ref="I37:I41"/>
    <mergeCell ref="J37:J41"/>
    <mergeCell ref="H22:H26"/>
    <mergeCell ref="I22:I26"/>
    <mergeCell ref="J22:J26"/>
    <mergeCell ref="H27:H31"/>
    <mergeCell ref="I27:I31"/>
    <mergeCell ref="J27:J31"/>
    <mergeCell ref="H13:H16"/>
    <mergeCell ref="I13:I16"/>
    <mergeCell ref="J13:J16"/>
    <mergeCell ref="H17:H21"/>
    <mergeCell ref="I17:I21"/>
    <mergeCell ref="J17:J21"/>
    <mergeCell ref="H3:H7"/>
    <mergeCell ref="I3:I7"/>
    <mergeCell ref="J3:J7"/>
    <mergeCell ref="H8:H12"/>
    <mergeCell ref="I8:I12"/>
    <mergeCell ref="J8:J12"/>
  </mergeCells>
  <pageMargins left="0.7" right="0.7" top="0.75" bottom="0.75" header="0.3" footer="0.3"/>
  <pageSetup scale="6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9"/>
  <sheetViews>
    <sheetView workbookViewId="0">
      <selection activeCell="B30" sqref="B30"/>
    </sheetView>
  </sheetViews>
  <sheetFormatPr defaultRowHeight="14.4" x14ac:dyDescent="0.3"/>
  <cols>
    <col min="1" max="1" width="17.44140625" customWidth="1"/>
    <col min="2" max="2" width="13.109375" style="1" customWidth="1"/>
    <col min="3" max="3" width="14.44140625" style="1" customWidth="1"/>
    <col min="4" max="4" width="13.109375" style="1" customWidth="1"/>
    <col min="5" max="5" width="14.109375" style="1" customWidth="1"/>
    <col min="6" max="6" width="11.44140625" customWidth="1"/>
    <col min="7" max="7" width="12.88671875" customWidth="1"/>
    <col min="8" max="8" width="12.6640625" bestFit="1" customWidth="1"/>
    <col min="9" max="9" width="11.88671875" customWidth="1"/>
    <col min="10" max="10" width="13.6640625" bestFit="1" customWidth="1"/>
    <col min="12" max="12" width="12.6640625" bestFit="1" customWidth="1"/>
  </cols>
  <sheetData>
    <row r="1" spans="1:10" ht="43.2" x14ac:dyDescent="0.3">
      <c r="A1" s="132">
        <f>JAN!A1</f>
        <v>2015</v>
      </c>
      <c r="B1" s="133" t="str">
        <f>APR!B1</f>
        <v>LDC # of Customer</v>
      </c>
      <c r="C1" s="133" t="str">
        <f>APR!C1</f>
        <v>LDC  kWh used</v>
      </c>
      <c r="D1" s="133" t="str">
        <f>APR!D1</f>
        <v xml:space="preserve"> CS # of Customer</v>
      </c>
      <c r="E1" s="133" t="str">
        <f>APR!E1</f>
        <v xml:space="preserve"> CS  kWh Used</v>
      </c>
      <c r="F1" s="134" t="s">
        <v>11</v>
      </c>
      <c r="G1" s="134" t="s">
        <v>10</v>
      </c>
      <c r="H1" s="5" t="s">
        <v>12</v>
      </c>
      <c r="I1" s="5" t="s">
        <v>13</v>
      </c>
      <c r="J1" s="6" t="s">
        <v>70</v>
      </c>
    </row>
    <row r="2" spans="1:10" ht="15" x14ac:dyDescent="0.25">
      <c r="A2" s="145" t="s">
        <v>38</v>
      </c>
      <c r="B2" s="109">
        <v>1974347</v>
      </c>
      <c r="C2" s="109">
        <v>1204288462.76</v>
      </c>
      <c r="D2" s="109">
        <v>764602</v>
      </c>
      <c r="E2" s="109">
        <v>2066645738.8499999</v>
      </c>
      <c r="F2" s="119">
        <f>B2+D2</f>
        <v>2738949</v>
      </c>
      <c r="G2" s="119">
        <f>C2+E2</f>
        <v>3270934201.6099997</v>
      </c>
      <c r="H2" s="112">
        <f>SUM(H3:H36)</f>
        <v>0.99953899084877418</v>
      </c>
      <c r="I2" s="113">
        <f>SUM(I3:I36)</f>
        <v>0.99974406241226099</v>
      </c>
      <c r="J2" s="113">
        <f>E2/G2</f>
        <v>0.63182125089302255</v>
      </c>
    </row>
    <row r="3" spans="1:10" x14ac:dyDescent="0.3">
      <c r="A3" s="144" t="s">
        <v>21</v>
      </c>
      <c r="B3" s="109">
        <v>1554579</v>
      </c>
      <c r="C3" s="109">
        <v>691183437.70000005</v>
      </c>
      <c r="D3" s="109">
        <v>525669</v>
      </c>
      <c r="E3" s="109">
        <v>247528104</v>
      </c>
      <c r="F3" s="109">
        <f>B3+D3</f>
        <v>2080248</v>
      </c>
      <c r="G3" s="109">
        <f>C3+E3</f>
        <v>938711541.70000005</v>
      </c>
      <c r="H3" s="115">
        <f>G3/G$2</f>
        <v>0.28698576120484265</v>
      </c>
      <c r="I3" s="116">
        <f>F3/F2</f>
        <v>0.7595059272735637</v>
      </c>
      <c r="J3" s="116">
        <f>E3/G3</f>
        <v>0.26368920909582971</v>
      </c>
    </row>
    <row r="4" spans="1:10" x14ac:dyDescent="0.3">
      <c r="A4" s="143" t="s">
        <v>22</v>
      </c>
      <c r="B4" s="117">
        <v>764068</v>
      </c>
      <c r="C4" s="117">
        <v>352454394</v>
      </c>
      <c r="D4" s="117">
        <v>226934</v>
      </c>
      <c r="E4" s="117">
        <v>117726324</v>
      </c>
      <c r="F4" s="117">
        <f>B4+D4</f>
        <v>991002</v>
      </c>
      <c r="G4" s="117">
        <f t="shared" ref="F4:G36" si="0">C4+E4</f>
        <v>470180718</v>
      </c>
      <c r="H4" s="115"/>
      <c r="I4" s="116"/>
      <c r="J4" s="116"/>
    </row>
    <row r="5" spans="1:10" x14ac:dyDescent="0.3">
      <c r="A5" s="143" t="s">
        <v>23</v>
      </c>
      <c r="B5" s="117">
        <v>654374</v>
      </c>
      <c r="C5" s="117">
        <v>278032067</v>
      </c>
      <c r="D5" s="117">
        <v>264068</v>
      </c>
      <c r="E5" s="117">
        <v>112738416</v>
      </c>
      <c r="F5" s="117">
        <f t="shared" si="0"/>
        <v>918442</v>
      </c>
      <c r="G5" s="117">
        <f t="shared" si="0"/>
        <v>390770483</v>
      </c>
      <c r="H5" s="115"/>
      <c r="I5" s="116"/>
      <c r="J5" s="116"/>
    </row>
    <row r="6" spans="1:10" x14ac:dyDescent="0.3">
      <c r="A6" s="143" t="s">
        <v>24</v>
      </c>
      <c r="B6" s="117">
        <v>120356</v>
      </c>
      <c r="C6" s="117">
        <v>54222051.700000003</v>
      </c>
      <c r="D6" s="117">
        <v>30352</v>
      </c>
      <c r="E6" s="117">
        <v>14732755</v>
      </c>
      <c r="F6" s="117">
        <f t="shared" si="0"/>
        <v>150708</v>
      </c>
      <c r="G6" s="117">
        <f t="shared" si="0"/>
        <v>68954806.700000003</v>
      </c>
      <c r="H6" s="115"/>
      <c r="I6" s="116"/>
      <c r="J6" s="116"/>
    </row>
    <row r="7" spans="1:10" x14ac:dyDescent="0.3">
      <c r="A7" s="143" t="s">
        <v>25</v>
      </c>
      <c r="B7" s="117">
        <v>15781</v>
      </c>
      <c r="C7" s="117">
        <v>6474925</v>
      </c>
      <c r="D7" s="117">
        <v>4315</v>
      </c>
      <c r="E7" s="117">
        <v>2330609</v>
      </c>
      <c r="F7" s="117">
        <f t="shared" si="0"/>
        <v>20096</v>
      </c>
      <c r="G7" s="117">
        <f t="shared" si="0"/>
        <v>8805534</v>
      </c>
      <c r="H7" s="115"/>
      <c r="I7" s="116"/>
      <c r="J7" s="116"/>
    </row>
    <row r="8" spans="1:10" x14ac:dyDescent="0.3">
      <c r="A8" s="144" t="s">
        <v>26</v>
      </c>
      <c r="B8" s="109">
        <v>190534</v>
      </c>
      <c r="C8" s="109">
        <v>85278292.299999997</v>
      </c>
      <c r="D8" s="109">
        <v>103350</v>
      </c>
      <c r="E8" s="109">
        <v>46306084</v>
      </c>
      <c r="F8" s="119">
        <f t="shared" si="0"/>
        <v>293884</v>
      </c>
      <c r="G8" s="119">
        <f t="shared" si="0"/>
        <v>131584376.3</v>
      </c>
      <c r="H8" s="115">
        <f>G8/G2</f>
        <v>4.0228377640623994E-2</v>
      </c>
      <c r="I8" s="121">
        <f>F8/F2</f>
        <v>0.10729809134817771</v>
      </c>
      <c r="J8" s="121">
        <f>E8/G8</f>
        <v>0.35191171856472142</v>
      </c>
    </row>
    <row r="9" spans="1:10" x14ac:dyDescent="0.3">
      <c r="A9" s="143" t="s">
        <v>22</v>
      </c>
      <c r="B9" s="117">
        <v>107447</v>
      </c>
      <c r="C9" s="117">
        <v>50255279</v>
      </c>
      <c r="D9" s="117">
        <v>60323</v>
      </c>
      <c r="E9" s="117">
        <v>28194300</v>
      </c>
      <c r="F9" s="122">
        <f t="shared" si="0"/>
        <v>167770</v>
      </c>
      <c r="G9" s="122">
        <f t="shared" si="0"/>
        <v>78449579</v>
      </c>
      <c r="H9" s="115"/>
      <c r="I9" s="121"/>
      <c r="J9" s="121"/>
    </row>
    <row r="10" spans="1:10" x14ac:dyDescent="0.3">
      <c r="A10" s="143" t="s">
        <v>23</v>
      </c>
      <c r="B10" s="117">
        <v>56970</v>
      </c>
      <c r="C10" s="117">
        <v>21838094</v>
      </c>
      <c r="D10" s="117">
        <v>29584</v>
      </c>
      <c r="E10" s="117">
        <v>11618037</v>
      </c>
      <c r="F10" s="122">
        <f t="shared" si="0"/>
        <v>86554</v>
      </c>
      <c r="G10" s="122">
        <f t="shared" si="0"/>
        <v>33456131</v>
      </c>
      <c r="H10" s="115"/>
      <c r="I10" s="121"/>
      <c r="J10" s="121"/>
    </row>
    <row r="11" spans="1:10" x14ac:dyDescent="0.3">
      <c r="A11" s="143" t="s">
        <v>24</v>
      </c>
      <c r="B11" s="117">
        <v>22336</v>
      </c>
      <c r="C11" s="117">
        <v>11368237.300000001</v>
      </c>
      <c r="D11" s="117">
        <v>12396</v>
      </c>
      <c r="E11" s="117">
        <v>5984232</v>
      </c>
      <c r="F11" s="122">
        <f t="shared" si="0"/>
        <v>34732</v>
      </c>
      <c r="G11" s="122">
        <f t="shared" si="0"/>
        <v>17352469.300000001</v>
      </c>
      <c r="H11" s="115"/>
      <c r="I11" s="121"/>
      <c r="J11" s="121"/>
    </row>
    <row r="12" spans="1:10" x14ac:dyDescent="0.3">
      <c r="A12" s="143" t="s">
        <v>25</v>
      </c>
      <c r="B12" s="117">
        <v>3781</v>
      </c>
      <c r="C12" s="117">
        <v>1816682</v>
      </c>
      <c r="D12" s="117">
        <v>1047</v>
      </c>
      <c r="E12" s="117">
        <v>509515</v>
      </c>
      <c r="F12" s="122">
        <f t="shared" si="0"/>
        <v>4828</v>
      </c>
      <c r="G12" s="122">
        <f t="shared" si="0"/>
        <v>2326197</v>
      </c>
      <c r="H12" s="115"/>
      <c r="I12" s="121"/>
      <c r="J12" s="121"/>
    </row>
    <row r="13" spans="1:10" x14ac:dyDescent="0.3">
      <c r="A13" s="144" t="s">
        <v>27</v>
      </c>
      <c r="B13" s="109">
        <v>1591</v>
      </c>
      <c r="C13" s="109">
        <v>1379588</v>
      </c>
      <c r="D13" s="109">
        <v>1412</v>
      </c>
      <c r="E13" s="109">
        <v>1558002</v>
      </c>
      <c r="F13" s="109">
        <f t="shared" si="0"/>
        <v>3003</v>
      </c>
      <c r="G13" s="109">
        <f t="shared" si="0"/>
        <v>2937590</v>
      </c>
      <c r="H13" s="124">
        <f>G13/G2</f>
        <v>8.9808899199319788E-4</v>
      </c>
      <c r="I13" s="125">
        <f>F13/F2</f>
        <v>1.0964059571755443E-3</v>
      </c>
      <c r="J13" s="125">
        <f>E13/G13</f>
        <v>0.53036741001977816</v>
      </c>
    </row>
    <row r="14" spans="1:10" x14ac:dyDescent="0.3">
      <c r="A14" s="143" t="s">
        <v>22</v>
      </c>
      <c r="B14" s="117">
        <v>87</v>
      </c>
      <c r="C14" s="117">
        <v>185416</v>
      </c>
      <c r="D14" s="117">
        <v>82</v>
      </c>
      <c r="E14" s="117">
        <v>623687</v>
      </c>
      <c r="F14" s="117">
        <f t="shared" si="0"/>
        <v>169</v>
      </c>
      <c r="G14" s="117">
        <f t="shared" si="0"/>
        <v>809103</v>
      </c>
      <c r="H14" s="124"/>
      <c r="I14" s="126"/>
      <c r="J14" s="126"/>
    </row>
    <row r="15" spans="1:10" x14ac:dyDescent="0.3">
      <c r="A15" s="143" t="s">
        <v>23</v>
      </c>
      <c r="B15" s="117">
        <v>1504</v>
      </c>
      <c r="C15" s="117">
        <v>1194172</v>
      </c>
      <c r="D15" s="117">
        <v>1330</v>
      </c>
      <c r="E15" s="117">
        <v>934315</v>
      </c>
      <c r="F15" s="117">
        <f t="shared" si="0"/>
        <v>2834</v>
      </c>
      <c r="G15" s="117">
        <f t="shared" si="0"/>
        <v>2128487</v>
      </c>
      <c r="H15" s="124"/>
      <c r="I15" s="126"/>
      <c r="J15" s="126"/>
    </row>
    <row r="16" spans="1:10" x14ac:dyDescent="0.3">
      <c r="A16" s="143" t="s">
        <v>25</v>
      </c>
      <c r="B16" s="117">
        <v>0</v>
      </c>
      <c r="C16" s="117">
        <v>0</v>
      </c>
      <c r="D16" s="117">
        <v>0</v>
      </c>
      <c r="E16" s="117">
        <v>0</v>
      </c>
      <c r="F16" s="117">
        <f t="shared" si="0"/>
        <v>0</v>
      </c>
      <c r="G16" s="117">
        <f t="shared" si="0"/>
        <v>0</v>
      </c>
      <c r="H16" s="124"/>
      <c r="I16" s="127"/>
      <c r="J16" s="127"/>
    </row>
    <row r="17" spans="1:10" x14ac:dyDescent="0.3">
      <c r="A17" s="144" t="s">
        <v>28</v>
      </c>
      <c r="B17" s="109">
        <v>195429</v>
      </c>
      <c r="C17" s="109">
        <v>153147221</v>
      </c>
      <c r="D17" s="109">
        <v>96194</v>
      </c>
      <c r="E17" s="109">
        <v>200809520.90000001</v>
      </c>
      <c r="F17" s="119">
        <f t="shared" si="0"/>
        <v>291623</v>
      </c>
      <c r="G17" s="119">
        <f t="shared" si="0"/>
        <v>353956741.89999998</v>
      </c>
      <c r="H17" s="115">
        <f>G17/G2</f>
        <v>0.1082127368156099</v>
      </c>
      <c r="I17" s="121">
        <f>F17/F2</f>
        <v>0.10647259222424368</v>
      </c>
      <c r="J17" s="121">
        <f>E17/G17</f>
        <v>0.56732785995847146</v>
      </c>
    </row>
    <row r="18" spans="1:10" x14ac:dyDescent="0.3">
      <c r="A18" s="143" t="s">
        <v>22</v>
      </c>
      <c r="B18" s="117">
        <v>99275</v>
      </c>
      <c r="C18" s="117">
        <v>83482819</v>
      </c>
      <c r="D18" s="117">
        <v>48473</v>
      </c>
      <c r="E18" s="117">
        <v>74336582</v>
      </c>
      <c r="F18" s="122">
        <f t="shared" si="0"/>
        <v>147748</v>
      </c>
      <c r="G18" s="122">
        <f t="shared" si="0"/>
        <v>157819401</v>
      </c>
      <c r="H18" s="115"/>
      <c r="I18" s="121"/>
      <c r="J18" s="121"/>
    </row>
    <row r="19" spans="1:10" x14ac:dyDescent="0.3">
      <c r="A19" s="143" t="s">
        <v>23</v>
      </c>
      <c r="B19" s="117">
        <v>81260</v>
      </c>
      <c r="C19" s="117">
        <v>48914963</v>
      </c>
      <c r="D19" s="117">
        <v>40030</v>
      </c>
      <c r="E19" s="117">
        <v>67935442</v>
      </c>
      <c r="F19" s="122">
        <f t="shared" si="0"/>
        <v>121290</v>
      </c>
      <c r="G19" s="122">
        <f t="shared" si="0"/>
        <v>116850405</v>
      </c>
      <c r="H19" s="115"/>
      <c r="I19" s="121"/>
      <c r="J19" s="121"/>
    </row>
    <row r="20" spans="1:10" x14ac:dyDescent="0.3">
      <c r="A20" s="143" t="s">
        <v>24</v>
      </c>
      <c r="B20" s="117">
        <v>13179</v>
      </c>
      <c r="C20" s="117">
        <v>20484229</v>
      </c>
      <c r="D20" s="117">
        <v>7260</v>
      </c>
      <c r="E20" s="117">
        <v>58408286.899999999</v>
      </c>
      <c r="F20" s="122">
        <f t="shared" si="0"/>
        <v>20439</v>
      </c>
      <c r="G20" s="122">
        <f t="shared" si="0"/>
        <v>78892515.900000006</v>
      </c>
      <c r="H20" s="115"/>
      <c r="I20" s="121"/>
      <c r="J20" s="121"/>
    </row>
    <row r="21" spans="1:10" x14ac:dyDescent="0.3">
      <c r="A21" s="143" t="s">
        <v>25</v>
      </c>
      <c r="B21" s="117">
        <v>1715</v>
      </c>
      <c r="C21" s="117">
        <v>265210</v>
      </c>
      <c r="D21" s="117">
        <v>431</v>
      </c>
      <c r="E21" s="117">
        <v>129210</v>
      </c>
      <c r="F21" s="122">
        <f t="shared" si="0"/>
        <v>2146</v>
      </c>
      <c r="G21" s="122">
        <f t="shared" si="0"/>
        <v>394420</v>
      </c>
      <c r="H21" s="115"/>
      <c r="I21" s="121"/>
      <c r="J21" s="121"/>
    </row>
    <row r="22" spans="1:10" x14ac:dyDescent="0.3">
      <c r="A22" s="144" t="s">
        <v>29</v>
      </c>
      <c r="B22" s="109">
        <v>23410</v>
      </c>
      <c r="C22" s="109">
        <v>159924813.16999999</v>
      </c>
      <c r="D22" s="109">
        <v>22847</v>
      </c>
      <c r="E22" s="109">
        <v>339276045.40000004</v>
      </c>
      <c r="F22" s="119">
        <f t="shared" si="0"/>
        <v>46257</v>
      </c>
      <c r="G22" s="119">
        <f t="shared" si="0"/>
        <v>499200858.57000005</v>
      </c>
      <c r="H22" s="115">
        <f>G22/G2</f>
        <v>0.15261721202593631</v>
      </c>
      <c r="I22" s="121">
        <f>F22/F2</f>
        <v>1.6888594858830888E-2</v>
      </c>
      <c r="J22" s="121">
        <f>E22/G22</f>
        <v>0.67963834511800092</v>
      </c>
    </row>
    <row r="23" spans="1:10" x14ac:dyDescent="0.3">
      <c r="A23" s="143" t="s">
        <v>22</v>
      </c>
      <c r="B23" s="117">
        <v>3631</v>
      </c>
      <c r="C23" s="117">
        <v>51613378</v>
      </c>
      <c r="D23" s="117">
        <v>8174</v>
      </c>
      <c r="E23" s="117">
        <v>156047681</v>
      </c>
      <c r="F23" s="122">
        <f t="shared" si="0"/>
        <v>11805</v>
      </c>
      <c r="G23" s="122">
        <f t="shared" si="0"/>
        <v>207661059</v>
      </c>
      <c r="H23" s="115"/>
      <c r="I23" s="121"/>
      <c r="J23" s="121"/>
    </row>
    <row r="24" spans="1:10" x14ac:dyDescent="0.3">
      <c r="A24" s="143" t="s">
        <v>23</v>
      </c>
      <c r="B24" s="117">
        <v>18424</v>
      </c>
      <c r="C24" s="117">
        <v>98808140</v>
      </c>
      <c r="D24" s="117">
        <v>13426</v>
      </c>
      <c r="E24" s="117">
        <v>154427132</v>
      </c>
      <c r="F24" s="122">
        <f t="shared" si="0"/>
        <v>31850</v>
      </c>
      <c r="G24" s="122">
        <f t="shared" si="0"/>
        <v>253235272</v>
      </c>
      <c r="H24" s="115"/>
      <c r="I24" s="121"/>
      <c r="J24" s="121"/>
    </row>
    <row r="25" spans="1:10" x14ac:dyDescent="0.3">
      <c r="A25" s="143" t="s">
        <v>24</v>
      </c>
      <c r="B25" s="117">
        <v>261</v>
      </c>
      <c r="C25" s="117">
        <v>5601037</v>
      </c>
      <c r="D25" s="117">
        <v>804</v>
      </c>
      <c r="E25" s="117">
        <v>25067344.300000001</v>
      </c>
      <c r="F25" s="122">
        <f t="shared" si="0"/>
        <v>1065</v>
      </c>
      <c r="G25" s="122">
        <f t="shared" si="0"/>
        <v>30668381.300000001</v>
      </c>
      <c r="H25" s="115"/>
      <c r="I25" s="121"/>
      <c r="J25" s="121"/>
    </row>
    <row r="26" spans="1:10" x14ac:dyDescent="0.3">
      <c r="A26" s="143" t="s">
        <v>25</v>
      </c>
      <c r="B26" s="117">
        <v>1094</v>
      </c>
      <c r="C26" s="117">
        <v>3902258.17</v>
      </c>
      <c r="D26" s="117">
        <v>443</v>
      </c>
      <c r="E26" s="117">
        <v>3733888.1</v>
      </c>
      <c r="F26" s="122">
        <f t="shared" si="0"/>
        <v>1537</v>
      </c>
      <c r="G26" s="122">
        <f t="shared" si="0"/>
        <v>7636146.2699999996</v>
      </c>
      <c r="H26" s="115"/>
      <c r="I26" s="121"/>
      <c r="J26" s="121"/>
    </row>
    <row r="27" spans="1:10" x14ac:dyDescent="0.3">
      <c r="A27" s="144" t="s">
        <v>30</v>
      </c>
      <c r="B27" s="109">
        <v>1371</v>
      </c>
      <c r="C27" s="109">
        <v>107018469</v>
      </c>
      <c r="D27" s="109">
        <v>5937</v>
      </c>
      <c r="E27" s="109">
        <v>1216777310.1600001</v>
      </c>
      <c r="F27" s="119">
        <f t="shared" si="0"/>
        <v>7308</v>
      </c>
      <c r="G27" s="119">
        <f t="shared" si="0"/>
        <v>1323795779.1600001</v>
      </c>
      <c r="H27" s="115">
        <f>G27/G2</f>
        <v>0.404714891087815</v>
      </c>
      <c r="I27" s="128">
        <f>F27/F2</f>
        <v>2.6681767349446815E-3</v>
      </c>
      <c r="J27" s="128">
        <f>E27/G27</f>
        <v>0.91915787111218361</v>
      </c>
    </row>
    <row r="28" spans="1:10" x14ac:dyDescent="0.3">
      <c r="A28" s="143" t="s">
        <v>22</v>
      </c>
      <c r="B28" s="117">
        <v>462</v>
      </c>
      <c r="C28" s="117">
        <v>34877036</v>
      </c>
      <c r="D28" s="117">
        <v>2562</v>
      </c>
      <c r="E28" s="117">
        <v>535413569</v>
      </c>
      <c r="F28" s="122">
        <f t="shared" si="0"/>
        <v>3024</v>
      </c>
      <c r="G28" s="122">
        <f t="shared" si="0"/>
        <v>570290605</v>
      </c>
      <c r="H28" s="115"/>
      <c r="I28" s="128"/>
      <c r="J28" s="128"/>
    </row>
    <row r="29" spans="1:10" x14ac:dyDescent="0.3">
      <c r="A29" s="143" t="s">
        <v>23</v>
      </c>
      <c r="B29" s="117">
        <v>884</v>
      </c>
      <c r="C29" s="117">
        <v>68208882</v>
      </c>
      <c r="D29" s="117">
        <v>3144</v>
      </c>
      <c r="E29" s="117">
        <v>614798621</v>
      </c>
      <c r="F29" s="122">
        <f t="shared" si="0"/>
        <v>4028</v>
      </c>
      <c r="G29" s="122">
        <f t="shared" si="0"/>
        <v>683007503</v>
      </c>
      <c r="H29" s="115"/>
      <c r="I29" s="128"/>
      <c r="J29" s="128"/>
    </row>
    <row r="30" spans="1:10" x14ac:dyDescent="0.3">
      <c r="A30" s="143" t="s">
        <v>24</v>
      </c>
      <c r="B30" s="117">
        <v>21</v>
      </c>
      <c r="C30" s="117">
        <v>2584360</v>
      </c>
      <c r="D30" s="117">
        <v>209</v>
      </c>
      <c r="E30" s="117">
        <v>54265615</v>
      </c>
      <c r="F30" s="122">
        <f t="shared" si="0"/>
        <v>230</v>
      </c>
      <c r="G30" s="122">
        <f t="shared" si="0"/>
        <v>56849975</v>
      </c>
      <c r="H30" s="115"/>
      <c r="I30" s="128"/>
      <c r="J30" s="128"/>
    </row>
    <row r="31" spans="1:10" x14ac:dyDescent="0.3">
      <c r="A31" s="143" t="s">
        <v>25</v>
      </c>
      <c r="B31" s="117">
        <v>4</v>
      </c>
      <c r="C31" s="117">
        <v>1348191</v>
      </c>
      <c r="D31" s="117">
        <v>22</v>
      </c>
      <c r="E31" s="117">
        <v>12299505.16</v>
      </c>
      <c r="F31" s="122">
        <f t="shared" si="0"/>
        <v>26</v>
      </c>
      <c r="G31" s="122">
        <f t="shared" si="0"/>
        <v>13647696.16</v>
      </c>
      <c r="H31" s="115"/>
      <c r="I31" s="128"/>
      <c r="J31" s="128"/>
    </row>
    <row r="32" spans="1:10" x14ac:dyDescent="0.3">
      <c r="A32" s="144" t="s">
        <v>31</v>
      </c>
      <c r="B32" s="109">
        <v>6877</v>
      </c>
      <c r="C32" s="109">
        <v>5512087.9900000002</v>
      </c>
      <c r="D32" s="109">
        <v>9048</v>
      </c>
      <c r="E32" s="109">
        <v>13727295.390000001</v>
      </c>
      <c r="F32" s="119">
        <f t="shared" si="0"/>
        <v>15925</v>
      </c>
      <c r="G32" s="119">
        <f t="shared" si="0"/>
        <v>19239383.380000003</v>
      </c>
      <c r="H32" s="129">
        <f>G32/G2</f>
        <v>5.8819230819531949E-3</v>
      </c>
      <c r="I32" s="128">
        <f>F32/F2</f>
        <v>5.8142740153248563E-3</v>
      </c>
      <c r="J32" s="128">
        <f>E32/G32</f>
        <v>0.71349975822354028</v>
      </c>
    </row>
    <row r="33" spans="1:10" x14ac:dyDescent="0.3">
      <c r="A33" s="143" t="s">
        <v>22</v>
      </c>
      <c r="B33" s="117">
        <v>545</v>
      </c>
      <c r="C33" s="117">
        <v>2362120</v>
      </c>
      <c r="D33" s="117">
        <v>681</v>
      </c>
      <c r="E33" s="117">
        <v>7300546</v>
      </c>
      <c r="F33" s="122">
        <f t="shared" si="0"/>
        <v>1226</v>
      </c>
      <c r="G33" s="122">
        <f t="shared" si="0"/>
        <v>9662666</v>
      </c>
      <c r="H33" s="129"/>
      <c r="I33" s="128"/>
      <c r="J33" s="128"/>
    </row>
    <row r="34" spans="1:10" x14ac:dyDescent="0.3">
      <c r="A34" s="143" t="s">
        <v>23</v>
      </c>
      <c r="B34" s="117">
        <v>5797</v>
      </c>
      <c r="C34" s="117">
        <v>2360797</v>
      </c>
      <c r="D34" s="117">
        <v>6965</v>
      </c>
      <c r="E34" s="117">
        <v>4887863</v>
      </c>
      <c r="F34" s="122">
        <f t="shared" si="0"/>
        <v>12762</v>
      </c>
      <c r="G34" s="122">
        <f t="shared" si="0"/>
        <v>7248660</v>
      </c>
      <c r="H34" s="129"/>
      <c r="I34" s="128"/>
      <c r="J34" s="128"/>
    </row>
    <row r="35" spans="1:10" x14ac:dyDescent="0.3">
      <c r="A35" s="143" t="s">
        <v>24</v>
      </c>
      <c r="B35" s="117">
        <v>157</v>
      </c>
      <c r="C35" s="117">
        <v>715578.7</v>
      </c>
      <c r="D35" s="117">
        <v>1250</v>
      </c>
      <c r="E35" s="117">
        <v>1437960.3</v>
      </c>
      <c r="F35" s="122">
        <f t="shared" si="0"/>
        <v>1407</v>
      </c>
      <c r="G35" s="122">
        <f t="shared" si="0"/>
        <v>2153539</v>
      </c>
      <c r="H35" s="129"/>
      <c r="I35" s="128"/>
      <c r="J35" s="128"/>
    </row>
    <row r="36" spans="1:10" x14ac:dyDescent="0.3">
      <c r="A36" s="143" t="s">
        <v>25</v>
      </c>
      <c r="B36" s="117">
        <v>378</v>
      </c>
      <c r="C36" s="117">
        <v>73592.289999999994</v>
      </c>
      <c r="D36" s="117">
        <v>152</v>
      </c>
      <c r="E36" s="117">
        <v>100926.09</v>
      </c>
      <c r="F36" s="122">
        <f t="shared" si="0"/>
        <v>530</v>
      </c>
      <c r="G36" s="122">
        <f t="shared" si="0"/>
        <v>174518.38</v>
      </c>
      <c r="H36" s="129"/>
      <c r="I36" s="128"/>
      <c r="J36" s="128"/>
    </row>
    <row r="37" spans="1:10" x14ac:dyDescent="0.3">
      <c r="A37" s="144" t="s">
        <v>32</v>
      </c>
      <c r="B37" s="109">
        <v>556</v>
      </c>
      <c r="C37" s="109">
        <v>844553.6</v>
      </c>
      <c r="D37" s="109">
        <v>145</v>
      </c>
      <c r="E37" s="109">
        <v>663377</v>
      </c>
      <c r="F37" s="119">
        <f t="shared" ref="F37:G41" si="1">B37+D37</f>
        <v>701</v>
      </c>
      <c r="G37" s="119">
        <f t="shared" si="1"/>
        <v>1507930.6</v>
      </c>
      <c r="H37" s="129">
        <f>G37/G2</f>
        <v>4.6100915122590221E-4</v>
      </c>
      <c r="I37" s="128">
        <f>F37/F2</f>
        <v>2.5593758773894657E-4</v>
      </c>
      <c r="J37" s="128">
        <f>E37/G37</f>
        <v>0.4399254183183231</v>
      </c>
    </row>
    <row r="38" spans="1:10" x14ac:dyDescent="0.3">
      <c r="A38" s="143" t="s">
        <v>22</v>
      </c>
      <c r="B38" s="117"/>
      <c r="C38" s="117"/>
      <c r="D38" s="117"/>
      <c r="E38" s="117"/>
      <c r="F38" s="122">
        <f t="shared" si="1"/>
        <v>0</v>
      </c>
      <c r="G38" s="122">
        <f t="shared" si="1"/>
        <v>0</v>
      </c>
      <c r="H38" s="129"/>
      <c r="I38" s="128"/>
      <c r="J38" s="128"/>
    </row>
    <row r="39" spans="1:10" x14ac:dyDescent="0.3">
      <c r="A39" s="143" t="s">
        <v>23</v>
      </c>
      <c r="B39" s="117">
        <v>0</v>
      </c>
      <c r="C39" s="117">
        <v>0</v>
      </c>
      <c r="D39" s="117">
        <v>0</v>
      </c>
      <c r="E39" s="117">
        <v>0</v>
      </c>
      <c r="F39" s="122">
        <f t="shared" si="1"/>
        <v>0</v>
      </c>
      <c r="G39" s="122">
        <f t="shared" si="1"/>
        <v>0</v>
      </c>
      <c r="H39" s="129"/>
      <c r="I39" s="128"/>
      <c r="J39" s="128"/>
    </row>
    <row r="40" spans="1:10" x14ac:dyDescent="0.3">
      <c r="A40" s="143" t="s">
        <v>24</v>
      </c>
      <c r="B40" s="117">
        <v>516</v>
      </c>
      <c r="C40" s="117">
        <v>812089.6</v>
      </c>
      <c r="D40" s="117">
        <v>145</v>
      </c>
      <c r="E40" s="117">
        <v>663377</v>
      </c>
      <c r="F40" s="122">
        <f t="shared" si="1"/>
        <v>661</v>
      </c>
      <c r="G40" s="122">
        <f t="shared" si="1"/>
        <v>1475466.6</v>
      </c>
      <c r="H40" s="129"/>
      <c r="I40" s="128"/>
      <c r="J40" s="128"/>
    </row>
    <row r="41" spans="1:10" x14ac:dyDescent="0.3">
      <c r="A41" s="143" t="s">
        <v>25</v>
      </c>
      <c r="B41" s="117">
        <v>40</v>
      </c>
      <c r="C41" s="117">
        <v>32464</v>
      </c>
      <c r="D41" s="117">
        <v>0</v>
      </c>
      <c r="E41" s="117">
        <v>0</v>
      </c>
      <c r="F41" s="122">
        <f t="shared" si="1"/>
        <v>40</v>
      </c>
      <c r="G41" s="122">
        <f t="shared" si="1"/>
        <v>32464</v>
      </c>
      <c r="H41" s="129"/>
      <c r="I41" s="128"/>
      <c r="J41" s="128"/>
    </row>
    <row r="43" spans="1:10" x14ac:dyDescent="0.3">
      <c r="F43" s="1"/>
    </row>
    <row r="44" spans="1:10" x14ac:dyDescent="0.3">
      <c r="A44" t="s">
        <v>14</v>
      </c>
    </row>
    <row r="45" spans="1:10" x14ac:dyDescent="0.3">
      <c r="A45" t="s">
        <v>15</v>
      </c>
    </row>
    <row r="46" spans="1:10" x14ac:dyDescent="0.3">
      <c r="A46" t="s">
        <v>16</v>
      </c>
    </row>
    <row r="47" spans="1:10" x14ac:dyDescent="0.3">
      <c r="A47" t="s">
        <v>17</v>
      </c>
    </row>
    <row r="48" spans="1:10" x14ac:dyDescent="0.3">
      <c r="A48" t="s">
        <v>18</v>
      </c>
    </row>
    <row r="49" spans="1:1" x14ac:dyDescent="0.3">
      <c r="A49" t="s">
        <v>19</v>
      </c>
    </row>
  </sheetData>
  <mergeCells count="24">
    <mergeCell ref="H32:H36"/>
    <mergeCell ref="I32:I36"/>
    <mergeCell ref="J32:J36"/>
    <mergeCell ref="H37:H41"/>
    <mergeCell ref="I37:I41"/>
    <mergeCell ref="J37:J41"/>
    <mergeCell ref="H22:H26"/>
    <mergeCell ref="I22:I26"/>
    <mergeCell ref="J22:J26"/>
    <mergeCell ref="H27:H31"/>
    <mergeCell ref="I27:I31"/>
    <mergeCell ref="J27:J31"/>
    <mergeCell ref="H13:H16"/>
    <mergeCell ref="I13:I16"/>
    <mergeCell ref="J13:J16"/>
    <mergeCell ref="H17:H21"/>
    <mergeCell ref="I17:I21"/>
    <mergeCell ref="J17:J21"/>
    <mergeCell ref="H3:H7"/>
    <mergeCell ref="I3:I7"/>
    <mergeCell ref="J3:J7"/>
    <mergeCell ref="H8:H12"/>
    <mergeCell ref="I8:I12"/>
    <mergeCell ref="J8:J12"/>
  </mergeCells>
  <pageMargins left="0.7" right="0.7" top="0.75" bottom="0.75" header="0.3" footer="0.3"/>
  <pageSetup scale="6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9"/>
  <sheetViews>
    <sheetView topLeftCell="A25" workbookViewId="0">
      <selection activeCell="A37" sqref="A37"/>
    </sheetView>
  </sheetViews>
  <sheetFormatPr defaultRowHeight="14.4" x14ac:dyDescent="0.3"/>
  <cols>
    <col min="1" max="1" width="17.44140625" customWidth="1"/>
    <col min="2" max="2" width="13.109375" style="1" customWidth="1"/>
    <col min="3" max="3" width="14.44140625" style="1" customWidth="1"/>
    <col min="4" max="4" width="13.109375" style="1" customWidth="1"/>
    <col min="5" max="5" width="14.109375" style="1" customWidth="1"/>
    <col min="6" max="6" width="11.44140625" customWidth="1"/>
    <col min="7" max="7" width="12.88671875" customWidth="1"/>
    <col min="8" max="8" width="12.6640625" bestFit="1" customWidth="1"/>
    <col min="9" max="9" width="11.88671875" customWidth="1"/>
    <col min="10" max="10" width="13.6640625" bestFit="1" customWidth="1"/>
    <col min="12" max="12" width="12.6640625" bestFit="1" customWidth="1"/>
  </cols>
  <sheetData>
    <row r="1" spans="1:10" ht="43.2" x14ac:dyDescent="0.3">
      <c r="A1" s="132">
        <f>JAN!A1</f>
        <v>2015</v>
      </c>
      <c r="B1" s="133" t="str">
        <f>MAY!B1</f>
        <v>LDC # of Customer</v>
      </c>
      <c r="C1" s="133" t="str">
        <f>MAY!C1</f>
        <v>LDC  kWh used</v>
      </c>
      <c r="D1" s="133" t="str">
        <f>MAY!D1</f>
        <v xml:space="preserve"> CS # of Customer</v>
      </c>
      <c r="E1" s="133" t="str">
        <f>MAY!E1</f>
        <v xml:space="preserve"> CS  kWh Used</v>
      </c>
      <c r="F1" s="134" t="s">
        <v>11</v>
      </c>
      <c r="G1" s="134" t="s">
        <v>10</v>
      </c>
      <c r="H1" s="5" t="s">
        <v>12</v>
      </c>
      <c r="I1" s="5" t="s">
        <v>13</v>
      </c>
      <c r="J1" s="6" t="s">
        <v>70</v>
      </c>
    </row>
    <row r="2" spans="1:10" ht="15" x14ac:dyDescent="0.25">
      <c r="A2" s="145" t="s">
        <v>37</v>
      </c>
      <c r="B2" s="109">
        <v>1956517</v>
      </c>
      <c r="C2" s="109">
        <v>1338883071.3299999</v>
      </c>
      <c r="D2" s="109">
        <v>778896</v>
      </c>
      <c r="E2" s="109">
        <v>2261807972.27</v>
      </c>
      <c r="F2" s="119">
        <f>B2+D2</f>
        <v>2735413</v>
      </c>
      <c r="G2" s="119">
        <f>C2+E2</f>
        <v>3600691043.5999999</v>
      </c>
      <c r="H2" s="112">
        <f>SUM(H3:H36)</f>
        <v>0.99956065908436886</v>
      </c>
      <c r="I2" s="113">
        <f>SUM(I3:I36)</f>
        <v>0.9997459250211943</v>
      </c>
      <c r="J2" s="113">
        <f>E2/G2</f>
        <v>0.6281594129799668</v>
      </c>
    </row>
    <row r="3" spans="1:10" x14ac:dyDescent="0.3">
      <c r="A3" s="144" t="s">
        <v>21</v>
      </c>
      <c r="B3" s="109">
        <v>1543413</v>
      </c>
      <c r="C3" s="109">
        <v>789867201.29999995</v>
      </c>
      <c r="D3" s="109">
        <v>535112</v>
      </c>
      <c r="E3" s="109">
        <v>285151708</v>
      </c>
      <c r="F3" s="109">
        <f>B3+D3</f>
        <v>2078525</v>
      </c>
      <c r="G3" s="109">
        <f>C3+E3</f>
        <v>1075018909.3</v>
      </c>
      <c r="H3" s="115">
        <f>G3/G$2</f>
        <v>0.29855905332693788</v>
      </c>
      <c r="I3" s="116">
        <f>F3/F2</f>
        <v>0.75985783499603166</v>
      </c>
      <c r="J3" s="116">
        <f>E3/G3</f>
        <v>0.26525273698271684</v>
      </c>
    </row>
    <row r="4" spans="1:10" x14ac:dyDescent="0.3">
      <c r="A4" s="143" t="s">
        <v>22</v>
      </c>
      <c r="B4" s="117">
        <v>758230</v>
      </c>
      <c r="C4" s="117">
        <v>401280368</v>
      </c>
      <c r="D4" s="117">
        <v>231980</v>
      </c>
      <c r="E4" s="117">
        <v>133774714</v>
      </c>
      <c r="F4" s="117">
        <f>B4+D4</f>
        <v>990210</v>
      </c>
      <c r="G4" s="117">
        <f t="shared" ref="F4:G36" si="0">C4+E4</f>
        <v>535055082</v>
      </c>
      <c r="H4" s="115"/>
      <c r="I4" s="116"/>
      <c r="J4" s="116"/>
    </row>
    <row r="5" spans="1:10" x14ac:dyDescent="0.3">
      <c r="A5" s="143" t="s">
        <v>23</v>
      </c>
      <c r="B5" s="117">
        <v>649361</v>
      </c>
      <c r="C5" s="117">
        <v>319070294</v>
      </c>
      <c r="D5" s="117">
        <v>267581</v>
      </c>
      <c r="E5" s="117">
        <v>131212980</v>
      </c>
      <c r="F5" s="117">
        <f t="shared" si="0"/>
        <v>916942</v>
      </c>
      <c r="G5" s="117">
        <f t="shared" si="0"/>
        <v>450283274</v>
      </c>
      <c r="H5" s="115"/>
      <c r="I5" s="116"/>
      <c r="J5" s="116"/>
    </row>
    <row r="6" spans="1:10" x14ac:dyDescent="0.3">
      <c r="A6" s="143" t="s">
        <v>24</v>
      </c>
      <c r="B6" s="117">
        <v>119961</v>
      </c>
      <c r="C6" s="117">
        <v>61759640.299999997</v>
      </c>
      <c r="D6" s="117">
        <v>31306</v>
      </c>
      <c r="E6" s="117">
        <v>17170844</v>
      </c>
      <c r="F6" s="117">
        <f t="shared" si="0"/>
        <v>151267</v>
      </c>
      <c r="G6" s="117">
        <f t="shared" si="0"/>
        <v>78930484.299999997</v>
      </c>
      <c r="H6" s="115"/>
      <c r="I6" s="116"/>
      <c r="J6" s="116"/>
    </row>
    <row r="7" spans="1:10" x14ac:dyDescent="0.3">
      <c r="A7" s="143" t="s">
        <v>25</v>
      </c>
      <c r="B7" s="117">
        <v>15861</v>
      </c>
      <c r="C7" s="117">
        <v>7756899</v>
      </c>
      <c r="D7" s="117">
        <v>4245</v>
      </c>
      <c r="E7" s="117">
        <v>2993170</v>
      </c>
      <c r="F7" s="117">
        <f t="shared" si="0"/>
        <v>20106</v>
      </c>
      <c r="G7" s="117">
        <f t="shared" si="0"/>
        <v>10750069</v>
      </c>
      <c r="H7" s="115"/>
      <c r="I7" s="116"/>
      <c r="J7" s="116"/>
    </row>
    <row r="8" spans="1:10" x14ac:dyDescent="0.3">
      <c r="A8" s="144" t="s">
        <v>26</v>
      </c>
      <c r="B8" s="109">
        <v>185885</v>
      </c>
      <c r="C8" s="109">
        <v>88649565.400000006</v>
      </c>
      <c r="D8" s="109">
        <v>106387</v>
      </c>
      <c r="E8" s="109">
        <v>50702249.299999997</v>
      </c>
      <c r="F8" s="119">
        <f t="shared" si="0"/>
        <v>292272</v>
      </c>
      <c r="G8" s="119">
        <f t="shared" si="0"/>
        <v>139351814.69999999</v>
      </c>
      <c r="H8" s="115">
        <f>G8/G2</f>
        <v>3.8701408427609753E-2</v>
      </c>
      <c r="I8" s="121">
        <f>F8/F2</f>
        <v>0.10684748518779431</v>
      </c>
      <c r="J8" s="121">
        <f>E8/G8</f>
        <v>0.36384348068342737</v>
      </c>
    </row>
    <row r="9" spans="1:10" x14ac:dyDescent="0.3">
      <c r="A9" s="143" t="s">
        <v>22</v>
      </c>
      <c r="B9" s="117">
        <v>105084</v>
      </c>
      <c r="C9" s="117">
        <v>51942871</v>
      </c>
      <c r="D9" s="117">
        <v>61721</v>
      </c>
      <c r="E9" s="117">
        <v>30151001</v>
      </c>
      <c r="F9" s="122">
        <f t="shared" si="0"/>
        <v>166805</v>
      </c>
      <c r="G9" s="122">
        <f t="shared" si="0"/>
        <v>82093872</v>
      </c>
      <c r="H9" s="115"/>
      <c r="I9" s="121"/>
      <c r="J9" s="121"/>
    </row>
    <row r="10" spans="1:10" x14ac:dyDescent="0.3">
      <c r="A10" s="143" t="s">
        <v>23</v>
      </c>
      <c r="B10" s="117">
        <v>55411</v>
      </c>
      <c r="C10" s="117">
        <v>22805262</v>
      </c>
      <c r="D10" s="117">
        <v>30866</v>
      </c>
      <c r="E10" s="117">
        <v>13044984</v>
      </c>
      <c r="F10" s="122">
        <f t="shared" si="0"/>
        <v>86277</v>
      </c>
      <c r="G10" s="122">
        <f t="shared" si="0"/>
        <v>35850246</v>
      </c>
      <c r="H10" s="115"/>
      <c r="I10" s="121"/>
      <c r="J10" s="121"/>
    </row>
    <row r="11" spans="1:10" x14ac:dyDescent="0.3">
      <c r="A11" s="143" t="s">
        <v>24</v>
      </c>
      <c r="B11" s="117">
        <v>21601</v>
      </c>
      <c r="C11" s="117">
        <v>11852333.4</v>
      </c>
      <c r="D11" s="117">
        <v>12791</v>
      </c>
      <c r="E11" s="117">
        <v>6898397.2999999998</v>
      </c>
      <c r="F11" s="122">
        <f t="shared" si="0"/>
        <v>34392</v>
      </c>
      <c r="G11" s="122">
        <f t="shared" si="0"/>
        <v>18750730.699999999</v>
      </c>
      <c r="H11" s="115"/>
      <c r="I11" s="121"/>
      <c r="J11" s="121"/>
    </row>
    <row r="12" spans="1:10" x14ac:dyDescent="0.3">
      <c r="A12" s="143" t="s">
        <v>25</v>
      </c>
      <c r="B12" s="117">
        <v>3789</v>
      </c>
      <c r="C12" s="117">
        <v>2049099</v>
      </c>
      <c r="D12" s="117">
        <v>1009</v>
      </c>
      <c r="E12" s="117">
        <v>607867</v>
      </c>
      <c r="F12" s="122">
        <f t="shared" si="0"/>
        <v>4798</v>
      </c>
      <c r="G12" s="122">
        <f t="shared" si="0"/>
        <v>2656966</v>
      </c>
      <c r="H12" s="115"/>
      <c r="I12" s="121"/>
      <c r="J12" s="121"/>
    </row>
    <row r="13" spans="1:10" x14ac:dyDescent="0.3">
      <c r="A13" s="144" t="s">
        <v>27</v>
      </c>
      <c r="B13" s="109">
        <v>1544</v>
      </c>
      <c r="C13" s="109">
        <v>1033145</v>
      </c>
      <c r="D13" s="109">
        <v>1440</v>
      </c>
      <c r="E13" s="109">
        <v>1212429</v>
      </c>
      <c r="F13" s="109">
        <f t="shared" si="0"/>
        <v>2984</v>
      </c>
      <c r="G13" s="109">
        <f t="shared" si="0"/>
        <v>2245574</v>
      </c>
      <c r="H13" s="124">
        <f>G13/G2</f>
        <v>6.236508416881158E-4</v>
      </c>
      <c r="I13" s="125">
        <f>F13/F2</f>
        <v>1.0908773190739388E-3</v>
      </c>
      <c r="J13" s="125">
        <f>E13/G13</f>
        <v>0.53991941481331718</v>
      </c>
    </row>
    <row r="14" spans="1:10" x14ac:dyDescent="0.3">
      <c r="A14" s="143" t="s">
        <v>22</v>
      </c>
      <c r="B14" s="117">
        <v>84</v>
      </c>
      <c r="C14" s="117">
        <v>135558</v>
      </c>
      <c r="D14" s="117">
        <v>81</v>
      </c>
      <c r="E14" s="117">
        <v>435094</v>
      </c>
      <c r="F14" s="117">
        <f t="shared" si="0"/>
        <v>165</v>
      </c>
      <c r="G14" s="117">
        <f t="shared" si="0"/>
        <v>570652</v>
      </c>
      <c r="H14" s="124"/>
      <c r="I14" s="126"/>
      <c r="J14" s="126"/>
    </row>
    <row r="15" spans="1:10" x14ac:dyDescent="0.3">
      <c r="A15" s="143" t="s">
        <v>23</v>
      </c>
      <c r="B15" s="117">
        <v>1460</v>
      </c>
      <c r="C15" s="117">
        <v>897587</v>
      </c>
      <c r="D15" s="117">
        <v>1359</v>
      </c>
      <c r="E15" s="117">
        <v>777335</v>
      </c>
      <c r="F15" s="117">
        <f t="shared" si="0"/>
        <v>2819</v>
      </c>
      <c r="G15" s="117">
        <f t="shared" si="0"/>
        <v>1674922</v>
      </c>
      <c r="H15" s="124"/>
      <c r="I15" s="126"/>
      <c r="J15" s="126"/>
    </row>
    <row r="16" spans="1:10" x14ac:dyDescent="0.3">
      <c r="A16" s="143" t="s">
        <v>25</v>
      </c>
      <c r="B16" s="117">
        <v>0</v>
      </c>
      <c r="C16" s="117">
        <v>0</v>
      </c>
      <c r="D16" s="117">
        <v>0</v>
      </c>
      <c r="E16" s="117">
        <v>0</v>
      </c>
      <c r="F16" s="117">
        <f t="shared" si="0"/>
        <v>0</v>
      </c>
      <c r="G16" s="117">
        <f t="shared" si="0"/>
        <v>0</v>
      </c>
      <c r="H16" s="124"/>
      <c r="I16" s="127"/>
      <c r="J16" s="127"/>
    </row>
    <row r="17" spans="1:10" x14ac:dyDescent="0.3">
      <c r="A17" s="144" t="s">
        <v>28</v>
      </c>
      <c r="B17" s="109">
        <v>193590</v>
      </c>
      <c r="C17" s="109">
        <v>164680445</v>
      </c>
      <c r="D17" s="109">
        <v>97597</v>
      </c>
      <c r="E17" s="109">
        <v>219433646.19999999</v>
      </c>
      <c r="F17" s="119">
        <f t="shared" si="0"/>
        <v>291187</v>
      </c>
      <c r="G17" s="119">
        <f t="shared" si="0"/>
        <v>384114091.19999999</v>
      </c>
      <c r="H17" s="115">
        <f>G17/G2</f>
        <v>0.10667788114804752</v>
      </c>
      <c r="I17" s="121">
        <f>F17/F2</f>
        <v>0.10645083576045007</v>
      </c>
      <c r="J17" s="121">
        <f>E17/G17</f>
        <v>0.57127205491075195</v>
      </c>
    </row>
    <row r="18" spans="1:10" x14ac:dyDescent="0.3">
      <c r="A18" s="143" t="s">
        <v>22</v>
      </c>
      <c r="B18" s="117">
        <v>98136</v>
      </c>
      <c r="C18" s="117">
        <v>89396954</v>
      </c>
      <c r="D18" s="117">
        <v>49165</v>
      </c>
      <c r="E18" s="117">
        <v>81650977</v>
      </c>
      <c r="F18" s="122">
        <f t="shared" si="0"/>
        <v>147301</v>
      </c>
      <c r="G18" s="122">
        <f t="shared" si="0"/>
        <v>171047931</v>
      </c>
      <c r="H18" s="115"/>
      <c r="I18" s="121"/>
      <c r="J18" s="121"/>
    </row>
    <row r="19" spans="1:10" x14ac:dyDescent="0.3">
      <c r="A19" s="143" t="s">
        <v>23</v>
      </c>
      <c r="B19" s="117">
        <v>80728</v>
      </c>
      <c r="C19" s="117">
        <v>52062390</v>
      </c>
      <c r="D19" s="117">
        <v>40570</v>
      </c>
      <c r="E19" s="117">
        <v>76853173</v>
      </c>
      <c r="F19" s="122">
        <f t="shared" si="0"/>
        <v>121298</v>
      </c>
      <c r="G19" s="122">
        <f t="shared" si="0"/>
        <v>128915563</v>
      </c>
      <c r="H19" s="115"/>
      <c r="I19" s="121"/>
      <c r="J19" s="121"/>
    </row>
    <row r="20" spans="1:10" x14ac:dyDescent="0.3">
      <c r="A20" s="143" t="s">
        <v>24</v>
      </c>
      <c r="B20" s="117">
        <v>13006</v>
      </c>
      <c r="C20" s="117">
        <v>22935661</v>
      </c>
      <c r="D20" s="117">
        <v>7428</v>
      </c>
      <c r="E20" s="117">
        <v>60786646.200000003</v>
      </c>
      <c r="F20" s="122">
        <f t="shared" si="0"/>
        <v>20434</v>
      </c>
      <c r="G20" s="122">
        <f t="shared" si="0"/>
        <v>83722307.200000003</v>
      </c>
      <c r="H20" s="115"/>
      <c r="I20" s="121"/>
      <c r="J20" s="121"/>
    </row>
    <row r="21" spans="1:10" x14ac:dyDescent="0.3">
      <c r="A21" s="143" t="s">
        <v>25</v>
      </c>
      <c r="B21" s="117">
        <v>1720</v>
      </c>
      <c r="C21" s="117">
        <v>285440</v>
      </c>
      <c r="D21" s="117">
        <v>434</v>
      </c>
      <c r="E21" s="117">
        <v>142850</v>
      </c>
      <c r="F21" s="122">
        <f t="shared" si="0"/>
        <v>2154</v>
      </c>
      <c r="G21" s="122">
        <f t="shared" si="0"/>
        <v>428290</v>
      </c>
      <c r="H21" s="115"/>
      <c r="I21" s="121"/>
      <c r="J21" s="121"/>
    </row>
    <row r="22" spans="1:10" x14ac:dyDescent="0.3">
      <c r="A22" s="144" t="s">
        <v>29</v>
      </c>
      <c r="B22" s="109">
        <v>23380</v>
      </c>
      <c r="C22" s="109">
        <v>176437348.38999999</v>
      </c>
      <c r="D22" s="109">
        <v>23254</v>
      </c>
      <c r="E22" s="109">
        <v>379141320.49000001</v>
      </c>
      <c r="F22" s="119">
        <f t="shared" si="0"/>
        <v>46634</v>
      </c>
      <c r="G22" s="119">
        <f t="shared" si="0"/>
        <v>555578668.88</v>
      </c>
      <c r="H22" s="115">
        <f>G22/G2</f>
        <v>0.15429778955001036</v>
      </c>
      <c r="I22" s="121">
        <f>F22/F2</f>
        <v>1.704824829011195E-2</v>
      </c>
      <c r="J22" s="121">
        <f>E22/G22</f>
        <v>0.68242598524222886</v>
      </c>
    </row>
    <row r="23" spans="1:10" x14ac:dyDescent="0.3">
      <c r="A23" s="143" t="s">
        <v>22</v>
      </c>
      <c r="B23" s="117">
        <v>3579</v>
      </c>
      <c r="C23" s="117">
        <v>57102795</v>
      </c>
      <c r="D23" s="117">
        <v>8335</v>
      </c>
      <c r="E23" s="117">
        <v>177488060</v>
      </c>
      <c r="F23" s="122">
        <f t="shared" si="0"/>
        <v>11914</v>
      </c>
      <c r="G23" s="122">
        <f t="shared" si="0"/>
        <v>234590855</v>
      </c>
      <c r="H23" s="115"/>
      <c r="I23" s="121"/>
      <c r="J23" s="121"/>
    </row>
    <row r="24" spans="1:10" x14ac:dyDescent="0.3">
      <c r="A24" s="143" t="s">
        <v>23</v>
      </c>
      <c r="B24" s="117">
        <v>18457</v>
      </c>
      <c r="C24" s="117">
        <v>109341728</v>
      </c>
      <c r="D24" s="117">
        <v>13668</v>
      </c>
      <c r="E24" s="117">
        <v>169882237</v>
      </c>
      <c r="F24" s="122">
        <f t="shared" si="0"/>
        <v>32125</v>
      </c>
      <c r="G24" s="122">
        <f t="shared" si="0"/>
        <v>279223965</v>
      </c>
      <c r="H24" s="115"/>
      <c r="I24" s="121"/>
      <c r="J24" s="121"/>
    </row>
    <row r="25" spans="1:10" x14ac:dyDescent="0.3">
      <c r="A25" s="143" t="s">
        <v>24</v>
      </c>
      <c r="B25" s="117">
        <v>254</v>
      </c>
      <c r="C25" s="117">
        <v>5634265</v>
      </c>
      <c r="D25" s="117">
        <v>804</v>
      </c>
      <c r="E25" s="117">
        <v>27370695.199999999</v>
      </c>
      <c r="F25" s="122">
        <f t="shared" si="0"/>
        <v>1058</v>
      </c>
      <c r="G25" s="122">
        <f t="shared" si="0"/>
        <v>33004960.199999999</v>
      </c>
      <c r="H25" s="115"/>
      <c r="I25" s="121"/>
      <c r="J25" s="121"/>
    </row>
    <row r="26" spans="1:10" x14ac:dyDescent="0.3">
      <c r="A26" s="143" t="s">
        <v>25</v>
      </c>
      <c r="B26" s="117">
        <v>1090</v>
      </c>
      <c r="C26" s="117">
        <v>4358560.3899999997</v>
      </c>
      <c r="D26" s="117">
        <v>447</v>
      </c>
      <c r="E26" s="117">
        <v>4400328.29</v>
      </c>
      <c r="F26" s="122">
        <f t="shared" si="0"/>
        <v>1537</v>
      </c>
      <c r="G26" s="122">
        <f t="shared" si="0"/>
        <v>8758888.6799999997</v>
      </c>
      <c r="H26" s="115"/>
      <c r="I26" s="121"/>
      <c r="J26" s="121"/>
    </row>
    <row r="27" spans="1:10" x14ac:dyDescent="0.3">
      <c r="A27" s="144" t="s">
        <v>30</v>
      </c>
      <c r="B27" s="109">
        <v>1343</v>
      </c>
      <c r="C27" s="109">
        <v>113073481</v>
      </c>
      <c r="D27" s="109">
        <v>5874</v>
      </c>
      <c r="E27" s="109">
        <v>1313152762.3599999</v>
      </c>
      <c r="F27" s="119">
        <f t="shared" si="0"/>
        <v>7217</v>
      </c>
      <c r="G27" s="119">
        <f t="shared" si="0"/>
        <v>1426226243.3599999</v>
      </c>
      <c r="H27" s="115">
        <f>G27/G2</f>
        <v>0.39609792289594703</v>
      </c>
      <c r="I27" s="128">
        <f>F27/F2</f>
        <v>2.6383584489800991E-3</v>
      </c>
      <c r="J27" s="128">
        <f>E27/G27</f>
        <v>0.92071841229508311</v>
      </c>
    </row>
    <row r="28" spans="1:10" x14ac:dyDescent="0.3">
      <c r="A28" s="143" t="s">
        <v>22</v>
      </c>
      <c r="B28" s="117">
        <v>449</v>
      </c>
      <c r="C28" s="117">
        <v>39383738</v>
      </c>
      <c r="D28" s="117">
        <v>2576</v>
      </c>
      <c r="E28" s="117">
        <v>565659769</v>
      </c>
      <c r="F28" s="122">
        <f t="shared" si="0"/>
        <v>3025</v>
      </c>
      <c r="G28" s="122">
        <f t="shared" si="0"/>
        <v>605043507</v>
      </c>
      <c r="H28" s="115"/>
      <c r="I28" s="128"/>
      <c r="J28" s="128"/>
    </row>
    <row r="29" spans="1:10" x14ac:dyDescent="0.3">
      <c r="A29" s="143" t="s">
        <v>23</v>
      </c>
      <c r="B29" s="117">
        <v>868</v>
      </c>
      <c r="C29" s="117">
        <v>69291200</v>
      </c>
      <c r="D29" s="117">
        <v>3072</v>
      </c>
      <c r="E29" s="117">
        <v>677045542</v>
      </c>
      <c r="F29" s="122">
        <f t="shared" si="0"/>
        <v>3940</v>
      </c>
      <c r="G29" s="122">
        <f t="shared" si="0"/>
        <v>746336742</v>
      </c>
      <c r="H29" s="115"/>
      <c r="I29" s="128"/>
      <c r="J29" s="128"/>
    </row>
    <row r="30" spans="1:10" x14ac:dyDescent="0.3">
      <c r="A30" s="143" t="s">
        <v>24</v>
      </c>
      <c r="B30" s="117">
        <v>22</v>
      </c>
      <c r="C30" s="117">
        <v>2961784</v>
      </c>
      <c r="D30" s="117">
        <v>204</v>
      </c>
      <c r="E30" s="117">
        <v>58117734</v>
      </c>
      <c r="F30" s="122">
        <f t="shared" si="0"/>
        <v>226</v>
      </c>
      <c r="G30" s="122">
        <f t="shared" si="0"/>
        <v>61079518</v>
      </c>
      <c r="H30" s="115"/>
      <c r="I30" s="128"/>
      <c r="J30" s="128"/>
    </row>
    <row r="31" spans="1:10" x14ac:dyDescent="0.3">
      <c r="A31" s="143" t="s">
        <v>25</v>
      </c>
      <c r="B31" s="117">
        <v>4</v>
      </c>
      <c r="C31" s="117">
        <v>1436759</v>
      </c>
      <c r="D31" s="117">
        <v>22</v>
      </c>
      <c r="E31" s="117">
        <v>12329717.359999999</v>
      </c>
      <c r="F31" s="122">
        <f t="shared" si="0"/>
        <v>26</v>
      </c>
      <c r="G31" s="122">
        <f t="shared" si="0"/>
        <v>13766476.359999999</v>
      </c>
      <c r="H31" s="115"/>
      <c r="I31" s="128"/>
      <c r="J31" s="128"/>
    </row>
    <row r="32" spans="1:10" x14ac:dyDescent="0.3">
      <c r="A32" s="144" t="s">
        <v>31</v>
      </c>
      <c r="B32" s="109">
        <v>6815</v>
      </c>
      <c r="C32" s="109">
        <v>4273843.24</v>
      </c>
      <c r="D32" s="109">
        <v>9084</v>
      </c>
      <c r="E32" s="109">
        <v>12299968.02</v>
      </c>
      <c r="F32" s="119">
        <f t="shared" si="0"/>
        <v>15899</v>
      </c>
      <c r="G32" s="119">
        <f t="shared" si="0"/>
        <v>16573811.26</v>
      </c>
      <c r="H32" s="129">
        <f>G32/G2</f>
        <v>4.6029528941281695E-3</v>
      </c>
      <c r="I32" s="128">
        <f>F32/F2</f>
        <v>5.8122850187521955E-3</v>
      </c>
      <c r="J32" s="128">
        <f>E32/G32</f>
        <v>0.74213274346168701</v>
      </c>
    </row>
    <row r="33" spans="1:10" x14ac:dyDescent="0.3">
      <c r="A33" s="143" t="s">
        <v>22</v>
      </c>
      <c r="B33" s="117">
        <v>566</v>
      </c>
      <c r="C33" s="117">
        <v>1895025</v>
      </c>
      <c r="D33" s="117">
        <v>662</v>
      </c>
      <c r="E33" s="117">
        <v>7318377</v>
      </c>
      <c r="F33" s="122">
        <f t="shared" si="0"/>
        <v>1228</v>
      </c>
      <c r="G33" s="122">
        <f t="shared" si="0"/>
        <v>9213402</v>
      </c>
      <c r="H33" s="129"/>
      <c r="I33" s="128"/>
      <c r="J33" s="128"/>
    </row>
    <row r="34" spans="1:10" x14ac:dyDescent="0.3">
      <c r="A34" s="143" t="s">
        <v>23</v>
      </c>
      <c r="B34" s="117">
        <v>5718</v>
      </c>
      <c r="C34" s="117">
        <v>1665869</v>
      </c>
      <c r="D34" s="117">
        <v>6973</v>
      </c>
      <c r="E34" s="117">
        <v>3585778</v>
      </c>
      <c r="F34" s="122">
        <f t="shared" si="0"/>
        <v>12691</v>
      </c>
      <c r="G34" s="122">
        <f t="shared" si="0"/>
        <v>5251647</v>
      </c>
      <c r="H34" s="129"/>
      <c r="I34" s="128"/>
      <c r="J34" s="128"/>
    </row>
    <row r="35" spans="1:10" x14ac:dyDescent="0.3">
      <c r="A35" s="143" t="s">
        <v>24</v>
      </c>
      <c r="B35" s="117">
        <v>153</v>
      </c>
      <c r="C35" s="117">
        <v>642616.80000000005</v>
      </c>
      <c r="D35" s="117">
        <v>1298</v>
      </c>
      <c r="E35" s="117">
        <v>1296830</v>
      </c>
      <c r="F35" s="122">
        <f t="shared" si="0"/>
        <v>1451</v>
      </c>
      <c r="G35" s="122">
        <f t="shared" si="0"/>
        <v>1939446.8</v>
      </c>
      <c r="H35" s="129"/>
      <c r="I35" s="128"/>
      <c r="J35" s="128"/>
    </row>
    <row r="36" spans="1:10" x14ac:dyDescent="0.3">
      <c r="A36" s="143" t="s">
        <v>25</v>
      </c>
      <c r="B36" s="117">
        <v>378</v>
      </c>
      <c r="C36" s="117">
        <v>70332.44</v>
      </c>
      <c r="D36" s="117">
        <v>151</v>
      </c>
      <c r="E36" s="117">
        <v>98983.02</v>
      </c>
      <c r="F36" s="122">
        <f t="shared" si="0"/>
        <v>529</v>
      </c>
      <c r="G36" s="122">
        <f t="shared" si="0"/>
        <v>169315.46000000002</v>
      </c>
      <c r="H36" s="129"/>
      <c r="I36" s="128"/>
      <c r="J36" s="128"/>
    </row>
    <row r="37" spans="1:10" x14ac:dyDescent="0.3">
      <c r="A37" s="144" t="s">
        <v>32</v>
      </c>
      <c r="B37" s="109">
        <v>547</v>
      </c>
      <c r="C37" s="109">
        <v>868042</v>
      </c>
      <c r="D37" s="109">
        <v>148</v>
      </c>
      <c r="E37" s="109">
        <v>713888.9</v>
      </c>
      <c r="F37" s="119">
        <f t="shared" ref="F37:G41" si="1">B37+D37</f>
        <v>695</v>
      </c>
      <c r="G37" s="119">
        <f t="shared" si="1"/>
        <v>1581930.9</v>
      </c>
      <c r="H37" s="129">
        <f>G37/G2</f>
        <v>4.3934091563112081E-4</v>
      </c>
      <c r="I37" s="128">
        <f>F37/F2</f>
        <v>2.5407497880575988E-4</v>
      </c>
      <c r="J37" s="128">
        <f>E37/G37</f>
        <v>0.45127691734196484</v>
      </c>
    </row>
    <row r="38" spans="1:10" x14ac:dyDescent="0.3">
      <c r="A38" s="143" t="s">
        <v>22</v>
      </c>
      <c r="B38" s="117"/>
      <c r="C38" s="117"/>
      <c r="D38" s="117"/>
      <c r="E38" s="117"/>
      <c r="F38" s="122">
        <f t="shared" si="1"/>
        <v>0</v>
      </c>
      <c r="G38" s="122">
        <f t="shared" si="1"/>
        <v>0</v>
      </c>
      <c r="H38" s="129"/>
      <c r="I38" s="128"/>
      <c r="J38" s="128"/>
    </row>
    <row r="39" spans="1:10" x14ac:dyDescent="0.3">
      <c r="A39" s="143" t="s">
        <v>23</v>
      </c>
      <c r="B39" s="117">
        <v>0</v>
      </c>
      <c r="C39" s="117">
        <v>0</v>
      </c>
      <c r="D39" s="117">
        <v>0</v>
      </c>
      <c r="E39" s="117">
        <v>0</v>
      </c>
      <c r="F39" s="122">
        <f t="shared" si="1"/>
        <v>0</v>
      </c>
      <c r="G39" s="122">
        <f t="shared" si="1"/>
        <v>0</v>
      </c>
      <c r="H39" s="129"/>
      <c r="I39" s="128"/>
      <c r="J39" s="128"/>
    </row>
    <row r="40" spans="1:10" x14ac:dyDescent="0.3">
      <c r="A40" s="143" t="s">
        <v>24</v>
      </c>
      <c r="B40" s="117">
        <v>510</v>
      </c>
      <c r="C40" s="117">
        <v>835608</v>
      </c>
      <c r="D40" s="117">
        <v>148</v>
      </c>
      <c r="E40" s="117">
        <v>713888.9</v>
      </c>
      <c r="F40" s="122">
        <f t="shared" si="1"/>
        <v>658</v>
      </c>
      <c r="G40" s="122">
        <f t="shared" si="1"/>
        <v>1549496.9</v>
      </c>
      <c r="H40" s="129"/>
      <c r="I40" s="128"/>
      <c r="J40" s="128"/>
    </row>
    <row r="41" spans="1:10" x14ac:dyDescent="0.3">
      <c r="A41" s="143" t="s">
        <v>25</v>
      </c>
      <c r="B41" s="117">
        <v>37</v>
      </c>
      <c r="C41" s="117">
        <v>32434</v>
      </c>
      <c r="D41" s="117">
        <v>0</v>
      </c>
      <c r="E41" s="117">
        <v>0</v>
      </c>
      <c r="F41" s="122">
        <f t="shared" si="1"/>
        <v>37</v>
      </c>
      <c r="G41" s="122">
        <f t="shared" si="1"/>
        <v>32434</v>
      </c>
      <c r="H41" s="129"/>
      <c r="I41" s="128"/>
      <c r="J41" s="128"/>
    </row>
    <row r="43" spans="1:10" x14ac:dyDescent="0.3">
      <c r="F43" s="1"/>
    </row>
    <row r="44" spans="1:10" x14ac:dyDescent="0.3">
      <c r="A44" t="s">
        <v>14</v>
      </c>
    </row>
    <row r="45" spans="1:10" x14ac:dyDescent="0.3">
      <c r="A45" t="s">
        <v>15</v>
      </c>
    </row>
    <row r="46" spans="1:10" x14ac:dyDescent="0.3">
      <c r="A46" t="s">
        <v>16</v>
      </c>
    </row>
    <row r="47" spans="1:10" x14ac:dyDescent="0.3">
      <c r="A47" t="s">
        <v>17</v>
      </c>
    </row>
    <row r="48" spans="1:10" x14ac:dyDescent="0.3">
      <c r="A48" t="s">
        <v>18</v>
      </c>
    </row>
    <row r="49" spans="1:1" x14ac:dyDescent="0.3">
      <c r="A49" t="s">
        <v>19</v>
      </c>
    </row>
  </sheetData>
  <mergeCells count="24">
    <mergeCell ref="H32:H36"/>
    <mergeCell ref="I32:I36"/>
    <mergeCell ref="J32:J36"/>
    <mergeCell ref="H37:H41"/>
    <mergeCell ref="I37:I41"/>
    <mergeCell ref="J37:J41"/>
    <mergeCell ref="H22:H26"/>
    <mergeCell ref="I22:I26"/>
    <mergeCell ref="J22:J26"/>
    <mergeCell ref="H27:H31"/>
    <mergeCell ref="I27:I31"/>
    <mergeCell ref="J27:J31"/>
    <mergeCell ref="H13:H16"/>
    <mergeCell ref="I13:I16"/>
    <mergeCell ref="J13:J16"/>
    <mergeCell ref="H17:H21"/>
    <mergeCell ref="I17:I21"/>
    <mergeCell ref="J17:J21"/>
    <mergeCell ref="H3:H7"/>
    <mergeCell ref="I3:I7"/>
    <mergeCell ref="J3:J7"/>
    <mergeCell ref="H8:H12"/>
    <mergeCell ref="I8:I12"/>
    <mergeCell ref="J8:J12"/>
  </mergeCells>
  <pageMargins left="0.7" right="0.7" top="0.75" bottom="0.75" header="0.3" footer="0.3"/>
  <pageSetup scale="6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9"/>
  <sheetViews>
    <sheetView workbookViewId="0">
      <selection activeCell="B2" sqref="B2:J41"/>
    </sheetView>
  </sheetViews>
  <sheetFormatPr defaultColWidth="9.109375" defaultRowHeight="14.4" x14ac:dyDescent="0.3"/>
  <cols>
    <col min="1" max="1" width="17.44140625" style="9" customWidth="1"/>
    <col min="2" max="2" width="13.109375" style="12" customWidth="1"/>
    <col min="3" max="3" width="14.44140625" style="12" customWidth="1"/>
    <col min="4" max="4" width="13.109375" style="12" customWidth="1"/>
    <col min="5" max="5" width="14.109375" style="12" customWidth="1"/>
    <col min="6" max="6" width="11.44140625" style="9" customWidth="1"/>
    <col min="7" max="7" width="12.88671875" style="9" customWidth="1"/>
    <col min="8" max="8" width="12.6640625" style="9" bestFit="1" customWidth="1"/>
    <col min="9" max="9" width="11.88671875" style="9" customWidth="1"/>
    <col min="10" max="10" width="13.6640625" style="9" bestFit="1" customWidth="1"/>
    <col min="11" max="11" width="9.109375" style="9"/>
    <col min="12" max="12" width="12.6640625" style="9" bestFit="1" customWidth="1"/>
    <col min="13" max="16384" width="9.109375" style="9"/>
  </cols>
  <sheetData>
    <row r="1" spans="1:10" ht="43.2" x14ac:dyDescent="0.3">
      <c r="A1" s="132">
        <f>JAN!A1</f>
        <v>2015</v>
      </c>
      <c r="B1" s="133" t="str">
        <f>JUNE!B1</f>
        <v>LDC # of Customer</v>
      </c>
      <c r="C1" s="133" t="str">
        <f>JUNE!C1</f>
        <v>LDC  kWh used</v>
      </c>
      <c r="D1" s="133" t="str">
        <f>JUNE!D1</f>
        <v xml:space="preserve"> CS # of Customer</v>
      </c>
      <c r="E1" s="133" t="str">
        <f>JUNE!E1</f>
        <v xml:space="preserve"> CS  kWh Used</v>
      </c>
      <c r="F1" s="134" t="s">
        <v>11</v>
      </c>
      <c r="G1" s="134" t="s">
        <v>10</v>
      </c>
      <c r="H1" s="5" t="s">
        <v>12</v>
      </c>
      <c r="I1" s="5" t="s">
        <v>13</v>
      </c>
      <c r="J1" s="6" t="s">
        <v>70</v>
      </c>
    </row>
    <row r="2" spans="1:10" ht="15" x14ac:dyDescent="0.25">
      <c r="A2" s="107" t="s">
        <v>36</v>
      </c>
      <c r="B2" s="109">
        <v>1942135</v>
      </c>
      <c r="C2" s="109">
        <v>1526580521.4099998</v>
      </c>
      <c r="D2" s="109">
        <v>796864</v>
      </c>
      <c r="E2" s="109">
        <v>2466214312.0500002</v>
      </c>
      <c r="F2" s="119">
        <f>B2+D2</f>
        <v>2738999</v>
      </c>
      <c r="G2" s="119">
        <f>C2+E2</f>
        <v>3992794833.46</v>
      </c>
      <c r="H2" s="147">
        <f>SUM(H3:H36)</f>
        <v>0.9995729299723316</v>
      </c>
      <c r="I2" s="148">
        <f>SUM(I3:I36)</f>
        <v>0.99974589256878155</v>
      </c>
      <c r="J2" s="148">
        <f>E2/G2</f>
        <v>0.61766617492661779</v>
      </c>
    </row>
    <row r="3" spans="1:10" x14ac:dyDescent="0.3">
      <c r="A3" s="144" t="s">
        <v>21</v>
      </c>
      <c r="B3" s="149">
        <v>1533842</v>
      </c>
      <c r="C3" s="149">
        <v>937719316.28000009</v>
      </c>
      <c r="D3" s="149">
        <v>547857</v>
      </c>
      <c r="E3" s="149">
        <v>356963677.58999997</v>
      </c>
      <c r="F3" s="109">
        <f>B3+D3</f>
        <v>2081699</v>
      </c>
      <c r="G3" s="109">
        <f>C3+E3</f>
        <v>1294682993.8700001</v>
      </c>
      <c r="H3" s="115">
        <f>G3/G$2</f>
        <v>0.32425482597313382</v>
      </c>
      <c r="I3" s="150">
        <f>F3/F2</f>
        <v>0.76002181818978398</v>
      </c>
      <c r="J3" s="150">
        <f>E3/G3</f>
        <v>0.27571512044271351</v>
      </c>
    </row>
    <row r="4" spans="1:10" x14ac:dyDescent="0.3">
      <c r="A4" s="146" t="s">
        <v>22</v>
      </c>
      <c r="B4" s="149">
        <v>752791</v>
      </c>
      <c r="C4" s="149">
        <v>469637720</v>
      </c>
      <c r="D4" s="149">
        <v>235525</v>
      </c>
      <c r="E4" s="149">
        <v>157111964</v>
      </c>
      <c r="F4" s="149">
        <f>B4+D4</f>
        <v>988316</v>
      </c>
      <c r="G4" s="149">
        <f t="shared" ref="F4:G36" si="0">C4+E4</f>
        <v>626749684</v>
      </c>
      <c r="H4" s="115"/>
      <c r="I4" s="150"/>
      <c r="J4" s="150"/>
    </row>
    <row r="5" spans="1:10" x14ac:dyDescent="0.3">
      <c r="A5" s="146" t="s">
        <v>23</v>
      </c>
      <c r="B5" s="149">
        <v>646619</v>
      </c>
      <c r="C5" s="149">
        <v>383972486</v>
      </c>
      <c r="D5" s="149">
        <v>275084</v>
      </c>
      <c r="E5" s="149">
        <v>174999639</v>
      </c>
      <c r="F5" s="149">
        <f t="shared" si="0"/>
        <v>921703</v>
      </c>
      <c r="G5" s="149">
        <f t="shared" si="0"/>
        <v>558972125</v>
      </c>
      <c r="H5" s="115"/>
      <c r="I5" s="150"/>
      <c r="J5" s="150"/>
    </row>
    <row r="6" spans="1:10" x14ac:dyDescent="0.3">
      <c r="A6" s="146" t="s">
        <v>24</v>
      </c>
      <c r="B6" s="149">
        <v>119533</v>
      </c>
      <c r="C6" s="149">
        <v>75390606.700000003</v>
      </c>
      <c r="D6" s="149">
        <v>32044</v>
      </c>
      <c r="E6" s="149">
        <v>21744099</v>
      </c>
      <c r="F6" s="149">
        <f t="shared" si="0"/>
        <v>151577</v>
      </c>
      <c r="G6" s="149">
        <f t="shared" si="0"/>
        <v>97134705.700000003</v>
      </c>
      <c r="H6" s="115"/>
      <c r="I6" s="150"/>
      <c r="J6" s="150"/>
    </row>
    <row r="7" spans="1:10" x14ac:dyDescent="0.3">
      <c r="A7" s="146" t="s">
        <v>25</v>
      </c>
      <c r="B7" s="149">
        <v>14899</v>
      </c>
      <c r="C7" s="149">
        <v>8718503.5800000001</v>
      </c>
      <c r="D7" s="149">
        <v>5204</v>
      </c>
      <c r="E7" s="149">
        <v>3107975.59</v>
      </c>
      <c r="F7" s="149">
        <f t="shared" si="0"/>
        <v>20103</v>
      </c>
      <c r="G7" s="149">
        <f t="shared" si="0"/>
        <v>11826479.17</v>
      </c>
      <c r="H7" s="115"/>
      <c r="I7" s="150"/>
      <c r="J7" s="150"/>
    </row>
    <row r="8" spans="1:10" x14ac:dyDescent="0.3">
      <c r="A8" s="144" t="s">
        <v>26</v>
      </c>
      <c r="B8" s="149">
        <v>182427</v>
      </c>
      <c r="C8" s="149">
        <v>102246874.83</v>
      </c>
      <c r="D8" s="149">
        <v>109566</v>
      </c>
      <c r="E8" s="149">
        <v>61364156</v>
      </c>
      <c r="F8" s="119">
        <f t="shared" si="0"/>
        <v>291993</v>
      </c>
      <c r="G8" s="119">
        <f t="shared" si="0"/>
        <v>163611030.82999998</v>
      </c>
      <c r="H8" s="115">
        <f>G8/G2</f>
        <v>4.0976568457493485E-2</v>
      </c>
      <c r="I8" s="121">
        <f>F8/F2</f>
        <v>0.10660573443071721</v>
      </c>
      <c r="J8" s="121">
        <f>E8/G8</f>
        <v>0.37506123938403896</v>
      </c>
    </row>
    <row r="9" spans="1:10" x14ac:dyDescent="0.3">
      <c r="A9" s="146" t="s">
        <v>22</v>
      </c>
      <c r="B9" s="149">
        <v>103235</v>
      </c>
      <c r="C9" s="149">
        <v>58682900</v>
      </c>
      <c r="D9" s="149">
        <v>63382</v>
      </c>
      <c r="E9" s="149">
        <v>35935860</v>
      </c>
      <c r="F9" s="151">
        <f t="shared" si="0"/>
        <v>166617</v>
      </c>
      <c r="G9" s="151">
        <f t="shared" si="0"/>
        <v>94618760</v>
      </c>
      <c r="H9" s="115"/>
      <c r="I9" s="121"/>
      <c r="J9" s="121"/>
    </row>
    <row r="10" spans="1:10" x14ac:dyDescent="0.3">
      <c r="A10" s="146" t="s">
        <v>23</v>
      </c>
      <c r="B10" s="149">
        <v>54649</v>
      </c>
      <c r="C10" s="149">
        <v>27247760</v>
      </c>
      <c r="D10" s="149">
        <v>31843</v>
      </c>
      <c r="E10" s="149">
        <v>16063768</v>
      </c>
      <c r="F10" s="151">
        <f t="shared" si="0"/>
        <v>86492</v>
      </c>
      <c r="G10" s="151">
        <f t="shared" si="0"/>
        <v>43311528</v>
      </c>
      <c r="H10" s="115"/>
      <c r="I10" s="121"/>
      <c r="J10" s="121"/>
    </row>
    <row r="11" spans="1:10" x14ac:dyDescent="0.3">
      <c r="A11" s="146" t="s">
        <v>24</v>
      </c>
      <c r="B11" s="149">
        <v>20863</v>
      </c>
      <c r="C11" s="149">
        <v>14230762</v>
      </c>
      <c r="D11" s="149">
        <v>13241</v>
      </c>
      <c r="E11" s="149">
        <v>8762075</v>
      </c>
      <c r="F11" s="151">
        <f t="shared" si="0"/>
        <v>34104</v>
      </c>
      <c r="G11" s="151">
        <f t="shared" si="0"/>
        <v>22992837</v>
      </c>
      <c r="H11" s="115"/>
      <c r="I11" s="121"/>
      <c r="J11" s="121"/>
    </row>
    <row r="12" spans="1:10" x14ac:dyDescent="0.3">
      <c r="A12" s="146" t="s">
        <v>25</v>
      </c>
      <c r="B12" s="149">
        <v>3680</v>
      </c>
      <c r="C12" s="149">
        <v>2085452.83</v>
      </c>
      <c r="D12" s="149">
        <v>1100</v>
      </c>
      <c r="E12" s="149">
        <v>602453</v>
      </c>
      <c r="F12" s="151">
        <f t="shared" si="0"/>
        <v>4780</v>
      </c>
      <c r="G12" s="151">
        <f t="shared" si="0"/>
        <v>2687905.83</v>
      </c>
      <c r="H12" s="115"/>
      <c r="I12" s="121"/>
      <c r="J12" s="121"/>
    </row>
    <row r="13" spans="1:10" x14ac:dyDescent="0.3">
      <c r="A13" s="144" t="s">
        <v>27</v>
      </c>
      <c r="B13" s="149">
        <v>1519</v>
      </c>
      <c r="C13" s="149">
        <v>1129355</v>
      </c>
      <c r="D13" s="149">
        <v>1491</v>
      </c>
      <c r="E13" s="149">
        <v>1095314</v>
      </c>
      <c r="F13" s="109">
        <f t="shared" si="0"/>
        <v>3010</v>
      </c>
      <c r="G13" s="109">
        <f t="shared" si="0"/>
        <v>2224669</v>
      </c>
      <c r="H13" s="124">
        <f>G13/G2</f>
        <v>5.5717087724043877E-4</v>
      </c>
      <c r="I13" s="125">
        <f>F13/F2</f>
        <v>1.0989416206431621E-3</v>
      </c>
      <c r="J13" s="125">
        <f>E13/G13</f>
        <v>0.49234919891453516</v>
      </c>
    </row>
    <row r="14" spans="1:10" x14ac:dyDescent="0.3">
      <c r="A14" s="146" t="s">
        <v>22</v>
      </c>
      <c r="B14" s="149">
        <v>84</v>
      </c>
      <c r="C14" s="149">
        <v>136578</v>
      </c>
      <c r="D14" s="149">
        <v>82</v>
      </c>
      <c r="E14" s="149">
        <v>305117</v>
      </c>
      <c r="F14" s="149">
        <f t="shared" si="0"/>
        <v>166</v>
      </c>
      <c r="G14" s="149">
        <f t="shared" si="0"/>
        <v>441695</v>
      </c>
      <c r="H14" s="124"/>
      <c r="I14" s="126"/>
      <c r="J14" s="126"/>
    </row>
    <row r="15" spans="1:10" x14ac:dyDescent="0.3">
      <c r="A15" s="146" t="s">
        <v>23</v>
      </c>
      <c r="B15" s="149">
        <v>1435</v>
      </c>
      <c r="C15" s="149">
        <v>992777</v>
      </c>
      <c r="D15" s="149">
        <v>1409</v>
      </c>
      <c r="E15" s="149">
        <v>790197</v>
      </c>
      <c r="F15" s="149">
        <f t="shared" si="0"/>
        <v>2844</v>
      </c>
      <c r="G15" s="149">
        <f t="shared" si="0"/>
        <v>1782974</v>
      </c>
      <c r="H15" s="124"/>
      <c r="I15" s="126"/>
      <c r="J15" s="126"/>
    </row>
    <row r="16" spans="1:10" x14ac:dyDescent="0.3">
      <c r="A16" s="146" t="s">
        <v>25</v>
      </c>
      <c r="B16" s="149">
        <v>0</v>
      </c>
      <c r="C16" s="149">
        <v>0</v>
      </c>
      <c r="D16" s="149">
        <v>0</v>
      </c>
      <c r="E16" s="149">
        <v>0</v>
      </c>
      <c r="F16" s="149">
        <f t="shared" si="0"/>
        <v>0</v>
      </c>
      <c r="G16" s="149">
        <f t="shared" si="0"/>
        <v>0</v>
      </c>
      <c r="H16" s="124"/>
      <c r="I16" s="127"/>
      <c r="J16" s="127"/>
    </row>
    <row r="17" spans="1:10" x14ac:dyDescent="0.3">
      <c r="A17" s="144" t="s">
        <v>28</v>
      </c>
      <c r="B17" s="149">
        <v>192658</v>
      </c>
      <c r="C17" s="149">
        <v>178406558</v>
      </c>
      <c r="D17" s="149">
        <v>99175</v>
      </c>
      <c r="E17" s="149">
        <v>242577647.19999999</v>
      </c>
      <c r="F17" s="119">
        <f t="shared" si="0"/>
        <v>291833</v>
      </c>
      <c r="G17" s="119">
        <f t="shared" si="0"/>
        <v>420984205.19999999</v>
      </c>
      <c r="H17" s="115">
        <f>G17/G2</f>
        <v>0.10543597223481466</v>
      </c>
      <c r="I17" s="121">
        <f>F17/F2</f>
        <v>0.10654731892928768</v>
      </c>
      <c r="J17" s="121">
        <f>E17/G17</f>
        <v>0.57621555441671946</v>
      </c>
    </row>
    <row r="18" spans="1:10" x14ac:dyDescent="0.3">
      <c r="A18" s="146" t="s">
        <v>22</v>
      </c>
      <c r="B18" s="149">
        <v>97822</v>
      </c>
      <c r="C18" s="149">
        <v>95313154</v>
      </c>
      <c r="D18" s="149">
        <v>49628</v>
      </c>
      <c r="E18" s="149">
        <v>88197535</v>
      </c>
      <c r="F18" s="151">
        <f t="shared" si="0"/>
        <v>147450</v>
      </c>
      <c r="G18" s="151">
        <f t="shared" si="0"/>
        <v>183510689</v>
      </c>
      <c r="H18" s="115"/>
      <c r="I18" s="121"/>
      <c r="J18" s="121"/>
    </row>
    <row r="19" spans="1:10" x14ac:dyDescent="0.3">
      <c r="A19" s="146" t="s">
        <v>23</v>
      </c>
      <c r="B19" s="149">
        <v>80266</v>
      </c>
      <c r="C19" s="149">
        <v>55780760</v>
      </c>
      <c r="D19" s="149">
        <v>41529</v>
      </c>
      <c r="E19" s="149">
        <v>86695932</v>
      </c>
      <c r="F19" s="151">
        <f t="shared" si="0"/>
        <v>121795</v>
      </c>
      <c r="G19" s="151">
        <f t="shared" si="0"/>
        <v>142476692</v>
      </c>
      <c r="H19" s="115"/>
      <c r="I19" s="121"/>
      <c r="J19" s="121"/>
    </row>
    <row r="20" spans="1:10" x14ac:dyDescent="0.3">
      <c r="A20" s="146" t="s">
        <v>24</v>
      </c>
      <c r="B20" s="149">
        <v>12915</v>
      </c>
      <c r="C20" s="149">
        <v>27012370</v>
      </c>
      <c r="D20" s="149">
        <v>7517</v>
      </c>
      <c r="E20" s="149">
        <v>67546106.200000003</v>
      </c>
      <c r="F20" s="151">
        <f t="shared" si="0"/>
        <v>20432</v>
      </c>
      <c r="G20" s="151">
        <f t="shared" si="0"/>
        <v>94558476.200000003</v>
      </c>
      <c r="H20" s="115"/>
      <c r="I20" s="121"/>
      <c r="J20" s="121"/>
    </row>
    <row r="21" spans="1:10" x14ac:dyDescent="0.3">
      <c r="A21" s="146" t="s">
        <v>25</v>
      </c>
      <c r="B21" s="149">
        <v>1655</v>
      </c>
      <c r="C21" s="149">
        <v>300274</v>
      </c>
      <c r="D21" s="149">
        <v>501</v>
      </c>
      <c r="E21" s="149">
        <v>138074</v>
      </c>
      <c r="F21" s="151">
        <f t="shared" si="0"/>
        <v>2156</v>
      </c>
      <c r="G21" s="151">
        <f t="shared" si="0"/>
        <v>438348</v>
      </c>
      <c r="H21" s="115"/>
      <c r="I21" s="121"/>
      <c r="J21" s="121"/>
    </row>
    <row r="22" spans="1:10" x14ac:dyDescent="0.3">
      <c r="A22" s="144" t="s">
        <v>29</v>
      </c>
      <c r="B22" s="149">
        <v>23107</v>
      </c>
      <c r="C22" s="149">
        <v>183254621.83000001</v>
      </c>
      <c r="D22" s="149">
        <v>23475</v>
      </c>
      <c r="E22" s="149">
        <v>397017112.57000005</v>
      </c>
      <c r="F22" s="119">
        <f t="shared" si="0"/>
        <v>46582</v>
      </c>
      <c r="G22" s="119">
        <f t="shared" si="0"/>
        <v>580271734.4000001</v>
      </c>
      <c r="H22" s="115">
        <f>G22/G2</f>
        <v>0.14532971479958545</v>
      </c>
      <c r="I22" s="121">
        <f>F22/F2</f>
        <v>1.7006943047441783E-2</v>
      </c>
      <c r="J22" s="121">
        <f>E22/G22</f>
        <v>0.68419171404327495</v>
      </c>
    </row>
    <row r="23" spans="1:10" x14ac:dyDescent="0.3">
      <c r="A23" s="146" t="s">
        <v>22</v>
      </c>
      <c r="B23" s="149">
        <v>3524</v>
      </c>
      <c r="C23" s="149">
        <v>57925759</v>
      </c>
      <c r="D23" s="149">
        <v>8274</v>
      </c>
      <c r="E23" s="149">
        <v>181954280</v>
      </c>
      <c r="F23" s="151">
        <f t="shared" si="0"/>
        <v>11798</v>
      </c>
      <c r="G23" s="151">
        <f t="shared" si="0"/>
        <v>239880039</v>
      </c>
      <c r="H23" s="115"/>
      <c r="I23" s="121"/>
      <c r="J23" s="121"/>
    </row>
    <row r="24" spans="1:10" x14ac:dyDescent="0.3">
      <c r="A24" s="146" t="s">
        <v>23</v>
      </c>
      <c r="B24" s="149">
        <v>18289</v>
      </c>
      <c r="C24" s="149">
        <v>114313154</v>
      </c>
      <c r="D24" s="149">
        <v>13903</v>
      </c>
      <c r="E24" s="149">
        <v>180873734</v>
      </c>
      <c r="F24" s="151">
        <f t="shared" si="0"/>
        <v>32192</v>
      </c>
      <c r="G24" s="151">
        <f t="shared" si="0"/>
        <v>295186888</v>
      </c>
      <c r="H24" s="115"/>
      <c r="I24" s="121"/>
      <c r="J24" s="121"/>
    </row>
    <row r="25" spans="1:10" x14ac:dyDescent="0.3">
      <c r="A25" s="146" t="s">
        <v>24</v>
      </c>
      <c r="B25" s="149">
        <v>259</v>
      </c>
      <c r="C25" s="149">
        <v>6589106</v>
      </c>
      <c r="D25" s="149">
        <v>804</v>
      </c>
      <c r="E25" s="149">
        <v>29854328.600000001</v>
      </c>
      <c r="F25" s="151">
        <f t="shared" si="0"/>
        <v>1063</v>
      </c>
      <c r="G25" s="151">
        <f t="shared" si="0"/>
        <v>36443434.600000001</v>
      </c>
      <c r="H25" s="115"/>
      <c r="I25" s="121"/>
      <c r="J25" s="121"/>
    </row>
    <row r="26" spans="1:10" x14ac:dyDescent="0.3">
      <c r="A26" s="146" t="s">
        <v>25</v>
      </c>
      <c r="B26" s="149">
        <v>1035</v>
      </c>
      <c r="C26" s="149">
        <v>4426602.83</v>
      </c>
      <c r="D26" s="149">
        <v>494</v>
      </c>
      <c r="E26" s="149">
        <v>4334769.97</v>
      </c>
      <c r="F26" s="151">
        <f t="shared" si="0"/>
        <v>1529</v>
      </c>
      <c r="G26" s="151">
        <f t="shared" si="0"/>
        <v>8761372.8000000007</v>
      </c>
      <c r="H26" s="115"/>
      <c r="I26" s="121"/>
      <c r="J26" s="121"/>
    </row>
    <row r="27" spans="1:10" x14ac:dyDescent="0.3">
      <c r="A27" s="144" t="s">
        <v>30</v>
      </c>
      <c r="B27" s="149">
        <v>1312</v>
      </c>
      <c r="C27" s="149">
        <v>118344864.5</v>
      </c>
      <c r="D27" s="149">
        <v>5999</v>
      </c>
      <c r="E27" s="149">
        <v>1394639221.3399999</v>
      </c>
      <c r="F27" s="119">
        <f t="shared" si="0"/>
        <v>7311</v>
      </c>
      <c r="G27" s="119">
        <f t="shared" si="0"/>
        <v>1512984085.8399999</v>
      </c>
      <c r="H27" s="115">
        <f>G27/G2</f>
        <v>0.37892858234564158</v>
      </c>
      <c r="I27" s="128">
        <f>F27/F2</f>
        <v>2.6692233184458995E-3</v>
      </c>
      <c r="J27" s="128">
        <f>E27/G27</f>
        <v>0.92178049616807722</v>
      </c>
    </row>
    <row r="28" spans="1:10" x14ac:dyDescent="0.3">
      <c r="A28" s="146" t="s">
        <v>22</v>
      </c>
      <c r="B28" s="149">
        <v>426</v>
      </c>
      <c r="C28" s="149">
        <v>38892375</v>
      </c>
      <c r="D28" s="149">
        <v>2557</v>
      </c>
      <c r="E28" s="149">
        <v>549372269</v>
      </c>
      <c r="F28" s="151">
        <f t="shared" si="0"/>
        <v>2983</v>
      </c>
      <c r="G28" s="151">
        <f t="shared" si="0"/>
        <v>588264644</v>
      </c>
      <c r="H28" s="115"/>
      <c r="I28" s="128"/>
      <c r="J28" s="128"/>
    </row>
    <row r="29" spans="1:10" x14ac:dyDescent="0.3">
      <c r="A29" s="146" t="s">
        <v>23</v>
      </c>
      <c r="B29" s="149">
        <v>860</v>
      </c>
      <c r="C29" s="149">
        <v>74353990</v>
      </c>
      <c r="D29" s="149">
        <v>3210</v>
      </c>
      <c r="E29" s="149">
        <v>770457473</v>
      </c>
      <c r="F29" s="151">
        <f t="shared" si="0"/>
        <v>4070</v>
      </c>
      <c r="G29" s="151">
        <f t="shared" si="0"/>
        <v>844811463</v>
      </c>
      <c r="H29" s="115"/>
      <c r="I29" s="128"/>
      <c r="J29" s="128"/>
    </row>
    <row r="30" spans="1:10" x14ac:dyDescent="0.3">
      <c r="A30" s="146" t="s">
        <v>24</v>
      </c>
      <c r="B30" s="149">
        <v>22</v>
      </c>
      <c r="C30" s="149">
        <v>3635768</v>
      </c>
      <c r="D30" s="149">
        <v>210</v>
      </c>
      <c r="E30" s="149">
        <v>62050192</v>
      </c>
      <c r="F30" s="151">
        <f t="shared" si="0"/>
        <v>232</v>
      </c>
      <c r="G30" s="151">
        <f t="shared" si="0"/>
        <v>65685960</v>
      </c>
      <c r="H30" s="115"/>
      <c r="I30" s="128"/>
      <c r="J30" s="128"/>
    </row>
    <row r="31" spans="1:10" x14ac:dyDescent="0.3">
      <c r="A31" s="146" t="s">
        <v>25</v>
      </c>
      <c r="B31" s="149">
        <v>4</v>
      </c>
      <c r="C31" s="149">
        <v>1462731.5</v>
      </c>
      <c r="D31" s="149">
        <v>22</v>
      </c>
      <c r="E31" s="149">
        <v>12759287.34</v>
      </c>
      <c r="F31" s="151">
        <f t="shared" si="0"/>
        <v>26</v>
      </c>
      <c r="G31" s="151">
        <f t="shared" si="0"/>
        <v>14222018.84</v>
      </c>
      <c r="H31" s="115"/>
      <c r="I31" s="128"/>
      <c r="J31" s="128"/>
    </row>
    <row r="32" spans="1:10" x14ac:dyDescent="0.3">
      <c r="A32" s="144" t="s">
        <v>31</v>
      </c>
      <c r="B32" s="149">
        <v>6726</v>
      </c>
      <c r="C32" s="149">
        <v>4518048.37</v>
      </c>
      <c r="D32" s="149">
        <v>9149</v>
      </c>
      <c r="E32" s="149">
        <v>11812862.949999999</v>
      </c>
      <c r="F32" s="119">
        <f t="shared" si="0"/>
        <v>15875</v>
      </c>
      <c r="G32" s="119">
        <f t="shared" si="0"/>
        <v>16330911.32</v>
      </c>
      <c r="H32" s="129">
        <f>G32/G2</f>
        <v>4.090095284422183E-3</v>
      </c>
      <c r="I32" s="128">
        <f>F32/F2</f>
        <v>5.7959130324618593E-3</v>
      </c>
      <c r="J32" s="128">
        <f>E32/G32</f>
        <v>0.72334376928084376</v>
      </c>
    </row>
    <row r="33" spans="1:10" x14ac:dyDescent="0.3">
      <c r="A33" s="146" t="s">
        <v>22</v>
      </c>
      <c r="B33" s="149">
        <v>537</v>
      </c>
      <c r="C33" s="149">
        <v>2005837</v>
      </c>
      <c r="D33" s="149">
        <v>626</v>
      </c>
      <c r="E33" s="149">
        <v>5855224</v>
      </c>
      <c r="F33" s="151">
        <f t="shared" si="0"/>
        <v>1163</v>
      </c>
      <c r="G33" s="151">
        <f t="shared" si="0"/>
        <v>7861061</v>
      </c>
      <c r="H33" s="129"/>
      <c r="I33" s="128"/>
      <c r="J33" s="128"/>
    </row>
    <row r="34" spans="1:10" x14ac:dyDescent="0.3">
      <c r="A34" s="146" t="s">
        <v>23</v>
      </c>
      <c r="B34" s="149">
        <v>5693</v>
      </c>
      <c r="C34" s="149">
        <v>1756408</v>
      </c>
      <c r="D34" s="149">
        <v>7017</v>
      </c>
      <c r="E34" s="149">
        <v>4478265</v>
      </c>
      <c r="F34" s="151">
        <f t="shared" si="0"/>
        <v>12710</v>
      </c>
      <c r="G34" s="151">
        <f t="shared" si="0"/>
        <v>6234673</v>
      </c>
      <c r="H34" s="129"/>
      <c r="I34" s="128"/>
      <c r="J34" s="128"/>
    </row>
    <row r="35" spans="1:10" x14ac:dyDescent="0.3">
      <c r="A35" s="146" t="s">
        <v>24</v>
      </c>
      <c r="B35" s="149">
        <v>157</v>
      </c>
      <c r="C35" s="149">
        <v>688081.5</v>
      </c>
      <c r="D35" s="149">
        <v>1318</v>
      </c>
      <c r="E35" s="149">
        <v>1384132.1</v>
      </c>
      <c r="F35" s="151">
        <f t="shared" si="0"/>
        <v>1475</v>
      </c>
      <c r="G35" s="151">
        <f t="shared" si="0"/>
        <v>2072213.6</v>
      </c>
      <c r="H35" s="129"/>
      <c r="I35" s="128"/>
      <c r="J35" s="128"/>
    </row>
    <row r="36" spans="1:10" x14ac:dyDescent="0.3">
      <c r="A36" s="146" t="s">
        <v>25</v>
      </c>
      <c r="B36" s="149">
        <v>339</v>
      </c>
      <c r="C36" s="149">
        <v>67721.87</v>
      </c>
      <c r="D36" s="149">
        <v>188</v>
      </c>
      <c r="E36" s="149">
        <v>95241.85</v>
      </c>
      <c r="F36" s="151">
        <f t="shared" si="0"/>
        <v>527</v>
      </c>
      <c r="G36" s="151">
        <f t="shared" si="0"/>
        <v>162963.72</v>
      </c>
      <c r="H36" s="129"/>
      <c r="I36" s="128"/>
      <c r="J36" s="128"/>
    </row>
    <row r="37" spans="1:10" x14ac:dyDescent="0.3">
      <c r="A37" s="144" t="s">
        <v>32</v>
      </c>
      <c r="B37" s="149">
        <v>544</v>
      </c>
      <c r="C37" s="149">
        <v>960882.6</v>
      </c>
      <c r="D37" s="149">
        <v>152</v>
      </c>
      <c r="E37" s="149">
        <v>744320.4</v>
      </c>
      <c r="F37" s="119">
        <f t="shared" ref="F37:G41" si="1">B37+D37</f>
        <v>696</v>
      </c>
      <c r="G37" s="119">
        <f t="shared" si="1"/>
        <v>1705203</v>
      </c>
      <c r="H37" s="129">
        <f>G37/G2</f>
        <v>4.2707002766839832E-4</v>
      </c>
      <c r="I37" s="128">
        <f>F37/F2</f>
        <v>2.5410743121848529E-4</v>
      </c>
      <c r="J37" s="128">
        <f>E37/G37</f>
        <v>0.43649958392050686</v>
      </c>
    </row>
    <row r="38" spans="1:10" x14ac:dyDescent="0.3">
      <c r="A38" s="146" t="s">
        <v>22</v>
      </c>
      <c r="B38" s="149">
        <v>0</v>
      </c>
      <c r="C38" s="149">
        <v>0</v>
      </c>
      <c r="D38" s="149">
        <v>0</v>
      </c>
      <c r="E38" s="149">
        <v>0</v>
      </c>
      <c r="F38" s="151">
        <f t="shared" si="1"/>
        <v>0</v>
      </c>
      <c r="G38" s="151">
        <f t="shared" si="1"/>
        <v>0</v>
      </c>
      <c r="H38" s="129"/>
      <c r="I38" s="128"/>
      <c r="J38" s="128"/>
    </row>
    <row r="39" spans="1:10" x14ac:dyDescent="0.3">
      <c r="A39" s="146" t="s">
        <v>23</v>
      </c>
      <c r="B39" s="149">
        <v>0</v>
      </c>
      <c r="C39" s="149">
        <v>0</v>
      </c>
      <c r="D39" s="149">
        <v>0</v>
      </c>
      <c r="E39" s="149">
        <v>0</v>
      </c>
      <c r="F39" s="151">
        <f t="shared" si="1"/>
        <v>0</v>
      </c>
      <c r="G39" s="151">
        <f t="shared" si="1"/>
        <v>0</v>
      </c>
      <c r="H39" s="129"/>
      <c r="I39" s="128"/>
      <c r="J39" s="128"/>
    </row>
    <row r="40" spans="1:10" x14ac:dyDescent="0.3">
      <c r="A40" s="146" t="s">
        <v>24</v>
      </c>
      <c r="B40" s="149">
        <v>504</v>
      </c>
      <c r="C40" s="149">
        <v>927470.6</v>
      </c>
      <c r="D40" s="149">
        <v>152</v>
      </c>
      <c r="E40" s="149">
        <v>744320.4</v>
      </c>
      <c r="F40" s="151">
        <f t="shared" si="1"/>
        <v>656</v>
      </c>
      <c r="G40" s="151">
        <f t="shared" si="1"/>
        <v>1671791</v>
      </c>
      <c r="H40" s="129"/>
      <c r="I40" s="128"/>
      <c r="J40" s="128"/>
    </row>
    <row r="41" spans="1:10" x14ac:dyDescent="0.3">
      <c r="A41" s="146" t="s">
        <v>25</v>
      </c>
      <c r="B41" s="149">
        <v>40</v>
      </c>
      <c r="C41" s="149">
        <v>33412</v>
      </c>
      <c r="D41" s="149">
        <v>0</v>
      </c>
      <c r="E41" s="149">
        <v>0</v>
      </c>
      <c r="F41" s="151">
        <f t="shared" si="1"/>
        <v>40</v>
      </c>
      <c r="G41" s="151">
        <f t="shared" si="1"/>
        <v>33412</v>
      </c>
      <c r="H41" s="129"/>
      <c r="I41" s="128"/>
      <c r="J41" s="128"/>
    </row>
    <row r="43" spans="1:10" x14ac:dyDescent="0.3">
      <c r="F43" s="12"/>
    </row>
    <row r="44" spans="1:10" x14ac:dyDescent="0.3">
      <c r="A44" s="9" t="s">
        <v>14</v>
      </c>
    </row>
    <row r="45" spans="1:10" x14ac:dyDescent="0.3">
      <c r="A45" s="9" t="s">
        <v>15</v>
      </c>
    </row>
    <row r="46" spans="1:10" x14ac:dyDescent="0.3">
      <c r="A46" s="9" t="s">
        <v>16</v>
      </c>
    </row>
    <row r="47" spans="1:10" x14ac:dyDescent="0.3">
      <c r="A47" s="9" t="s">
        <v>17</v>
      </c>
    </row>
    <row r="48" spans="1:10" x14ac:dyDescent="0.3">
      <c r="A48" s="9" t="s">
        <v>18</v>
      </c>
    </row>
    <row r="49" spans="1:1" x14ac:dyDescent="0.3">
      <c r="A49" s="9" t="s">
        <v>19</v>
      </c>
    </row>
  </sheetData>
  <mergeCells count="24">
    <mergeCell ref="H32:H36"/>
    <mergeCell ref="I32:I36"/>
    <mergeCell ref="J32:J36"/>
    <mergeCell ref="H37:H41"/>
    <mergeCell ref="I37:I41"/>
    <mergeCell ref="J37:J41"/>
    <mergeCell ref="H22:H26"/>
    <mergeCell ref="I22:I26"/>
    <mergeCell ref="J22:J26"/>
    <mergeCell ref="H27:H31"/>
    <mergeCell ref="I27:I31"/>
    <mergeCell ref="J27:J31"/>
    <mergeCell ref="H13:H16"/>
    <mergeCell ref="I13:I16"/>
    <mergeCell ref="J13:J16"/>
    <mergeCell ref="H17:H21"/>
    <mergeCell ref="I17:I21"/>
    <mergeCell ref="J17:J21"/>
    <mergeCell ref="H3:H7"/>
    <mergeCell ref="I3:I7"/>
    <mergeCell ref="J3:J7"/>
    <mergeCell ref="H8:H12"/>
    <mergeCell ref="I8:I12"/>
    <mergeCell ref="J8:J12"/>
  </mergeCells>
  <pageMargins left="0.7" right="0.7" top="0.75" bottom="0.75" header="0.3" footer="0.3"/>
  <pageSetup scale="68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9"/>
  <sheetViews>
    <sheetView topLeftCell="A4" workbookViewId="0">
      <selection activeCell="B5" sqref="B5"/>
    </sheetView>
  </sheetViews>
  <sheetFormatPr defaultColWidth="9.109375" defaultRowHeight="14.4" x14ac:dyDescent="0.3"/>
  <cols>
    <col min="1" max="1" width="17.44140625" style="9" customWidth="1"/>
    <col min="2" max="2" width="13.109375" style="12" customWidth="1"/>
    <col min="3" max="3" width="14.44140625" style="12" customWidth="1"/>
    <col min="4" max="4" width="13.109375" style="12" customWidth="1"/>
    <col min="5" max="5" width="14.109375" style="12" customWidth="1"/>
    <col min="6" max="6" width="11.44140625" style="9" customWidth="1"/>
    <col min="7" max="7" width="12.88671875" style="9" customWidth="1"/>
    <col min="8" max="8" width="12.6640625" style="9" bestFit="1" customWidth="1"/>
    <col min="9" max="9" width="11.88671875" style="9" customWidth="1"/>
    <col min="10" max="10" width="13.6640625" style="9" bestFit="1" customWidth="1"/>
    <col min="11" max="11" width="9.109375" style="9"/>
    <col min="12" max="12" width="12.6640625" style="9" bestFit="1" customWidth="1"/>
    <col min="13" max="16384" width="9.109375" style="9"/>
  </cols>
  <sheetData>
    <row r="1" spans="1:10" ht="43.2" x14ac:dyDescent="0.3">
      <c r="A1" s="132">
        <f>JAN!A1</f>
        <v>2015</v>
      </c>
      <c r="B1" s="133" t="str">
        <f>JULY!B1</f>
        <v>LDC # of Customer</v>
      </c>
      <c r="C1" s="133" t="str">
        <f>JULY!C1</f>
        <v>LDC  kWh used</v>
      </c>
      <c r="D1" s="133" t="str">
        <f>JULY!D1</f>
        <v xml:space="preserve"> CS # of Customer</v>
      </c>
      <c r="E1" s="133" t="str">
        <f>JULY!E1</f>
        <v xml:space="preserve"> CS  kWh Used</v>
      </c>
      <c r="F1" s="134" t="s">
        <v>11</v>
      </c>
      <c r="G1" s="134" t="s">
        <v>10</v>
      </c>
      <c r="H1" s="5" t="s">
        <v>12</v>
      </c>
      <c r="I1" s="5" t="s">
        <v>13</v>
      </c>
      <c r="J1" s="6" t="s">
        <v>70</v>
      </c>
    </row>
    <row r="2" spans="1:10" ht="15" x14ac:dyDescent="0.25">
      <c r="A2" s="107" t="s">
        <v>35</v>
      </c>
      <c r="B2" s="109">
        <v>1937747</v>
      </c>
      <c r="C2" s="109">
        <v>1713952898.5899999</v>
      </c>
      <c r="D2" s="109">
        <v>800960</v>
      </c>
      <c r="E2" s="109">
        <v>2645107245.8300004</v>
      </c>
      <c r="F2" s="119">
        <f>B2+D2</f>
        <v>2738707</v>
      </c>
      <c r="G2" s="119">
        <f>C2+E2</f>
        <v>4359060144.4200001</v>
      </c>
      <c r="H2" s="147">
        <f>SUM(H3:H36)</f>
        <v>0.99960671295114045</v>
      </c>
      <c r="I2" s="148">
        <f>SUM(I3:I36)</f>
        <v>0.99975024710565974</v>
      </c>
      <c r="J2" s="148">
        <f>E2/G2</f>
        <v>0.60680677902918645</v>
      </c>
    </row>
    <row r="3" spans="1:10" x14ac:dyDescent="0.3">
      <c r="A3" s="144" t="s">
        <v>21</v>
      </c>
      <c r="B3" s="149">
        <v>1533221</v>
      </c>
      <c r="C3" s="149">
        <v>1074729097</v>
      </c>
      <c r="D3" s="149">
        <v>549046</v>
      </c>
      <c r="E3" s="149">
        <v>417045534</v>
      </c>
      <c r="F3" s="109">
        <f>B3+D3</f>
        <v>2082267</v>
      </c>
      <c r="G3" s="109">
        <f>C3+E3</f>
        <v>1491774631</v>
      </c>
      <c r="H3" s="115">
        <f>G3/G$2</f>
        <v>0.34222391560933368</v>
      </c>
      <c r="I3" s="150">
        <f>F3/F2</f>
        <v>0.76031024859541385</v>
      </c>
      <c r="J3" s="150">
        <f>E3/G3</f>
        <v>0.27956336388455449</v>
      </c>
    </row>
    <row r="4" spans="1:10" x14ac:dyDescent="0.3">
      <c r="A4" s="146" t="s">
        <v>22</v>
      </c>
      <c r="B4" s="149">
        <v>754873</v>
      </c>
      <c r="C4" s="149">
        <v>555112238</v>
      </c>
      <c r="D4" s="149">
        <v>235539</v>
      </c>
      <c r="E4" s="149">
        <v>182174661</v>
      </c>
      <c r="F4" s="149">
        <f>B4+D4</f>
        <v>990412</v>
      </c>
      <c r="G4" s="149">
        <f t="shared" ref="F4:G36" si="0">C4+E4</f>
        <v>737286899</v>
      </c>
      <c r="H4" s="115"/>
      <c r="I4" s="150"/>
      <c r="J4" s="150"/>
    </row>
    <row r="5" spans="1:10" x14ac:dyDescent="0.3">
      <c r="A5" s="146" t="s">
        <v>23</v>
      </c>
      <c r="B5" s="149">
        <v>644166</v>
      </c>
      <c r="C5" s="149">
        <v>433295711</v>
      </c>
      <c r="D5" s="149">
        <v>276303</v>
      </c>
      <c r="E5" s="149">
        <v>208913303</v>
      </c>
      <c r="F5" s="149">
        <f t="shared" si="0"/>
        <v>920469</v>
      </c>
      <c r="G5" s="149">
        <f t="shared" si="0"/>
        <v>642209014</v>
      </c>
      <c r="H5" s="115"/>
      <c r="I5" s="150"/>
      <c r="J5" s="150"/>
    </row>
    <row r="6" spans="1:10" x14ac:dyDescent="0.3">
      <c r="A6" s="146" t="s">
        <v>24</v>
      </c>
      <c r="B6" s="149">
        <v>119227</v>
      </c>
      <c r="C6" s="149">
        <v>77169760</v>
      </c>
      <c r="D6" s="149">
        <v>31911</v>
      </c>
      <c r="E6" s="149">
        <v>21725729</v>
      </c>
      <c r="F6" s="149">
        <f t="shared" si="0"/>
        <v>151138</v>
      </c>
      <c r="G6" s="149">
        <f t="shared" si="0"/>
        <v>98895489</v>
      </c>
      <c r="H6" s="115"/>
      <c r="I6" s="150"/>
      <c r="J6" s="150"/>
    </row>
    <row r="7" spans="1:10" x14ac:dyDescent="0.3">
      <c r="A7" s="146" t="s">
        <v>25</v>
      </c>
      <c r="B7" s="149">
        <v>14955</v>
      </c>
      <c r="C7" s="149">
        <v>9151388</v>
      </c>
      <c r="D7" s="149">
        <v>5293</v>
      </c>
      <c r="E7" s="149">
        <v>4231841</v>
      </c>
      <c r="F7" s="149">
        <f t="shared" si="0"/>
        <v>20248</v>
      </c>
      <c r="G7" s="149">
        <f t="shared" si="0"/>
        <v>13383229</v>
      </c>
      <c r="H7" s="115"/>
      <c r="I7" s="150"/>
      <c r="J7" s="150"/>
    </row>
    <row r="8" spans="1:10" x14ac:dyDescent="0.3">
      <c r="A8" s="144" t="s">
        <v>26</v>
      </c>
      <c r="B8" s="149">
        <v>179912</v>
      </c>
      <c r="C8" s="149">
        <v>114931481.23</v>
      </c>
      <c r="D8" s="149">
        <v>111420</v>
      </c>
      <c r="E8" s="149">
        <v>70653616.769999996</v>
      </c>
      <c r="F8" s="119">
        <f t="shared" si="0"/>
        <v>291332</v>
      </c>
      <c r="G8" s="119">
        <f t="shared" si="0"/>
        <v>185585098</v>
      </c>
      <c r="H8" s="115">
        <f>G8/G2</f>
        <v>4.2574566959707148E-2</v>
      </c>
      <c r="I8" s="121">
        <f>F8/F2</f>
        <v>0.10637574592681875</v>
      </c>
      <c r="J8" s="121">
        <f>E8/G8</f>
        <v>0.38070738185023884</v>
      </c>
    </row>
    <row r="9" spans="1:10" x14ac:dyDescent="0.3">
      <c r="A9" s="146" t="s">
        <v>22</v>
      </c>
      <c r="B9" s="149">
        <v>101751</v>
      </c>
      <c r="C9" s="149">
        <v>67743809</v>
      </c>
      <c r="D9" s="149">
        <v>63972</v>
      </c>
      <c r="E9" s="149">
        <v>41849452</v>
      </c>
      <c r="F9" s="151">
        <f t="shared" si="0"/>
        <v>165723</v>
      </c>
      <c r="G9" s="151">
        <f t="shared" si="0"/>
        <v>109593261</v>
      </c>
      <c r="H9" s="115"/>
      <c r="I9" s="121"/>
      <c r="J9" s="121"/>
    </row>
    <row r="10" spans="1:10" x14ac:dyDescent="0.3">
      <c r="A10" s="146" t="s">
        <v>23</v>
      </c>
      <c r="B10" s="149">
        <v>53412</v>
      </c>
      <c r="C10" s="149">
        <v>30542468</v>
      </c>
      <c r="D10" s="149">
        <v>32796</v>
      </c>
      <c r="E10" s="149">
        <v>18931332</v>
      </c>
      <c r="F10" s="151">
        <f t="shared" si="0"/>
        <v>86208</v>
      </c>
      <c r="G10" s="151">
        <f t="shared" si="0"/>
        <v>49473800</v>
      </c>
      <c r="H10" s="115"/>
      <c r="I10" s="121"/>
      <c r="J10" s="121"/>
    </row>
    <row r="11" spans="1:10" x14ac:dyDescent="0.3">
      <c r="A11" s="146" t="s">
        <v>24</v>
      </c>
      <c r="B11" s="149">
        <v>21149</v>
      </c>
      <c r="C11" s="149">
        <v>14472342</v>
      </c>
      <c r="D11" s="149">
        <v>13593</v>
      </c>
      <c r="E11" s="149">
        <v>9145932</v>
      </c>
      <c r="F11" s="151">
        <f t="shared" si="0"/>
        <v>34742</v>
      </c>
      <c r="G11" s="151">
        <f t="shared" si="0"/>
        <v>23618274</v>
      </c>
      <c r="H11" s="115"/>
      <c r="I11" s="121"/>
      <c r="J11" s="121"/>
    </row>
    <row r="12" spans="1:10" x14ac:dyDescent="0.3">
      <c r="A12" s="146" t="s">
        <v>25</v>
      </c>
      <c r="B12" s="149">
        <v>3600</v>
      </c>
      <c r="C12" s="149">
        <v>2172862.23</v>
      </c>
      <c r="D12" s="149">
        <v>1059</v>
      </c>
      <c r="E12" s="149">
        <v>726900.77</v>
      </c>
      <c r="F12" s="151">
        <f t="shared" si="0"/>
        <v>4659</v>
      </c>
      <c r="G12" s="151">
        <f t="shared" si="0"/>
        <v>2899763</v>
      </c>
      <c r="H12" s="115"/>
      <c r="I12" s="121"/>
      <c r="J12" s="121"/>
    </row>
    <row r="13" spans="1:10" x14ac:dyDescent="0.3">
      <c r="A13" s="144" t="s">
        <v>27</v>
      </c>
      <c r="B13" s="149">
        <v>1487</v>
      </c>
      <c r="C13" s="149">
        <v>1214295</v>
      </c>
      <c r="D13" s="149">
        <v>1508</v>
      </c>
      <c r="E13" s="149">
        <v>1288878</v>
      </c>
      <c r="F13" s="109">
        <f t="shared" si="0"/>
        <v>2995</v>
      </c>
      <c r="G13" s="109">
        <f t="shared" si="0"/>
        <v>2503173</v>
      </c>
      <c r="H13" s="124">
        <f>G13/G2</f>
        <v>5.7424603402279114E-4</v>
      </c>
      <c r="I13" s="125">
        <f>F13/F2</f>
        <v>1.0935817522648461E-3</v>
      </c>
      <c r="J13" s="125">
        <f>E13/G13</f>
        <v>0.51489769184950462</v>
      </c>
    </row>
    <row r="14" spans="1:10" x14ac:dyDescent="0.3">
      <c r="A14" s="146" t="s">
        <v>22</v>
      </c>
      <c r="B14" s="149">
        <v>85</v>
      </c>
      <c r="C14" s="149">
        <v>144606</v>
      </c>
      <c r="D14" s="149">
        <v>82</v>
      </c>
      <c r="E14" s="149">
        <v>355120</v>
      </c>
      <c r="F14" s="149">
        <f t="shared" si="0"/>
        <v>167</v>
      </c>
      <c r="G14" s="149">
        <f t="shared" si="0"/>
        <v>499726</v>
      </c>
      <c r="H14" s="124"/>
      <c r="I14" s="126"/>
      <c r="J14" s="126"/>
    </row>
    <row r="15" spans="1:10" x14ac:dyDescent="0.3">
      <c r="A15" s="146" t="s">
        <v>23</v>
      </c>
      <c r="B15" s="149">
        <v>1402</v>
      </c>
      <c r="C15" s="149">
        <v>1069689</v>
      </c>
      <c r="D15" s="149">
        <v>1426</v>
      </c>
      <c r="E15" s="149">
        <v>933758</v>
      </c>
      <c r="F15" s="149">
        <f t="shared" si="0"/>
        <v>2828</v>
      </c>
      <c r="G15" s="149">
        <f t="shared" si="0"/>
        <v>2003447</v>
      </c>
      <c r="H15" s="124"/>
      <c r="I15" s="126"/>
      <c r="J15" s="126"/>
    </row>
    <row r="16" spans="1:10" x14ac:dyDescent="0.3">
      <c r="A16" s="146" t="s">
        <v>25</v>
      </c>
      <c r="B16" s="149">
        <v>0</v>
      </c>
      <c r="C16" s="149">
        <v>0</v>
      </c>
      <c r="D16" s="149">
        <v>0</v>
      </c>
      <c r="E16" s="149">
        <v>0</v>
      </c>
      <c r="F16" s="149">
        <f t="shared" si="0"/>
        <v>0</v>
      </c>
      <c r="G16" s="149">
        <f t="shared" si="0"/>
        <v>0</v>
      </c>
      <c r="H16" s="124"/>
      <c r="I16" s="127"/>
      <c r="J16" s="127"/>
    </row>
    <row r="17" spans="1:10" x14ac:dyDescent="0.3">
      <c r="A17" s="144" t="s">
        <v>28</v>
      </c>
      <c r="B17" s="149">
        <v>191914</v>
      </c>
      <c r="C17" s="149">
        <v>192741890</v>
      </c>
      <c r="D17" s="149">
        <v>99773</v>
      </c>
      <c r="E17" s="149">
        <v>268232306.90000001</v>
      </c>
      <c r="F17" s="119">
        <f t="shared" si="0"/>
        <v>291687</v>
      </c>
      <c r="G17" s="119">
        <f t="shared" si="0"/>
        <v>460974196.89999998</v>
      </c>
      <c r="H17" s="115">
        <f>G17/G2</f>
        <v>0.10575082279837078</v>
      </c>
      <c r="I17" s="121">
        <f>F17/F2</f>
        <v>0.1065053691395246</v>
      </c>
      <c r="J17" s="121">
        <f>E17/G17</f>
        <v>0.58188139098420766</v>
      </c>
    </row>
    <row r="18" spans="1:10" x14ac:dyDescent="0.3">
      <c r="A18" s="146" t="s">
        <v>22</v>
      </c>
      <c r="B18" s="149">
        <v>97700</v>
      </c>
      <c r="C18" s="149">
        <v>104692078</v>
      </c>
      <c r="D18" s="149">
        <v>49754</v>
      </c>
      <c r="E18" s="149">
        <v>95821551</v>
      </c>
      <c r="F18" s="151">
        <f t="shared" si="0"/>
        <v>147454</v>
      </c>
      <c r="G18" s="151">
        <f t="shared" si="0"/>
        <v>200513629</v>
      </c>
      <c r="H18" s="115"/>
      <c r="I18" s="121"/>
      <c r="J18" s="121"/>
    </row>
    <row r="19" spans="1:10" x14ac:dyDescent="0.3">
      <c r="A19" s="146" t="s">
        <v>23</v>
      </c>
      <c r="B19" s="149">
        <v>79678</v>
      </c>
      <c r="C19" s="149">
        <v>60747986</v>
      </c>
      <c r="D19" s="149">
        <v>41949</v>
      </c>
      <c r="E19" s="149">
        <v>100351265</v>
      </c>
      <c r="F19" s="151">
        <f t="shared" si="0"/>
        <v>121627</v>
      </c>
      <c r="G19" s="151">
        <f t="shared" si="0"/>
        <v>161099251</v>
      </c>
      <c r="H19" s="115"/>
      <c r="I19" s="121"/>
      <c r="J19" s="121"/>
    </row>
    <row r="20" spans="1:10" x14ac:dyDescent="0.3">
      <c r="A20" s="146" t="s">
        <v>24</v>
      </c>
      <c r="B20" s="149">
        <v>12864</v>
      </c>
      <c r="C20" s="149">
        <v>26994733</v>
      </c>
      <c r="D20" s="149">
        <v>7565</v>
      </c>
      <c r="E20" s="149">
        <v>71899020.900000006</v>
      </c>
      <c r="F20" s="151">
        <f t="shared" si="0"/>
        <v>20429</v>
      </c>
      <c r="G20" s="151">
        <f t="shared" si="0"/>
        <v>98893753.900000006</v>
      </c>
      <c r="H20" s="115"/>
      <c r="I20" s="121"/>
      <c r="J20" s="121"/>
    </row>
    <row r="21" spans="1:10" x14ac:dyDescent="0.3">
      <c r="A21" s="146" t="s">
        <v>25</v>
      </c>
      <c r="B21" s="149">
        <v>1672</v>
      </c>
      <c r="C21" s="149">
        <v>307093</v>
      </c>
      <c r="D21" s="149">
        <v>505</v>
      </c>
      <c r="E21" s="149">
        <v>160470</v>
      </c>
      <c r="F21" s="151">
        <f t="shared" si="0"/>
        <v>2177</v>
      </c>
      <c r="G21" s="151">
        <f t="shared" si="0"/>
        <v>467563</v>
      </c>
      <c r="H21" s="115"/>
      <c r="I21" s="121"/>
      <c r="J21" s="121"/>
    </row>
    <row r="22" spans="1:10" x14ac:dyDescent="0.3">
      <c r="A22" s="144" t="s">
        <v>29</v>
      </c>
      <c r="B22" s="149">
        <v>22630</v>
      </c>
      <c r="C22" s="149">
        <v>199252438.68000001</v>
      </c>
      <c r="D22" s="149">
        <v>23925</v>
      </c>
      <c r="E22" s="149">
        <v>429539541.22999996</v>
      </c>
      <c r="F22" s="119">
        <f t="shared" si="0"/>
        <v>46555</v>
      </c>
      <c r="G22" s="119">
        <f t="shared" si="0"/>
        <v>628791979.90999997</v>
      </c>
      <c r="H22" s="115">
        <f>G22/G2</f>
        <v>0.14424943888762623</v>
      </c>
      <c r="I22" s="121">
        <f>F22/F2</f>
        <v>1.6998897654988285E-2</v>
      </c>
      <c r="J22" s="121">
        <f>E22/G22</f>
        <v>0.6831186703295431</v>
      </c>
    </row>
    <row r="23" spans="1:10" x14ac:dyDescent="0.3">
      <c r="A23" s="146" t="s">
        <v>22</v>
      </c>
      <c r="B23" s="149">
        <v>3560</v>
      </c>
      <c r="C23" s="149">
        <v>63810275</v>
      </c>
      <c r="D23" s="149">
        <v>8340</v>
      </c>
      <c r="E23" s="149">
        <v>196333392</v>
      </c>
      <c r="F23" s="151">
        <f t="shared" si="0"/>
        <v>11900</v>
      </c>
      <c r="G23" s="151">
        <f t="shared" si="0"/>
        <v>260143667</v>
      </c>
      <c r="H23" s="115"/>
      <c r="I23" s="121"/>
      <c r="J23" s="121"/>
    </row>
    <row r="24" spans="1:10" x14ac:dyDescent="0.3">
      <c r="A24" s="146" t="s">
        <v>23</v>
      </c>
      <c r="B24" s="149">
        <v>17807</v>
      </c>
      <c r="C24" s="149">
        <v>124536515</v>
      </c>
      <c r="D24" s="149">
        <v>14273</v>
      </c>
      <c r="E24" s="149">
        <v>199320230</v>
      </c>
      <c r="F24" s="151">
        <f t="shared" si="0"/>
        <v>32080</v>
      </c>
      <c r="G24" s="151">
        <f t="shared" si="0"/>
        <v>323856745</v>
      </c>
      <c r="H24" s="115"/>
      <c r="I24" s="121"/>
      <c r="J24" s="121"/>
    </row>
    <row r="25" spans="1:10" x14ac:dyDescent="0.3">
      <c r="A25" s="146" t="s">
        <v>24</v>
      </c>
      <c r="B25" s="149">
        <v>254</v>
      </c>
      <c r="C25" s="149">
        <v>6362930</v>
      </c>
      <c r="D25" s="149">
        <v>806</v>
      </c>
      <c r="E25" s="149">
        <v>29101241.699999999</v>
      </c>
      <c r="F25" s="151">
        <f t="shared" si="0"/>
        <v>1060</v>
      </c>
      <c r="G25" s="151">
        <f t="shared" si="0"/>
        <v>35464171.700000003</v>
      </c>
      <c r="H25" s="115"/>
      <c r="I25" s="121"/>
      <c r="J25" s="121"/>
    </row>
    <row r="26" spans="1:10" x14ac:dyDescent="0.3">
      <c r="A26" s="146" t="s">
        <v>25</v>
      </c>
      <c r="B26" s="149">
        <v>1009</v>
      </c>
      <c r="C26" s="149">
        <v>4542718.68</v>
      </c>
      <c r="D26" s="149">
        <v>506</v>
      </c>
      <c r="E26" s="149">
        <v>4784677.53</v>
      </c>
      <c r="F26" s="151">
        <f t="shared" si="0"/>
        <v>1515</v>
      </c>
      <c r="G26" s="151">
        <f t="shared" si="0"/>
        <v>9327396.2100000009</v>
      </c>
      <c r="H26" s="115"/>
      <c r="I26" s="121"/>
      <c r="J26" s="121"/>
    </row>
    <row r="27" spans="1:10" x14ac:dyDescent="0.3">
      <c r="A27" s="144" t="s">
        <v>30</v>
      </c>
      <c r="B27" s="149">
        <v>1316</v>
      </c>
      <c r="C27" s="149">
        <v>124560144.5</v>
      </c>
      <c r="D27" s="149">
        <v>5974</v>
      </c>
      <c r="E27" s="149">
        <v>1444401343.9000001</v>
      </c>
      <c r="F27" s="119">
        <f t="shared" si="0"/>
        <v>7290</v>
      </c>
      <c r="G27" s="119">
        <f t="shared" si="0"/>
        <v>1568961488.4000001</v>
      </c>
      <c r="H27" s="115">
        <f>G27/G2</f>
        <v>0.35993114029601447</v>
      </c>
      <c r="I27" s="128">
        <f>F27/F2</f>
        <v>2.6618400581004103E-3</v>
      </c>
      <c r="J27" s="128">
        <f>E27/G27</f>
        <v>0.9206098139304717</v>
      </c>
    </row>
    <row r="28" spans="1:10" x14ac:dyDescent="0.3">
      <c r="A28" s="146" t="s">
        <v>22</v>
      </c>
      <c r="B28" s="149">
        <v>435</v>
      </c>
      <c r="C28" s="149">
        <v>43644622</v>
      </c>
      <c r="D28" s="149">
        <v>2608</v>
      </c>
      <c r="E28" s="149">
        <v>632226688</v>
      </c>
      <c r="F28" s="151">
        <f t="shared" si="0"/>
        <v>3043</v>
      </c>
      <c r="G28" s="151">
        <f t="shared" si="0"/>
        <v>675871310</v>
      </c>
      <c r="H28" s="115"/>
      <c r="I28" s="128"/>
      <c r="J28" s="128"/>
    </row>
    <row r="29" spans="1:10" x14ac:dyDescent="0.3">
      <c r="A29" s="146" t="s">
        <v>23</v>
      </c>
      <c r="B29" s="149">
        <v>857</v>
      </c>
      <c r="C29" s="149">
        <v>75998514</v>
      </c>
      <c r="D29" s="149">
        <v>3130</v>
      </c>
      <c r="E29" s="149">
        <v>731872087</v>
      </c>
      <c r="F29" s="151">
        <f t="shared" si="0"/>
        <v>3987</v>
      </c>
      <c r="G29" s="151">
        <f t="shared" si="0"/>
        <v>807870601</v>
      </c>
      <c r="H29" s="115"/>
      <c r="I29" s="128"/>
      <c r="J29" s="128"/>
    </row>
    <row r="30" spans="1:10" x14ac:dyDescent="0.3">
      <c r="A30" s="146" t="s">
        <v>24</v>
      </c>
      <c r="B30" s="149">
        <v>21</v>
      </c>
      <c r="C30" s="149">
        <v>3367964</v>
      </c>
      <c r="D30" s="149">
        <v>213</v>
      </c>
      <c r="E30" s="149">
        <v>66345599</v>
      </c>
      <c r="F30" s="151">
        <f t="shared" si="0"/>
        <v>234</v>
      </c>
      <c r="G30" s="151">
        <f t="shared" si="0"/>
        <v>69713563</v>
      </c>
      <c r="H30" s="115"/>
      <c r="I30" s="128"/>
      <c r="J30" s="128"/>
    </row>
    <row r="31" spans="1:10" x14ac:dyDescent="0.3">
      <c r="A31" s="146" t="s">
        <v>25</v>
      </c>
      <c r="B31" s="149">
        <v>3</v>
      </c>
      <c r="C31" s="149">
        <v>1549044.5</v>
      </c>
      <c r="D31" s="149">
        <v>23</v>
      </c>
      <c r="E31" s="149">
        <v>13956969.899999999</v>
      </c>
      <c r="F31" s="151">
        <f t="shared" si="0"/>
        <v>26</v>
      </c>
      <c r="G31" s="151">
        <f t="shared" si="0"/>
        <v>15506014.399999999</v>
      </c>
      <c r="H31" s="115"/>
      <c r="I31" s="128"/>
      <c r="J31" s="128"/>
    </row>
    <row r="32" spans="1:10" x14ac:dyDescent="0.3">
      <c r="A32" s="144" t="s">
        <v>31</v>
      </c>
      <c r="B32" s="149">
        <v>6734</v>
      </c>
      <c r="C32" s="149">
        <v>5533504.5800000001</v>
      </c>
      <c r="D32" s="149">
        <v>9163</v>
      </c>
      <c r="E32" s="149">
        <v>13221710.73</v>
      </c>
      <c r="F32" s="119">
        <f t="shared" si="0"/>
        <v>15897</v>
      </c>
      <c r="G32" s="119">
        <f t="shared" si="0"/>
        <v>18755215.310000002</v>
      </c>
      <c r="H32" s="129">
        <f>G32/G2</f>
        <v>4.3025823660654029E-3</v>
      </c>
      <c r="I32" s="128">
        <f>F32/F2</f>
        <v>5.8045639785490018E-3</v>
      </c>
      <c r="J32" s="128">
        <f>E32/G32</f>
        <v>0.70496182056360512</v>
      </c>
    </row>
    <row r="33" spans="1:10" x14ac:dyDescent="0.3">
      <c r="A33" s="146" t="s">
        <v>22</v>
      </c>
      <c r="B33" s="149">
        <v>536</v>
      </c>
      <c r="C33" s="149">
        <v>2281094</v>
      </c>
      <c r="D33" s="149">
        <v>628</v>
      </c>
      <c r="E33" s="149">
        <v>6688690</v>
      </c>
      <c r="F33" s="151">
        <f t="shared" si="0"/>
        <v>1164</v>
      </c>
      <c r="G33" s="151">
        <f t="shared" si="0"/>
        <v>8969784</v>
      </c>
      <c r="H33" s="129"/>
      <c r="I33" s="128"/>
      <c r="J33" s="128"/>
    </row>
    <row r="34" spans="1:10" x14ac:dyDescent="0.3">
      <c r="A34" s="146" t="s">
        <v>23</v>
      </c>
      <c r="B34" s="149">
        <v>5705</v>
      </c>
      <c r="C34" s="149">
        <v>2435538</v>
      </c>
      <c r="D34" s="149">
        <v>7039</v>
      </c>
      <c r="E34" s="149">
        <v>4874044</v>
      </c>
      <c r="F34" s="151">
        <f t="shared" si="0"/>
        <v>12744</v>
      </c>
      <c r="G34" s="151">
        <f t="shared" si="0"/>
        <v>7309582</v>
      </c>
      <c r="H34" s="129"/>
      <c r="I34" s="128"/>
      <c r="J34" s="128"/>
    </row>
    <row r="35" spans="1:10" x14ac:dyDescent="0.3">
      <c r="A35" s="146" t="s">
        <v>24</v>
      </c>
      <c r="B35" s="149">
        <v>157</v>
      </c>
      <c r="C35" s="149">
        <v>739388.1</v>
      </c>
      <c r="D35" s="149">
        <v>1307</v>
      </c>
      <c r="E35" s="149">
        <v>1537177.5</v>
      </c>
      <c r="F35" s="151">
        <f t="shared" si="0"/>
        <v>1464</v>
      </c>
      <c r="G35" s="151">
        <f t="shared" si="0"/>
        <v>2276565.6</v>
      </c>
      <c r="H35" s="129"/>
      <c r="I35" s="128"/>
      <c r="J35" s="128"/>
    </row>
    <row r="36" spans="1:10" x14ac:dyDescent="0.3">
      <c r="A36" s="146" t="s">
        <v>25</v>
      </c>
      <c r="B36" s="149">
        <v>336</v>
      </c>
      <c r="C36" s="149">
        <v>77484.479999999996</v>
      </c>
      <c r="D36" s="149">
        <v>189</v>
      </c>
      <c r="E36" s="149">
        <v>121799.23</v>
      </c>
      <c r="F36" s="151">
        <f t="shared" si="0"/>
        <v>525</v>
      </c>
      <c r="G36" s="151">
        <f t="shared" si="0"/>
        <v>199283.71</v>
      </c>
      <c r="H36" s="129"/>
      <c r="I36" s="128"/>
      <c r="J36" s="128"/>
    </row>
    <row r="37" spans="1:10" x14ac:dyDescent="0.3">
      <c r="A37" s="144" t="s">
        <v>32</v>
      </c>
      <c r="B37" s="149">
        <v>533</v>
      </c>
      <c r="C37" s="149">
        <v>990047.6</v>
      </c>
      <c r="D37" s="149">
        <v>151</v>
      </c>
      <c r="E37" s="149">
        <v>724314.3</v>
      </c>
      <c r="F37" s="119">
        <f t="shared" ref="F37:G41" si="1">B37+D37</f>
        <v>684</v>
      </c>
      <c r="G37" s="119">
        <f t="shared" si="1"/>
        <v>1714361.9</v>
      </c>
      <c r="H37" s="129">
        <f>G37/G2</f>
        <v>3.9328704885949824E-4</v>
      </c>
      <c r="I37" s="128">
        <f>F37/F2</f>
        <v>2.4975289434028537E-4</v>
      </c>
      <c r="J37" s="128">
        <f>E37/G37</f>
        <v>0.42249789848922803</v>
      </c>
    </row>
    <row r="38" spans="1:10" x14ac:dyDescent="0.3">
      <c r="A38" s="146" t="s">
        <v>22</v>
      </c>
      <c r="B38" s="149">
        <v>0</v>
      </c>
      <c r="C38" s="149">
        <v>0</v>
      </c>
      <c r="D38" s="149">
        <v>0</v>
      </c>
      <c r="E38" s="149">
        <v>0</v>
      </c>
      <c r="F38" s="151">
        <f t="shared" si="1"/>
        <v>0</v>
      </c>
      <c r="G38" s="151">
        <f t="shared" si="1"/>
        <v>0</v>
      </c>
      <c r="H38" s="129"/>
      <c r="I38" s="128"/>
      <c r="J38" s="128"/>
    </row>
    <row r="39" spans="1:10" x14ac:dyDescent="0.3">
      <c r="A39" s="146" t="s">
        <v>23</v>
      </c>
      <c r="B39" s="149">
        <v>0</v>
      </c>
      <c r="C39" s="149">
        <v>0</v>
      </c>
      <c r="D39" s="149">
        <v>0</v>
      </c>
      <c r="E39" s="149">
        <v>0</v>
      </c>
      <c r="F39" s="151">
        <f t="shared" si="1"/>
        <v>0</v>
      </c>
      <c r="G39" s="151">
        <f t="shared" si="1"/>
        <v>0</v>
      </c>
      <c r="H39" s="129"/>
      <c r="I39" s="128"/>
      <c r="J39" s="128"/>
    </row>
    <row r="40" spans="1:10" x14ac:dyDescent="0.3">
      <c r="A40" s="146" t="s">
        <v>24</v>
      </c>
      <c r="B40" s="149">
        <v>503</v>
      </c>
      <c r="C40" s="149">
        <v>958986.6</v>
      </c>
      <c r="D40" s="149">
        <v>151</v>
      </c>
      <c r="E40" s="149">
        <v>724314.3</v>
      </c>
      <c r="F40" s="151">
        <f t="shared" si="1"/>
        <v>654</v>
      </c>
      <c r="G40" s="151">
        <f t="shared" si="1"/>
        <v>1683300.9</v>
      </c>
      <c r="H40" s="129"/>
      <c r="I40" s="128"/>
      <c r="J40" s="128"/>
    </row>
    <row r="41" spans="1:10" x14ac:dyDescent="0.3">
      <c r="A41" s="146" t="s">
        <v>25</v>
      </c>
      <c r="B41" s="149">
        <v>30</v>
      </c>
      <c r="C41" s="149">
        <v>31061</v>
      </c>
      <c r="D41" s="149">
        <v>0</v>
      </c>
      <c r="E41" s="149">
        <v>0</v>
      </c>
      <c r="F41" s="151">
        <f t="shared" si="1"/>
        <v>30</v>
      </c>
      <c r="G41" s="151">
        <f t="shared" si="1"/>
        <v>31061</v>
      </c>
      <c r="H41" s="129"/>
      <c r="I41" s="128"/>
      <c r="J41" s="128"/>
    </row>
    <row r="43" spans="1:10" x14ac:dyDescent="0.3">
      <c r="F43" s="12"/>
    </row>
    <row r="44" spans="1:10" x14ac:dyDescent="0.3">
      <c r="A44" s="9" t="s">
        <v>14</v>
      </c>
    </row>
    <row r="45" spans="1:10" x14ac:dyDescent="0.3">
      <c r="A45" s="9" t="s">
        <v>15</v>
      </c>
    </row>
    <row r="46" spans="1:10" x14ac:dyDescent="0.3">
      <c r="A46" s="9" t="s">
        <v>16</v>
      </c>
    </row>
    <row r="47" spans="1:10" x14ac:dyDescent="0.3">
      <c r="A47" s="9" t="s">
        <v>17</v>
      </c>
    </row>
    <row r="48" spans="1:10" x14ac:dyDescent="0.3">
      <c r="A48" s="9" t="s">
        <v>18</v>
      </c>
    </row>
    <row r="49" spans="1:1" x14ac:dyDescent="0.3">
      <c r="A49" s="9" t="s">
        <v>19</v>
      </c>
    </row>
  </sheetData>
  <mergeCells count="24">
    <mergeCell ref="H32:H36"/>
    <mergeCell ref="I32:I36"/>
    <mergeCell ref="J32:J36"/>
    <mergeCell ref="H37:H41"/>
    <mergeCell ref="I37:I41"/>
    <mergeCell ref="J37:J41"/>
    <mergeCell ref="H22:H26"/>
    <mergeCell ref="I22:I26"/>
    <mergeCell ref="J22:J26"/>
    <mergeCell ref="H27:H31"/>
    <mergeCell ref="I27:I31"/>
    <mergeCell ref="J27:J31"/>
    <mergeCell ref="H13:H16"/>
    <mergeCell ref="I13:I16"/>
    <mergeCell ref="J13:J16"/>
    <mergeCell ref="H17:H21"/>
    <mergeCell ref="I17:I21"/>
    <mergeCell ref="J17:J21"/>
    <mergeCell ref="H3:H7"/>
    <mergeCell ref="I3:I7"/>
    <mergeCell ref="J3:J7"/>
    <mergeCell ref="H8:H12"/>
    <mergeCell ref="I8:I12"/>
    <mergeCell ref="J8:J12"/>
  </mergeCells>
  <pageMargins left="0.7" right="0.7" top="0.75" bottom="0.75" header="0.3" footer="0.3"/>
  <pageSetup scale="68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9"/>
  <sheetViews>
    <sheetView topLeftCell="A31" workbookViewId="0">
      <selection activeCell="B41" sqref="B2:J41"/>
    </sheetView>
  </sheetViews>
  <sheetFormatPr defaultColWidth="9.109375" defaultRowHeight="14.4" x14ac:dyDescent="0.3"/>
  <cols>
    <col min="1" max="1" width="17.44140625" style="9" customWidth="1"/>
    <col min="2" max="2" width="13.109375" style="12" customWidth="1"/>
    <col min="3" max="3" width="14.44140625" style="12" customWidth="1"/>
    <col min="4" max="4" width="13.109375" style="12" customWidth="1"/>
    <col min="5" max="5" width="14.109375" style="12" customWidth="1"/>
    <col min="6" max="6" width="11.44140625" style="9" customWidth="1"/>
    <col min="7" max="7" width="12.88671875" style="9" customWidth="1"/>
    <col min="8" max="8" width="12.6640625" style="9" bestFit="1" customWidth="1"/>
    <col min="9" max="9" width="11.88671875" style="9" customWidth="1"/>
    <col min="10" max="10" width="13.6640625" style="9" bestFit="1" customWidth="1"/>
    <col min="11" max="11" width="9.109375" style="9"/>
    <col min="12" max="12" width="12.6640625" style="9" bestFit="1" customWidth="1"/>
    <col min="13" max="16384" width="9.109375" style="9"/>
  </cols>
  <sheetData>
    <row r="1" spans="1:10" ht="43.2" x14ac:dyDescent="0.3">
      <c r="A1" s="132">
        <f>JAN!A1</f>
        <v>2015</v>
      </c>
      <c r="B1" s="133" t="str">
        <f>AUG!B1</f>
        <v>LDC # of Customer</v>
      </c>
      <c r="C1" s="133" t="str">
        <f>AUG!C1</f>
        <v>LDC  kWh used</v>
      </c>
      <c r="D1" s="133" t="str">
        <f>AUG!D1</f>
        <v xml:space="preserve"> CS # of Customer</v>
      </c>
      <c r="E1" s="133" t="str">
        <f>AUG!E1</f>
        <v xml:space="preserve"> CS  kWh Used</v>
      </c>
      <c r="F1" s="134" t="s">
        <v>11</v>
      </c>
      <c r="G1" s="134" t="s">
        <v>10</v>
      </c>
      <c r="H1" s="5" t="s">
        <v>12</v>
      </c>
      <c r="I1" s="5" t="s">
        <v>13</v>
      </c>
      <c r="J1" s="6" t="s">
        <v>70</v>
      </c>
    </row>
    <row r="2" spans="1:10" ht="15" x14ac:dyDescent="0.25">
      <c r="A2" s="153" t="s">
        <v>34</v>
      </c>
      <c r="B2" s="154">
        <v>1938388</v>
      </c>
      <c r="C2" s="154">
        <v>1724114326.4300003</v>
      </c>
      <c r="D2" s="154">
        <v>804047</v>
      </c>
      <c r="E2" s="154">
        <v>2644021481.7499995</v>
      </c>
      <c r="F2" s="119">
        <f>B2+D2</f>
        <v>2742435</v>
      </c>
      <c r="G2" s="119">
        <f>C2+E2</f>
        <v>4368135808.1800003</v>
      </c>
      <c r="H2" s="147">
        <f>SUM(H3:H36)</f>
        <v>0.99958724323620518</v>
      </c>
      <c r="I2" s="148">
        <f>SUM(I3:I36)</f>
        <v>0.99975022197426733</v>
      </c>
      <c r="J2" s="148">
        <f>E2/G2</f>
        <v>0.60529745361823828</v>
      </c>
    </row>
    <row r="3" spans="1:10" x14ac:dyDescent="0.3">
      <c r="A3" s="144" t="s">
        <v>21</v>
      </c>
      <c r="B3" s="149">
        <v>1536815</v>
      </c>
      <c r="C3" s="149">
        <v>1082581308.5</v>
      </c>
      <c r="D3" s="149">
        <v>550596</v>
      </c>
      <c r="E3" s="149">
        <v>409747323</v>
      </c>
      <c r="F3" s="109">
        <f>B3+D3</f>
        <v>2087411</v>
      </c>
      <c r="G3" s="109">
        <f>C3+E3</f>
        <v>1492328631.5</v>
      </c>
      <c r="H3" s="115">
        <f>G3/G$2</f>
        <v>0.34163970559371964</v>
      </c>
      <c r="I3" s="150">
        <f>F3/F2</f>
        <v>0.7611524065292341</v>
      </c>
      <c r="J3" s="150">
        <f>E3/G3</f>
        <v>0.27456909580843891</v>
      </c>
    </row>
    <row r="4" spans="1:10" x14ac:dyDescent="0.3">
      <c r="A4" s="146" t="s">
        <v>22</v>
      </c>
      <c r="B4" s="149">
        <v>758931</v>
      </c>
      <c r="C4" s="149">
        <v>575051629</v>
      </c>
      <c r="D4" s="149">
        <v>234628</v>
      </c>
      <c r="E4" s="149">
        <v>183172648</v>
      </c>
      <c r="F4" s="149">
        <f>B4+D4</f>
        <v>993559</v>
      </c>
      <c r="G4" s="149">
        <f t="shared" ref="F4:G36" si="0">C4+E4</f>
        <v>758224277</v>
      </c>
      <c r="H4" s="115"/>
      <c r="I4" s="150"/>
      <c r="J4" s="150"/>
    </row>
    <row r="5" spans="1:10" x14ac:dyDescent="0.3">
      <c r="A5" s="146" t="s">
        <v>23</v>
      </c>
      <c r="B5" s="149">
        <v>643521</v>
      </c>
      <c r="C5" s="149">
        <v>422560036</v>
      </c>
      <c r="D5" s="149">
        <v>278346</v>
      </c>
      <c r="E5" s="149">
        <v>201033769</v>
      </c>
      <c r="F5" s="149">
        <f t="shared" si="0"/>
        <v>921867</v>
      </c>
      <c r="G5" s="149">
        <f t="shared" si="0"/>
        <v>623593805</v>
      </c>
      <c r="H5" s="115"/>
      <c r="I5" s="150"/>
      <c r="J5" s="150"/>
    </row>
    <row r="6" spans="1:10" x14ac:dyDescent="0.3">
      <c r="A6" s="146" t="s">
        <v>24</v>
      </c>
      <c r="B6" s="149">
        <v>119651</v>
      </c>
      <c r="C6" s="149">
        <v>75981956.5</v>
      </c>
      <c r="D6" s="149">
        <v>31910</v>
      </c>
      <c r="E6" s="149">
        <v>21715117</v>
      </c>
      <c r="F6" s="149">
        <f t="shared" si="0"/>
        <v>151561</v>
      </c>
      <c r="G6" s="149">
        <f t="shared" si="0"/>
        <v>97697073.5</v>
      </c>
      <c r="H6" s="115"/>
      <c r="I6" s="150"/>
      <c r="J6" s="150"/>
    </row>
    <row r="7" spans="1:10" x14ac:dyDescent="0.3">
      <c r="A7" s="146" t="s">
        <v>25</v>
      </c>
      <c r="B7" s="149">
        <v>14712</v>
      </c>
      <c r="C7" s="149">
        <v>8987687</v>
      </c>
      <c r="D7" s="149">
        <v>5712</v>
      </c>
      <c r="E7" s="149">
        <v>3825789</v>
      </c>
      <c r="F7" s="149">
        <f t="shared" si="0"/>
        <v>20424</v>
      </c>
      <c r="G7" s="149">
        <f t="shared" si="0"/>
        <v>12813476</v>
      </c>
      <c r="H7" s="115"/>
      <c r="I7" s="150"/>
      <c r="J7" s="150"/>
    </row>
    <row r="8" spans="1:10" x14ac:dyDescent="0.3">
      <c r="A8" s="144" t="s">
        <v>26</v>
      </c>
      <c r="B8" s="149">
        <v>177314</v>
      </c>
      <c r="C8" s="149">
        <v>115588551.19</v>
      </c>
      <c r="D8" s="149">
        <v>112087</v>
      </c>
      <c r="E8" s="149">
        <v>71877654.810000002</v>
      </c>
      <c r="F8" s="119">
        <f t="shared" si="0"/>
        <v>289401</v>
      </c>
      <c r="G8" s="119">
        <f t="shared" si="0"/>
        <v>187466206</v>
      </c>
      <c r="H8" s="115">
        <f>G8/G2</f>
        <v>4.2916753102992117E-2</v>
      </c>
      <c r="I8" s="121">
        <f>F8/F2</f>
        <v>0.10552702251830946</v>
      </c>
      <c r="J8" s="121">
        <f>E8/G8</f>
        <v>0.38341659728260569</v>
      </c>
    </row>
    <row r="9" spans="1:10" x14ac:dyDescent="0.3">
      <c r="A9" s="146" t="s">
        <v>22</v>
      </c>
      <c r="B9" s="149">
        <v>100296</v>
      </c>
      <c r="C9" s="149">
        <v>69089836</v>
      </c>
      <c r="D9" s="149">
        <v>63982</v>
      </c>
      <c r="E9" s="149">
        <v>42828423</v>
      </c>
      <c r="F9" s="151">
        <f t="shared" si="0"/>
        <v>164278</v>
      </c>
      <c r="G9" s="151">
        <f t="shared" si="0"/>
        <v>111918259</v>
      </c>
      <c r="H9" s="115"/>
      <c r="I9" s="121"/>
      <c r="J9" s="121"/>
    </row>
    <row r="10" spans="1:10" x14ac:dyDescent="0.3">
      <c r="A10" s="146" t="s">
        <v>23</v>
      </c>
      <c r="B10" s="149">
        <v>52637</v>
      </c>
      <c r="C10" s="149">
        <v>30164866</v>
      </c>
      <c r="D10" s="149">
        <v>33279</v>
      </c>
      <c r="E10" s="149">
        <v>19318828</v>
      </c>
      <c r="F10" s="151">
        <f t="shared" si="0"/>
        <v>85916</v>
      </c>
      <c r="G10" s="151">
        <f t="shared" si="0"/>
        <v>49483694</v>
      </c>
      <c r="H10" s="115"/>
      <c r="I10" s="121"/>
      <c r="J10" s="121"/>
    </row>
    <row r="11" spans="1:10" x14ac:dyDescent="0.3">
      <c r="A11" s="146" t="s">
        <v>24</v>
      </c>
      <c r="B11" s="149">
        <v>21078</v>
      </c>
      <c r="C11" s="149">
        <v>14209377</v>
      </c>
      <c r="D11" s="149">
        <v>13631</v>
      </c>
      <c r="E11" s="149">
        <v>9073467</v>
      </c>
      <c r="F11" s="151">
        <f t="shared" si="0"/>
        <v>34709</v>
      </c>
      <c r="G11" s="151">
        <f t="shared" si="0"/>
        <v>23282844</v>
      </c>
      <c r="H11" s="115"/>
      <c r="I11" s="121"/>
      <c r="J11" s="121"/>
    </row>
    <row r="12" spans="1:10" x14ac:dyDescent="0.3">
      <c r="A12" s="146" t="s">
        <v>25</v>
      </c>
      <c r="B12" s="149">
        <v>3303</v>
      </c>
      <c r="C12" s="149">
        <v>2124472.19</v>
      </c>
      <c r="D12" s="149">
        <v>1195</v>
      </c>
      <c r="E12" s="149">
        <v>656936.81000000006</v>
      </c>
      <c r="F12" s="151">
        <f t="shared" si="0"/>
        <v>4498</v>
      </c>
      <c r="G12" s="151">
        <f t="shared" si="0"/>
        <v>2781409</v>
      </c>
      <c r="H12" s="115"/>
      <c r="I12" s="121"/>
      <c r="J12" s="121"/>
    </row>
    <row r="13" spans="1:10" x14ac:dyDescent="0.3">
      <c r="A13" s="144" t="s">
        <v>27</v>
      </c>
      <c r="B13" s="149">
        <v>1467</v>
      </c>
      <c r="C13" s="149">
        <v>1214457</v>
      </c>
      <c r="D13" s="149">
        <v>1522</v>
      </c>
      <c r="E13" s="149">
        <v>1491399</v>
      </c>
      <c r="F13" s="109">
        <f t="shared" si="0"/>
        <v>2989</v>
      </c>
      <c r="G13" s="109">
        <f t="shared" si="0"/>
        <v>2705856</v>
      </c>
      <c r="H13" s="124">
        <f>G13/G2</f>
        <v>6.1945326766921303E-4</v>
      </c>
      <c r="I13" s="125">
        <f>F13/F2</f>
        <v>1.0899073268828615E-3</v>
      </c>
      <c r="J13" s="125">
        <f>E13/G13</f>
        <v>0.55117456361314132</v>
      </c>
    </row>
    <row r="14" spans="1:10" x14ac:dyDescent="0.3">
      <c r="A14" s="146" t="s">
        <v>22</v>
      </c>
      <c r="B14" s="149">
        <v>82</v>
      </c>
      <c r="C14" s="149">
        <v>144590</v>
      </c>
      <c r="D14" s="149">
        <v>86</v>
      </c>
      <c r="E14" s="149">
        <v>541838</v>
      </c>
      <c r="F14" s="149">
        <f t="shared" si="0"/>
        <v>168</v>
      </c>
      <c r="G14" s="149">
        <f t="shared" si="0"/>
        <v>686428</v>
      </c>
      <c r="H14" s="124"/>
      <c r="I14" s="126"/>
      <c r="J14" s="126"/>
    </row>
    <row r="15" spans="1:10" x14ac:dyDescent="0.3">
      <c r="A15" s="146" t="s">
        <v>23</v>
      </c>
      <c r="B15" s="149">
        <v>1385</v>
      </c>
      <c r="C15" s="149">
        <v>1069867</v>
      </c>
      <c r="D15" s="149">
        <v>1436</v>
      </c>
      <c r="E15" s="149">
        <v>949561</v>
      </c>
      <c r="F15" s="149">
        <f t="shared" si="0"/>
        <v>2821</v>
      </c>
      <c r="G15" s="149">
        <f t="shared" si="0"/>
        <v>2019428</v>
      </c>
      <c r="H15" s="124"/>
      <c r="I15" s="126"/>
      <c r="J15" s="126"/>
    </row>
    <row r="16" spans="1:10" x14ac:dyDescent="0.3">
      <c r="A16" s="146" t="s">
        <v>25</v>
      </c>
      <c r="B16" s="149">
        <v>0</v>
      </c>
      <c r="C16" s="149">
        <v>0</v>
      </c>
      <c r="D16" s="149">
        <v>0</v>
      </c>
      <c r="E16" s="149">
        <v>0</v>
      </c>
      <c r="F16" s="149">
        <f t="shared" si="0"/>
        <v>0</v>
      </c>
      <c r="G16" s="149">
        <f t="shared" si="0"/>
        <v>0</v>
      </c>
      <c r="H16" s="124"/>
      <c r="I16" s="127"/>
      <c r="J16" s="127"/>
    </row>
    <row r="17" spans="1:10" x14ac:dyDescent="0.3">
      <c r="A17" s="144" t="s">
        <v>28</v>
      </c>
      <c r="B17" s="149">
        <v>191771</v>
      </c>
      <c r="C17" s="149">
        <v>195790394</v>
      </c>
      <c r="D17" s="149">
        <v>100341</v>
      </c>
      <c r="E17" s="149">
        <v>266969449.5</v>
      </c>
      <c r="F17" s="119">
        <f t="shared" si="0"/>
        <v>292112</v>
      </c>
      <c r="G17" s="119">
        <f t="shared" si="0"/>
        <v>462759843.5</v>
      </c>
      <c r="H17" s="115">
        <f>G17/G2</f>
        <v>0.1059398937719408</v>
      </c>
      <c r="I17" s="121">
        <f>F17/F2</f>
        <v>0.10651556007708478</v>
      </c>
      <c r="J17" s="121">
        <f>E17/G17</f>
        <v>0.57690712201997707</v>
      </c>
    </row>
    <row r="18" spans="1:10" x14ac:dyDescent="0.3">
      <c r="A18" s="146" t="s">
        <v>22</v>
      </c>
      <c r="B18" s="149">
        <v>97944</v>
      </c>
      <c r="C18" s="149">
        <v>108976407</v>
      </c>
      <c r="D18" s="149">
        <v>49828</v>
      </c>
      <c r="E18" s="149">
        <v>98119740</v>
      </c>
      <c r="F18" s="151">
        <f t="shared" si="0"/>
        <v>147772</v>
      </c>
      <c r="G18" s="151">
        <f t="shared" si="0"/>
        <v>207096147</v>
      </c>
      <c r="H18" s="115"/>
      <c r="I18" s="121"/>
      <c r="J18" s="121"/>
    </row>
    <row r="19" spans="1:10" x14ac:dyDescent="0.3">
      <c r="A19" s="146" t="s">
        <v>23</v>
      </c>
      <c r="B19" s="149">
        <v>79313</v>
      </c>
      <c r="C19" s="149">
        <v>60053504</v>
      </c>
      <c r="D19" s="149">
        <v>42397</v>
      </c>
      <c r="E19" s="149">
        <v>100312849</v>
      </c>
      <c r="F19" s="151">
        <f t="shared" si="0"/>
        <v>121710</v>
      </c>
      <c r="G19" s="151">
        <f t="shared" si="0"/>
        <v>160366353</v>
      </c>
      <c r="H19" s="115"/>
      <c r="I19" s="121"/>
      <c r="J19" s="121"/>
    </row>
    <row r="20" spans="1:10" x14ac:dyDescent="0.3">
      <c r="A20" s="146" t="s">
        <v>24</v>
      </c>
      <c r="B20" s="149">
        <v>12848</v>
      </c>
      <c r="C20" s="149">
        <v>26479915</v>
      </c>
      <c r="D20" s="149">
        <v>7601</v>
      </c>
      <c r="E20" s="149">
        <v>68390091.5</v>
      </c>
      <c r="F20" s="151">
        <f t="shared" si="0"/>
        <v>20449</v>
      </c>
      <c r="G20" s="151">
        <f t="shared" si="0"/>
        <v>94870006.5</v>
      </c>
      <c r="H20" s="115"/>
      <c r="I20" s="121"/>
      <c r="J20" s="121"/>
    </row>
    <row r="21" spans="1:10" x14ac:dyDescent="0.3">
      <c r="A21" s="146" t="s">
        <v>25</v>
      </c>
      <c r="B21" s="149">
        <v>1666</v>
      </c>
      <c r="C21" s="149">
        <v>280568</v>
      </c>
      <c r="D21" s="149">
        <v>515</v>
      </c>
      <c r="E21" s="149">
        <v>146769</v>
      </c>
      <c r="F21" s="151">
        <f t="shared" si="0"/>
        <v>2181</v>
      </c>
      <c r="G21" s="151">
        <f t="shared" si="0"/>
        <v>427337</v>
      </c>
      <c r="H21" s="115"/>
      <c r="I21" s="121"/>
      <c r="J21" s="121"/>
    </row>
    <row r="22" spans="1:10" x14ac:dyDescent="0.3">
      <c r="A22" s="144" t="s">
        <v>29</v>
      </c>
      <c r="B22" s="149">
        <v>22554</v>
      </c>
      <c r="C22" s="149">
        <v>198953356.78</v>
      </c>
      <c r="D22" s="149">
        <v>24029</v>
      </c>
      <c r="E22" s="149">
        <v>439327850.30000001</v>
      </c>
      <c r="F22" s="119">
        <f t="shared" si="0"/>
        <v>46583</v>
      </c>
      <c r="G22" s="119">
        <f t="shared" si="0"/>
        <v>638281207.08000004</v>
      </c>
      <c r="H22" s="115">
        <f>G22/G2</f>
        <v>0.14612210680004983</v>
      </c>
      <c r="I22" s="121">
        <f>F22/F2</f>
        <v>1.6985999668178098E-2</v>
      </c>
      <c r="J22" s="121">
        <f>E22/G22</f>
        <v>0.68829826951952877</v>
      </c>
    </row>
    <row r="23" spans="1:10" x14ac:dyDescent="0.3">
      <c r="A23" s="146" t="s">
        <v>22</v>
      </c>
      <c r="B23" s="149">
        <v>3598</v>
      </c>
      <c r="C23" s="149">
        <v>66234550</v>
      </c>
      <c r="D23" s="149">
        <v>8308</v>
      </c>
      <c r="E23" s="149">
        <v>202424483</v>
      </c>
      <c r="F23" s="151">
        <f t="shared" si="0"/>
        <v>11906</v>
      </c>
      <c r="G23" s="151">
        <f t="shared" si="0"/>
        <v>268659033</v>
      </c>
      <c r="H23" s="115"/>
      <c r="I23" s="121"/>
      <c r="J23" s="121"/>
    </row>
    <row r="24" spans="1:10" x14ac:dyDescent="0.3">
      <c r="A24" s="146" t="s">
        <v>23</v>
      </c>
      <c r="B24" s="149">
        <v>17693</v>
      </c>
      <c r="C24" s="149">
        <v>121824057</v>
      </c>
      <c r="D24" s="149">
        <v>14408</v>
      </c>
      <c r="E24" s="149">
        <v>201308866</v>
      </c>
      <c r="F24" s="151">
        <f t="shared" si="0"/>
        <v>32101</v>
      </c>
      <c r="G24" s="151">
        <f t="shared" si="0"/>
        <v>323132923</v>
      </c>
      <c r="H24" s="115"/>
      <c r="I24" s="121"/>
      <c r="J24" s="121"/>
    </row>
    <row r="25" spans="1:10" x14ac:dyDescent="0.3">
      <c r="A25" s="146" t="s">
        <v>24</v>
      </c>
      <c r="B25" s="149">
        <v>251</v>
      </c>
      <c r="C25" s="149">
        <v>6501960</v>
      </c>
      <c r="D25" s="149">
        <v>808</v>
      </c>
      <c r="E25" s="149">
        <v>30580248.5</v>
      </c>
      <c r="F25" s="151">
        <f t="shared" si="0"/>
        <v>1059</v>
      </c>
      <c r="G25" s="151">
        <f t="shared" si="0"/>
        <v>37082208.5</v>
      </c>
      <c r="H25" s="115"/>
      <c r="I25" s="121"/>
      <c r="J25" s="121"/>
    </row>
    <row r="26" spans="1:10" x14ac:dyDescent="0.3">
      <c r="A26" s="146" t="s">
        <v>25</v>
      </c>
      <c r="B26" s="149">
        <v>1012</v>
      </c>
      <c r="C26" s="149">
        <v>4392789.78</v>
      </c>
      <c r="D26" s="149">
        <v>505</v>
      </c>
      <c r="E26" s="149">
        <v>5014252.8</v>
      </c>
      <c r="F26" s="151">
        <f t="shared" si="0"/>
        <v>1517</v>
      </c>
      <c r="G26" s="151">
        <f t="shared" si="0"/>
        <v>9407042.5800000001</v>
      </c>
      <c r="H26" s="115"/>
      <c r="I26" s="121"/>
      <c r="J26" s="121"/>
    </row>
    <row r="27" spans="1:10" x14ac:dyDescent="0.3">
      <c r="A27" s="144" t="s">
        <v>30</v>
      </c>
      <c r="B27" s="149">
        <v>1303</v>
      </c>
      <c r="C27" s="149">
        <v>122956368</v>
      </c>
      <c r="D27" s="149">
        <v>6055</v>
      </c>
      <c r="E27" s="149">
        <v>1441915430.8599999</v>
      </c>
      <c r="F27" s="119">
        <f t="shared" si="0"/>
        <v>7358</v>
      </c>
      <c r="G27" s="119">
        <f t="shared" si="0"/>
        <v>1564871798.8599999</v>
      </c>
      <c r="H27" s="115">
        <f>G27/G2</f>
        <v>0.35824705722966277</v>
      </c>
      <c r="I27" s="128">
        <f>F27/F2</f>
        <v>2.6830170997671778E-3</v>
      </c>
      <c r="J27" s="128">
        <f>E27/G27</f>
        <v>0.92142719417042784</v>
      </c>
    </row>
    <row r="28" spans="1:10" x14ac:dyDescent="0.3">
      <c r="A28" s="146" t="s">
        <v>22</v>
      </c>
      <c r="B28" s="149">
        <v>430</v>
      </c>
      <c r="C28" s="149">
        <v>42676846</v>
      </c>
      <c r="D28" s="149">
        <v>2602</v>
      </c>
      <c r="E28" s="149">
        <v>620967749</v>
      </c>
      <c r="F28" s="151">
        <f t="shared" si="0"/>
        <v>3032</v>
      </c>
      <c r="G28" s="151">
        <f t="shared" si="0"/>
        <v>663644595</v>
      </c>
      <c r="H28" s="115"/>
      <c r="I28" s="128"/>
      <c r="J28" s="128"/>
    </row>
    <row r="29" spans="1:10" x14ac:dyDescent="0.3">
      <c r="A29" s="146" t="s">
        <v>23</v>
      </c>
      <c r="B29" s="149">
        <v>849</v>
      </c>
      <c r="C29" s="149">
        <v>76922734</v>
      </c>
      <c r="D29" s="149">
        <v>3220</v>
      </c>
      <c r="E29" s="149">
        <v>745654815</v>
      </c>
      <c r="F29" s="151">
        <f t="shared" si="0"/>
        <v>4069</v>
      </c>
      <c r="G29" s="151">
        <f t="shared" si="0"/>
        <v>822577549</v>
      </c>
      <c r="H29" s="115"/>
      <c r="I29" s="128"/>
      <c r="J29" s="128"/>
    </row>
    <row r="30" spans="1:10" x14ac:dyDescent="0.3">
      <c r="A30" s="146" t="s">
        <v>24</v>
      </c>
      <c r="B30" s="149">
        <v>21</v>
      </c>
      <c r="C30" s="149">
        <v>2679388</v>
      </c>
      <c r="D30" s="149">
        <v>210</v>
      </c>
      <c r="E30" s="149">
        <v>61033330</v>
      </c>
      <c r="F30" s="151">
        <f t="shared" si="0"/>
        <v>231</v>
      </c>
      <c r="G30" s="151">
        <f t="shared" si="0"/>
        <v>63712718</v>
      </c>
      <c r="H30" s="115"/>
      <c r="I30" s="128"/>
      <c r="J30" s="128"/>
    </row>
    <row r="31" spans="1:10" x14ac:dyDescent="0.3">
      <c r="A31" s="146" t="s">
        <v>25</v>
      </c>
      <c r="B31" s="149">
        <v>3</v>
      </c>
      <c r="C31" s="149">
        <v>677400</v>
      </c>
      <c r="D31" s="149">
        <v>23</v>
      </c>
      <c r="E31" s="149">
        <v>14259536.859999999</v>
      </c>
      <c r="F31" s="151">
        <f t="shared" si="0"/>
        <v>26</v>
      </c>
      <c r="G31" s="151">
        <f t="shared" si="0"/>
        <v>14936936.859999999</v>
      </c>
      <c r="H31" s="115"/>
      <c r="I31" s="128"/>
      <c r="J31" s="128"/>
    </row>
    <row r="32" spans="1:10" x14ac:dyDescent="0.3">
      <c r="A32" s="144" t="s">
        <v>31</v>
      </c>
      <c r="B32" s="149">
        <v>6633</v>
      </c>
      <c r="C32" s="149">
        <v>5968365.5600000005</v>
      </c>
      <c r="D32" s="149">
        <v>9263</v>
      </c>
      <c r="E32" s="149">
        <v>11950922.08</v>
      </c>
      <c r="F32" s="119">
        <f t="shared" si="0"/>
        <v>15896</v>
      </c>
      <c r="G32" s="119">
        <f t="shared" si="0"/>
        <v>17919287.640000001</v>
      </c>
      <c r="H32" s="129">
        <f>G32/G2</f>
        <v>4.1022734701708224E-3</v>
      </c>
      <c r="I32" s="128">
        <f>F32/F2</f>
        <v>5.796308754810962E-3</v>
      </c>
      <c r="J32" s="128">
        <f>E32/G32</f>
        <v>0.66693064591043083</v>
      </c>
    </row>
    <row r="33" spans="1:10" x14ac:dyDescent="0.3">
      <c r="A33" s="146" t="s">
        <v>22</v>
      </c>
      <c r="B33" s="149">
        <v>534</v>
      </c>
      <c r="C33" s="149">
        <v>2445686</v>
      </c>
      <c r="D33" s="149">
        <v>631</v>
      </c>
      <c r="E33" s="149">
        <v>4638428</v>
      </c>
      <c r="F33" s="151">
        <f t="shared" si="0"/>
        <v>1165</v>
      </c>
      <c r="G33" s="151">
        <f t="shared" si="0"/>
        <v>7084114</v>
      </c>
      <c r="H33" s="129"/>
      <c r="I33" s="128"/>
      <c r="J33" s="128"/>
    </row>
    <row r="34" spans="1:10" x14ac:dyDescent="0.3">
      <c r="A34" s="146" t="s">
        <v>23</v>
      </c>
      <c r="B34" s="149">
        <v>5606</v>
      </c>
      <c r="C34" s="149">
        <v>2589734</v>
      </c>
      <c r="D34" s="149">
        <v>7134</v>
      </c>
      <c r="E34" s="149">
        <v>5458784</v>
      </c>
      <c r="F34" s="151">
        <f t="shared" si="0"/>
        <v>12740</v>
      </c>
      <c r="G34" s="151">
        <f t="shared" si="0"/>
        <v>8048518</v>
      </c>
      <c r="H34" s="129"/>
      <c r="I34" s="128"/>
      <c r="J34" s="128"/>
    </row>
    <row r="35" spans="1:10" x14ac:dyDescent="0.3">
      <c r="A35" s="146" t="s">
        <v>24</v>
      </c>
      <c r="B35" s="149">
        <v>157</v>
      </c>
      <c r="C35" s="149">
        <v>847434.4</v>
      </c>
      <c r="D35" s="149">
        <v>1309</v>
      </c>
      <c r="E35" s="149">
        <v>1724924.5</v>
      </c>
      <c r="F35" s="151">
        <f t="shared" si="0"/>
        <v>1466</v>
      </c>
      <c r="G35" s="151">
        <f t="shared" si="0"/>
        <v>2572358.9</v>
      </c>
      <c r="H35" s="129"/>
      <c r="I35" s="128"/>
      <c r="J35" s="128"/>
    </row>
    <row r="36" spans="1:10" x14ac:dyDescent="0.3">
      <c r="A36" s="146" t="s">
        <v>25</v>
      </c>
      <c r="B36" s="149">
        <v>336</v>
      </c>
      <c r="C36" s="149">
        <v>85511.16</v>
      </c>
      <c r="D36" s="149">
        <v>189</v>
      </c>
      <c r="E36" s="149">
        <v>128785.58</v>
      </c>
      <c r="F36" s="151">
        <f t="shared" si="0"/>
        <v>525</v>
      </c>
      <c r="G36" s="151">
        <f t="shared" si="0"/>
        <v>214296.74</v>
      </c>
      <c r="H36" s="129"/>
      <c r="I36" s="128"/>
      <c r="J36" s="128"/>
    </row>
    <row r="37" spans="1:10" x14ac:dyDescent="0.3">
      <c r="A37" s="144" t="s">
        <v>32</v>
      </c>
      <c r="B37" s="149">
        <v>531</v>
      </c>
      <c r="C37" s="149">
        <v>1061525.3999999999</v>
      </c>
      <c r="D37" s="149">
        <v>154</v>
      </c>
      <c r="E37" s="149">
        <v>741452.2</v>
      </c>
      <c r="F37" s="119">
        <f t="shared" ref="F37:G41" si="1">B37+D37</f>
        <v>685</v>
      </c>
      <c r="G37" s="119">
        <f t="shared" si="1"/>
        <v>1802977.5999999999</v>
      </c>
      <c r="H37" s="129">
        <f>G37/G2</f>
        <v>4.1275676379467173E-4</v>
      </c>
      <c r="I37" s="128">
        <f>F37/F2</f>
        <v>2.4977802573260624E-4</v>
      </c>
      <c r="J37" s="128">
        <f>E37/G37</f>
        <v>0.41123761049499452</v>
      </c>
    </row>
    <row r="38" spans="1:10" x14ac:dyDescent="0.3">
      <c r="A38" s="146" t="s">
        <v>22</v>
      </c>
      <c r="B38" s="149">
        <v>0</v>
      </c>
      <c r="C38" s="149">
        <v>0</v>
      </c>
      <c r="D38" s="149">
        <v>0</v>
      </c>
      <c r="E38" s="149">
        <v>0</v>
      </c>
      <c r="F38" s="151">
        <f t="shared" si="1"/>
        <v>0</v>
      </c>
      <c r="G38" s="151">
        <f t="shared" si="1"/>
        <v>0</v>
      </c>
      <c r="H38" s="129"/>
      <c r="I38" s="128"/>
      <c r="J38" s="128"/>
    </row>
    <row r="39" spans="1:10" x14ac:dyDescent="0.3">
      <c r="A39" s="146" t="s">
        <v>23</v>
      </c>
      <c r="B39" s="149">
        <v>0</v>
      </c>
      <c r="C39" s="149">
        <v>0</v>
      </c>
      <c r="D39" s="149">
        <v>0</v>
      </c>
      <c r="E39" s="149">
        <v>0</v>
      </c>
      <c r="F39" s="151">
        <f t="shared" si="1"/>
        <v>0</v>
      </c>
      <c r="G39" s="151">
        <f t="shared" si="1"/>
        <v>0</v>
      </c>
      <c r="H39" s="129"/>
      <c r="I39" s="128"/>
      <c r="J39" s="128"/>
    </row>
    <row r="40" spans="1:10" x14ac:dyDescent="0.3">
      <c r="A40" s="146" t="s">
        <v>24</v>
      </c>
      <c r="B40" s="149">
        <v>500</v>
      </c>
      <c r="C40" s="149">
        <v>1026498.4</v>
      </c>
      <c r="D40" s="149">
        <v>154</v>
      </c>
      <c r="E40" s="149">
        <v>741452.2</v>
      </c>
      <c r="F40" s="151">
        <f t="shared" si="1"/>
        <v>654</v>
      </c>
      <c r="G40" s="151">
        <f t="shared" si="1"/>
        <v>1767950.6</v>
      </c>
      <c r="H40" s="129"/>
      <c r="I40" s="128"/>
      <c r="J40" s="128"/>
    </row>
    <row r="41" spans="1:10" x14ac:dyDescent="0.3">
      <c r="A41" s="146" t="s">
        <v>25</v>
      </c>
      <c r="B41" s="149">
        <v>31</v>
      </c>
      <c r="C41" s="149">
        <v>35027</v>
      </c>
      <c r="D41" s="149">
        <v>0</v>
      </c>
      <c r="E41" s="149">
        <v>0</v>
      </c>
      <c r="F41" s="151">
        <f t="shared" si="1"/>
        <v>31</v>
      </c>
      <c r="G41" s="151">
        <f t="shared" si="1"/>
        <v>35027</v>
      </c>
      <c r="H41" s="129"/>
      <c r="I41" s="128"/>
      <c r="J41" s="128"/>
    </row>
    <row r="43" spans="1:10" x14ac:dyDescent="0.3">
      <c r="F43" s="12"/>
    </row>
    <row r="44" spans="1:10" x14ac:dyDescent="0.3">
      <c r="A44" s="9" t="s">
        <v>14</v>
      </c>
    </row>
    <row r="45" spans="1:10" x14ac:dyDescent="0.3">
      <c r="A45" s="9" t="s">
        <v>15</v>
      </c>
    </row>
    <row r="46" spans="1:10" x14ac:dyDescent="0.3">
      <c r="A46" s="9" t="s">
        <v>16</v>
      </c>
    </row>
    <row r="47" spans="1:10" x14ac:dyDescent="0.3">
      <c r="A47" s="9" t="s">
        <v>17</v>
      </c>
    </row>
    <row r="48" spans="1:10" x14ac:dyDescent="0.3">
      <c r="A48" s="9" t="s">
        <v>18</v>
      </c>
    </row>
    <row r="49" spans="1:1" x14ac:dyDescent="0.3">
      <c r="A49" s="9" t="s">
        <v>19</v>
      </c>
    </row>
  </sheetData>
  <mergeCells count="24">
    <mergeCell ref="H32:H36"/>
    <mergeCell ref="I32:I36"/>
    <mergeCell ref="J32:J36"/>
    <mergeCell ref="H37:H41"/>
    <mergeCell ref="I37:I41"/>
    <mergeCell ref="J37:J41"/>
    <mergeCell ref="H22:H26"/>
    <mergeCell ref="I22:I26"/>
    <mergeCell ref="J22:J26"/>
    <mergeCell ref="H27:H31"/>
    <mergeCell ref="I27:I31"/>
    <mergeCell ref="J27:J31"/>
    <mergeCell ref="H13:H16"/>
    <mergeCell ref="I13:I16"/>
    <mergeCell ref="J13:J16"/>
    <mergeCell ref="H17:H21"/>
    <mergeCell ref="I17:I21"/>
    <mergeCell ref="J17:J21"/>
    <mergeCell ref="H3:H7"/>
    <mergeCell ref="I3:I7"/>
    <mergeCell ref="J3:J7"/>
    <mergeCell ref="H8:H12"/>
    <mergeCell ref="I8:I12"/>
    <mergeCell ref="J8:J12"/>
  </mergeCells>
  <pageMargins left="0.7" right="0.7" top="0.75" bottom="0.75" header="0.3" footer="0.3"/>
  <pageSetup scale="6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</vt:i4>
      </vt:variant>
    </vt:vector>
  </HeadingPairs>
  <TitlesOfParts>
    <vt:vector size="15" baseType="lpstr">
      <vt:lpstr>JAN</vt:lpstr>
      <vt:lpstr>FEB</vt:lpstr>
      <vt:lpstr>MAR</vt:lpstr>
      <vt:lpstr>APR</vt:lpstr>
      <vt:lpstr>MAY</vt:lpstr>
      <vt:lpstr>JUNE</vt:lpstr>
      <vt:lpstr>JULY</vt:lpstr>
      <vt:lpstr>AUG</vt:lpstr>
      <vt:lpstr>SEP</vt:lpstr>
      <vt:lpstr>OCT</vt:lpstr>
      <vt:lpstr>NOV</vt:lpstr>
      <vt:lpstr>DEC</vt:lpstr>
      <vt:lpstr>Annual</vt:lpstr>
      <vt:lpstr>Summary</vt:lpstr>
      <vt:lpstr>Summary!Print_Area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skosaifi</dc:creator>
  <cp:lastModifiedBy>KPisiewski</cp:lastModifiedBy>
  <cp:lastPrinted>2018-06-15T18:32:48Z</cp:lastPrinted>
  <dcterms:created xsi:type="dcterms:W3CDTF">2012-11-15T20:56:02Z</dcterms:created>
  <dcterms:modified xsi:type="dcterms:W3CDTF">2018-06-15T18:33:06Z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{9714A09F-0F26-4FB5-AAC9-688175A85E75}</vt:lpwstr>
  </property>
</Properties>
</file>