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opes\Desktop\DOER\"/>
    </mc:Choice>
  </mc:AlternateContent>
  <xr:revisionPtr revIDLastSave="0" documentId="8_{3F5BD833-7677-4EBC-B257-44A703C733D6}" xr6:coauthVersionLast="46" xr6:coauthVersionMax="46" xr10:uidLastSave="{00000000-0000-0000-0000-000000000000}"/>
  <bookViews>
    <workbookView xWindow="-110" yWindow="-110" windowWidth="19420" windowHeight="10420" firstSheet="3" activeTab="12" xr2:uid="{00FEB3D9-BEEB-4D89-87B6-54FC2FF243A4}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E" sheetId="6" r:id="rId6"/>
    <sheet name="JULY" sheetId="7" r:id="rId7"/>
    <sheet name="AUG" sheetId="8" r:id="rId8"/>
    <sheet name="SEP" sheetId="9" r:id="rId9"/>
    <sheet name="OCT" sheetId="10" r:id="rId10"/>
    <sheet name="NOV" sheetId="11" r:id="rId11"/>
    <sheet name="DEC" sheetId="12" r:id="rId12"/>
    <sheet name="Annual" sheetId="13" r:id="rId13"/>
    <sheet name="Winter2015" sheetId="15" r:id="rId14"/>
    <sheet name="winterdata" sheetId="16" r:id="rId15"/>
  </sheets>
  <definedNames>
    <definedName name="_xlnm._FilterDatabase" localSheetId="14" hidden="1">winterdata!$A$2:$E$276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13" l="1"/>
  <c r="B44" i="15" l="1"/>
  <c r="C44" i="15"/>
  <c r="D44" i="15"/>
  <c r="E44" i="15"/>
  <c r="B45" i="15"/>
  <c r="C45" i="15"/>
  <c r="K45" i="15" s="1"/>
  <c r="D45" i="15"/>
  <c r="F45" i="15" s="1"/>
  <c r="E45" i="15"/>
  <c r="B46" i="15"/>
  <c r="C46" i="15"/>
  <c r="D46" i="15"/>
  <c r="F46" i="15" s="1"/>
  <c r="E46" i="15"/>
  <c r="B47" i="15"/>
  <c r="C47" i="15"/>
  <c r="D47" i="15"/>
  <c r="F47" i="15" s="1"/>
  <c r="E47" i="15"/>
  <c r="B48" i="15"/>
  <c r="C48" i="15"/>
  <c r="D48" i="15"/>
  <c r="E48" i="15"/>
  <c r="E42" i="15"/>
  <c r="C42" i="15"/>
  <c r="D42" i="15"/>
  <c r="B42" i="15"/>
  <c r="B37" i="15"/>
  <c r="C37" i="15"/>
  <c r="D37" i="15"/>
  <c r="E37" i="15"/>
  <c r="B38" i="15"/>
  <c r="C38" i="15"/>
  <c r="K38" i="15" s="1"/>
  <c r="D38" i="15"/>
  <c r="F38" i="15" s="1"/>
  <c r="E38" i="15"/>
  <c r="B39" i="15"/>
  <c r="C39" i="15"/>
  <c r="D39" i="15"/>
  <c r="E39" i="15"/>
  <c r="B40" i="15"/>
  <c r="C40" i="15"/>
  <c r="K40" i="15" s="1"/>
  <c r="D40" i="15"/>
  <c r="F40" i="15" s="1"/>
  <c r="E40" i="15"/>
  <c r="B41" i="15"/>
  <c r="C41" i="15"/>
  <c r="D41" i="15"/>
  <c r="L41" i="15" s="1"/>
  <c r="E41" i="15"/>
  <c r="E36" i="15"/>
  <c r="C36" i="15"/>
  <c r="D36" i="15"/>
  <c r="B36" i="15"/>
  <c r="B35" i="15"/>
  <c r="B29" i="15"/>
  <c r="C29" i="15"/>
  <c r="D29" i="15"/>
  <c r="E29" i="15"/>
  <c r="B30" i="15"/>
  <c r="C30" i="15"/>
  <c r="D30" i="15"/>
  <c r="E30" i="15"/>
  <c r="B31" i="15"/>
  <c r="C31" i="15"/>
  <c r="D31" i="15"/>
  <c r="E31" i="15"/>
  <c r="B32" i="15"/>
  <c r="N5" i="15" s="1"/>
  <c r="C32" i="15"/>
  <c r="D32" i="15"/>
  <c r="E32" i="15"/>
  <c r="B33" i="15"/>
  <c r="C33" i="15"/>
  <c r="D33" i="15"/>
  <c r="E33" i="15"/>
  <c r="B34" i="15"/>
  <c r="C34" i="15"/>
  <c r="D34" i="15"/>
  <c r="E34" i="15"/>
  <c r="B27" i="15"/>
  <c r="B21" i="15"/>
  <c r="C21" i="15"/>
  <c r="D21" i="15"/>
  <c r="E21" i="15"/>
  <c r="G21" i="15" s="1"/>
  <c r="B22" i="15"/>
  <c r="C22" i="15"/>
  <c r="D22" i="15"/>
  <c r="E22" i="15"/>
  <c r="B23" i="15"/>
  <c r="C23" i="15"/>
  <c r="D23" i="15"/>
  <c r="E23" i="15"/>
  <c r="G23" i="15" s="1"/>
  <c r="B24" i="15"/>
  <c r="C24" i="15"/>
  <c r="D24" i="15"/>
  <c r="E24" i="15"/>
  <c r="B25" i="15"/>
  <c r="C25" i="15"/>
  <c r="D25" i="15"/>
  <c r="E25" i="15"/>
  <c r="B26" i="15"/>
  <c r="F26" i="15" s="1"/>
  <c r="C26" i="15"/>
  <c r="D26" i="15"/>
  <c r="E26" i="15"/>
  <c r="E19" i="15"/>
  <c r="C19" i="15"/>
  <c r="D19" i="15"/>
  <c r="B19" i="15"/>
  <c r="E13" i="15"/>
  <c r="E14" i="15"/>
  <c r="E15" i="15"/>
  <c r="E16" i="15"/>
  <c r="E17" i="15"/>
  <c r="E18" i="15"/>
  <c r="E12" i="15"/>
  <c r="C13" i="15"/>
  <c r="K13" i="15" s="1"/>
  <c r="C14" i="15"/>
  <c r="C15" i="15"/>
  <c r="G15" i="15" s="1"/>
  <c r="C16" i="15"/>
  <c r="C17" i="15"/>
  <c r="C12" i="15"/>
  <c r="D12" i="15"/>
  <c r="D13" i="15"/>
  <c r="F13" i="15" s="1"/>
  <c r="D14" i="15"/>
  <c r="F14" i="15" s="1"/>
  <c r="D15" i="15"/>
  <c r="D16" i="15"/>
  <c r="D17" i="15"/>
  <c r="C18" i="15"/>
  <c r="D18" i="15"/>
  <c r="B13" i="15"/>
  <c r="B14" i="15"/>
  <c r="B15" i="15"/>
  <c r="Q4" i="15" s="1"/>
  <c r="B16" i="15"/>
  <c r="B17" i="15"/>
  <c r="B18" i="15"/>
  <c r="B12" i="15"/>
  <c r="B11" i="15"/>
  <c r="B10" i="15"/>
  <c r="B20" i="15"/>
  <c r="F20" i="15" s="1"/>
  <c r="C20" i="15"/>
  <c r="D20" i="15"/>
  <c r="E20" i="15"/>
  <c r="K25" i="15"/>
  <c r="C27" i="15"/>
  <c r="D27" i="15"/>
  <c r="E27" i="15"/>
  <c r="B28" i="15"/>
  <c r="C28" i="15"/>
  <c r="D28" i="15"/>
  <c r="E28" i="15"/>
  <c r="G29" i="15"/>
  <c r="F29" i="15"/>
  <c r="F31" i="15"/>
  <c r="F33" i="15"/>
  <c r="C35" i="15"/>
  <c r="D35" i="15"/>
  <c r="L35" i="15" s="1"/>
  <c r="E35" i="15"/>
  <c r="F37" i="15"/>
  <c r="F39" i="15"/>
  <c r="B43" i="15"/>
  <c r="C43" i="15"/>
  <c r="D43" i="15"/>
  <c r="F43" i="15" s="1"/>
  <c r="E43" i="15"/>
  <c r="F48" i="15"/>
  <c r="K44" i="15"/>
  <c r="K46" i="15"/>
  <c r="K48" i="15"/>
  <c r="F21" i="15"/>
  <c r="F23" i="15"/>
  <c r="F25" i="15"/>
  <c r="E11" i="15"/>
  <c r="C11" i="15"/>
  <c r="D11" i="15"/>
  <c r="D10" i="15"/>
  <c r="E10" i="15"/>
  <c r="C10" i="15"/>
  <c r="F44" i="15"/>
  <c r="L12" i="15"/>
  <c r="H4" i="15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K23" i="13" s="1"/>
  <c r="D23" i="13"/>
  <c r="E23" i="13"/>
  <c r="B24" i="13"/>
  <c r="C24" i="13"/>
  <c r="D24" i="13"/>
  <c r="E24" i="13"/>
  <c r="B25" i="13"/>
  <c r="C25" i="13"/>
  <c r="K25" i="13" s="1"/>
  <c r="D25" i="13"/>
  <c r="E25" i="13"/>
  <c r="B26" i="13"/>
  <c r="C26" i="13"/>
  <c r="D26" i="13"/>
  <c r="E26" i="13"/>
  <c r="B27" i="13"/>
  <c r="C27" i="13"/>
  <c r="K27" i="13" s="1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K33" i="13" s="1"/>
  <c r="D33" i="13"/>
  <c r="E33" i="13"/>
  <c r="B34" i="13"/>
  <c r="C34" i="13"/>
  <c r="D34" i="13"/>
  <c r="E34" i="13"/>
  <c r="B35" i="13"/>
  <c r="C35" i="13"/>
  <c r="D35" i="13"/>
  <c r="E35" i="13"/>
  <c r="B36" i="13"/>
  <c r="C36" i="13"/>
  <c r="D36" i="13"/>
  <c r="E36" i="13"/>
  <c r="B37" i="13"/>
  <c r="C37" i="13"/>
  <c r="D37" i="13"/>
  <c r="E37" i="13"/>
  <c r="B38" i="13"/>
  <c r="C38" i="13"/>
  <c r="D38" i="13"/>
  <c r="E38" i="13"/>
  <c r="B39" i="13"/>
  <c r="C39" i="13"/>
  <c r="D39" i="13"/>
  <c r="E39" i="13"/>
  <c r="B40" i="13"/>
  <c r="C40" i="13"/>
  <c r="D40" i="13"/>
  <c r="E40" i="13"/>
  <c r="B41" i="13"/>
  <c r="C41" i="13"/>
  <c r="D41" i="13"/>
  <c r="E41" i="13"/>
  <c r="B42" i="13"/>
  <c r="C42" i="13"/>
  <c r="D42" i="13"/>
  <c r="E42" i="13"/>
  <c r="B43" i="13"/>
  <c r="C43" i="13"/>
  <c r="D43" i="13"/>
  <c r="E43" i="13"/>
  <c r="B44" i="13"/>
  <c r="C44" i="13"/>
  <c r="D44" i="13"/>
  <c r="E44" i="13"/>
  <c r="B45" i="13"/>
  <c r="C45" i="13"/>
  <c r="D45" i="13"/>
  <c r="E45" i="13"/>
  <c r="B46" i="13"/>
  <c r="C46" i="13"/>
  <c r="D46" i="13"/>
  <c r="E46" i="13"/>
  <c r="B47" i="13"/>
  <c r="C47" i="13"/>
  <c r="D47" i="13"/>
  <c r="E47" i="13"/>
  <c r="B48" i="13"/>
  <c r="C48" i="13"/>
  <c r="D48" i="13"/>
  <c r="E48" i="13"/>
  <c r="B49" i="13"/>
  <c r="C49" i="13"/>
  <c r="D49" i="13"/>
  <c r="E49" i="13"/>
  <c r="B50" i="13"/>
  <c r="C50" i="13"/>
  <c r="D50" i="13"/>
  <c r="E50" i="13"/>
  <c r="B51" i="13"/>
  <c r="C51" i="13"/>
  <c r="D51" i="13"/>
  <c r="E51" i="13"/>
  <c r="B52" i="13"/>
  <c r="C52" i="13"/>
  <c r="D52" i="13"/>
  <c r="E52" i="13"/>
  <c r="B53" i="13"/>
  <c r="C53" i="13"/>
  <c r="D53" i="13"/>
  <c r="E53" i="13"/>
  <c r="E14" i="13"/>
  <c r="C14" i="13"/>
  <c r="D14" i="13"/>
  <c r="B14" i="13"/>
  <c r="E13" i="13"/>
  <c r="C13" i="13"/>
  <c r="D13" i="13"/>
  <c r="B13" i="13"/>
  <c r="A12" i="13"/>
  <c r="K36" i="15" l="1"/>
  <c r="F36" i="15"/>
  <c r="F16" i="15"/>
  <c r="F42" i="15"/>
  <c r="F34" i="15"/>
  <c r="K21" i="13"/>
  <c r="K51" i="13"/>
  <c r="K49" i="13"/>
  <c r="K47" i="13"/>
  <c r="K43" i="13"/>
  <c r="F43" i="13"/>
  <c r="F41" i="13"/>
  <c r="F37" i="13"/>
  <c r="F27" i="13"/>
  <c r="F25" i="13"/>
  <c r="F23" i="13"/>
  <c r="F21" i="13"/>
  <c r="F19" i="13"/>
  <c r="F17" i="13"/>
  <c r="F15" i="13"/>
  <c r="L14" i="13"/>
  <c r="F52" i="13"/>
  <c r="F50" i="13"/>
  <c r="F48" i="13"/>
  <c r="F44" i="13"/>
  <c r="F42" i="13"/>
  <c r="F40" i="13"/>
  <c r="F38" i="13"/>
  <c r="F36" i="13"/>
  <c r="F34" i="13"/>
  <c r="F32" i="13"/>
  <c r="F28" i="13"/>
  <c r="F26" i="13"/>
  <c r="F24" i="13"/>
  <c r="F22" i="13"/>
  <c r="F20" i="13"/>
  <c r="F18" i="13"/>
  <c r="F16" i="13"/>
  <c r="L26" i="13"/>
  <c r="L22" i="13"/>
  <c r="F53" i="13"/>
  <c r="L42" i="13"/>
  <c r="B4" i="15"/>
  <c r="L34" i="13"/>
  <c r="F46" i="13"/>
  <c r="F30" i="13"/>
  <c r="H5" i="13" s="1"/>
  <c r="G31" i="13"/>
  <c r="G25" i="13"/>
  <c r="M25" i="13" s="1"/>
  <c r="G51" i="13"/>
  <c r="L49" i="13"/>
  <c r="L47" i="13"/>
  <c r="L45" i="13"/>
  <c r="L43" i="13"/>
  <c r="L41" i="13"/>
  <c r="L39" i="13"/>
  <c r="L37" i="13"/>
  <c r="L35" i="13"/>
  <c r="L31" i="13"/>
  <c r="L21" i="13"/>
  <c r="L19" i="13"/>
  <c r="L15" i="13"/>
  <c r="K13" i="13"/>
  <c r="K35" i="13"/>
  <c r="B5" i="13"/>
  <c r="L50" i="13"/>
  <c r="K14" i="13"/>
  <c r="K50" i="13"/>
  <c r="K48" i="13"/>
  <c r="K46" i="13"/>
  <c r="K44" i="13"/>
  <c r="K34" i="13"/>
  <c r="K32" i="13"/>
  <c r="K30" i="13"/>
  <c r="K28" i="13"/>
  <c r="K26" i="13"/>
  <c r="K24" i="13"/>
  <c r="K22" i="13"/>
  <c r="K20" i="13"/>
  <c r="K18" i="13"/>
  <c r="K39" i="13"/>
  <c r="T5" i="13"/>
  <c r="K42" i="13"/>
  <c r="K40" i="13"/>
  <c r="K38" i="13"/>
  <c r="K36" i="13"/>
  <c r="K5" i="13"/>
  <c r="Q5" i="13"/>
  <c r="I4" i="13"/>
  <c r="J4" i="13" s="1"/>
  <c r="U5" i="13"/>
  <c r="G22" i="13"/>
  <c r="J22" i="13" s="1"/>
  <c r="K4" i="13"/>
  <c r="Q4" i="13"/>
  <c r="H4" i="13"/>
  <c r="U4" i="13"/>
  <c r="V4" i="13" s="1"/>
  <c r="L13" i="13"/>
  <c r="G53" i="13"/>
  <c r="G45" i="13"/>
  <c r="J45" i="13" s="1"/>
  <c r="G41" i="13"/>
  <c r="G37" i="13"/>
  <c r="F5" i="13"/>
  <c r="G5" i="13" s="1"/>
  <c r="G29" i="13"/>
  <c r="G19" i="13"/>
  <c r="K17" i="13"/>
  <c r="G15" i="13"/>
  <c r="G35" i="13"/>
  <c r="G26" i="13"/>
  <c r="G21" i="13"/>
  <c r="F51" i="13"/>
  <c r="F49" i="13"/>
  <c r="F47" i="13"/>
  <c r="F45" i="13"/>
  <c r="F39" i="13"/>
  <c r="F35" i="13"/>
  <c r="F33" i="13"/>
  <c r="F31" i="13"/>
  <c r="F29" i="13"/>
  <c r="T4" i="13"/>
  <c r="N4" i="13"/>
  <c r="E4" i="13"/>
  <c r="N5" i="13"/>
  <c r="G52" i="13"/>
  <c r="G50" i="13"/>
  <c r="G48" i="13"/>
  <c r="G46" i="13"/>
  <c r="M46" i="13" s="1"/>
  <c r="G44" i="13"/>
  <c r="G42" i="13"/>
  <c r="G40" i="13"/>
  <c r="G38" i="13"/>
  <c r="J38" i="13" s="1"/>
  <c r="G36" i="13"/>
  <c r="G34" i="13"/>
  <c r="G32" i="13"/>
  <c r="G20" i="13"/>
  <c r="G18" i="13"/>
  <c r="G16" i="13"/>
  <c r="L18" i="13"/>
  <c r="K34" i="15"/>
  <c r="K30" i="15"/>
  <c r="G12" i="15"/>
  <c r="N4" i="15"/>
  <c r="F24" i="15"/>
  <c r="F22" i="15"/>
  <c r="K26" i="15"/>
  <c r="K24" i="15"/>
  <c r="K22" i="15"/>
  <c r="F30" i="15"/>
  <c r="L27" i="15"/>
  <c r="F32" i="15"/>
  <c r="L17" i="15"/>
  <c r="E4" i="15"/>
  <c r="F19" i="15"/>
  <c r="I19" i="15" s="1"/>
  <c r="K17" i="15"/>
  <c r="F12" i="15"/>
  <c r="B5" i="15"/>
  <c r="K5" i="15"/>
  <c r="Q5" i="15"/>
  <c r="K47" i="15"/>
  <c r="K41" i="15"/>
  <c r="K39" i="15"/>
  <c r="K37" i="15"/>
  <c r="L44" i="15"/>
  <c r="K33" i="15"/>
  <c r="K35" i="15"/>
  <c r="N6" i="15"/>
  <c r="K31" i="15"/>
  <c r="L33" i="15"/>
  <c r="L45" i="15"/>
  <c r="F35" i="15"/>
  <c r="I35" i="15" s="1"/>
  <c r="F41" i="15"/>
  <c r="L43" i="15"/>
  <c r="L39" i="15"/>
  <c r="K4" i="15"/>
  <c r="F15" i="15"/>
  <c r="M15" i="15" s="1"/>
  <c r="L47" i="15"/>
  <c r="K18" i="15"/>
  <c r="L15" i="15"/>
  <c r="T4" i="15"/>
  <c r="F18" i="15"/>
  <c r="F10" i="15"/>
  <c r="K11" i="15"/>
  <c r="G11" i="15"/>
  <c r="J11" i="15" s="1"/>
  <c r="G19" i="15"/>
  <c r="J19" i="15" s="1"/>
  <c r="G10" i="15"/>
  <c r="L48" i="15"/>
  <c r="K21" i="15"/>
  <c r="L46" i="15"/>
  <c r="L40" i="15"/>
  <c r="L36" i="15"/>
  <c r="L34" i="15"/>
  <c r="L32" i="15"/>
  <c r="L28" i="15"/>
  <c r="L16" i="15"/>
  <c r="R4" i="15"/>
  <c r="S4" i="15" s="1"/>
  <c r="G33" i="15"/>
  <c r="M33" i="15" s="1"/>
  <c r="K29" i="15"/>
  <c r="G31" i="15"/>
  <c r="M31" i="15" s="1"/>
  <c r="L4" i="15"/>
  <c r="M4" i="15" s="1"/>
  <c r="K23" i="15"/>
  <c r="G13" i="15"/>
  <c r="M13" i="15" s="1"/>
  <c r="G37" i="15"/>
  <c r="M37" i="15" s="1"/>
  <c r="F4" i="15"/>
  <c r="G4" i="15" s="1"/>
  <c r="C5" i="15"/>
  <c r="D5" i="15" s="1"/>
  <c r="O5" i="15"/>
  <c r="P5" i="15" s="1"/>
  <c r="F5" i="15"/>
  <c r="G5" i="15" s="1"/>
  <c r="G20" i="15"/>
  <c r="M20" i="15" s="1"/>
  <c r="U4" i="15"/>
  <c r="V4" i="15" s="1"/>
  <c r="O4" i="15"/>
  <c r="P4" i="15" s="1"/>
  <c r="C4" i="15"/>
  <c r="D4" i="15" s="1"/>
  <c r="R5" i="15"/>
  <c r="S5" i="15" s="1"/>
  <c r="K12" i="15"/>
  <c r="G44" i="15"/>
  <c r="M44" i="15" s="1"/>
  <c r="G42" i="15"/>
  <c r="M42" i="15" s="1"/>
  <c r="G38" i="15"/>
  <c r="M38" i="15" s="1"/>
  <c r="G30" i="15"/>
  <c r="M30" i="15" s="1"/>
  <c r="G22" i="15"/>
  <c r="G18" i="15"/>
  <c r="G14" i="15"/>
  <c r="M14" i="15" s="1"/>
  <c r="U5" i="15"/>
  <c r="V5" i="15" s="1"/>
  <c r="K28" i="15"/>
  <c r="K32" i="15"/>
  <c r="K14" i="15"/>
  <c r="L11" i="15"/>
  <c r="M29" i="15"/>
  <c r="K20" i="15"/>
  <c r="G36" i="15"/>
  <c r="M36" i="15" s="1"/>
  <c r="L38" i="15"/>
  <c r="L18" i="15"/>
  <c r="G32" i="15"/>
  <c r="M32" i="15" s="1"/>
  <c r="L31" i="15"/>
  <c r="F11" i="15"/>
  <c r="I11" i="15" s="1"/>
  <c r="F17" i="15"/>
  <c r="L19" i="15"/>
  <c r="F27" i="15"/>
  <c r="H5" i="15" s="1"/>
  <c r="H6" i="15" s="1"/>
  <c r="K27" i="15"/>
  <c r="Q6" i="15"/>
  <c r="G43" i="15"/>
  <c r="M43" i="15" s="1"/>
  <c r="M21" i="15"/>
  <c r="M23" i="15"/>
  <c r="I42" i="15"/>
  <c r="K42" i="15"/>
  <c r="I4" i="15"/>
  <c r="L5" i="15"/>
  <c r="M5" i="15" s="1"/>
  <c r="T5" i="15"/>
  <c r="K15" i="15"/>
  <c r="G16" i="15"/>
  <c r="M16" i="15" s="1"/>
  <c r="G24" i="15"/>
  <c r="M24" i="15" s="1"/>
  <c r="G25" i="15"/>
  <c r="M25" i="15" s="1"/>
  <c r="G26" i="15"/>
  <c r="M26" i="15" s="1"/>
  <c r="G27" i="15"/>
  <c r="G34" i="15"/>
  <c r="L37" i="15"/>
  <c r="G39" i="15"/>
  <c r="M39" i="15" s="1"/>
  <c r="L42" i="15"/>
  <c r="K43" i="15"/>
  <c r="B6" i="15"/>
  <c r="E5" i="15"/>
  <c r="K16" i="15"/>
  <c r="G17" i="15"/>
  <c r="G35" i="15"/>
  <c r="G40" i="15"/>
  <c r="M40" i="15" s="1"/>
  <c r="G45" i="15"/>
  <c r="M45" i="15" s="1"/>
  <c r="K19" i="15"/>
  <c r="K10" i="15"/>
  <c r="G41" i="15"/>
  <c r="G46" i="15"/>
  <c r="M46" i="15" s="1"/>
  <c r="F28" i="15"/>
  <c r="G47" i="15"/>
  <c r="M47" i="15" s="1"/>
  <c r="L10" i="15"/>
  <c r="G28" i="15"/>
  <c r="G48" i="15"/>
  <c r="M48" i="15" s="1"/>
  <c r="C5" i="13"/>
  <c r="D5" i="13" s="1"/>
  <c r="L5" i="13"/>
  <c r="M5" i="13" s="1"/>
  <c r="O5" i="13"/>
  <c r="P5" i="13" s="1"/>
  <c r="R5" i="13"/>
  <c r="S5" i="13" s="1"/>
  <c r="G47" i="13"/>
  <c r="K45" i="13"/>
  <c r="G17" i="13"/>
  <c r="G27" i="13"/>
  <c r="G43" i="13"/>
  <c r="G30" i="13"/>
  <c r="G24" i="13"/>
  <c r="K19" i="13"/>
  <c r="L40" i="13"/>
  <c r="L48" i="13"/>
  <c r="C4" i="13"/>
  <c r="L4" i="13"/>
  <c r="M4" i="13" s="1"/>
  <c r="O4" i="13"/>
  <c r="R4" i="13"/>
  <c r="S4" i="13" s="1"/>
  <c r="K15" i="13"/>
  <c r="K37" i="13"/>
  <c r="G23" i="13"/>
  <c r="G33" i="13"/>
  <c r="G49" i="13"/>
  <c r="K16" i="13"/>
  <c r="K29" i="13"/>
  <c r="L51" i="13"/>
  <c r="E5" i="13"/>
  <c r="K31" i="13"/>
  <c r="G39" i="13"/>
  <c r="L38" i="13"/>
  <c r="K41" i="13"/>
  <c r="L46" i="13"/>
  <c r="F13" i="13"/>
  <c r="F4" i="13"/>
  <c r="G4" i="13" s="1"/>
  <c r="L20" i="13"/>
  <c r="L30" i="13"/>
  <c r="L36" i="13"/>
  <c r="L44" i="13"/>
  <c r="G28" i="13"/>
  <c r="G14" i="13"/>
  <c r="J14" i="13" s="1"/>
  <c r="F14" i="13"/>
  <c r="G13" i="13"/>
  <c r="M34" i="15" l="1"/>
  <c r="M17" i="13"/>
  <c r="M18" i="13"/>
  <c r="M21" i="13"/>
  <c r="J52" i="13"/>
  <c r="M26" i="13"/>
  <c r="M43" i="13"/>
  <c r="M34" i="13"/>
  <c r="M37" i="13"/>
  <c r="M36" i="13"/>
  <c r="M41" i="13"/>
  <c r="M15" i="13"/>
  <c r="M27" i="13"/>
  <c r="M16" i="13"/>
  <c r="M28" i="13"/>
  <c r="M23" i="13"/>
  <c r="M50" i="13"/>
  <c r="M19" i="13"/>
  <c r="M32" i="13"/>
  <c r="M48" i="13"/>
  <c r="M40" i="13"/>
  <c r="M44" i="13"/>
  <c r="M24" i="13"/>
  <c r="M42" i="13"/>
  <c r="M20" i="13"/>
  <c r="I30" i="13"/>
  <c r="M22" i="15"/>
  <c r="E6" i="15"/>
  <c r="M31" i="13"/>
  <c r="M22" i="13"/>
  <c r="M39" i="13"/>
  <c r="K6" i="13"/>
  <c r="H45" i="13"/>
  <c r="I14" i="13"/>
  <c r="M51" i="13"/>
  <c r="B6" i="13"/>
  <c r="E6" i="13"/>
  <c r="N6" i="13"/>
  <c r="T6" i="13"/>
  <c r="H30" i="13"/>
  <c r="Q6" i="13"/>
  <c r="I52" i="13"/>
  <c r="M45" i="13"/>
  <c r="J13" i="13"/>
  <c r="M29" i="13"/>
  <c r="H52" i="13"/>
  <c r="M47" i="13"/>
  <c r="J30" i="13"/>
  <c r="M49" i="13"/>
  <c r="M33" i="13"/>
  <c r="M35" i="13"/>
  <c r="H14" i="13"/>
  <c r="U6" i="13"/>
  <c r="V5" i="13"/>
  <c r="V6" i="13" s="1"/>
  <c r="M13" i="13"/>
  <c r="H38" i="13"/>
  <c r="H6" i="13"/>
  <c r="L6" i="13"/>
  <c r="M38" i="13"/>
  <c r="M12" i="15"/>
  <c r="K6" i="15"/>
  <c r="M18" i="15"/>
  <c r="H11" i="15"/>
  <c r="M19" i="15"/>
  <c r="H19" i="15"/>
  <c r="M10" i="15"/>
  <c r="T6" i="15"/>
  <c r="M41" i="15"/>
  <c r="J10" i="15"/>
  <c r="F6" i="15"/>
  <c r="G6" i="15" s="1"/>
  <c r="M17" i="15"/>
  <c r="C6" i="15"/>
  <c r="D6" i="15" s="1"/>
  <c r="J42" i="15"/>
  <c r="H42" i="15"/>
  <c r="R6" i="15"/>
  <c r="P6" i="15"/>
  <c r="V6" i="15"/>
  <c r="M11" i="15"/>
  <c r="O6" i="15"/>
  <c r="S6" i="15"/>
  <c r="U6" i="15"/>
  <c r="I27" i="15"/>
  <c r="I10" i="15" s="1"/>
  <c r="H35" i="15"/>
  <c r="M35" i="15"/>
  <c r="L6" i="15"/>
  <c r="M27" i="15"/>
  <c r="I5" i="15"/>
  <c r="J5" i="15" s="1"/>
  <c r="J27" i="15"/>
  <c r="H27" i="15"/>
  <c r="J35" i="15"/>
  <c r="J4" i="15"/>
  <c r="M28" i="15"/>
  <c r="M6" i="15"/>
  <c r="S6" i="13"/>
  <c r="M30" i="13"/>
  <c r="I5" i="13"/>
  <c r="J5" i="13" s="1"/>
  <c r="J6" i="13" s="1"/>
  <c r="O6" i="13"/>
  <c r="P4" i="13"/>
  <c r="P6" i="13" s="1"/>
  <c r="F6" i="13"/>
  <c r="G6" i="13" s="1"/>
  <c r="M6" i="13"/>
  <c r="I45" i="13"/>
  <c r="M14" i="13"/>
  <c r="D4" i="13"/>
  <c r="C6" i="13"/>
  <c r="D6" i="13" s="1"/>
  <c r="I22" i="13"/>
  <c r="H22" i="13"/>
  <c r="I38" i="13"/>
  <c r="R6" i="13"/>
  <c r="H13" i="13" l="1"/>
  <c r="I13" i="13"/>
  <c r="H10" i="15"/>
  <c r="J6" i="15"/>
  <c r="I6" i="15"/>
  <c r="I6" i="13"/>
  <c r="A1" i="2" l="1"/>
  <c r="A1" i="12"/>
  <c r="A1" i="11"/>
  <c r="A1" i="10"/>
  <c r="A1" i="9"/>
  <c r="A1" i="8"/>
  <c r="A1" i="7"/>
  <c r="A1" i="6"/>
  <c r="A1" i="5"/>
  <c r="A1" i="4"/>
  <c r="A1" i="3"/>
  <c r="G42" i="12"/>
  <c r="F42" i="12"/>
  <c r="G41" i="12"/>
  <c r="F41" i="12"/>
  <c r="G40" i="12"/>
  <c r="F40" i="12"/>
  <c r="G39" i="12"/>
  <c r="F39" i="12"/>
  <c r="G38" i="12"/>
  <c r="F38" i="12"/>
  <c r="G37" i="12"/>
  <c r="F37" i="12"/>
  <c r="G36" i="12"/>
  <c r="F36" i="12"/>
  <c r="G35" i="12"/>
  <c r="F35" i="12"/>
  <c r="G34" i="12"/>
  <c r="J34" i="12" s="1"/>
  <c r="F34" i="12"/>
  <c r="G33" i="12"/>
  <c r="F33" i="12"/>
  <c r="G32" i="12"/>
  <c r="F32" i="12"/>
  <c r="G31" i="12"/>
  <c r="F31" i="12"/>
  <c r="G30" i="12"/>
  <c r="F30" i="12"/>
  <c r="G29" i="12"/>
  <c r="F29" i="12"/>
  <c r="G28" i="12"/>
  <c r="F28" i="12"/>
  <c r="G27" i="12"/>
  <c r="J27" i="12" s="1"/>
  <c r="F27" i="12"/>
  <c r="G26" i="12"/>
  <c r="F26" i="12"/>
  <c r="G25" i="12"/>
  <c r="F25" i="12"/>
  <c r="G24" i="12"/>
  <c r="F24" i="12"/>
  <c r="G23" i="12"/>
  <c r="F23" i="12"/>
  <c r="G22" i="12"/>
  <c r="F22" i="12"/>
  <c r="G21" i="12"/>
  <c r="F21" i="12"/>
  <c r="G20" i="12"/>
  <c r="F20" i="12"/>
  <c r="G19" i="12"/>
  <c r="F19" i="12"/>
  <c r="G18" i="12"/>
  <c r="F18" i="12"/>
  <c r="G17" i="12"/>
  <c r="F17" i="12"/>
  <c r="G16" i="12"/>
  <c r="F16" i="12"/>
  <c r="G15" i="12"/>
  <c r="F15" i="12"/>
  <c r="G14" i="12"/>
  <c r="F14" i="12"/>
  <c r="G13" i="12"/>
  <c r="F13" i="12"/>
  <c r="G12" i="12"/>
  <c r="F12" i="12"/>
  <c r="G11" i="12"/>
  <c r="J11" i="12" s="1"/>
  <c r="F11" i="12"/>
  <c r="G10" i="12"/>
  <c r="F10" i="12"/>
  <c r="G9" i="12"/>
  <c r="F9" i="12"/>
  <c r="G8" i="12"/>
  <c r="F8" i="12"/>
  <c r="G7" i="12"/>
  <c r="F7" i="12"/>
  <c r="G6" i="12"/>
  <c r="F6" i="12"/>
  <c r="G5" i="12"/>
  <c r="F5" i="12"/>
  <c r="G4" i="12"/>
  <c r="F4" i="12"/>
  <c r="G3" i="12"/>
  <c r="J3" i="12" s="1"/>
  <c r="F3" i="12"/>
  <c r="G2" i="12"/>
  <c r="F2" i="12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J34" i="11" s="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J27" i="11" s="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20" i="11"/>
  <c r="F20" i="11"/>
  <c r="G19" i="11"/>
  <c r="J19" i="11" s="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J11" i="11" s="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G4" i="11"/>
  <c r="F4" i="11"/>
  <c r="G3" i="11"/>
  <c r="J3" i="11" s="1"/>
  <c r="F3" i="11"/>
  <c r="G2" i="11"/>
  <c r="F2" i="11"/>
  <c r="G42" i="10"/>
  <c r="F42" i="10"/>
  <c r="G41" i="10"/>
  <c r="F41" i="10"/>
  <c r="G40" i="10"/>
  <c r="F40" i="10"/>
  <c r="G39" i="10"/>
  <c r="F39" i="10"/>
  <c r="G38" i="10"/>
  <c r="F38" i="10"/>
  <c r="G37" i="10"/>
  <c r="F37" i="10"/>
  <c r="G36" i="10"/>
  <c r="F36" i="10"/>
  <c r="G35" i="10"/>
  <c r="F35" i="10"/>
  <c r="G34" i="10"/>
  <c r="J34" i="10" s="1"/>
  <c r="F34" i="10"/>
  <c r="G33" i="10"/>
  <c r="F33" i="10"/>
  <c r="G32" i="10"/>
  <c r="F32" i="10"/>
  <c r="G31" i="10"/>
  <c r="F31" i="10"/>
  <c r="G30" i="10"/>
  <c r="F30" i="10"/>
  <c r="G29" i="10"/>
  <c r="F29" i="10"/>
  <c r="G28" i="10"/>
  <c r="F28" i="10"/>
  <c r="G27" i="10"/>
  <c r="J27" i="10" s="1"/>
  <c r="F27" i="10"/>
  <c r="G26" i="10"/>
  <c r="F26" i="10"/>
  <c r="G25" i="10"/>
  <c r="F25" i="10"/>
  <c r="G24" i="10"/>
  <c r="F24" i="10"/>
  <c r="G23" i="10"/>
  <c r="F23" i="10"/>
  <c r="G22" i="10"/>
  <c r="F22" i="10"/>
  <c r="G21" i="10"/>
  <c r="F21" i="10"/>
  <c r="G20" i="10"/>
  <c r="F20" i="10"/>
  <c r="G19" i="10"/>
  <c r="J19" i="10" s="1"/>
  <c r="F19" i="10"/>
  <c r="G18" i="10"/>
  <c r="F18" i="10"/>
  <c r="G17" i="10"/>
  <c r="F17" i="10"/>
  <c r="G16" i="10"/>
  <c r="F16" i="10"/>
  <c r="G15" i="10"/>
  <c r="F15" i="10"/>
  <c r="G14" i="10"/>
  <c r="F14" i="10"/>
  <c r="G13" i="10"/>
  <c r="F13" i="10"/>
  <c r="G12" i="10"/>
  <c r="F12" i="10"/>
  <c r="G11" i="10"/>
  <c r="J11" i="10" s="1"/>
  <c r="F11" i="10"/>
  <c r="G10" i="10"/>
  <c r="F10" i="10"/>
  <c r="G9" i="10"/>
  <c r="F9" i="10"/>
  <c r="G8" i="10"/>
  <c r="F8" i="10"/>
  <c r="G7" i="10"/>
  <c r="F7" i="10"/>
  <c r="G6" i="10"/>
  <c r="F6" i="10"/>
  <c r="G5" i="10"/>
  <c r="F5" i="10"/>
  <c r="G4" i="10"/>
  <c r="F4" i="10"/>
  <c r="G3" i="10"/>
  <c r="F3" i="10"/>
  <c r="G2" i="10"/>
  <c r="H27" i="10" s="1"/>
  <c r="F2" i="10"/>
  <c r="G42" i="9"/>
  <c r="F42" i="9"/>
  <c r="G41" i="9"/>
  <c r="F41" i="9"/>
  <c r="G40" i="9"/>
  <c r="F40" i="9"/>
  <c r="G39" i="9"/>
  <c r="F39" i="9"/>
  <c r="G38" i="9"/>
  <c r="F38" i="9"/>
  <c r="G37" i="9"/>
  <c r="F37" i="9"/>
  <c r="G36" i="9"/>
  <c r="F36" i="9"/>
  <c r="G35" i="9"/>
  <c r="F35" i="9"/>
  <c r="G34" i="9"/>
  <c r="J34" i="9" s="1"/>
  <c r="F34" i="9"/>
  <c r="G33" i="9"/>
  <c r="F33" i="9"/>
  <c r="G32" i="9"/>
  <c r="F32" i="9"/>
  <c r="G31" i="9"/>
  <c r="F31" i="9"/>
  <c r="G30" i="9"/>
  <c r="F30" i="9"/>
  <c r="G29" i="9"/>
  <c r="F29" i="9"/>
  <c r="G28" i="9"/>
  <c r="F28" i="9"/>
  <c r="G27" i="9"/>
  <c r="J27" i="9" s="1"/>
  <c r="F27" i="9"/>
  <c r="G26" i="9"/>
  <c r="F26" i="9"/>
  <c r="G25" i="9"/>
  <c r="F25" i="9"/>
  <c r="G24" i="9"/>
  <c r="F24" i="9"/>
  <c r="G23" i="9"/>
  <c r="F23" i="9"/>
  <c r="G22" i="9"/>
  <c r="F22" i="9"/>
  <c r="G21" i="9"/>
  <c r="F21" i="9"/>
  <c r="G20" i="9"/>
  <c r="F20" i="9"/>
  <c r="G19" i="9"/>
  <c r="J19" i="9" s="1"/>
  <c r="F19" i="9"/>
  <c r="G18" i="9"/>
  <c r="F18" i="9"/>
  <c r="G17" i="9"/>
  <c r="F17" i="9"/>
  <c r="G16" i="9"/>
  <c r="F16" i="9"/>
  <c r="G15" i="9"/>
  <c r="F15" i="9"/>
  <c r="G14" i="9"/>
  <c r="F14" i="9"/>
  <c r="G13" i="9"/>
  <c r="F13" i="9"/>
  <c r="G12" i="9"/>
  <c r="F12" i="9"/>
  <c r="G11" i="9"/>
  <c r="J11" i="9" s="1"/>
  <c r="F11" i="9"/>
  <c r="G10" i="9"/>
  <c r="F10" i="9"/>
  <c r="G9" i="9"/>
  <c r="F9" i="9"/>
  <c r="G8" i="9"/>
  <c r="F8" i="9"/>
  <c r="G7" i="9"/>
  <c r="F7" i="9"/>
  <c r="G6" i="9"/>
  <c r="F6" i="9"/>
  <c r="G5" i="9"/>
  <c r="F5" i="9"/>
  <c r="G4" i="9"/>
  <c r="F4" i="9"/>
  <c r="G3" i="9"/>
  <c r="F3" i="9"/>
  <c r="G2" i="9"/>
  <c r="J2" i="9" s="1"/>
  <c r="F2" i="9"/>
  <c r="I3" i="9" s="1"/>
  <c r="G42" i="8"/>
  <c r="F42" i="8"/>
  <c r="G41" i="8"/>
  <c r="F41" i="8"/>
  <c r="G40" i="8"/>
  <c r="F40" i="8"/>
  <c r="G39" i="8"/>
  <c r="F39" i="8"/>
  <c r="G38" i="8"/>
  <c r="F38" i="8"/>
  <c r="G37" i="8"/>
  <c r="F37" i="8"/>
  <c r="G36" i="8"/>
  <c r="F36" i="8"/>
  <c r="G35" i="8"/>
  <c r="F35" i="8"/>
  <c r="G34" i="8"/>
  <c r="F34" i="8"/>
  <c r="G33" i="8"/>
  <c r="F33" i="8"/>
  <c r="G32" i="8"/>
  <c r="F32" i="8"/>
  <c r="G31" i="8"/>
  <c r="F31" i="8"/>
  <c r="G30" i="8"/>
  <c r="F30" i="8"/>
  <c r="G29" i="8"/>
  <c r="F29" i="8"/>
  <c r="G28" i="8"/>
  <c r="F28" i="8"/>
  <c r="G27" i="8"/>
  <c r="J27" i="8" s="1"/>
  <c r="F27" i="8"/>
  <c r="G26" i="8"/>
  <c r="F26" i="8"/>
  <c r="G25" i="8"/>
  <c r="F25" i="8"/>
  <c r="G24" i="8"/>
  <c r="F24" i="8"/>
  <c r="G23" i="8"/>
  <c r="F23" i="8"/>
  <c r="G22" i="8"/>
  <c r="F22" i="8"/>
  <c r="G21" i="8"/>
  <c r="F21" i="8"/>
  <c r="G20" i="8"/>
  <c r="F20" i="8"/>
  <c r="G19" i="8"/>
  <c r="F19" i="8"/>
  <c r="G18" i="8"/>
  <c r="F18" i="8"/>
  <c r="G17" i="8"/>
  <c r="F17" i="8"/>
  <c r="G16" i="8"/>
  <c r="F16" i="8"/>
  <c r="G15" i="8"/>
  <c r="F15" i="8"/>
  <c r="G14" i="8"/>
  <c r="F14" i="8"/>
  <c r="G13" i="8"/>
  <c r="F13" i="8"/>
  <c r="G12" i="8"/>
  <c r="F12" i="8"/>
  <c r="G11" i="8"/>
  <c r="F11" i="8"/>
  <c r="G10" i="8"/>
  <c r="F10" i="8"/>
  <c r="G9" i="8"/>
  <c r="F9" i="8"/>
  <c r="G8" i="8"/>
  <c r="F8" i="8"/>
  <c r="G7" i="8"/>
  <c r="F7" i="8"/>
  <c r="G6" i="8"/>
  <c r="F6" i="8"/>
  <c r="G5" i="8"/>
  <c r="F5" i="8"/>
  <c r="G4" i="8"/>
  <c r="F4" i="8"/>
  <c r="G3" i="8"/>
  <c r="J3" i="8" s="1"/>
  <c r="F3" i="8"/>
  <c r="G2" i="8"/>
  <c r="J2" i="8" s="1"/>
  <c r="F2" i="8"/>
  <c r="G42" i="7"/>
  <c r="F42" i="7"/>
  <c r="G41" i="7"/>
  <c r="F41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J34" i="7" s="1"/>
  <c r="F34" i="7"/>
  <c r="G33" i="7"/>
  <c r="F33" i="7"/>
  <c r="G32" i="7"/>
  <c r="F32" i="7"/>
  <c r="G31" i="7"/>
  <c r="F31" i="7"/>
  <c r="G30" i="7"/>
  <c r="F30" i="7"/>
  <c r="G29" i="7"/>
  <c r="F29" i="7"/>
  <c r="G28" i="7"/>
  <c r="F28" i="7"/>
  <c r="G27" i="7"/>
  <c r="F27" i="7"/>
  <c r="G26" i="7"/>
  <c r="F26" i="7"/>
  <c r="G25" i="7"/>
  <c r="F25" i="7"/>
  <c r="G24" i="7"/>
  <c r="F24" i="7"/>
  <c r="G23" i="7"/>
  <c r="F23" i="7"/>
  <c r="G22" i="7"/>
  <c r="F22" i="7"/>
  <c r="G21" i="7"/>
  <c r="F21" i="7"/>
  <c r="G20" i="7"/>
  <c r="F20" i="7"/>
  <c r="G19" i="7"/>
  <c r="J19" i="7" s="1"/>
  <c r="F19" i="7"/>
  <c r="G18" i="7"/>
  <c r="F18" i="7"/>
  <c r="G17" i="7"/>
  <c r="F17" i="7"/>
  <c r="G16" i="7"/>
  <c r="F16" i="7"/>
  <c r="G15" i="7"/>
  <c r="F15" i="7"/>
  <c r="G14" i="7"/>
  <c r="F14" i="7"/>
  <c r="G13" i="7"/>
  <c r="F13" i="7"/>
  <c r="G12" i="7"/>
  <c r="F12" i="7"/>
  <c r="G11" i="7"/>
  <c r="J11" i="7" s="1"/>
  <c r="F11" i="7"/>
  <c r="G10" i="7"/>
  <c r="F10" i="7"/>
  <c r="G9" i="7"/>
  <c r="F9" i="7"/>
  <c r="G8" i="7"/>
  <c r="F8" i="7"/>
  <c r="G7" i="7"/>
  <c r="F7" i="7"/>
  <c r="G6" i="7"/>
  <c r="F6" i="7"/>
  <c r="G5" i="7"/>
  <c r="F5" i="7"/>
  <c r="G4" i="7"/>
  <c r="F4" i="7"/>
  <c r="G3" i="7"/>
  <c r="J3" i="7" s="1"/>
  <c r="F3" i="7"/>
  <c r="G2" i="7"/>
  <c r="H34" i="7" s="1"/>
  <c r="F2" i="7"/>
  <c r="G42" i="6"/>
  <c r="F42" i="6"/>
  <c r="J41" i="6" s="1"/>
  <c r="G41" i="6"/>
  <c r="F41" i="6"/>
  <c r="G40" i="6"/>
  <c r="F40" i="6"/>
  <c r="G39" i="6"/>
  <c r="F39" i="6"/>
  <c r="G38" i="6"/>
  <c r="F38" i="6"/>
  <c r="G37" i="6"/>
  <c r="F37" i="6"/>
  <c r="G36" i="6"/>
  <c r="F36" i="6"/>
  <c r="G35" i="6"/>
  <c r="F35" i="6"/>
  <c r="G34" i="6"/>
  <c r="J34" i="6" s="1"/>
  <c r="F34" i="6"/>
  <c r="G33" i="6"/>
  <c r="F33" i="6"/>
  <c r="G32" i="6"/>
  <c r="F32" i="6"/>
  <c r="G31" i="6"/>
  <c r="F31" i="6"/>
  <c r="G30" i="6"/>
  <c r="F30" i="6"/>
  <c r="G29" i="6"/>
  <c r="F29" i="6"/>
  <c r="G28" i="6"/>
  <c r="F28" i="6"/>
  <c r="G27" i="6"/>
  <c r="F27" i="6"/>
  <c r="G26" i="6"/>
  <c r="F26" i="6"/>
  <c r="G25" i="6"/>
  <c r="F25" i="6"/>
  <c r="G24" i="6"/>
  <c r="F24" i="6"/>
  <c r="G23" i="6"/>
  <c r="F23" i="6"/>
  <c r="G22" i="6"/>
  <c r="F22" i="6"/>
  <c r="G21" i="6"/>
  <c r="F21" i="6"/>
  <c r="G20" i="6"/>
  <c r="F20" i="6"/>
  <c r="G19" i="6"/>
  <c r="J19" i="6" s="1"/>
  <c r="F19" i="6"/>
  <c r="G18" i="6"/>
  <c r="F18" i="6"/>
  <c r="G17" i="6"/>
  <c r="F17" i="6"/>
  <c r="G16" i="6"/>
  <c r="F16" i="6"/>
  <c r="G15" i="6"/>
  <c r="F15" i="6"/>
  <c r="G14" i="6"/>
  <c r="F14" i="6"/>
  <c r="G13" i="6"/>
  <c r="F13" i="6"/>
  <c r="G12" i="6"/>
  <c r="F12" i="6"/>
  <c r="G11" i="6"/>
  <c r="J11" i="6" s="1"/>
  <c r="F11" i="6"/>
  <c r="G10" i="6"/>
  <c r="F10" i="6"/>
  <c r="G9" i="6"/>
  <c r="F9" i="6"/>
  <c r="G8" i="6"/>
  <c r="F8" i="6"/>
  <c r="G7" i="6"/>
  <c r="F7" i="6"/>
  <c r="G6" i="6"/>
  <c r="F6" i="6"/>
  <c r="G5" i="6"/>
  <c r="F5" i="6"/>
  <c r="G4" i="6"/>
  <c r="F4" i="6"/>
  <c r="G3" i="6"/>
  <c r="F3" i="6"/>
  <c r="G2" i="6"/>
  <c r="J2" i="6" s="1"/>
  <c r="F2" i="6"/>
  <c r="G42" i="5"/>
  <c r="F42" i="5"/>
  <c r="G41" i="5"/>
  <c r="F41" i="5"/>
  <c r="G40" i="5"/>
  <c r="F40" i="5"/>
  <c r="G39" i="5"/>
  <c r="F39" i="5"/>
  <c r="G38" i="5"/>
  <c r="F38" i="5"/>
  <c r="G37" i="5"/>
  <c r="F37" i="5"/>
  <c r="G36" i="5"/>
  <c r="F36" i="5"/>
  <c r="G35" i="5"/>
  <c r="F35" i="5"/>
  <c r="G34" i="5"/>
  <c r="J34" i="5" s="1"/>
  <c r="F34" i="5"/>
  <c r="G33" i="5"/>
  <c r="F33" i="5"/>
  <c r="G32" i="5"/>
  <c r="F32" i="5"/>
  <c r="G31" i="5"/>
  <c r="F31" i="5"/>
  <c r="G30" i="5"/>
  <c r="F30" i="5"/>
  <c r="G29" i="5"/>
  <c r="F29" i="5"/>
  <c r="G28" i="5"/>
  <c r="F28" i="5"/>
  <c r="G27" i="5"/>
  <c r="J27" i="5" s="1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J19" i="5" s="1"/>
  <c r="F19" i="5"/>
  <c r="G18" i="5"/>
  <c r="F18" i="5"/>
  <c r="G17" i="5"/>
  <c r="F17" i="5"/>
  <c r="G16" i="5"/>
  <c r="F16" i="5"/>
  <c r="G15" i="5"/>
  <c r="F15" i="5"/>
  <c r="G14" i="5"/>
  <c r="F14" i="5"/>
  <c r="G13" i="5"/>
  <c r="F13" i="5"/>
  <c r="G12" i="5"/>
  <c r="F12" i="5"/>
  <c r="G11" i="5"/>
  <c r="F11" i="5"/>
  <c r="G10" i="5"/>
  <c r="F10" i="5"/>
  <c r="G9" i="5"/>
  <c r="F9" i="5"/>
  <c r="G8" i="5"/>
  <c r="F8" i="5"/>
  <c r="G7" i="5"/>
  <c r="F7" i="5"/>
  <c r="G6" i="5"/>
  <c r="F6" i="5"/>
  <c r="G5" i="5"/>
  <c r="F5" i="5"/>
  <c r="G4" i="5"/>
  <c r="F4" i="5"/>
  <c r="G3" i="5"/>
  <c r="J3" i="5" s="1"/>
  <c r="F3" i="5"/>
  <c r="G2" i="5"/>
  <c r="F2" i="5"/>
  <c r="G42" i="4"/>
  <c r="F42" i="4"/>
  <c r="G41" i="4"/>
  <c r="F41" i="4"/>
  <c r="G40" i="4"/>
  <c r="F40" i="4"/>
  <c r="G39" i="4"/>
  <c r="F39" i="4"/>
  <c r="G38" i="4"/>
  <c r="F38" i="4"/>
  <c r="G37" i="4"/>
  <c r="F37" i="4"/>
  <c r="G36" i="4"/>
  <c r="F36" i="4"/>
  <c r="G35" i="4"/>
  <c r="F35" i="4"/>
  <c r="G34" i="4"/>
  <c r="F34" i="4"/>
  <c r="G33" i="4"/>
  <c r="F33" i="4"/>
  <c r="G32" i="4"/>
  <c r="F32" i="4"/>
  <c r="G31" i="4"/>
  <c r="F31" i="4"/>
  <c r="G30" i="4"/>
  <c r="F30" i="4"/>
  <c r="G29" i="4"/>
  <c r="F29" i="4"/>
  <c r="G28" i="4"/>
  <c r="F28" i="4"/>
  <c r="G27" i="4"/>
  <c r="J27" i="4" s="1"/>
  <c r="F27" i="4"/>
  <c r="G26" i="4"/>
  <c r="F26" i="4"/>
  <c r="G25" i="4"/>
  <c r="F25" i="4"/>
  <c r="G24" i="4"/>
  <c r="F24" i="4"/>
  <c r="G23" i="4"/>
  <c r="F23" i="4"/>
  <c r="G22" i="4"/>
  <c r="F22" i="4"/>
  <c r="G21" i="4"/>
  <c r="F21" i="4"/>
  <c r="G20" i="4"/>
  <c r="F20" i="4"/>
  <c r="G19" i="4"/>
  <c r="J19" i="4" s="1"/>
  <c r="F19" i="4"/>
  <c r="G18" i="4"/>
  <c r="F18" i="4"/>
  <c r="G17" i="4"/>
  <c r="F17" i="4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  <c r="G3" i="4"/>
  <c r="J3" i="4" s="1"/>
  <c r="F3" i="4"/>
  <c r="G2" i="4"/>
  <c r="F2" i="4"/>
  <c r="G42" i="3"/>
  <c r="F42" i="3"/>
  <c r="G41" i="3"/>
  <c r="F41" i="3"/>
  <c r="G40" i="3"/>
  <c r="F40" i="3"/>
  <c r="G39" i="3"/>
  <c r="F39" i="3"/>
  <c r="G38" i="3"/>
  <c r="F38" i="3"/>
  <c r="G37" i="3"/>
  <c r="F37" i="3"/>
  <c r="G36" i="3"/>
  <c r="F36" i="3"/>
  <c r="G35" i="3"/>
  <c r="F35" i="3"/>
  <c r="G34" i="3"/>
  <c r="F34" i="3"/>
  <c r="G33" i="3"/>
  <c r="F33" i="3"/>
  <c r="G32" i="3"/>
  <c r="F32" i="3"/>
  <c r="G31" i="3"/>
  <c r="F31" i="3"/>
  <c r="G30" i="3"/>
  <c r="F30" i="3"/>
  <c r="G29" i="3"/>
  <c r="F29" i="3"/>
  <c r="G28" i="3"/>
  <c r="F28" i="3"/>
  <c r="G27" i="3"/>
  <c r="J27" i="3" s="1"/>
  <c r="F27" i="3"/>
  <c r="G26" i="3"/>
  <c r="F26" i="3"/>
  <c r="G25" i="3"/>
  <c r="F25" i="3"/>
  <c r="G24" i="3"/>
  <c r="F24" i="3"/>
  <c r="G23" i="3"/>
  <c r="F23" i="3"/>
  <c r="G22" i="3"/>
  <c r="F22" i="3"/>
  <c r="G21" i="3"/>
  <c r="F21" i="3"/>
  <c r="G20" i="3"/>
  <c r="F20" i="3"/>
  <c r="G19" i="3"/>
  <c r="F19" i="3"/>
  <c r="G18" i="3"/>
  <c r="F18" i="3"/>
  <c r="G17" i="3"/>
  <c r="F17" i="3"/>
  <c r="G16" i="3"/>
  <c r="F16" i="3"/>
  <c r="G15" i="3"/>
  <c r="F15" i="3"/>
  <c r="G14" i="3"/>
  <c r="F14" i="3"/>
  <c r="G13" i="3"/>
  <c r="F13" i="3"/>
  <c r="G12" i="3"/>
  <c r="F12" i="3"/>
  <c r="G11" i="3"/>
  <c r="J11" i="3" s="1"/>
  <c r="F11" i="3"/>
  <c r="G10" i="3"/>
  <c r="F10" i="3"/>
  <c r="G9" i="3"/>
  <c r="F9" i="3"/>
  <c r="G8" i="3"/>
  <c r="F8" i="3"/>
  <c r="G7" i="3"/>
  <c r="F7" i="3"/>
  <c r="G6" i="3"/>
  <c r="F6" i="3"/>
  <c r="G5" i="3"/>
  <c r="F5" i="3"/>
  <c r="G4" i="3"/>
  <c r="F4" i="3"/>
  <c r="G3" i="3"/>
  <c r="J3" i="3" s="1"/>
  <c r="F3" i="3"/>
  <c r="G2" i="3"/>
  <c r="J2" i="3" s="1"/>
  <c r="F2" i="3"/>
  <c r="I34" i="3" s="1"/>
  <c r="G42" i="2"/>
  <c r="F42" i="2"/>
  <c r="G41" i="2"/>
  <c r="F41" i="2"/>
  <c r="G40" i="2"/>
  <c r="F40" i="2"/>
  <c r="G39" i="2"/>
  <c r="F39" i="2"/>
  <c r="G38" i="2"/>
  <c r="F38" i="2"/>
  <c r="G37" i="2"/>
  <c r="F37" i="2"/>
  <c r="G36" i="2"/>
  <c r="F36" i="2"/>
  <c r="G35" i="2"/>
  <c r="F35" i="2"/>
  <c r="G34" i="2"/>
  <c r="J34" i="2" s="1"/>
  <c r="F34" i="2"/>
  <c r="G33" i="2"/>
  <c r="F33" i="2"/>
  <c r="G32" i="2"/>
  <c r="F32" i="2"/>
  <c r="G31" i="2"/>
  <c r="F31" i="2"/>
  <c r="G30" i="2"/>
  <c r="F30" i="2"/>
  <c r="G29" i="2"/>
  <c r="F29" i="2"/>
  <c r="G28" i="2"/>
  <c r="F28" i="2"/>
  <c r="G27" i="2"/>
  <c r="F27" i="2"/>
  <c r="G26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J19" i="2" s="1"/>
  <c r="F19" i="2"/>
  <c r="G18" i="2"/>
  <c r="F18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J11" i="2" s="1"/>
  <c r="F11" i="2"/>
  <c r="G10" i="2"/>
  <c r="F10" i="2"/>
  <c r="G9" i="2"/>
  <c r="F9" i="2"/>
  <c r="G8" i="2"/>
  <c r="F8" i="2"/>
  <c r="G7" i="2"/>
  <c r="F7" i="2"/>
  <c r="G6" i="2"/>
  <c r="F6" i="2"/>
  <c r="G5" i="2"/>
  <c r="F5" i="2"/>
  <c r="G4" i="2"/>
  <c r="F4" i="2"/>
  <c r="G3" i="2"/>
  <c r="J3" i="2" s="1"/>
  <c r="F3" i="2"/>
  <c r="G2" i="2"/>
  <c r="J2" i="2" s="1"/>
  <c r="F2" i="2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J34" i="1" s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J27" i="1" s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J19" i="1" s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J11" i="1" s="1"/>
  <c r="F11" i="1"/>
  <c r="G10" i="1"/>
  <c r="F10" i="1"/>
  <c r="G9" i="1"/>
  <c r="F9" i="1"/>
  <c r="G8" i="1"/>
  <c r="F8" i="1"/>
  <c r="G7" i="1"/>
  <c r="F7" i="1"/>
  <c r="G6" i="1"/>
  <c r="F6" i="1"/>
  <c r="G5" i="1"/>
  <c r="F5" i="1"/>
  <c r="G4" i="1"/>
  <c r="F4" i="1"/>
  <c r="G3" i="1"/>
  <c r="F3" i="1"/>
  <c r="G2" i="1"/>
  <c r="F2" i="1"/>
  <c r="I34" i="1" s="1"/>
  <c r="I41" i="8" l="1"/>
  <c r="J41" i="9"/>
  <c r="J41" i="7"/>
  <c r="J41" i="5"/>
  <c r="H3" i="5"/>
  <c r="J41" i="3"/>
  <c r="J41" i="11"/>
  <c r="H34" i="11"/>
  <c r="H3" i="8"/>
  <c r="H11" i="7"/>
  <c r="I11" i="7"/>
  <c r="J41" i="2"/>
  <c r="H41" i="12"/>
  <c r="J41" i="12"/>
  <c r="I11" i="6"/>
  <c r="I19" i="6"/>
  <c r="I27" i="6"/>
  <c r="H11" i="8"/>
  <c r="I27" i="12"/>
  <c r="H3" i="6"/>
  <c r="I27" i="10"/>
  <c r="H27" i="2"/>
  <c r="H19" i="12"/>
  <c r="I41" i="12"/>
  <c r="I41" i="11"/>
  <c r="H27" i="9"/>
  <c r="H41" i="9"/>
  <c r="J41" i="8"/>
  <c r="H34" i="8"/>
  <c r="I11" i="8"/>
  <c r="I34" i="7"/>
  <c r="H41" i="7"/>
  <c r="I19" i="7"/>
  <c r="I19" i="5"/>
  <c r="I27" i="5"/>
  <c r="I34" i="4"/>
  <c r="I3" i="4"/>
  <c r="I11" i="4"/>
  <c r="I41" i="4"/>
  <c r="H41" i="3"/>
  <c r="H34" i="3"/>
  <c r="H11" i="3"/>
  <c r="H19" i="3"/>
  <c r="H3" i="2"/>
  <c r="I27" i="2"/>
  <c r="I3" i="12"/>
  <c r="J19" i="12"/>
  <c r="H3" i="12"/>
  <c r="I34" i="12"/>
  <c r="J2" i="12"/>
  <c r="I11" i="12"/>
  <c r="I19" i="12"/>
  <c r="H34" i="12"/>
  <c r="I3" i="11"/>
  <c r="I11" i="11"/>
  <c r="I19" i="11"/>
  <c r="I34" i="11"/>
  <c r="H11" i="11"/>
  <c r="I27" i="11"/>
  <c r="H27" i="11"/>
  <c r="H41" i="11"/>
  <c r="I3" i="10"/>
  <c r="I34" i="10"/>
  <c r="J41" i="10"/>
  <c r="H3" i="10"/>
  <c r="I11" i="10"/>
  <c r="I19" i="10"/>
  <c r="H41" i="10"/>
  <c r="J3" i="10"/>
  <c r="I41" i="10"/>
  <c r="I11" i="9"/>
  <c r="I34" i="9"/>
  <c r="H3" i="9"/>
  <c r="H11" i="9"/>
  <c r="I19" i="9"/>
  <c r="I27" i="9"/>
  <c r="I41" i="9"/>
  <c r="H19" i="8"/>
  <c r="I27" i="8"/>
  <c r="J34" i="8"/>
  <c r="I19" i="8"/>
  <c r="I3" i="8"/>
  <c r="J19" i="8"/>
  <c r="I34" i="8"/>
  <c r="H41" i="8"/>
  <c r="I41" i="7"/>
  <c r="I27" i="7"/>
  <c r="I3" i="7"/>
  <c r="H27" i="7"/>
  <c r="J27" i="7"/>
  <c r="J3" i="6"/>
  <c r="H27" i="6"/>
  <c r="I41" i="6"/>
  <c r="H41" i="6"/>
  <c r="I3" i="6"/>
  <c r="I34" i="6"/>
  <c r="H11" i="5"/>
  <c r="J2" i="5"/>
  <c r="J11" i="5"/>
  <c r="I41" i="5"/>
  <c r="H27" i="5"/>
  <c r="H41" i="5"/>
  <c r="I3" i="5"/>
  <c r="I11" i="5"/>
  <c r="I34" i="5"/>
  <c r="H3" i="4"/>
  <c r="H11" i="4"/>
  <c r="I19" i="4"/>
  <c r="H34" i="4"/>
  <c r="H41" i="4"/>
  <c r="H19" i="4"/>
  <c r="I27" i="4"/>
  <c r="J34" i="4"/>
  <c r="J41" i="4"/>
  <c r="I27" i="3"/>
  <c r="I19" i="3"/>
  <c r="H27" i="3"/>
  <c r="I3" i="3"/>
  <c r="I11" i="3"/>
  <c r="I41" i="3"/>
  <c r="H41" i="2"/>
  <c r="I41" i="2"/>
  <c r="I3" i="2"/>
  <c r="I34" i="2"/>
  <c r="I11" i="2"/>
  <c r="I19" i="2"/>
  <c r="H41" i="1"/>
  <c r="H11" i="1"/>
  <c r="I11" i="1"/>
  <c r="H3" i="1"/>
  <c r="I27" i="1"/>
  <c r="J41" i="1"/>
  <c r="J2" i="1"/>
  <c r="H27" i="1"/>
  <c r="I41" i="1"/>
  <c r="H19" i="2"/>
  <c r="H34" i="10"/>
  <c r="J3" i="1"/>
  <c r="H19" i="1"/>
  <c r="H34" i="1"/>
  <c r="H11" i="2"/>
  <c r="J27" i="2"/>
  <c r="H3" i="3"/>
  <c r="J19" i="3"/>
  <c r="J34" i="3"/>
  <c r="J2" i="4"/>
  <c r="J11" i="4"/>
  <c r="H27" i="4"/>
  <c r="H19" i="5"/>
  <c r="H34" i="5"/>
  <c r="H11" i="6"/>
  <c r="J27" i="6"/>
  <c r="H3" i="7"/>
  <c r="J11" i="8"/>
  <c r="H27" i="8"/>
  <c r="J3" i="9"/>
  <c r="H19" i="9"/>
  <c r="H34" i="9"/>
  <c r="H11" i="10"/>
  <c r="H3" i="11"/>
  <c r="H27" i="12"/>
  <c r="I3" i="1"/>
  <c r="H34" i="2"/>
  <c r="H34" i="6"/>
  <c r="H19" i="10"/>
  <c r="I19" i="1"/>
  <c r="J2" i="7"/>
  <c r="J2" i="11"/>
  <c r="H19" i="6"/>
  <c r="H19" i="7"/>
  <c r="J2" i="10"/>
  <c r="H19" i="11"/>
  <c r="H11" i="12"/>
  <c r="I2" i="9" l="1"/>
  <c r="I2" i="4"/>
  <c r="I2" i="3"/>
  <c r="H2" i="4"/>
  <c r="I2" i="2"/>
  <c r="I2" i="12"/>
  <c r="H2" i="12"/>
  <c r="I2" i="7"/>
  <c r="I2" i="6"/>
  <c r="H2" i="5"/>
  <c r="I2" i="5"/>
  <c r="H2" i="2"/>
  <c r="I2" i="11"/>
  <c r="H2" i="10"/>
  <c r="I2" i="10"/>
  <c r="H2" i="9"/>
  <c r="H2" i="8"/>
  <c r="I2" i="8"/>
  <c r="H2" i="6"/>
  <c r="H2" i="3"/>
  <c r="I2" i="1"/>
  <c r="H2" i="1"/>
  <c r="H2" i="7"/>
  <c r="H2" i="11"/>
</calcChain>
</file>

<file path=xl/sharedStrings.xml><?xml version="1.0" encoding="utf-8"?>
<sst xmlns="http://schemas.openxmlformats.org/spreadsheetml/2006/main" count="1047" uniqueCount="58">
  <si>
    <t>LDC # Sales Customers</t>
  </si>
  <si>
    <t>LDC  THERMS (Volume)</t>
  </si>
  <si>
    <t>Total  Gas Customer Counts</t>
  </si>
  <si>
    <t>Total Therms</t>
  </si>
  <si>
    <t>% of classs Therms</t>
  </si>
  <si>
    <t>% of Customers</t>
  </si>
  <si>
    <t>January</t>
  </si>
  <si>
    <t>R</t>
  </si>
  <si>
    <t>Berkshire</t>
  </si>
  <si>
    <t>Blackstone</t>
  </si>
  <si>
    <t>Columbia Gas</t>
  </si>
  <si>
    <t>EverSource</t>
  </si>
  <si>
    <t>Liberty</t>
  </si>
  <si>
    <t>NGrid</t>
  </si>
  <si>
    <t>Unitil</t>
  </si>
  <si>
    <t>R-LI</t>
  </si>
  <si>
    <t xml:space="preserve">Small C&amp;I </t>
  </si>
  <si>
    <t xml:space="preserve">Medium C&amp;I </t>
  </si>
  <si>
    <t>Large C&amp;I</t>
  </si>
  <si>
    <t>OutLight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</si>
  <si>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</si>
  <si>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</si>
  <si>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</si>
  <si>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</si>
  <si>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</si>
  <si>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</si>
  <si>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</si>
  <si>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</si>
  <si>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</si>
  <si>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</si>
  <si>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</si>
  <si>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10 Therms= 1 MMBTU</t>
  </si>
  <si>
    <t>Bay State</t>
  </si>
  <si>
    <t>Therms</t>
  </si>
  <si>
    <t>MMBTU</t>
  </si>
  <si>
    <t>Total Residential</t>
  </si>
  <si>
    <t xml:space="preserve">Total C&amp; I </t>
  </si>
  <si>
    <t>Total</t>
  </si>
  <si>
    <t>LDC Usage/         Customer</t>
  </si>
  <si>
    <t>Tot Usage/         Customer</t>
  </si>
  <si>
    <t>NGRID</t>
  </si>
  <si>
    <t>Customer 
Count</t>
  </si>
  <si>
    <t>Customer
 Count</t>
  </si>
  <si>
    <t>Eversource</t>
  </si>
  <si>
    <t>Row Labels</t>
  </si>
  <si>
    <t>Sum of LDC_Customer_Count</t>
  </si>
  <si>
    <t>Sum of LDC_Therms_USED</t>
  </si>
  <si>
    <t>Average of CG_Customer_Count</t>
  </si>
  <si>
    <t>Sum of CG_Therms_USED</t>
  </si>
  <si>
    <t>Small C&amp;I</t>
  </si>
  <si>
    <t>Medium C&amp;I</t>
  </si>
  <si>
    <t>Winer 2015</t>
  </si>
  <si>
    <t>Winter 2015 October-April</t>
  </si>
  <si>
    <t>CS  # Sales Customer</t>
  </si>
  <si>
    <t>CS THERMS (Volume)</t>
  </si>
  <si>
    <t>CS Usage/         Customer</t>
  </si>
  <si>
    <t>Competitive Supply (CS) Rate Class Load ( in %) Therms</t>
  </si>
  <si>
    <t>Annual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</si>
</sst>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%"/>
    <numFmt numFmtId="166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1"/>
      <color theme="3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1" fillId="2" borderId="1" xfId="0" applyFont="1" applyFill="1" applyBorder="1" applyAlignment="1">
      <alignment horizontal="left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wrapText="1"/>
    </xf>
    <xf numFmtId="3" fontId="3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wrapText="1"/>
    </xf>
    <xf numFmtId="0" fontId="2" fillId="0" borderId="0" xfId="0" applyFont="1" applyAlignment="1">
      <alignment horizontal="left"/>
    </xf>
    <xf numFmtId="3" fontId="2" fillId="0" borderId="0" xfId="0" applyNumberFormat="1" applyFont="1"/>
    <xf numFmtId="3" fontId="2" fillId="0" borderId="8" xfId="0" applyNumberFormat="1" applyFont="1" applyBorder="1" applyAlignment="1">
      <alignment horizontal="center"/>
    </xf>
    <xf numFmtId="9" fontId="0" fillId="0" borderId="9" xfId="0" applyNumberFormat="1" applyBorder="1" applyAlignment="1">
      <alignment horizontal="center"/>
    </xf>
    <xf numFmtId="9" fontId="0" fillId="0" borderId="8" xfId="0" applyNumberFormat="1" applyBorder="1" applyAlignment="1">
      <alignment horizontal="center"/>
    </xf>
    <xf numFmtId="0" fontId="2" fillId="2" borderId="10" xfId="0" applyFont="1" applyFill="1" applyBorder="1" applyAlignment="1">
      <alignment horizontal="left" indent="1"/>
    </xf>
    <xf numFmtId="3" fontId="2" fillId="2" borderId="11" xfId="0" applyNumberFormat="1" applyFont="1" applyFill="1" applyBorder="1"/>
    <xf numFmtId="3" fontId="2" fillId="2" borderId="12" xfId="0" applyNumberFormat="1" applyFont="1" applyFill="1" applyBorder="1"/>
    <xf numFmtId="0" fontId="0" fillId="0" borderId="15" xfId="0" applyBorder="1" applyAlignment="1">
      <alignment horizontal="left" indent="2"/>
    </xf>
    <xf numFmtId="3" fontId="0" fillId="0" borderId="0" xfId="0" applyNumberFormat="1"/>
    <xf numFmtId="3" fontId="0" fillId="0" borderId="1" xfId="0" applyNumberFormat="1" applyBorder="1"/>
    <xf numFmtId="164" fontId="0" fillId="0" borderId="0" xfId="0" applyNumberFormat="1"/>
    <xf numFmtId="0" fontId="0" fillId="0" borderId="17" xfId="0" applyBorder="1" applyAlignment="1">
      <alignment horizontal="left" indent="2"/>
    </xf>
    <xf numFmtId="3" fontId="0" fillId="0" borderId="18" xfId="0" applyNumberFormat="1" applyBorder="1"/>
    <xf numFmtId="3" fontId="0" fillId="0" borderId="19" xfId="0" applyNumberFormat="1" applyBorder="1"/>
    <xf numFmtId="3" fontId="2" fillId="2" borderId="12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3" fontId="4" fillId="3" borderId="2" xfId="0" applyNumberFormat="1" applyFont="1" applyFill="1" applyBorder="1" applyAlignment="1">
      <alignment wrapText="1"/>
    </xf>
    <xf numFmtId="3" fontId="4" fillId="3" borderId="3" xfId="0" applyNumberFormat="1" applyFont="1" applyFill="1" applyBorder="1" applyAlignment="1">
      <alignment horizontal="center" vertical="center" wrapText="1"/>
    </xf>
    <xf numFmtId="3" fontId="4" fillId="3" borderId="4" xfId="0" applyNumberFormat="1" applyFont="1" applyFill="1" applyBorder="1" applyAlignment="1">
      <alignment wrapText="1"/>
    </xf>
    <xf numFmtId="3" fontId="4" fillId="3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wrapText="1"/>
    </xf>
    <xf numFmtId="0" fontId="2" fillId="3" borderId="10" xfId="0" applyFont="1" applyFill="1" applyBorder="1" applyAlignment="1">
      <alignment horizontal="left" indent="1"/>
    </xf>
    <xf numFmtId="3" fontId="2" fillId="3" borderId="11" xfId="0" applyNumberFormat="1" applyFont="1" applyFill="1" applyBorder="1"/>
    <xf numFmtId="3" fontId="2" fillId="3" borderId="12" xfId="0" applyNumberFormat="1" applyFont="1" applyFill="1" applyBorder="1"/>
    <xf numFmtId="3" fontId="2" fillId="3" borderId="12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left" wrapText="1"/>
    </xf>
    <xf numFmtId="3" fontId="3" fillId="4" borderId="3" xfId="0" applyNumberFormat="1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wrapText="1"/>
    </xf>
    <xf numFmtId="3" fontId="3" fillId="4" borderId="5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wrapText="1"/>
    </xf>
    <xf numFmtId="0" fontId="1" fillId="4" borderId="10" xfId="0" applyFont="1" applyFill="1" applyBorder="1" applyAlignment="1">
      <alignment horizontal="left" indent="1"/>
    </xf>
    <xf numFmtId="3" fontId="1" fillId="4" borderId="11" xfId="0" applyNumberFormat="1" applyFont="1" applyFill="1" applyBorder="1"/>
    <xf numFmtId="3" fontId="1" fillId="4" borderId="12" xfId="0" applyNumberFormat="1" applyFont="1" applyFill="1" applyBorder="1"/>
    <xf numFmtId="3" fontId="1" fillId="4" borderId="12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left" wrapText="1"/>
    </xf>
    <xf numFmtId="3" fontId="3" fillId="5" borderId="3" xfId="0" applyNumberFormat="1" applyFont="1" applyFill="1" applyBorder="1" applyAlignment="1">
      <alignment horizontal="center" vertical="center" wrapText="1"/>
    </xf>
    <xf numFmtId="3" fontId="3" fillId="5" borderId="4" xfId="0" applyNumberFormat="1" applyFont="1" applyFill="1" applyBorder="1" applyAlignment="1">
      <alignment wrapText="1"/>
    </xf>
    <xf numFmtId="3" fontId="3" fillId="5" borderId="5" xfId="0" applyNumberFormat="1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1" fillId="5" borderId="7" xfId="0" applyFont="1" applyFill="1" applyBorder="1" applyAlignment="1">
      <alignment wrapText="1"/>
    </xf>
    <xf numFmtId="0" fontId="1" fillId="5" borderId="10" xfId="0" applyFont="1" applyFill="1" applyBorder="1" applyAlignment="1">
      <alignment horizontal="left" indent="1"/>
    </xf>
    <xf numFmtId="3" fontId="1" fillId="5" borderId="11" xfId="0" applyNumberFormat="1" applyFont="1" applyFill="1" applyBorder="1"/>
    <xf numFmtId="3" fontId="1" fillId="5" borderId="12" xfId="0" applyNumberFormat="1" applyFont="1" applyFill="1" applyBorder="1"/>
    <xf numFmtId="3" fontId="1" fillId="5" borderId="12" xfId="0" applyNumberFormat="1" applyFont="1" applyFill="1" applyBorder="1" applyAlignment="1">
      <alignment horizontal="center"/>
    </xf>
    <xf numFmtId="3" fontId="1" fillId="7" borderId="11" xfId="0" applyNumberFormat="1" applyFont="1" applyFill="1" applyBorder="1"/>
    <xf numFmtId="0" fontId="1" fillId="7" borderId="10" xfId="0" applyFont="1" applyFill="1" applyBorder="1" applyAlignment="1">
      <alignment horizontal="left" indent="1"/>
    </xf>
    <xf numFmtId="3" fontId="1" fillId="7" borderId="12" xfId="0" applyNumberFormat="1" applyFont="1" applyFill="1" applyBorder="1"/>
    <xf numFmtId="0" fontId="1" fillId="7" borderId="1" xfId="0" applyFont="1" applyFill="1" applyBorder="1" applyAlignment="1">
      <alignment horizontal="left" wrapText="1"/>
    </xf>
    <xf numFmtId="3" fontId="3" fillId="7" borderId="3" xfId="0" applyNumberFormat="1" applyFont="1" applyFill="1" applyBorder="1" applyAlignment="1">
      <alignment horizontal="center" vertical="center" wrapText="1"/>
    </xf>
    <xf numFmtId="3" fontId="3" fillId="7" borderId="4" xfId="0" applyNumberFormat="1" applyFont="1" applyFill="1" applyBorder="1" applyAlignment="1">
      <alignment wrapText="1"/>
    </xf>
    <xf numFmtId="3" fontId="3" fillId="7" borderId="5" xfId="0" applyNumberFormat="1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wrapText="1"/>
    </xf>
    <xf numFmtId="0" fontId="1" fillId="7" borderId="1" xfId="0" applyFont="1" applyFill="1" applyBorder="1" applyAlignment="1">
      <alignment wrapText="1"/>
    </xf>
    <xf numFmtId="0" fontId="1" fillId="7" borderId="1" xfId="0" applyFont="1" applyFill="1" applyBorder="1" applyAlignment="1">
      <alignment horizontal="center" wrapText="1"/>
    </xf>
    <xf numFmtId="0" fontId="1" fillId="7" borderId="7" xfId="0" applyFont="1" applyFill="1" applyBorder="1" applyAlignment="1">
      <alignment wrapText="1"/>
    </xf>
    <xf numFmtId="3" fontId="1" fillId="7" borderId="12" xfId="0" applyNumberFormat="1" applyFont="1" applyFill="1" applyBorder="1" applyAlignment="1">
      <alignment horizontal="center"/>
    </xf>
    <xf numFmtId="3" fontId="0" fillId="0" borderId="6" xfId="0" applyNumberFormat="1" applyBorder="1"/>
    <xf numFmtId="3" fontId="0" fillId="0" borderId="20" xfId="0" applyNumberFormat="1" applyBorder="1"/>
    <xf numFmtId="3" fontId="1" fillId="7" borderId="0" xfId="0" applyNumberFormat="1" applyFont="1" applyFill="1" applyBorder="1"/>
    <xf numFmtId="3" fontId="0" fillId="0" borderId="0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1" fillId="7" borderId="14" xfId="0" applyNumberFormat="1" applyFont="1" applyFill="1" applyBorder="1" applyAlignment="1">
      <alignment horizontal="center"/>
    </xf>
    <xf numFmtId="3" fontId="0" fillId="0" borderId="25" xfId="0" applyNumberFormat="1" applyFont="1" applyFill="1" applyBorder="1"/>
    <xf numFmtId="3" fontId="0" fillId="0" borderId="21" xfId="0" applyNumberFormat="1" applyBorder="1" applyAlignment="1">
      <alignment horizontal="center"/>
    </xf>
    <xf numFmtId="3" fontId="0" fillId="0" borderId="0" xfId="0" applyNumberFormat="1" applyFill="1" applyBorder="1"/>
    <xf numFmtId="0" fontId="0" fillId="9" borderId="8" xfId="0" applyFill="1" applyBorder="1" applyAlignment="1">
      <alignment wrapText="1"/>
    </xf>
    <xf numFmtId="3" fontId="0" fillId="10" borderId="26" xfId="0" applyNumberFormat="1" applyFill="1" applyBorder="1"/>
    <xf numFmtId="3" fontId="0" fillId="10" borderId="4" xfId="0" applyNumberFormat="1" applyFill="1" applyBorder="1"/>
    <xf numFmtId="3" fontId="0" fillId="10" borderId="5" xfId="0" applyNumberFormat="1" applyFill="1" applyBorder="1"/>
    <xf numFmtId="3" fontId="0" fillId="10" borderId="10" xfId="0" applyNumberFormat="1" applyFill="1" applyBorder="1"/>
    <xf numFmtId="3" fontId="0" fillId="10" borderId="11" xfId="0" applyNumberFormat="1" applyFill="1" applyBorder="1"/>
    <xf numFmtId="3" fontId="0" fillId="10" borderId="23" xfId="0" applyNumberFormat="1" applyFill="1" applyBorder="1"/>
    <xf numFmtId="3" fontId="0" fillId="10" borderId="15" xfId="0" applyNumberFormat="1" applyFill="1" applyBorder="1"/>
    <xf numFmtId="3" fontId="0" fillId="10" borderId="0" xfId="0" applyNumberFormat="1" applyFill="1"/>
    <xf numFmtId="3" fontId="0" fillId="10" borderId="27" xfId="0" applyNumberFormat="1" applyFill="1" applyBorder="1"/>
    <xf numFmtId="3" fontId="0" fillId="10" borderId="17" xfId="0" applyNumberFormat="1" applyFill="1" applyBorder="1"/>
    <xf numFmtId="3" fontId="0" fillId="10" borderId="18" xfId="0" applyNumberFormat="1" applyFill="1" applyBorder="1"/>
    <xf numFmtId="3" fontId="0" fillId="10" borderId="24" xfId="0" applyNumberFormat="1" applyFill="1" applyBorder="1"/>
    <xf numFmtId="3" fontId="7" fillId="0" borderId="28" xfId="0" applyNumberFormat="1" applyFont="1" applyBorder="1" applyAlignment="1">
      <alignment horizontal="center"/>
    </xf>
    <xf numFmtId="0" fontId="5" fillId="7" borderId="23" xfId="0" applyFont="1" applyFill="1" applyBorder="1"/>
    <xf numFmtId="166" fontId="8" fillId="12" borderId="0" xfId="0" applyNumberFormat="1" applyFont="1" applyFill="1"/>
    <xf numFmtId="0" fontId="8" fillId="12" borderId="0" xfId="0" applyFont="1" applyFill="1"/>
    <xf numFmtId="3" fontId="7" fillId="0" borderId="29" xfId="0" applyNumberFormat="1" applyFont="1" applyBorder="1"/>
    <xf numFmtId="3" fontId="7" fillId="0" borderId="30" xfId="0" applyNumberFormat="1" applyFont="1" applyBorder="1"/>
    <xf numFmtId="3" fontId="7" fillId="0" borderId="31" xfId="0" applyNumberFormat="1" applyFont="1" applyBorder="1"/>
    <xf numFmtId="3" fontId="6" fillId="12" borderId="8" xfId="0" applyNumberFormat="1" applyFont="1" applyFill="1" applyBorder="1" applyAlignment="1">
      <alignment horizontal="center" wrapText="1"/>
    </xf>
    <xf numFmtId="3" fontId="6" fillId="12" borderId="8" xfId="0" applyNumberFormat="1" applyFont="1" applyFill="1" applyBorder="1" applyAlignment="1">
      <alignment horizontal="center"/>
    </xf>
    <xf numFmtId="0" fontId="6" fillId="12" borderId="8" xfId="0" applyFont="1" applyFill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14" xfId="0" applyNumberFormat="1" applyFont="1" applyBorder="1" applyAlignment="1">
      <alignment horizontal="center"/>
    </xf>
    <xf numFmtId="3" fontId="7" fillId="0" borderId="33" xfId="0" applyNumberFormat="1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3" fontId="7" fillId="0" borderId="35" xfId="0" applyNumberFormat="1" applyFont="1" applyBorder="1" applyAlignment="1">
      <alignment horizontal="center"/>
    </xf>
    <xf numFmtId="3" fontId="7" fillId="0" borderId="36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3"/>
    </xf>
    <xf numFmtId="3" fontId="9" fillId="0" borderId="0" xfId="0" applyNumberFormat="1" applyFont="1" applyFill="1" applyBorder="1"/>
    <xf numFmtId="0" fontId="0" fillId="3" borderId="0" xfId="0" applyFill="1" applyAlignment="1">
      <alignment horizontal="left" indent="1"/>
    </xf>
    <xf numFmtId="0" fontId="0" fillId="3" borderId="0" xfId="0" applyFill="1"/>
    <xf numFmtId="0" fontId="0" fillId="4" borderId="0" xfId="0" applyFill="1" applyAlignment="1">
      <alignment horizontal="left" indent="2"/>
    </xf>
    <xf numFmtId="0" fontId="0" fillId="11" borderId="0" xfId="0" applyFill="1" applyAlignment="1">
      <alignment horizontal="left" indent="2"/>
    </xf>
    <xf numFmtId="0" fontId="0" fillId="8" borderId="0" xfId="0" applyFill="1" applyAlignment="1">
      <alignment horizontal="left" indent="2"/>
    </xf>
    <xf numFmtId="0" fontId="0" fillId="6" borderId="0" xfId="0" applyFill="1" applyAlignment="1">
      <alignment horizontal="left" indent="2"/>
    </xf>
    <xf numFmtId="0" fontId="0" fillId="13" borderId="0" xfId="0" applyFill="1" applyAlignment="1">
      <alignment horizontal="left" indent="2"/>
    </xf>
    <xf numFmtId="0" fontId="5" fillId="14" borderId="23" xfId="0" applyFont="1" applyFill="1" applyBorder="1"/>
    <xf numFmtId="0" fontId="1" fillId="14" borderId="1" xfId="0" applyFont="1" applyFill="1" applyBorder="1" applyAlignment="1">
      <alignment horizontal="left" wrapText="1"/>
    </xf>
    <xf numFmtId="3" fontId="3" fillId="14" borderId="3" xfId="0" applyNumberFormat="1" applyFont="1" applyFill="1" applyBorder="1" applyAlignment="1">
      <alignment horizontal="center" vertical="center" wrapText="1"/>
    </xf>
    <xf numFmtId="3" fontId="3" fillId="14" borderId="4" xfId="0" applyNumberFormat="1" applyFont="1" applyFill="1" applyBorder="1" applyAlignment="1">
      <alignment wrapText="1"/>
    </xf>
    <xf numFmtId="3" fontId="3" fillId="14" borderId="5" xfId="0" applyNumberFormat="1" applyFont="1" applyFill="1" applyBorder="1" applyAlignment="1">
      <alignment horizontal="center" vertical="center" wrapText="1"/>
    </xf>
    <xf numFmtId="0" fontId="1" fillId="14" borderId="6" xfId="0" applyFont="1" applyFill="1" applyBorder="1" applyAlignment="1">
      <alignment wrapText="1"/>
    </xf>
    <xf numFmtId="0" fontId="1" fillId="14" borderId="1" xfId="0" applyFont="1" applyFill="1" applyBorder="1" applyAlignment="1">
      <alignment wrapText="1"/>
    </xf>
    <xf numFmtId="0" fontId="1" fillId="14" borderId="1" xfId="0" applyFont="1" applyFill="1" applyBorder="1" applyAlignment="1">
      <alignment horizontal="center" wrapText="1"/>
    </xf>
    <xf numFmtId="0" fontId="1" fillId="14" borderId="7" xfId="0" applyFont="1" applyFill="1" applyBorder="1" applyAlignment="1">
      <alignment wrapText="1"/>
    </xf>
    <xf numFmtId="0" fontId="1" fillId="14" borderId="10" xfId="0" applyFont="1" applyFill="1" applyBorder="1" applyAlignment="1">
      <alignment horizontal="left" indent="1"/>
    </xf>
    <xf numFmtId="3" fontId="1" fillId="14" borderId="11" xfId="0" applyNumberFormat="1" applyFont="1" applyFill="1" applyBorder="1"/>
    <xf numFmtId="3" fontId="1" fillId="14" borderId="12" xfId="0" applyNumberFormat="1" applyFont="1" applyFill="1" applyBorder="1"/>
    <xf numFmtId="3" fontId="1" fillId="14" borderId="0" xfId="0" applyNumberFormat="1" applyFont="1" applyFill="1" applyBorder="1"/>
    <xf numFmtId="3" fontId="1" fillId="14" borderId="12" xfId="0" applyNumberFormat="1" applyFont="1" applyFill="1" applyBorder="1" applyAlignment="1">
      <alignment horizontal="center"/>
    </xf>
    <xf numFmtId="3" fontId="1" fillId="14" borderId="14" xfId="0" applyNumberFormat="1" applyFont="1" applyFill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9" fillId="0" borderId="18" xfId="0" applyNumberFormat="1" applyFont="1" applyFill="1" applyBorder="1"/>
    <xf numFmtId="0" fontId="0" fillId="14" borderId="8" xfId="0" applyFill="1" applyBorder="1" applyAlignment="1">
      <alignment wrapText="1"/>
    </xf>
    <xf numFmtId="3" fontId="0" fillId="14" borderId="26" xfId="0" applyNumberFormat="1" applyFill="1" applyBorder="1"/>
    <xf numFmtId="3" fontId="0" fillId="14" borderId="4" xfId="0" applyNumberFormat="1" applyFill="1" applyBorder="1"/>
    <xf numFmtId="3" fontId="0" fillId="14" borderId="5" xfId="0" applyNumberFormat="1" applyFill="1" applyBorder="1"/>
    <xf numFmtId="3" fontId="0" fillId="14" borderId="10" xfId="0" applyNumberFormat="1" applyFill="1" applyBorder="1"/>
    <xf numFmtId="3" fontId="0" fillId="14" borderId="11" xfId="0" applyNumberFormat="1" applyFill="1" applyBorder="1"/>
    <xf numFmtId="3" fontId="0" fillId="14" borderId="23" xfId="0" applyNumberFormat="1" applyFill="1" applyBorder="1"/>
    <xf numFmtId="3" fontId="0" fillId="14" borderId="15" xfId="0" applyNumberFormat="1" applyFill="1" applyBorder="1"/>
    <xf numFmtId="3" fontId="0" fillId="14" borderId="0" xfId="0" applyNumberFormat="1" applyFill="1"/>
    <xf numFmtId="3" fontId="0" fillId="14" borderId="27" xfId="0" applyNumberFormat="1" applyFill="1" applyBorder="1"/>
    <xf numFmtId="3" fontId="0" fillId="14" borderId="17" xfId="0" applyNumberFormat="1" applyFill="1" applyBorder="1"/>
    <xf numFmtId="3" fontId="0" fillId="14" borderId="18" xfId="0" applyNumberFormat="1" applyFill="1" applyBorder="1"/>
    <xf numFmtId="3" fontId="0" fillId="14" borderId="24" xfId="0" applyNumberFormat="1" applyFill="1" applyBorder="1"/>
    <xf numFmtId="0" fontId="0" fillId="0" borderId="0" xfId="0" applyBorder="1"/>
    <xf numFmtId="0" fontId="0" fillId="0" borderId="0" xfId="0" applyBorder="1" applyAlignment="1">
      <alignment horizontal="left" indent="2"/>
    </xf>
    <xf numFmtId="9" fontId="2" fillId="0" borderId="13" xfId="0" applyNumberFormat="1" applyFont="1" applyBorder="1" applyAlignment="1">
      <alignment horizontal="center" vertical="top"/>
    </xf>
    <xf numFmtId="9" fontId="2" fillId="0" borderId="6" xfId="0" applyNumberFormat="1" applyFont="1" applyBorder="1" applyAlignment="1">
      <alignment horizontal="center" vertical="top"/>
    </xf>
    <xf numFmtId="9" fontId="2" fillId="0" borderId="9" xfId="0" applyNumberFormat="1" applyFont="1" applyBorder="1" applyAlignment="1">
      <alignment horizontal="center" vertical="top"/>
    </xf>
    <xf numFmtId="165" fontId="2" fillId="0" borderId="12" xfId="0" applyNumberFormat="1" applyFont="1" applyBorder="1" applyAlignment="1">
      <alignment horizontal="center" vertical="top"/>
    </xf>
    <xf numFmtId="165" fontId="2" fillId="0" borderId="1" xfId="0" applyNumberFormat="1" applyFont="1" applyBorder="1" applyAlignment="1">
      <alignment horizontal="center" vertical="top"/>
    </xf>
    <xf numFmtId="165" fontId="2" fillId="0" borderId="8" xfId="0" applyNumberFormat="1" applyFont="1" applyBorder="1" applyAlignment="1">
      <alignment horizontal="center" vertical="top"/>
    </xf>
    <xf numFmtId="165" fontId="2" fillId="0" borderId="14" xfId="0" applyNumberFormat="1" applyFont="1" applyBorder="1" applyAlignment="1">
      <alignment horizontal="center" vertical="top"/>
    </xf>
    <xf numFmtId="165" fontId="2" fillId="0" borderId="16" xfId="0" applyNumberFormat="1" applyFont="1" applyBorder="1" applyAlignment="1">
      <alignment horizontal="center" vertical="top"/>
    </xf>
    <xf numFmtId="165" fontId="2" fillId="0" borderId="22" xfId="0" applyNumberFormat="1" applyFont="1" applyBorder="1" applyAlignment="1">
      <alignment horizontal="center" vertical="top"/>
    </xf>
    <xf numFmtId="165" fontId="2" fillId="0" borderId="11" xfId="0" applyNumberFormat="1" applyFont="1" applyBorder="1" applyAlignment="1">
      <alignment horizontal="center" vertical="top"/>
    </xf>
    <xf numFmtId="165" fontId="2" fillId="0" borderId="18" xfId="0" applyNumberFormat="1" applyFont="1" applyBorder="1" applyAlignment="1">
      <alignment horizontal="center" vertical="top"/>
    </xf>
    <xf numFmtId="165" fontId="2" fillId="0" borderId="23" xfId="0" applyNumberFormat="1" applyFont="1" applyBorder="1" applyAlignment="1">
      <alignment horizontal="center" vertical="top"/>
    </xf>
    <xf numFmtId="165" fontId="2" fillId="0" borderId="24" xfId="0" applyNumberFormat="1" applyFont="1" applyBorder="1" applyAlignment="1">
      <alignment horizontal="center" vertical="top"/>
    </xf>
    <xf numFmtId="9" fontId="2" fillId="0" borderId="20" xfId="0" applyNumberFormat="1" applyFont="1" applyBorder="1" applyAlignment="1">
      <alignment horizontal="center" vertical="top"/>
    </xf>
    <xf numFmtId="9" fontId="2" fillId="0" borderId="12" xfId="0" applyNumberFormat="1" applyFont="1" applyBorder="1" applyAlignment="1">
      <alignment horizontal="center" vertical="top"/>
    </xf>
    <xf numFmtId="9" fontId="2" fillId="0" borderId="1" xfId="0" applyNumberFormat="1" applyFont="1" applyBorder="1" applyAlignment="1">
      <alignment horizontal="center" vertical="top"/>
    </xf>
    <xf numFmtId="9" fontId="2" fillId="0" borderId="19" xfId="0" applyNumberFormat="1" applyFont="1" applyBorder="1" applyAlignment="1">
      <alignment horizontal="center" vertical="top"/>
    </xf>
    <xf numFmtId="9" fontId="2" fillId="0" borderId="14" xfId="0" applyNumberFormat="1" applyFont="1" applyBorder="1" applyAlignment="1">
      <alignment horizontal="center" vertical="top"/>
    </xf>
    <xf numFmtId="9" fontId="2" fillId="0" borderId="16" xfId="0" applyNumberFormat="1" applyFont="1" applyBorder="1" applyAlignment="1">
      <alignment horizontal="center" vertical="top"/>
    </xf>
    <xf numFmtId="9" fontId="2" fillId="0" borderId="21" xfId="0" applyNumberFormat="1" applyFont="1" applyBorder="1" applyAlignment="1">
      <alignment horizontal="center" vertical="top"/>
    </xf>
    <xf numFmtId="9" fontId="0" fillId="0" borderId="12" xfId="0" applyNumberFormat="1" applyBorder="1" applyAlignment="1">
      <alignment horizontal="center" vertical="top"/>
    </xf>
    <xf numFmtId="9" fontId="0" fillId="0" borderId="1" xfId="0" applyNumberFormat="1" applyBorder="1" applyAlignment="1">
      <alignment horizontal="center" vertical="top"/>
    </xf>
    <xf numFmtId="9" fontId="0" fillId="0" borderId="19" xfId="0" applyNumberFormat="1" applyBorder="1" applyAlignment="1">
      <alignment horizontal="center" vertical="top"/>
    </xf>
    <xf numFmtId="9" fontId="0" fillId="0" borderId="14" xfId="0" applyNumberFormat="1" applyBorder="1" applyAlignment="1">
      <alignment horizontal="center" vertical="top"/>
    </xf>
    <xf numFmtId="9" fontId="0" fillId="0" borderId="16" xfId="0" applyNumberFormat="1" applyBorder="1" applyAlignment="1">
      <alignment horizontal="center" vertical="top"/>
    </xf>
    <xf numFmtId="9" fontId="0" fillId="0" borderId="21" xfId="0" applyNumberFormat="1" applyBorder="1" applyAlignment="1">
      <alignment horizontal="center" vertical="top"/>
    </xf>
    <xf numFmtId="3" fontId="5" fillId="7" borderId="10" xfId="0" applyNumberFormat="1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3" fontId="5" fillId="14" borderId="10" xfId="0" applyNumberFormat="1" applyFont="1" applyFill="1" applyBorder="1" applyAlignment="1">
      <alignment horizontal="center"/>
    </xf>
    <xf numFmtId="0" fontId="5" fillId="14" borderId="11" xfId="0" applyFont="1" applyFill="1" applyBorder="1" applyAlignment="1">
      <alignment horizontal="center"/>
    </xf>
    <xf numFmtId="9" fontId="2" fillId="0" borderId="32" xfId="0" applyNumberFormat="1" applyFont="1" applyBorder="1" applyAlignment="1">
      <alignment horizontal="center" vertical="top"/>
    </xf>
    <xf numFmtId="9" fontId="2" fillId="0" borderId="37" xfId="0" applyNumberFormat="1" applyFont="1" applyBorder="1" applyAlignment="1">
      <alignment horizontal="center" vertical="top"/>
    </xf>
    <xf numFmtId="9" fontId="2" fillId="0" borderId="38" xfId="0" applyNumberFormat="1" applyFont="1" applyBorder="1" applyAlignment="1">
      <alignment horizontal="center" vertical="top"/>
    </xf>
    <xf numFmtId="165" fontId="2" fillId="0" borderId="19" xfId="0" applyNumberFormat="1" applyFont="1" applyBorder="1" applyAlignment="1">
      <alignment horizontal="center" vertical="top"/>
    </xf>
    <xf numFmtId="165" fontId="2" fillId="0" borderId="21" xfId="0" applyNumberFormat="1" applyFont="1" applyBorder="1" applyAlignment="1">
      <alignment horizontal="center" vertical="top"/>
    </xf>
    <xf numFmtId="3" fontId="3" fillId="2" borderId="39" xfId="0" applyNumberFormat="1" applyFont="1" applyFill="1" applyBorder="1" applyAlignment="1">
      <alignment wrapText="1"/>
    </xf>
    <xf numFmtId="3" fontId="4" fillId="3" borderId="39" xfId="0" applyNumberFormat="1" applyFont="1" applyFill="1" applyBorder="1" applyAlignment="1">
      <alignment wrapText="1"/>
    </xf>
    <xf numFmtId="3" fontId="3" fillId="4" borderId="39" xfId="0" applyNumberFormat="1" applyFont="1" applyFill="1" applyBorder="1" applyAlignment="1">
      <alignment wrapText="1"/>
    </xf>
    <xf numFmtId="3" fontId="3" fillId="5" borderId="39" xfId="0" applyNumberFormat="1" applyFont="1" applyFill="1" applyBorder="1" applyAlignment="1">
      <alignment wrapText="1"/>
    </xf>
    <xf numFmtId="3" fontId="3" fillId="5" borderId="26" xfId="0" applyNumberFormat="1" applyFont="1" applyFill="1" applyBorder="1" applyAlignment="1">
      <alignment wrapText="1"/>
    </xf>
    <xf numFmtId="3" fontId="3" fillId="7" borderId="26" xfId="0" applyNumberFormat="1" applyFont="1" applyFill="1" applyBorder="1" applyAlignment="1">
      <alignment wrapText="1"/>
    </xf>
    <xf numFmtId="3" fontId="3" fillId="14" borderId="26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D9541-B60B-45B5-B790-C196F3C45A5C}">
  <sheetPr>
    <tabColor rgb="FF00B050"/>
  </sheetPr>
  <dimension ref="A1:M42"/>
  <sheetViews>
    <sheetView zoomScaleNormal="100" workbookViewId="0">
      <selection activeCell="J1" sqref="J1"/>
    </sheetView>
  </sheetViews>
  <sheetFormatPr defaultRowHeight="14.5" x14ac:dyDescent="0.35"/>
  <cols>
    <col min="1" max="1" width="17.453125" customWidth="1"/>
    <col min="2" max="2" width="13.1796875" style="18" customWidth="1"/>
    <col min="3" max="3" width="14.453125" style="18" customWidth="1"/>
    <col min="4" max="4" width="13.1796875" style="18" customWidth="1"/>
    <col min="5" max="5" width="14.1796875" style="18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1">
        <v>2015</v>
      </c>
      <c r="B1" s="196" t="s">
        <v>0</v>
      </c>
      <c r="C1" s="2" t="s">
        <v>1</v>
      </c>
      <c r="D1" s="3" t="s">
        <v>53</v>
      </c>
      <c r="E1" s="4" t="s">
        <v>54</v>
      </c>
      <c r="F1" s="5" t="s">
        <v>2</v>
      </c>
      <c r="G1" s="6" t="s">
        <v>3</v>
      </c>
      <c r="H1" s="7" t="s">
        <v>4</v>
      </c>
      <c r="I1" s="7" t="s">
        <v>5</v>
      </c>
      <c r="J1" s="8" t="s">
        <v>56</v>
      </c>
    </row>
    <row r="2" spans="1:12" ht="15" thickBot="1" x14ac:dyDescent="0.4">
      <c r="A2" s="9" t="s">
        <v>6</v>
      </c>
      <c r="B2" s="10">
        <v>1466549</v>
      </c>
      <c r="C2" s="10">
        <v>269204885.72999996</v>
      </c>
      <c r="D2" s="10">
        <v>23540</v>
      </c>
      <c r="E2" s="10">
        <v>62485999.529999994</v>
      </c>
      <c r="F2" s="11">
        <f>B2+D2</f>
        <v>1490089</v>
      </c>
      <c r="G2" s="11">
        <f>C2+E2</f>
        <v>331690885.25999993</v>
      </c>
      <c r="H2" s="12">
        <f>SUM(H3:H42)</f>
        <v>1.0000000000000002</v>
      </c>
      <c r="I2" s="13">
        <f>SUM(I3:I42)</f>
        <v>1</v>
      </c>
      <c r="J2" s="13">
        <f>E2/G2</f>
        <v>0.18838624245287772</v>
      </c>
    </row>
    <row r="3" spans="1:12" x14ac:dyDescent="0.35">
      <c r="A3" s="14" t="s">
        <v>7</v>
      </c>
      <c r="B3" s="15">
        <v>1214923</v>
      </c>
      <c r="C3" s="15">
        <v>177634460.33000001</v>
      </c>
      <c r="D3" s="15">
        <v>3611</v>
      </c>
      <c r="E3" s="15">
        <v>854045.11</v>
      </c>
      <c r="F3" s="16">
        <f>B3+D3</f>
        <v>1218534</v>
      </c>
      <c r="G3" s="16">
        <f>C3+E3</f>
        <v>178488505.44000003</v>
      </c>
      <c r="H3" s="161">
        <f>G3/G$2</f>
        <v>0.53811700402948859</v>
      </c>
      <c r="I3" s="181">
        <f>F3/F2</f>
        <v>0.81775920767148813</v>
      </c>
      <c r="J3" s="184">
        <f>E3/G3</f>
        <v>4.7848745659820223E-3</v>
      </c>
    </row>
    <row r="4" spans="1:12" x14ac:dyDescent="0.35">
      <c r="A4" s="17" t="s">
        <v>8</v>
      </c>
      <c r="B4" s="18">
        <v>28867</v>
      </c>
      <c r="C4" s="18">
        <v>4713400</v>
      </c>
      <c r="D4" s="18">
        <v>49</v>
      </c>
      <c r="E4" s="18">
        <v>18762</v>
      </c>
      <c r="F4" s="19">
        <f>B4+D4</f>
        <v>28916</v>
      </c>
      <c r="G4" s="19">
        <f t="shared" ref="F4:G33" si="0">C4+E4</f>
        <v>4732162</v>
      </c>
      <c r="H4" s="162"/>
      <c r="I4" s="182"/>
      <c r="J4" s="185"/>
      <c r="L4" s="18"/>
    </row>
    <row r="5" spans="1:12" x14ac:dyDescent="0.35">
      <c r="A5" s="17" t="s">
        <v>9</v>
      </c>
      <c r="B5" s="18">
        <v>1458</v>
      </c>
      <c r="C5" s="18">
        <v>224282</v>
      </c>
      <c r="D5" s="18">
        <v>0</v>
      </c>
      <c r="E5" s="18">
        <v>0</v>
      </c>
      <c r="F5" s="19">
        <f t="shared" si="0"/>
        <v>1458</v>
      </c>
      <c r="G5" s="19">
        <f t="shared" si="0"/>
        <v>224282</v>
      </c>
      <c r="H5" s="162"/>
      <c r="I5" s="182"/>
      <c r="J5" s="185"/>
      <c r="L5" s="20"/>
    </row>
    <row r="6" spans="1:12" x14ac:dyDescent="0.35">
      <c r="A6" s="17" t="s">
        <v>10</v>
      </c>
      <c r="B6" s="18">
        <v>243651</v>
      </c>
      <c r="C6" s="18">
        <v>40975864</v>
      </c>
      <c r="D6" s="18">
        <v>357</v>
      </c>
      <c r="E6" s="18">
        <v>8988.9</v>
      </c>
      <c r="F6" s="19">
        <f t="shared" si="0"/>
        <v>244008</v>
      </c>
      <c r="G6" s="19">
        <f t="shared" si="0"/>
        <v>40984852.899999999</v>
      </c>
      <c r="H6" s="162"/>
      <c r="I6" s="182"/>
      <c r="J6" s="185"/>
    </row>
    <row r="7" spans="1:12" x14ac:dyDescent="0.35">
      <c r="A7" s="17" t="s">
        <v>11</v>
      </c>
      <c r="B7" s="18">
        <v>227658</v>
      </c>
      <c r="C7" s="18">
        <v>35911561</v>
      </c>
      <c r="D7" s="18">
        <v>290</v>
      </c>
      <c r="E7" s="18">
        <v>87531</v>
      </c>
      <c r="F7" s="19">
        <f t="shared" si="0"/>
        <v>227948</v>
      </c>
      <c r="G7" s="19">
        <f t="shared" si="0"/>
        <v>35999092</v>
      </c>
      <c r="H7" s="162"/>
      <c r="I7" s="182"/>
      <c r="J7" s="185"/>
    </row>
    <row r="8" spans="1:12" x14ac:dyDescent="0.35">
      <c r="A8" s="17" t="s">
        <v>12</v>
      </c>
      <c r="B8" s="18">
        <v>40508</v>
      </c>
      <c r="C8" s="18">
        <v>5154040</v>
      </c>
      <c r="D8" s="18">
        <v>182</v>
      </c>
      <c r="E8" s="18">
        <v>27170</v>
      </c>
      <c r="F8" s="19">
        <f t="shared" si="0"/>
        <v>40690</v>
      </c>
      <c r="G8" s="19">
        <f t="shared" si="0"/>
        <v>5181210</v>
      </c>
      <c r="H8" s="162"/>
      <c r="I8" s="182"/>
      <c r="J8" s="185"/>
    </row>
    <row r="9" spans="1:12" x14ac:dyDescent="0.35">
      <c r="A9" s="17" t="s">
        <v>13</v>
      </c>
      <c r="B9" s="18">
        <v>661845</v>
      </c>
      <c r="C9" s="18">
        <v>89271981</v>
      </c>
      <c r="D9" s="18">
        <v>2727</v>
      </c>
      <c r="E9" s="18">
        <v>708853</v>
      </c>
      <c r="F9" s="19">
        <f t="shared" si="0"/>
        <v>664572</v>
      </c>
      <c r="G9" s="19">
        <f t="shared" si="0"/>
        <v>89980834</v>
      </c>
      <c r="H9" s="162"/>
      <c r="I9" s="182"/>
      <c r="J9" s="185"/>
    </row>
    <row r="10" spans="1:12" ht="15" thickBot="1" x14ac:dyDescent="0.4">
      <c r="A10" s="21" t="s">
        <v>14</v>
      </c>
      <c r="B10" s="22">
        <v>10936</v>
      </c>
      <c r="C10" s="22">
        <v>1383332.33</v>
      </c>
      <c r="D10" s="22">
        <v>6</v>
      </c>
      <c r="E10" s="22">
        <v>2740.21</v>
      </c>
      <c r="F10" s="23">
        <f t="shared" si="0"/>
        <v>10942</v>
      </c>
      <c r="G10" s="23">
        <f t="shared" si="0"/>
        <v>1386072.54</v>
      </c>
      <c r="H10" s="174"/>
      <c r="I10" s="183"/>
      <c r="J10" s="186"/>
    </row>
    <row r="11" spans="1:12" x14ac:dyDescent="0.35">
      <c r="A11" s="14" t="s">
        <v>15</v>
      </c>
      <c r="B11" s="15">
        <v>135909</v>
      </c>
      <c r="C11" s="15">
        <v>20295085.399999999</v>
      </c>
      <c r="D11" s="15">
        <v>202</v>
      </c>
      <c r="E11" s="15">
        <v>30661</v>
      </c>
      <c r="F11" s="24">
        <f t="shared" si="0"/>
        <v>136111</v>
      </c>
      <c r="G11" s="24">
        <f t="shared" si="0"/>
        <v>20325746.399999999</v>
      </c>
      <c r="H11" s="161">
        <f>G11/G2</f>
        <v>6.1279182827310479E-2</v>
      </c>
      <c r="I11" s="175">
        <f>F11/F2</f>
        <v>9.1344208298967375E-2</v>
      </c>
      <c r="J11" s="178">
        <f>E11/G11</f>
        <v>1.5084808890462199E-3</v>
      </c>
    </row>
    <row r="12" spans="1:12" x14ac:dyDescent="0.35">
      <c r="A12" s="17" t="s">
        <v>8</v>
      </c>
      <c r="B12" s="18">
        <v>5270</v>
      </c>
      <c r="C12" s="18">
        <v>779123</v>
      </c>
      <c r="D12" s="18">
        <v>0</v>
      </c>
      <c r="E12" s="18">
        <v>0</v>
      </c>
      <c r="F12" s="25">
        <f t="shared" si="0"/>
        <v>5270</v>
      </c>
      <c r="G12" s="25">
        <f t="shared" si="0"/>
        <v>779123</v>
      </c>
      <c r="H12" s="162"/>
      <c r="I12" s="176"/>
      <c r="J12" s="179"/>
    </row>
    <row r="13" spans="1:12" x14ac:dyDescent="0.35">
      <c r="A13" s="17" t="s">
        <v>9</v>
      </c>
      <c r="B13" s="18">
        <v>126</v>
      </c>
      <c r="C13" s="18">
        <v>16686</v>
      </c>
      <c r="D13" s="18">
        <v>0</v>
      </c>
      <c r="E13" s="18">
        <v>0</v>
      </c>
      <c r="F13" s="25">
        <f t="shared" si="0"/>
        <v>126</v>
      </c>
      <c r="G13" s="25">
        <f t="shared" si="0"/>
        <v>16686</v>
      </c>
      <c r="H13" s="162"/>
      <c r="I13" s="176"/>
      <c r="J13" s="179"/>
    </row>
    <row r="14" spans="1:12" x14ac:dyDescent="0.35">
      <c r="A14" s="17" t="s">
        <v>10</v>
      </c>
      <c r="B14" s="18">
        <v>37029</v>
      </c>
      <c r="C14" s="18">
        <v>6064046</v>
      </c>
      <c r="D14" s="18">
        <v>0</v>
      </c>
      <c r="E14" s="18">
        <v>0</v>
      </c>
      <c r="F14" s="25">
        <f t="shared" si="0"/>
        <v>37029</v>
      </c>
      <c r="G14" s="25">
        <f t="shared" si="0"/>
        <v>6064046</v>
      </c>
      <c r="H14" s="162"/>
      <c r="I14" s="176"/>
      <c r="J14" s="179"/>
    </row>
    <row r="15" spans="1:12" x14ac:dyDescent="0.35">
      <c r="A15" s="17" t="s">
        <v>11</v>
      </c>
      <c r="B15" s="18">
        <v>27468</v>
      </c>
      <c r="C15" s="18">
        <v>4006894</v>
      </c>
      <c r="D15" s="18">
        <v>0</v>
      </c>
      <c r="E15" s="18">
        <v>0</v>
      </c>
      <c r="F15" s="25">
        <f t="shared" si="0"/>
        <v>27468</v>
      </c>
      <c r="G15" s="25">
        <f t="shared" si="0"/>
        <v>4006894</v>
      </c>
      <c r="H15" s="162"/>
      <c r="I15" s="176"/>
      <c r="J15" s="179"/>
    </row>
    <row r="16" spans="1:12" x14ac:dyDescent="0.35">
      <c r="A16" s="17" t="s">
        <v>12</v>
      </c>
      <c r="B16" s="18">
        <v>9859</v>
      </c>
      <c r="C16" s="18">
        <v>1305560</v>
      </c>
      <c r="D16" s="18">
        <v>0</v>
      </c>
      <c r="E16" s="18">
        <v>0</v>
      </c>
      <c r="F16" s="25">
        <f t="shared" si="0"/>
        <v>9859</v>
      </c>
      <c r="G16" s="25">
        <f t="shared" si="0"/>
        <v>1305560</v>
      </c>
      <c r="H16" s="162"/>
      <c r="I16" s="176"/>
      <c r="J16" s="179"/>
    </row>
    <row r="17" spans="1:13" x14ac:dyDescent="0.35">
      <c r="A17" s="17" t="s">
        <v>13</v>
      </c>
      <c r="B17" s="18">
        <v>53022</v>
      </c>
      <c r="C17" s="18">
        <v>7750616</v>
      </c>
      <c r="D17" s="18">
        <v>202</v>
      </c>
      <c r="E17" s="18">
        <v>30661</v>
      </c>
      <c r="F17" s="25">
        <f t="shared" si="0"/>
        <v>53224</v>
      </c>
      <c r="G17" s="25">
        <f t="shared" si="0"/>
        <v>7781277</v>
      </c>
      <c r="H17" s="162"/>
      <c r="I17" s="176"/>
      <c r="J17" s="179"/>
    </row>
    <row r="18" spans="1:13" ht="15" thickBot="1" x14ac:dyDescent="0.4">
      <c r="A18" s="21" t="s">
        <v>14</v>
      </c>
      <c r="B18" s="22">
        <v>3135</v>
      </c>
      <c r="C18" s="22">
        <v>372160.39999999898</v>
      </c>
      <c r="D18" s="22">
        <v>0</v>
      </c>
      <c r="E18" s="22">
        <v>0</v>
      </c>
      <c r="F18" s="26">
        <f t="shared" si="0"/>
        <v>3135</v>
      </c>
      <c r="G18" s="26">
        <f t="shared" si="0"/>
        <v>372160.39999999898</v>
      </c>
      <c r="H18" s="174"/>
      <c r="I18" s="177"/>
      <c r="J18" s="180"/>
    </row>
    <row r="19" spans="1:13" x14ac:dyDescent="0.35">
      <c r="A19" s="14" t="s">
        <v>49</v>
      </c>
      <c r="B19" s="15">
        <v>93732</v>
      </c>
      <c r="C19" s="15">
        <v>23710143.739999998</v>
      </c>
      <c r="D19" s="15">
        <v>8286</v>
      </c>
      <c r="E19" s="15">
        <v>4339785.91</v>
      </c>
      <c r="F19" s="24">
        <f t="shared" si="0"/>
        <v>102018</v>
      </c>
      <c r="G19" s="24">
        <f t="shared" si="0"/>
        <v>28049929.649999999</v>
      </c>
      <c r="H19" s="161">
        <f>G19/G2</f>
        <v>8.456647709210556E-2</v>
      </c>
      <c r="I19" s="175">
        <f>F19/F2</f>
        <v>6.8464366893521131E-2</v>
      </c>
      <c r="J19" s="178">
        <f>E19/G19</f>
        <v>0.1547164632550157</v>
      </c>
    </row>
    <row r="20" spans="1:13" x14ac:dyDescent="0.35">
      <c r="A20" s="17" t="s">
        <v>8</v>
      </c>
      <c r="B20" s="18">
        <v>4180</v>
      </c>
      <c r="C20" s="18">
        <v>1685097</v>
      </c>
      <c r="D20" s="18">
        <v>438</v>
      </c>
      <c r="E20" s="18">
        <v>293847</v>
      </c>
      <c r="F20" s="25">
        <f t="shared" si="0"/>
        <v>4618</v>
      </c>
      <c r="G20" s="25">
        <f t="shared" si="0"/>
        <v>1978944</v>
      </c>
      <c r="H20" s="162"/>
      <c r="I20" s="176"/>
      <c r="J20" s="179"/>
    </row>
    <row r="21" spans="1:13" x14ac:dyDescent="0.35">
      <c r="A21" s="17" t="s">
        <v>9</v>
      </c>
      <c r="B21" s="18">
        <v>170</v>
      </c>
      <c r="C21" s="18">
        <v>126472</v>
      </c>
      <c r="D21" s="18">
        <v>0</v>
      </c>
      <c r="E21" s="18">
        <v>0</v>
      </c>
      <c r="F21" s="25">
        <f t="shared" si="0"/>
        <v>170</v>
      </c>
      <c r="G21" s="25">
        <f t="shared" si="0"/>
        <v>126472</v>
      </c>
      <c r="H21" s="162"/>
      <c r="I21" s="176"/>
      <c r="J21" s="179"/>
      <c r="M21" s="18"/>
    </row>
    <row r="22" spans="1:13" x14ac:dyDescent="0.35">
      <c r="A22" s="17" t="s">
        <v>10</v>
      </c>
      <c r="B22" s="18">
        <v>20844</v>
      </c>
      <c r="C22" s="18">
        <v>569370.70000000007</v>
      </c>
      <c r="D22" s="18">
        <v>1814</v>
      </c>
      <c r="E22" s="18">
        <v>74125.299999999901</v>
      </c>
      <c r="F22" s="25">
        <f t="shared" si="0"/>
        <v>22658</v>
      </c>
      <c r="G22" s="25">
        <f t="shared" si="0"/>
        <v>643496</v>
      </c>
      <c r="H22" s="162"/>
      <c r="I22" s="176"/>
      <c r="J22" s="179"/>
    </row>
    <row r="23" spans="1:13" x14ac:dyDescent="0.35">
      <c r="A23" s="17" t="s">
        <v>11</v>
      </c>
      <c r="B23" s="18">
        <v>22212</v>
      </c>
      <c r="C23" s="18">
        <v>9058774</v>
      </c>
      <c r="D23" s="18">
        <v>1956</v>
      </c>
      <c r="E23" s="18">
        <v>1394240</v>
      </c>
      <c r="F23" s="25">
        <f t="shared" si="0"/>
        <v>24168</v>
      </c>
      <c r="G23" s="25">
        <f t="shared" si="0"/>
        <v>10453014</v>
      </c>
      <c r="H23" s="162"/>
      <c r="I23" s="176"/>
      <c r="J23" s="179"/>
    </row>
    <row r="24" spans="1:13" x14ac:dyDescent="0.35">
      <c r="A24" s="17" t="s">
        <v>12</v>
      </c>
      <c r="B24" s="18">
        <v>3434</v>
      </c>
      <c r="C24" s="18">
        <v>969440</v>
      </c>
      <c r="D24" s="18">
        <v>194</v>
      </c>
      <c r="E24" s="18">
        <v>125980</v>
      </c>
      <c r="F24" s="25">
        <f t="shared" si="0"/>
        <v>3628</v>
      </c>
      <c r="G24" s="25">
        <f t="shared" si="0"/>
        <v>1095420</v>
      </c>
      <c r="H24" s="162"/>
      <c r="I24" s="176"/>
      <c r="J24" s="179"/>
    </row>
    <row r="25" spans="1:13" x14ac:dyDescent="0.35">
      <c r="A25" s="17" t="s">
        <v>13</v>
      </c>
      <c r="B25" s="18">
        <v>41603</v>
      </c>
      <c r="C25" s="18">
        <v>10878386</v>
      </c>
      <c r="D25" s="18">
        <v>3802</v>
      </c>
      <c r="E25" s="18">
        <v>2390850</v>
      </c>
      <c r="F25" s="25">
        <f t="shared" si="0"/>
        <v>45405</v>
      </c>
      <c r="G25" s="25">
        <f t="shared" si="0"/>
        <v>13269236</v>
      </c>
      <c r="H25" s="162"/>
      <c r="I25" s="176"/>
      <c r="J25" s="179"/>
    </row>
    <row r="26" spans="1:13" ht="15" thickBot="1" x14ac:dyDescent="0.4">
      <c r="A26" s="21" t="s">
        <v>14</v>
      </c>
      <c r="B26" s="22">
        <v>1289</v>
      </c>
      <c r="C26" s="22">
        <v>422604.03999999992</v>
      </c>
      <c r="D26" s="22">
        <v>82</v>
      </c>
      <c r="E26" s="22">
        <v>60743.609999999993</v>
      </c>
      <c r="F26" s="26">
        <f t="shared" si="0"/>
        <v>1371</v>
      </c>
      <c r="G26" s="26">
        <f t="shared" si="0"/>
        <v>483347.64999999991</v>
      </c>
      <c r="H26" s="174"/>
      <c r="I26" s="177"/>
      <c r="J26" s="180"/>
    </row>
    <row r="27" spans="1:13" x14ac:dyDescent="0.35">
      <c r="A27" s="14" t="s">
        <v>50</v>
      </c>
      <c r="B27" s="15">
        <v>16822</v>
      </c>
      <c r="C27" s="15">
        <v>21425764.619999997</v>
      </c>
      <c r="D27" s="15">
        <v>6924</v>
      </c>
      <c r="E27" s="15">
        <v>15368405.98</v>
      </c>
      <c r="F27" s="24">
        <f t="shared" si="0"/>
        <v>23746</v>
      </c>
      <c r="G27" s="24">
        <f t="shared" si="0"/>
        <v>36794170.599999994</v>
      </c>
      <c r="H27" s="161">
        <f>G27/G2</f>
        <v>0.11092909764812632</v>
      </c>
      <c r="I27" s="175">
        <f>F27/F2</f>
        <v>1.5935960872135824E-2</v>
      </c>
      <c r="J27" s="178">
        <f>E27/G27</f>
        <v>0.41768589234078302</v>
      </c>
    </row>
    <row r="28" spans="1:13" x14ac:dyDescent="0.35">
      <c r="A28" s="17" t="s">
        <v>8</v>
      </c>
      <c r="B28" s="18">
        <v>350</v>
      </c>
      <c r="C28" s="18">
        <v>1133926</v>
      </c>
      <c r="D28" s="18">
        <v>227</v>
      </c>
      <c r="E28" s="18">
        <v>1083992</v>
      </c>
      <c r="F28" s="25">
        <f t="shared" si="0"/>
        <v>577</v>
      </c>
      <c r="G28" s="25">
        <f t="shared" si="0"/>
        <v>2217918</v>
      </c>
      <c r="H28" s="162"/>
      <c r="I28" s="176"/>
      <c r="J28" s="179"/>
    </row>
    <row r="29" spans="1:13" x14ac:dyDescent="0.35">
      <c r="A29" s="17" t="s">
        <v>10</v>
      </c>
      <c r="B29" s="18">
        <v>4616</v>
      </c>
      <c r="C29" s="18">
        <v>881379.89999999804</v>
      </c>
      <c r="D29" s="18">
        <v>2100</v>
      </c>
      <c r="E29" s="18">
        <v>508420.39999999991</v>
      </c>
      <c r="F29" s="25">
        <f t="shared" si="0"/>
        <v>6716</v>
      </c>
      <c r="G29" s="25">
        <f t="shared" si="0"/>
        <v>1389800.299999998</v>
      </c>
      <c r="H29" s="162"/>
      <c r="I29" s="176"/>
      <c r="J29" s="179"/>
    </row>
    <row r="30" spans="1:13" x14ac:dyDescent="0.35">
      <c r="A30" s="17" t="s">
        <v>11</v>
      </c>
      <c r="B30" s="18">
        <v>2100</v>
      </c>
      <c r="C30" s="18">
        <v>9218854</v>
      </c>
      <c r="D30" s="18">
        <v>1423</v>
      </c>
      <c r="E30" s="18">
        <v>7021095</v>
      </c>
      <c r="F30" s="25">
        <f t="shared" si="0"/>
        <v>3523</v>
      </c>
      <c r="G30" s="25">
        <f t="shared" si="0"/>
        <v>16239949</v>
      </c>
      <c r="H30" s="162"/>
      <c r="I30" s="176"/>
      <c r="J30" s="179"/>
    </row>
    <row r="31" spans="1:13" x14ac:dyDescent="0.35">
      <c r="A31" s="17" t="s">
        <v>12</v>
      </c>
      <c r="B31" s="18">
        <v>276</v>
      </c>
      <c r="C31" s="18">
        <v>827490</v>
      </c>
      <c r="D31" s="18">
        <v>224</v>
      </c>
      <c r="E31" s="18">
        <v>895600</v>
      </c>
      <c r="F31" s="25">
        <f t="shared" si="0"/>
        <v>500</v>
      </c>
      <c r="G31" s="25">
        <f t="shared" si="0"/>
        <v>1723090</v>
      </c>
      <c r="H31" s="162"/>
      <c r="I31" s="176"/>
      <c r="J31" s="179"/>
    </row>
    <row r="32" spans="1:13" x14ac:dyDescent="0.35">
      <c r="A32" s="17" t="s">
        <v>13</v>
      </c>
      <c r="B32" s="18">
        <v>9290</v>
      </c>
      <c r="C32" s="18">
        <v>8776991</v>
      </c>
      <c r="D32" s="18">
        <v>2873</v>
      </c>
      <c r="E32" s="18">
        <v>5497514</v>
      </c>
      <c r="F32" s="25">
        <f t="shared" si="0"/>
        <v>12163</v>
      </c>
      <c r="G32" s="25">
        <f t="shared" si="0"/>
        <v>14274505</v>
      </c>
      <c r="H32" s="162"/>
      <c r="I32" s="176"/>
      <c r="J32" s="179"/>
    </row>
    <row r="33" spans="1:10" ht="15" thickBot="1" x14ac:dyDescent="0.4">
      <c r="A33" s="21" t="s">
        <v>14</v>
      </c>
      <c r="B33" s="22">
        <v>190</v>
      </c>
      <c r="C33" s="22">
        <v>587123.72</v>
      </c>
      <c r="D33" s="22">
        <v>77</v>
      </c>
      <c r="E33" s="22">
        <v>361784.5799999999</v>
      </c>
      <c r="F33" s="26">
        <f t="shared" si="0"/>
        <v>267</v>
      </c>
      <c r="G33" s="26">
        <f t="shared" si="0"/>
        <v>948908.29999999981</v>
      </c>
      <c r="H33" s="174"/>
      <c r="I33" s="177"/>
      <c r="J33" s="180"/>
    </row>
    <row r="34" spans="1:10" x14ac:dyDescent="0.35">
      <c r="A34" s="14" t="s">
        <v>18</v>
      </c>
      <c r="B34" s="15">
        <v>5163</v>
      </c>
      <c r="C34" s="15">
        <v>26139421.440000001</v>
      </c>
      <c r="D34" s="15">
        <v>4517</v>
      </c>
      <c r="E34" s="15">
        <v>41893101.529999994</v>
      </c>
      <c r="F34" s="24">
        <f>B34+D34</f>
        <v>9680</v>
      </c>
      <c r="G34" s="24">
        <f>C34+E34</f>
        <v>68032522.969999999</v>
      </c>
      <c r="H34" s="161">
        <f>G34/G2</f>
        <v>0.20510820765144594</v>
      </c>
      <c r="I34" s="164">
        <f>F34/F2</f>
        <v>6.4962562638875929E-3</v>
      </c>
      <c r="J34" s="167">
        <f>E34/G34</f>
        <v>0.61578050763270109</v>
      </c>
    </row>
    <row r="35" spans="1:10" x14ac:dyDescent="0.35">
      <c r="A35" s="17" t="s">
        <v>8</v>
      </c>
      <c r="B35" s="18">
        <v>30</v>
      </c>
      <c r="C35" s="18">
        <v>434710</v>
      </c>
      <c r="D35" s="18">
        <v>73</v>
      </c>
      <c r="E35" s="18">
        <v>4461021</v>
      </c>
      <c r="F35" s="25">
        <f>B35+D35</f>
        <v>103</v>
      </c>
      <c r="G35" s="25">
        <f>C35+E35</f>
        <v>4895731</v>
      </c>
      <c r="H35" s="162"/>
      <c r="I35" s="165"/>
      <c r="J35" s="168"/>
    </row>
    <row r="36" spans="1:10" x14ac:dyDescent="0.35">
      <c r="A36" s="17" t="s">
        <v>10</v>
      </c>
      <c r="B36" s="18">
        <v>306</v>
      </c>
      <c r="C36" s="18">
        <v>443115.7999999997</v>
      </c>
      <c r="D36" s="18">
        <v>709</v>
      </c>
      <c r="E36" s="18">
        <v>1829853.399999999</v>
      </c>
      <c r="F36" s="25">
        <f t="shared" ref="F36:G40" si="1">B36+D36</f>
        <v>1015</v>
      </c>
      <c r="G36" s="25">
        <f t="shared" si="1"/>
        <v>2272969.1999999988</v>
      </c>
      <c r="H36" s="162"/>
      <c r="I36" s="165"/>
      <c r="J36" s="168"/>
    </row>
    <row r="37" spans="1:10" x14ac:dyDescent="0.35">
      <c r="A37" s="17" t="s">
        <v>11</v>
      </c>
      <c r="B37" s="18">
        <v>108</v>
      </c>
      <c r="C37" s="18">
        <v>6502526</v>
      </c>
      <c r="D37" s="18">
        <v>195</v>
      </c>
      <c r="E37" s="18">
        <v>1232590</v>
      </c>
      <c r="F37" s="25">
        <f t="shared" si="1"/>
        <v>303</v>
      </c>
      <c r="G37" s="25">
        <f t="shared" si="1"/>
        <v>7735116</v>
      </c>
      <c r="H37" s="162"/>
      <c r="I37" s="165"/>
      <c r="J37" s="168"/>
    </row>
    <row r="38" spans="1:10" x14ac:dyDescent="0.35">
      <c r="A38" s="17" t="s">
        <v>12</v>
      </c>
      <c r="B38" s="18">
        <v>4</v>
      </c>
      <c r="C38" s="18">
        <v>131920</v>
      </c>
      <c r="D38" s="18">
        <v>17</v>
      </c>
      <c r="E38" s="18">
        <v>882730</v>
      </c>
      <c r="F38" s="25">
        <f t="shared" si="1"/>
        <v>21</v>
      </c>
      <c r="G38" s="25">
        <f t="shared" si="1"/>
        <v>1014650</v>
      </c>
      <c r="H38" s="162"/>
      <c r="I38" s="165"/>
      <c r="J38" s="168"/>
    </row>
    <row r="39" spans="1:10" x14ac:dyDescent="0.35">
      <c r="A39" s="17" t="s">
        <v>13</v>
      </c>
      <c r="B39" s="18">
        <v>4706</v>
      </c>
      <c r="C39" s="18">
        <v>18329450</v>
      </c>
      <c r="D39" s="18">
        <v>3502</v>
      </c>
      <c r="E39" s="18">
        <v>32266182</v>
      </c>
      <c r="F39" s="25">
        <f t="shared" si="1"/>
        <v>8208</v>
      </c>
      <c r="G39" s="25">
        <f t="shared" si="1"/>
        <v>50595632</v>
      </c>
      <c r="H39" s="162"/>
      <c r="I39" s="165"/>
      <c r="J39" s="168"/>
    </row>
    <row r="40" spans="1:10" ht="15" thickBot="1" x14ac:dyDescent="0.4">
      <c r="A40" s="17" t="s">
        <v>14</v>
      </c>
      <c r="B40" s="18">
        <v>9</v>
      </c>
      <c r="C40" s="18">
        <v>297699.64</v>
      </c>
      <c r="D40" s="18">
        <v>21</v>
      </c>
      <c r="E40" s="18">
        <v>1220725.129999998</v>
      </c>
      <c r="F40" s="27">
        <f t="shared" si="1"/>
        <v>30</v>
      </c>
      <c r="G40" s="27">
        <f t="shared" si="1"/>
        <v>1518424.7699999982</v>
      </c>
      <c r="H40" s="163"/>
      <c r="I40" s="166"/>
      <c r="J40" s="169"/>
    </row>
    <row r="41" spans="1:10" x14ac:dyDescent="0.35">
      <c r="A41" s="14" t="s">
        <v>19</v>
      </c>
      <c r="B41" s="15">
        <v>0</v>
      </c>
      <c r="C41" s="15">
        <v>10.1999999999999</v>
      </c>
      <c r="D41" s="15">
        <v>0</v>
      </c>
      <c r="E41" s="15">
        <v>0</v>
      </c>
      <c r="F41" s="24">
        <f>B41+D41</f>
        <v>0</v>
      </c>
      <c r="G41" s="24">
        <f>C41+E41</f>
        <v>10.1999999999999</v>
      </c>
      <c r="H41" s="170">
        <f>G41/G2</f>
        <v>3.0751523340789141E-8</v>
      </c>
      <c r="I41" s="170">
        <f>F41/F2</f>
        <v>0</v>
      </c>
      <c r="J41" s="172">
        <f>F42/G41</f>
        <v>0</v>
      </c>
    </row>
    <row r="42" spans="1:10" ht="15" thickBot="1" x14ac:dyDescent="0.4">
      <c r="A42" s="21" t="s">
        <v>10</v>
      </c>
      <c r="B42" s="22">
        <v>0</v>
      </c>
      <c r="C42" s="22">
        <v>10.1999999999999</v>
      </c>
      <c r="D42" s="22">
        <v>0</v>
      </c>
      <c r="E42" s="22">
        <v>0</v>
      </c>
      <c r="F42" s="26">
        <f t="shared" ref="F42:G42" si="2">B42+D42</f>
        <v>0</v>
      </c>
      <c r="G42" s="26">
        <f t="shared" si="2"/>
        <v>10.1999999999999</v>
      </c>
      <c r="H42" s="171"/>
      <c r="I42" s="171"/>
      <c r="J42" s="173"/>
    </row>
  </sheetData>
  <mergeCells count="18">
    <mergeCell ref="H3:H10"/>
    <mergeCell ref="I3:I10"/>
    <mergeCell ref="J3:J10"/>
    <mergeCell ref="H11:H18"/>
    <mergeCell ref="I11:I18"/>
    <mergeCell ref="J11:J18"/>
    <mergeCell ref="H19:H26"/>
    <mergeCell ref="I19:I26"/>
    <mergeCell ref="J19:J26"/>
    <mergeCell ref="H27:H33"/>
    <mergeCell ref="I27:I33"/>
    <mergeCell ref="J27:J33"/>
    <mergeCell ref="H34:H40"/>
    <mergeCell ref="I34:I40"/>
    <mergeCell ref="J34:J40"/>
    <mergeCell ref="H41:H42"/>
    <mergeCell ref="I41:I42"/>
    <mergeCell ref="J41:J42"/>
  </mergeCells>
  <pageMargins left="0.7" right="0.7" top="0.75" bottom="0.75" header="0.3" footer="0.3"/>
  <pageSetup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B5AAB-534B-4272-9EC3-0EB55D4A3C9F}">
  <sheetPr>
    <tabColor rgb="FF7030A0"/>
  </sheetPr>
  <dimension ref="A1:M42"/>
  <sheetViews>
    <sheetView zoomScaleNormal="100" workbookViewId="0">
      <selection activeCell="J1" sqref="J1"/>
    </sheetView>
  </sheetViews>
  <sheetFormatPr defaultRowHeight="14.5" x14ac:dyDescent="0.35"/>
  <cols>
    <col min="1" max="1" width="17.453125" customWidth="1"/>
    <col min="2" max="2" width="13.1796875" style="18" customWidth="1"/>
    <col min="3" max="3" width="14.453125" style="18" customWidth="1"/>
    <col min="4" max="4" width="13.1796875" style="18" customWidth="1"/>
    <col min="5" max="5" width="14.1796875" style="18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53">
        <f>JAN!A1</f>
        <v>2015</v>
      </c>
      <c r="B1" s="199" t="s">
        <v>0</v>
      </c>
      <c r="C1" s="54" t="s">
        <v>1</v>
      </c>
      <c r="D1" s="55" t="s">
        <v>53</v>
      </c>
      <c r="E1" s="56" t="s">
        <v>54</v>
      </c>
      <c r="F1" s="57" t="s">
        <v>2</v>
      </c>
      <c r="G1" s="58" t="s">
        <v>3</v>
      </c>
      <c r="H1" s="59" t="s">
        <v>4</v>
      </c>
      <c r="I1" s="59" t="s">
        <v>5</v>
      </c>
      <c r="J1" s="60" t="s">
        <v>56</v>
      </c>
    </row>
    <row r="2" spans="1:12" ht="15" thickBot="1" x14ac:dyDescent="0.4">
      <c r="A2" s="9" t="s">
        <v>28</v>
      </c>
      <c r="B2" s="10">
        <v>1541061</v>
      </c>
      <c r="C2" s="10">
        <v>49237718.960000001</v>
      </c>
      <c r="D2" s="10">
        <v>27934</v>
      </c>
      <c r="E2" s="10">
        <v>42039889.699999996</v>
      </c>
      <c r="F2" s="11">
        <f>B2+D2</f>
        <v>1568995</v>
      </c>
      <c r="G2" s="11">
        <f>C2+E2</f>
        <v>91277608.659999996</v>
      </c>
      <c r="H2" s="12">
        <f>SUM(H3:H42)</f>
        <v>1</v>
      </c>
      <c r="I2" s="13">
        <f>SUM(I3:I42)</f>
        <v>1</v>
      </c>
      <c r="J2" s="13">
        <f>E2/G2</f>
        <v>0.46057176910269854</v>
      </c>
    </row>
    <row r="3" spans="1:12" x14ac:dyDescent="0.35">
      <c r="A3" s="61" t="s">
        <v>7</v>
      </c>
      <c r="B3" s="62">
        <v>1271257</v>
      </c>
      <c r="C3" s="62">
        <v>30770728.550000001</v>
      </c>
      <c r="D3" s="62">
        <v>5725</v>
      </c>
      <c r="E3" s="62">
        <v>240744.84999999998</v>
      </c>
      <c r="F3" s="63">
        <f>B3+D3</f>
        <v>1276982</v>
      </c>
      <c r="G3" s="63">
        <f>C3+E3</f>
        <v>31011473.400000002</v>
      </c>
      <c r="H3" s="161">
        <f>G3/G$2</f>
        <v>0.33974896861633014</v>
      </c>
      <c r="I3" s="181">
        <f>F3/F2</f>
        <v>0.81388532149560711</v>
      </c>
      <c r="J3" s="184">
        <f>E3/G3</f>
        <v>7.7630897085979788E-3</v>
      </c>
    </row>
    <row r="4" spans="1:12" x14ac:dyDescent="0.35">
      <c r="A4" s="17" t="s">
        <v>8</v>
      </c>
      <c r="B4" s="18">
        <v>28007</v>
      </c>
      <c r="C4" s="18">
        <v>814378</v>
      </c>
      <c r="D4" s="18">
        <v>50</v>
      </c>
      <c r="E4" s="18">
        <v>3443</v>
      </c>
      <c r="F4" s="19">
        <f>B4+D4</f>
        <v>28057</v>
      </c>
      <c r="G4" s="19">
        <f t="shared" ref="F4:G33" si="0">C4+E4</f>
        <v>817821</v>
      </c>
      <c r="H4" s="162"/>
      <c r="I4" s="182"/>
      <c r="J4" s="185"/>
      <c r="L4" s="18"/>
    </row>
    <row r="5" spans="1:12" x14ac:dyDescent="0.35">
      <c r="A5" s="17" t="s">
        <v>9</v>
      </c>
      <c r="B5" s="18">
        <v>1474</v>
      </c>
      <c r="C5" s="18">
        <v>53623</v>
      </c>
      <c r="D5" s="18">
        <v>0</v>
      </c>
      <c r="E5" s="18">
        <v>0</v>
      </c>
      <c r="F5" s="19">
        <f t="shared" si="0"/>
        <v>1474</v>
      </c>
      <c r="G5" s="19">
        <f t="shared" si="0"/>
        <v>53623</v>
      </c>
      <c r="H5" s="162"/>
      <c r="I5" s="182"/>
      <c r="J5" s="185"/>
      <c r="L5" s="20"/>
    </row>
    <row r="6" spans="1:12" x14ac:dyDescent="0.35">
      <c r="A6" s="17" t="s">
        <v>10</v>
      </c>
      <c r="B6" s="18">
        <v>242513</v>
      </c>
      <c r="C6" s="18">
        <v>7080328</v>
      </c>
      <c r="D6" s="18">
        <v>374</v>
      </c>
      <c r="E6" s="18">
        <v>2146.3000000000002</v>
      </c>
      <c r="F6" s="19">
        <f t="shared" si="0"/>
        <v>242887</v>
      </c>
      <c r="G6" s="19">
        <f t="shared" si="0"/>
        <v>7082474.2999999998</v>
      </c>
      <c r="H6" s="162"/>
      <c r="I6" s="182"/>
      <c r="J6" s="185"/>
    </row>
    <row r="7" spans="1:12" x14ac:dyDescent="0.35">
      <c r="A7" s="17" t="s">
        <v>11</v>
      </c>
      <c r="B7" s="18">
        <v>226575</v>
      </c>
      <c r="C7" s="18">
        <v>5856170</v>
      </c>
      <c r="D7" s="18">
        <v>468</v>
      </c>
      <c r="E7" s="18">
        <v>23359</v>
      </c>
      <c r="F7" s="19">
        <f t="shared" si="0"/>
        <v>227043</v>
      </c>
      <c r="G7" s="19">
        <f t="shared" si="0"/>
        <v>5879529</v>
      </c>
      <c r="H7" s="162"/>
      <c r="I7" s="182"/>
      <c r="J7" s="185"/>
    </row>
    <row r="8" spans="1:12" x14ac:dyDescent="0.35">
      <c r="A8" s="17" t="s">
        <v>12</v>
      </c>
      <c r="B8" s="18">
        <v>40844</v>
      </c>
      <c r="C8" s="18">
        <v>886600</v>
      </c>
      <c r="D8" s="18">
        <v>182</v>
      </c>
      <c r="E8" s="18">
        <v>9200</v>
      </c>
      <c r="F8" s="19">
        <f t="shared" si="0"/>
        <v>41026</v>
      </c>
      <c r="G8" s="19">
        <f t="shared" si="0"/>
        <v>895800</v>
      </c>
      <c r="H8" s="162"/>
      <c r="I8" s="182"/>
      <c r="J8" s="185"/>
    </row>
    <row r="9" spans="1:12" x14ac:dyDescent="0.35">
      <c r="A9" s="17" t="s">
        <v>13</v>
      </c>
      <c r="B9" s="18">
        <v>720803</v>
      </c>
      <c r="C9" s="18">
        <v>15800397</v>
      </c>
      <c r="D9" s="18">
        <v>4645</v>
      </c>
      <c r="E9" s="18">
        <v>201590</v>
      </c>
      <c r="F9" s="19">
        <f t="shared" si="0"/>
        <v>725448</v>
      </c>
      <c r="G9" s="19">
        <f t="shared" si="0"/>
        <v>16001987</v>
      </c>
      <c r="H9" s="162"/>
      <c r="I9" s="182"/>
      <c r="J9" s="185"/>
    </row>
    <row r="10" spans="1:12" ht="15" thickBot="1" x14ac:dyDescent="0.4">
      <c r="A10" s="21" t="s">
        <v>14</v>
      </c>
      <c r="B10" s="22">
        <v>11041</v>
      </c>
      <c r="C10" s="22">
        <v>279232.54999999987</v>
      </c>
      <c r="D10" s="22">
        <v>6</v>
      </c>
      <c r="E10" s="22">
        <v>1006.55</v>
      </c>
      <c r="F10" s="23">
        <f t="shared" si="0"/>
        <v>11047</v>
      </c>
      <c r="G10" s="23">
        <f t="shared" si="0"/>
        <v>280239.09999999986</v>
      </c>
      <c r="H10" s="174"/>
      <c r="I10" s="183"/>
      <c r="J10" s="186"/>
    </row>
    <row r="11" spans="1:12" x14ac:dyDescent="0.35">
      <c r="A11" s="61" t="s">
        <v>15</v>
      </c>
      <c r="B11" s="62">
        <v>149645</v>
      </c>
      <c r="C11" s="62">
        <v>3685755.83</v>
      </c>
      <c r="D11" s="62">
        <v>1200</v>
      </c>
      <c r="E11" s="62">
        <v>30206</v>
      </c>
      <c r="F11" s="64">
        <f t="shared" si="0"/>
        <v>150845</v>
      </c>
      <c r="G11" s="64">
        <f t="shared" si="0"/>
        <v>3715961.83</v>
      </c>
      <c r="H11" s="161">
        <f>G11/G2</f>
        <v>4.0710551958493872E-2</v>
      </c>
      <c r="I11" s="175">
        <f>F11/F2</f>
        <v>9.6141160424348074E-2</v>
      </c>
      <c r="J11" s="178">
        <f>E11/G11</f>
        <v>8.128716435173931E-3</v>
      </c>
    </row>
    <row r="12" spans="1:12" x14ac:dyDescent="0.35">
      <c r="A12" s="17" t="s">
        <v>8</v>
      </c>
      <c r="B12" s="18">
        <v>5838</v>
      </c>
      <c r="C12" s="18">
        <v>149091</v>
      </c>
      <c r="D12" s="18">
        <v>0</v>
      </c>
      <c r="E12" s="18">
        <v>0</v>
      </c>
      <c r="F12" s="25">
        <f t="shared" si="0"/>
        <v>5838</v>
      </c>
      <c r="G12" s="25">
        <f t="shared" si="0"/>
        <v>149091</v>
      </c>
      <c r="H12" s="162"/>
      <c r="I12" s="176"/>
      <c r="J12" s="179"/>
    </row>
    <row r="13" spans="1:12" x14ac:dyDescent="0.35">
      <c r="A13" s="17" t="s">
        <v>9</v>
      </c>
      <c r="B13" s="18">
        <v>109</v>
      </c>
      <c r="C13" s="18">
        <v>3136</v>
      </c>
      <c r="D13" s="18">
        <v>0</v>
      </c>
      <c r="E13" s="18">
        <v>0</v>
      </c>
      <c r="F13" s="25">
        <f t="shared" si="0"/>
        <v>109</v>
      </c>
      <c r="G13" s="25">
        <f t="shared" si="0"/>
        <v>3136</v>
      </c>
      <c r="H13" s="162"/>
      <c r="I13" s="176"/>
      <c r="J13" s="179"/>
    </row>
    <row r="14" spans="1:12" x14ac:dyDescent="0.35">
      <c r="A14" s="17" t="s">
        <v>10</v>
      </c>
      <c r="B14" s="18">
        <v>37340</v>
      </c>
      <c r="C14" s="18">
        <v>1039521</v>
      </c>
      <c r="D14" s="18">
        <v>0</v>
      </c>
      <c r="E14" s="18">
        <v>0</v>
      </c>
      <c r="F14" s="25">
        <f t="shared" si="0"/>
        <v>37340</v>
      </c>
      <c r="G14" s="25">
        <f t="shared" si="0"/>
        <v>1039521</v>
      </c>
      <c r="H14" s="162"/>
      <c r="I14" s="176"/>
      <c r="J14" s="179"/>
    </row>
    <row r="15" spans="1:12" x14ac:dyDescent="0.35">
      <c r="A15" s="17" t="s">
        <v>11</v>
      </c>
      <c r="B15" s="18">
        <v>28756</v>
      </c>
      <c r="C15" s="18">
        <v>710465</v>
      </c>
      <c r="D15" s="18">
        <v>125</v>
      </c>
      <c r="E15" s="18">
        <v>3944</v>
      </c>
      <c r="F15" s="25">
        <f t="shared" si="0"/>
        <v>28881</v>
      </c>
      <c r="G15" s="25">
        <f t="shared" si="0"/>
        <v>714409</v>
      </c>
      <c r="H15" s="162"/>
      <c r="I15" s="176"/>
      <c r="J15" s="179"/>
    </row>
    <row r="16" spans="1:12" x14ac:dyDescent="0.35">
      <c r="A16" s="17" t="s">
        <v>12</v>
      </c>
      <c r="B16" s="18">
        <v>8984</v>
      </c>
      <c r="C16" s="18">
        <v>234660</v>
      </c>
      <c r="D16" s="18">
        <v>0</v>
      </c>
      <c r="E16" s="18">
        <v>0</v>
      </c>
      <c r="F16" s="25">
        <f t="shared" si="0"/>
        <v>8984</v>
      </c>
      <c r="G16" s="25">
        <f t="shared" si="0"/>
        <v>234660</v>
      </c>
      <c r="H16" s="162"/>
      <c r="I16" s="176"/>
      <c r="J16" s="179"/>
    </row>
    <row r="17" spans="1:13" x14ac:dyDescent="0.35">
      <c r="A17" s="17" t="s">
        <v>13</v>
      </c>
      <c r="B17" s="18">
        <v>65660</v>
      </c>
      <c r="C17" s="18">
        <v>1481037</v>
      </c>
      <c r="D17" s="18">
        <v>1075</v>
      </c>
      <c r="E17" s="18">
        <v>26262</v>
      </c>
      <c r="F17" s="25">
        <f t="shared" si="0"/>
        <v>66735</v>
      </c>
      <c r="G17" s="25">
        <f t="shared" si="0"/>
        <v>1507299</v>
      </c>
      <c r="H17" s="162"/>
      <c r="I17" s="176"/>
      <c r="J17" s="179"/>
    </row>
    <row r="18" spans="1:13" ht="15" thickBot="1" x14ac:dyDescent="0.4">
      <c r="A18" s="21" t="s">
        <v>14</v>
      </c>
      <c r="B18" s="22">
        <v>2958</v>
      </c>
      <c r="C18" s="22">
        <v>67845.829999999885</v>
      </c>
      <c r="D18" s="22">
        <v>0</v>
      </c>
      <c r="E18" s="22">
        <v>0</v>
      </c>
      <c r="F18" s="26">
        <f t="shared" si="0"/>
        <v>2958</v>
      </c>
      <c r="G18" s="26">
        <f t="shared" si="0"/>
        <v>67845.829999999885</v>
      </c>
      <c r="H18" s="174"/>
      <c r="I18" s="177"/>
      <c r="J18" s="180"/>
    </row>
    <row r="19" spans="1:13" x14ac:dyDescent="0.35">
      <c r="A19" s="61" t="s">
        <v>49</v>
      </c>
      <c r="B19" s="62">
        <v>97804</v>
      </c>
      <c r="C19" s="62">
        <v>4342978.53</v>
      </c>
      <c r="D19" s="62">
        <v>9038</v>
      </c>
      <c r="E19" s="62">
        <v>2264416.8600000003</v>
      </c>
      <c r="F19" s="64">
        <f t="shared" si="0"/>
        <v>106842</v>
      </c>
      <c r="G19" s="64">
        <f t="shared" si="0"/>
        <v>6607395.3900000006</v>
      </c>
      <c r="H19" s="161">
        <f>G19/G2</f>
        <v>7.2387910759273838E-2</v>
      </c>
      <c r="I19" s="175">
        <f>F19/F2</f>
        <v>6.809581929834066E-2</v>
      </c>
      <c r="J19" s="178">
        <f>E19/G19</f>
        <v>0.34270945302094297</v>
      </c>
    </row>
    <row r="20" spans="1:13" x14ac:dyDescent="0.35">
      <c r="A20" s="17" t="s">
        <v>8</v>
      </c>
      <c r="B20" s="18">
        <v>4089</v>
      </c>
      <c r="C20" s="18">
        <v>296520</v>
      </c>
      <c r="D20" s="18">
        <v>470</v>
      </c>
      <c r="E20" s="18">
        <v>74081</v>
      </c>
      <c r="F20" s="25">
        <f t="shared" si="0"/>
        <v>4559</v>
      </c>
      <c r="G20" s="25">
        <f t="shared" si="0"/>
        <v>370601</v>
      </c>
      <c r="H20" s="162"/>
      <c r="I20" s="176"/>
      <c r="J20" s="179"/>
    </row>
    <row r="21" spans="1:13" x14ac:dyDescent="0.35">
      <c r="A21" s="17" t="s">
        <v>9</v>
      </c>
      <c r="B21" s="18">
        <v>169</v>
      </c>
      <c r="C21" s="18">
        <v>34964</v>
      </c>
      <c r="D21" s="18">
        <v>0</v>
      </c>
      <c r="E21" s="18">
        <v>0</v>
      </c>
      <c r="F21" s="25">
        <f t="shared" si="0"/>
        <v>169</v>
      </c>
      <c r="G21" s="25">
        <f t="shared" si="0"/>
        <v>34964</v>
      </c>
      <c r="H21" s="162"/>
      <c r="I21" s="176"/>
      <c r="J21" s="179"/>
      <c r="M21" s="18"/>
    </row>
    <row r="22" spans="1:13" x14ac:dyDescent="0.35">
      <c r="A22" s="17" t="s">
        <v>10</v>
      </c>
      <c r="B22" s="18">
        <v>19996</v>
      </c>
      <c r="C22" s="18">
        <v>64212.999999999898</v>
      </c>
      <c r="D22" s="18">
        <v>1928</v>
      </c>
      <c r="E22" s="18">
        <v>15075.19999999999</v>
      </c>
      <c r="F22" s="25">
        <f t="shared" si="0"/>
        <v>21924</v>
      </c>
      <c r="G22" s="25">
        <f t="shared" si="0"/>
        <v>79288.199999999895</v>
      </c>
      <c r="H22" s="162"/>
      <c r="I22" s="176"/>
      <c r="J22" s="179"/>
    </row>
    <row r="23" spans="1:13" x14ac:dyDescent="0.35">
      <c r="A23" s="17" t="s">
        <v>11</v>
      </c>
      <c r="B23" s="18">
        <v>21836</v>
      </c>
      <c r="C23" s="18">
        <v>1361732</v>
      </c>
      <c r="D23" s="18">
        <v>1973</v>
      </c>
      <c r="E23" s="18">
        <v>1336232</v>
      </c>
      <c r="F23" s="25">
        <f t="shared" si="0"/>
        <v>23809</v>
      </c>
      <c r="G23" s="25">
        <f t="shared" si="0"/>
        <v>2697964</v>
      </c>
      <c r="H23" s="162"/>
      <c r="I23" s="176"/>
      <c r="J23" s="179"/>
    </row>
    <row r="24" spans="1:13" x14ac:dyDescent="0.35">
      <c r="A24" s="17" t="s">
        <v>12</v>
      </c>
      <c r="B24" s="18">
        <v>3286</v>
      </c>
      <c r="C24" s="18">
        <v>154420</v>
      </c>
      <c r="D24" s="18">
        <v>215</v>
      </c>
      <c r="E24" s="18">
        <v>34640</v>
      </c>
      <c r="F24" s="25">
        <f t="shared" si="0"/>
        <v>3501</v>
      </c>
      <c r="G24" s="25">
        <f t="shared" si="0"/>
        <v>189060</v>
      </c>
      <c r="H24" s="162"/>
      <c r="I24" s="176"/>
      <c r="J24" s="179"/>
    </row>
    <row r="25" spans="1:13" x14ac:dyDescent="0.35">
      <c r="A25" s="17" t="s">
        <v>13</v>
      </c>
      <c r="B25" s="18">
        <v>47179</v>
      </c>
      <c r="C25" s="18">
        <v>2367116</v>
      </c>
      <c r="D25" s="18">
        <v>4362</v>
      </c>
      <c r="E25" s="18">
        <v>792996</v>
      </c>
      <c r="F25" s="25">
        <f t="shared" si="0"/>
        <v>51541</v>
      </c>
      <c r="G25" s="25">
        <f t="shared" si="0"/>
        <v>3160112</v>
      </c>
      <c r="H25" s="162"/>
      <c r="I25" s="176"/>
      <c r="J25" s="179"/>
    </row>
    <row r="26" spans="1:13" ht="15" thickBot="1" x14ac:dyDescent="0.4">
      <c r="A26" s="21" t="s">
        <v>14</v>
      </c>
      <c r="B26" s="22">
        <v>1249</v>
      </c>
      <c r="C26" s="22">
        <v>64013.529999999897</v>
      </c>
      <c r="D26" s="22">
        <v>90</v>
      </c>
      <c r="E26" s="22">
        <v>11392.66</v>
      </c>
      <c r="F26" s="26">
        <f t="shared" si="0"/>
        <v>1339</v>
      </c>
      <c r="G26" s="26">
        <f t="shared" si="0"/>
        <v>75406.1899999999</v>
      </c>
      <c r="H26" s="174"/>
      <c r="I26" s="177"/>
      <c r="J26" s="180"/>
    </row>
    <row r="27" spans="1:13" x14ac:dyDescent="0.35">
      <c r="A27" s="61" t="s">
        <v>50</v>
      </c>
      <c r="B27" s="62">
        <v>17090</v>
      </c>
      <c r="C27" s="62">
        <v>5103527.8199999994</v>
      </c>
      <c r="D27" s="62">
        <v>7265</v>
      </c>
      <c r="E27" s="62">
        <v>4396632.6999999993</v>
      </c>
      <c r="F27" s="64">
        <f t="shared" si="0"/>
        <v>24355</v>
      </c>
      <c r="G27" s="64">
        <f t="shared" si="0"/>
        <v>9500160.5199999996</v>
      </c>
      <c r="H27" s="161">
        <f>G27/G2</f>
        <v>0.10407985769420353</v>
      </c>
      <c r="I27" s="175">
        <f>F27/F2</f>
        <v>1.5522675343133662E-2</v>
      </c>
      <c r="J27" s="178">
        <f>E27/G27</f>
        <v>0.46279562232070576</v>
      </c>
    </row>
    <row r="28" spans="1:13" x14ac:dyDescent="0.35">
      <c r="A28" s="17" t="s">
        <v>8</v>
      </c>
      <c r="B28" s="18">
        <v>332</v>
      </c>
      <c r="C28" s="18">
        <v>295393</v>
      </c>
      <c r="D28" s="18">
        <v>244</v>
      </c>
      <c r="E28" s="18">
        <v>354374</v>
      </c>
      <c r="F28" s="25">
        <f t="shared" si="0"/>
        <v>576</v>
      </c>
      <c r="G28" s="25">
        <f t="shared" si="0"/>
        <v>649767</v>
      </c>
      <c r="H28" s="162"/>
      <c r="I28" s="176"/>
      <c r="J28" s="179"/>
    </row>
    <row r="29" spans="1:13" x14ac:dyDescent="0.35">
      <c r="A29" s="17" t="s">
        <v>10</v>
      </c>
      <c r="B29" s="18">
        <v>4688</v>
      </c>
      <c r="C29" s="18">
        <v>151168.6</v>
      </c>
      <c r="D29" s="18">
        <v>2168</v>
      </c>
      <c r="E29" s="18">
        <v>126084.8</v>
      </c>
      <c r="F29" s="25">
        <f t="shared" si="0"/>
        <v>6856</v>
      </c>
      <c r="G29" s="25">
        <f t="shared" si="0"/>
        <v>277253.40000000002</v>
      </c>
      <c r="H29" s="162"/>
      <c r="I29" s="176"/>
      <c r="J29" s="179"/>
    </row>
    <row r="30" spans="1:13" x14ac:dyDescent="0.35">
      <c r="A30" s="17" t="s">
        <v>11</v>
      </c>
      <c r="B30" s="18">
        <v>2196</v>
      </c>
      <c r="C30" s="18">
        <v>2294410</v>
      </c>
      <c r="D30" s="18">
        <v>1490</v>
      </c>
      <c r="E30" s="18">
        <v>2127611</v>
      </c>
      <c r="F30" s="25">
        <f t="shared" si="0"/>
        <v>3686</v>
      </c>
      <c r="G30" s="25">
        <f t="shared" si="0"/>
        <v>4422021</v>
      </c>
      <c r="H30" s="162"/>
      <c r="I30" s="176"/>
      <c r="J30" s="179"/>
    </row>
    <row r="31" spans="1:13" x14ac:dyDescent="0.35">
      <c r="A31" s="17" t="s">
        <v>12</v>
      </c>
      <c r="B31" s="18">
        <v>290</v>
      </c>
      <c r="C31" s="18">
        <v>148500</v>
      </c>
      <c r="D31" s="18">
        <v>242</v>
      </c>
      <c r="E31" s="18">
        <v>242830</v>
      </c>
      <c r="F31" s="25">
        <f t="shared" si="0"/>
        <v>532</v>
      </c>
      <c r="G31" s="25">
        <f t="shared" si="0"/>
        <v>391330</v>
      </c>
      <c r="H31" s="162"/>
      <c r="I31" s="176"/>
      <c r="J31" s="179"/>
    </row>
    <row r="32" spans="1:13" x14ac:dyDescent="0.35">
      <c r="A32" s="17" t="s">
        <v>13</v>
      </c>
      <c r="B32" s="18">
        <v>9398</v>
      </c>
      <c r="C32" s="18">
        <v>2090094</v>
      </c>
      <c r="D32" s="18">
        <v>3029</v>
      </c>
      <c r="E32" s="18">
        <v>1447377</v>
      </c>
      <c r="F32" s="25">
        <f t="shared" si="0"/>
        <v>12427</v>
      </c>
      <c r="G32" s="25">
        <f t="shared" si="0"/>
        <v>3537471</v>
      </c>
      <c r="H32" s="162"/>
      <c r="I32" s="176"/>
      <c r="J32" s="179"/>
    </row>
    <row r="33" spans="1:10" ht="15" thickBot="1" x14ac:dyDescent="0.4">
      <c r="A33" s="21" t="s">
        <v>14</v>
      </c>
      <c r="B33" s="22">
        <v>186</v>
      </c>
      <c r="C33" s="22">
        <v>123962.2199999999</v>
      </c>
      <c r="D33" s="22">
        <v>92</v>
      </c>
      <c r="E33" s="22">
        <v>98355.89999999979</v>
      </c>
      <c r="F33" s="26">
        <f t="shared" si="0"/>
        <v>278</v>
      </c>
      <c r="G33" s="26">
        <f t="shared" si="0"/>
        <v>222318.1199999997</v>
      </c>
      <c r="H33" s="174"/>
      <c r="I33" s="177"/>
      <c r="J33" s="180"/>
    </row>
    <row r="34" spans="1:10" x14ac:dyDescent="0.35">
      <c r="A34" s="61" t="s">
        <v>18</v>
      </c>
      <c r="B34" s="62">
        <v>5265</v>
      </c>
      <c r="C34" s="62">
        <v>5334719.0299999993</v>
      </c>
      <c r="D34" s="62">
        <v>4706</v>
      </c>
      <c r="E34" s="62">
        <v>35107889.289999992</v>
      </c>
      <c r="F34" s="64">
        <f>B34+D34</f>
        <v>9971</v>
      </c>
      <c r="G34" s="64">
        <f>C34+E34</f>
        <v>40442608.319999993</v>
      </c>
      <c r="H34" s="161">
        <f>G34/G2</f>
        <v>0.44307261018027633</v>
      </c>
      <c r="I34" s="164">
        <f>F34/F2</f>
        <v>6.3550234385705501E-3</v>
      </c>
      <c r="J34" s="167">
        <f>E34/G34</f>
        <v>0.86809161793449818</v>
      </c>
    </row>
    <row r="35" spans="1:10" x14ac:dyDescent="0.35">
      <c r="A35" s="17" t="s">
        <v>8</v>
      </c>
      <c r="B35" s="18">
        <v>31</v>
      </c>
      <c r="C35" s="18">
        <v>325991</v>
      </c>
      <c r="D35" s="18">
        <v>77</v>
      </c>
      <c r="E35" s="18">
        <v>3813939</v>
      </c>
      <c r="F35" s="25">
        <f>B35+D35</f>
        <v>108</v>
      </c>
      <c r="G35" s="25">
        <f>C35+E35</f>
        <v>4139930</v>
      </c>
      <c r="H35" s="162"/>
      <c r="I35" s="165"/>
      <c r="J35" s="168"/>
    </row>
    <row r="36" spans="1:10" x14ac:dyDescent="0.35">
      <c r="A36" s="17" t="s">
        <v>10</v>
      </c>
      <c r="B36" s="18">
        <v>280</v>
      </c>
      <c r="C36" s="18">
        <v>83516.099999999788</v>
      </c>
      <c r="D36" s="18">
        <v>757</v>
      </c>
      <c r="E36" s="18">
        <v>600122.09999999893</v>
      </c>
      <c r="F36" s="25">
        <f t="shared" ref="F36:G40" si="1">B36+D36</f>
        <v>1037</v>
      </c>
      <c r="G36" s="25">
        <f t="shared" si="1"/>
        <v>683638.19999999867</v>
      </c>
      <c r="H36" s="162"/>
      <c r="I36" s="165"/>
      <c r="J36" s="168"/>
    </row>
    <row r="37" spans="1:10" x14ac:dyDescent="0.35">
      <c r="A37" s="17" t="s">
        <v>11</v>
      </c>
      <c r="B37" s="18">
        <v>94</v>
      </c>
      <c r="C37" s="18">
        <v>1045754</v>
      </c>
      <c r="D37" s="18">
        <v>218</v>
      </c>
      <c r="E37" s="18">
        <v>5005529</v>
      </c>
      <c r="F37" s="25">
        <f t="shared" si="1"/>
        <v>312</v>
      </c>
      <c r="G37" s="25">
        <f t="shared" si="1"/>
        <v>6051283</v>
      </c>
      <c r="H37" s="162"/>
      <c r="I37" s="165"/>
      <c r="J37" s="168"/>
    </row>
    <row r="38" spans="1:10" x14ac:dyDescent="0.35">
      <c r="A38" s="17" t="s">
        <v>12</v>
      </c>
      <c r="B38" s="18">
        <v>2</v>
      </c>
      <c r="C38" s="18">
        <v>69830</v>
      </c>
      <c r="D38" s="18">
        <v>20</v>
      </c>
      <c r="E38" s="18">
        <v>612640</v>
      </c>
      <c r="F38" s="25">
        <f t="shared" si="1"/>
        <v>22</v>
      </c>
      <c r="G38" s="25">
        <f t="shared" si="1"/>
        <v>682470</v>
      </c>
      <c r="H38" s="162"/>
      <c r="I38" s="165"/>
      <c r="J38" s="168"/>
    </row>
    <row r="39" spans="1:10" x14ac:dyDescent="0.35">
      <c r="A39" s="17" t="s">
        <v>13</v>
      </c>
      <c r="B39" s="18">
        <v>4850</v>
      </c>
      <c r="C39" s="18">
        <v>3706611</v>
      </c>
      <c r="D39" s="18">
        <v>3613</v>
      </c>
      <c r="E39" s="18">
        <v>24165664</v>
      </c>
      <c r="F39" s="25">
        <f t="shared" si="1"/>
        <v>8463</v>
      </c>
      <c r="G39" s="25">
        <f t="shared" si="1"/>
        <v>27872275</v>
      </c>
      <c r="H39" s="162"/>
      <c r="I39" s="165"/>
      <c r="J39" s="168"/>
    </row>
    <row r="40" spans="1:10" ht="15" thickBot="1" x14ac:dyDescent="0.4">
      <c r="A40" s="17" t="s">
        <v>14</v>
      </c>
      <c r="B40" s="18">
        <v>8</v>
      </c>
      <c r="C40" s="18">
        <v>103016.92999999989</v>
      </c>
      <c r="D40" s="18">
        <v>21</v>
      </c>
      <c r="E40" s="18">
        <v>909995.18999999797</v>
      </c>
      <c r="F40" s="27">
        <f t="shared" si="1"/>
        <v>29</v>
      </c>
      <c r="G40" s="27">
        <f t="shared" si="1"/>
        <v>1013012.1199999979</v>
      </c>
      <c r="H40" s="163"/>
      <c r="I40" s="166"/>
      <c r="J40" s="169"/>
    </row>
    <row r="41" spans="1:10" x14ac:dyDescent="0.35">
      <c r="A41" s="61" t="s">
        <v>19</v>
      </c>
      <c r="B41" s="62">
        <v>0</v>
      </c>
      <c r="C41" s="62">
        <v>9.1999999999999904</v>
      </c>
      <c r="D41" s="62">
        <v>0</v>
      </c>
      <c r="E41" s="62">
        <v>0</v>
      </c>
      <c r="F41" s="64">
        <f>B41+D41</f>
        <v>0</v>
      </c>
      <c r="G41" s="64">
        <f>C41+E41</f>
        <v>9.1999999999999904</v>
      </c>
      <c r="H41" s="170">
        <f>G41/G2</f>
        <v>1.0079142228921744E-7</v>
      </c>
      <c r="I41" s="170">
        <f>F41/F2</f>
        <v>0</v>
      </c>
      <c r="J41" s="172">
        <f>F42/G41</f>
        <v>0</v>
      </c>
    </row>
    <row r="42" spans="1:10" ht="15" thickBot="1" x14ac:dyDescent="0.4">
      <c r="A42" s="21" t="s">
        <v>10</v>
      </c>
      <c r="B42" s="22">
        <v>0</v>
      </c>
      <c r="C42" s="22">
        <v>9.1999999999999904</v>
      </c>
      <c r="D42" s="22">
        <v>0</v>
      </c>
      <c r="E42" s="22">
        <v>0</v>
      </c>
      <c r="F42" s="26">
        <f t="shared" ref="F42:G42" si="2">B42+D42</f>
        <v>0</v>
      </c>
      <c r="G42" s="26">
        <f t="shared" si="2"/>
        <v>9.1999999999999904</v>
      </c>
      <c r="H42" s="171"/>
      <c r="I42" s="171"/>
      <c r="J42" s="173"/>
    </row>
  </sheetData>
  <mergeCells count="18">
    <mergeCell ref="H3:H10"/>
    <mergeCell ref="I3:I10"/>
    <mergeCell ref="J3:J10"/>
    <mergeCell ref="H11:H18"/>
    <mergeCell ref="I11:I18"/>
    <mergeCell ref="J11:J18"/>
    <mergeCell ref="H19:H26"/>
    <mergeCell ref="I19:I26"/>
    <mergeCell ref="J19:J26"/>
    <mergeCell ref="H27:H33"/>
    <mergeCell ref="I27:I33"/>
    <mergeCell ref="J27:J33"/>
    <mergeCell ref="H34:H40"/>
    <mergeCell ref="I34:I40"/>
    <mergeCell ref="J34:J40"/>
    <mergeCell ref="H41:H42"/>
    <mergeCell ref="I41:I42"/>
    <mergeCell ref="J41:J42"/>
  </mergeCells>
  <pageMargins left="0.7" right="0.7" top="0.75" bottom="0.75" header="0.3" footer="0.3"/>
  <pageSetup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A8340-2D75-4327-8C70-BA4734DC9B92}">
  <sheetPr>
    <tabColor rgb="FF7030A0"/>
  </sheetPr>
  <dimension ref="A1:M42"/>
  <sheetViews>
    <sheetView zoomScaleNormal="100" workbookViewId="0">
      <selection activeCell="J1" sqref="J1"/>
    </sheetView>
  </sheetViews>
  <sheetFormatPr defaultRowHeight="14.5" x14ac:dyDescent="0.35"/>
  <cols>
    <col min="1" max="1" width="17.453125" customWidth="1"/>
    <col min="2" max="2" width="13.1796875" style="18" customWidth="1"/>
    <col min="3" max="3" width="14.453125" style="18" customWidth="1"/>
    <col min="4" max="4" width="13.1796875" style="18" customWidth="1"/>
    <col min="5" max="5" width="14.1796875" style="18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53">
        <f>JAN!A1</f>
        <v>2015</v>
      </c>
      <c r="B1" s="199" t="s">
        <v>0</v>
      </c>
      <c r="C1" s="54" t="s">
        <v>1</v>
      </c>
      <c r="D1" s="55" t="s">
        <v>53</v>
      </c>
      <c r="E1" s="56" t="s">
        <v>54</v>
      </c>
      <c r="F1" s="57" t="s">
        <v>2</v>
      </c>
      <c r="G1" s="58" t="s">
        <v>3</v>
      </c>
      <c r="H1" s="59" t="s">
        <v>4</v>
      </c>
      <c r="I1" s="59" t="s">
        <v>5</v>
      </c>
      <c r="J1" s="60" t="s">
        <v>56</v>
      </c>
    </row>
    <row r="2" spans="1:12" ht="15" thickBot="1" x14ac:dyDescent="0.4">
      <c r="A2" s="9" t="s">
        <v>29</v>
      </c>
      <c r="B2" s="10">
        <v>1570871</v>
      </c>
      <c r="C2" s="10">
        <v>102000298.23999998</v>
      </c>
      <c r="D2" s="10">
        <v>27972</v>
      </c>
      <c r="E2" s="10">
        <v>62727934.479999997</v>
      </c>
      <c r="F2" s="11">
        <f>B2+D2</f>
        <v>1598843</v>
      </c>
      <c r="G2" s="11">
        <f>C2+E2</f>
        <v>164728232.71999997</v>
      </c>
      <c r="H2" s="12">
        <f>SUM(H3:H42)</f>
        <v>1</v>
      </c>
      <c r="I2" s="13">
        <f>SUM(I3:I42)</f>
        <v>0.99999999999999989</v>
      </c>
      <c r="J2" s="13">
        <f>E2/G2</f>
        <v>0.38079650005486931</v>
      </c>
    </row>
    <row r="3" spans="1:12" x14ac:dyDescent="0.35">
      <c r="A3" s="61" t="s">
        <v>7</v>
      </c>
      <c r="B3" s="62">
        <v>1306452</v>
      </c>
      <c r="C3" s="62">
        <v>64505050.32</v>
      </c>
      <c r="D3" s="62">
        <v>6208</v>
      </c>
      <c r="E3" s="62">
        <v>474439.26</v>
      </c>
      <c r="F3" s="63">
        <f>B3+D3</f>
        <v>1312660</v>
      </c>
      <c r="G3" s="63">
        <f>C3+E3</f>
        <v>64979489.579999998</v>
      </c>
      <c r="H3" s="161">
        <f>G3/G$2</f>
        <v>0.3944648012490376</v>
      </c>
      <c r="I3" s="181">
        <f>F3/F2</f>
        <v>0.82100619010121689</v>
      </c>
      <c r="J3" s="184">
        <f>E3/G3</f>
        <v>7.3013694485225293E-3</v>
      </c>
    </row>
    <row r="4" spans="1:12" x14ac:dyDescent="0.35">
      <c r="A4" s="17" t="s">
        <v>8</v>
      </c>
      <c r="B4" s="18">
        <v>27967</v>
      </c>
      <c r="C4" s="18">
        <v>1789810</v>
      </c>
      <c r="D4" s="18">
        <v>50</v>
      </c>
      <c r="E4" s="18">
        <v>8829</v>
      </c>
      <c r="F4" s="19">
        <f>B4+D4</f>
        <v>28017</v>
      </c>
      <c r="G4" s="19">
        <f t="shared" ref="F4:G33" si="0">C4+E4</f>
        <v>1798639</v>
      </c>
      <c r="H4" s="162"/>
      <c r="I4" s="182"/>
      <c r="J4" s="185"/>
      <c r="L4" s="18"/>
    </row>
    <row r="5" spans="1:12" x14ac:dyDescent="0.35">
      <c r="A5" s="17" t="s">
        <v>9</v>
      </c>
      <c r="B5" s="18">
        <v>1484</v>
      </c>
      <c r="C5" s="18">
        <v>75461</v>
      </c>
      <c r="D5" s="18">
        <v>0</v>
      </c>
      <c r="E5" s="18">
        <v>0</v>
      </c>
      <c r="F5" s="19">
        <f t="shared" si="0"/>
        <v>1484</v>
      </c>
      <c r="G5" s="19">
        <f t="shared" si="0"/>
        <v>75461</v>
      </c>
      <c r="H5" s="162"/>
      <c r="I5" s="182"/>
      <c r="J5" s="185"/>
      <c r="L5" s="20"/>
    </row>
    <row r="6" spans="1:12" x14ac:dyDescent="0.35">
      <c r="A6" s="17" t="s">
        <v>10</v>
      </c>
      <c r="B6" s="18">
        <v>243984</v>
      </c>
      <c r="C6" s="18">
        <v>14033921</v>
      </c>
      <c r="D6" s="18">
        <v>352</v>
      </c>
      <c r="E6" s="18">
        <v>4080.2000000000003</v>
      </c>
      <c r="F6" s="19">
        <f t="shared" si="0"/>
        <v>244336</v>
      </c>
      <c r="G6" s="19">
        <f t="shared" si="0"/>
        <v>14038001.199999999</v>
      </c>
      <c r="H6" s="162"/>
      <c r="I6" s="182"/>
      <c r="J6" s="185"/>
    </row>
    <row r="7" spans="1:12" x14ac:dyDescent="0.35">
      <c r="A7" s="17" t="s">
        <v>11</v>
      </c>
      <c r="B7" s="18">
        <v>226749</v>
      </c>
      <c r="C7" s="18">
        <v>12394954</v>
      </c>
      <c r="D7" s="18">
        <v>467</v>
      </c>
      <c r="E7" s="18">
        <v>48811</v>
      </c>
      <c r="F7" s="19">
        <f t="shared" si="0"/>
        <v>227216</v>
      </c>
      <c r="G7" s="19">
        <f t="shared" si="0"/>
        <v>12443765</v>
      </c>
      <c r="H7" s="162"/>
      <c r="I7" s="182"/>
      <c r="J7" s="185"/>
    </row>
    <row r="8" spans="1:12" x14ac:dyDescent="0.35">
      <c r="A8" s="17" t="s">
        <v>12</v>
      </c>
      <c r="B8" s="18">
        <v>40194</v>
      </c>
      <c r="C8" s="18">
        <v>1639680</v>
      </c>
      <c r="D8" s="18">
        <v>182</v>
      </c>
      <c r="E8" s="18">
        <v>10700</v>
      </c>
      <c r="F8" s="19">
        <f t="shared" si="0"/>
        <v>40376</v>
      </c>
      <c r="G8" s="19">
        <f t="shared" si="0"/>
        <v>1650380</v>
      </c>
      <c r="H8" s="162"/>
      <c r="I8" s="182"/>
      <c r="J8" s="185"/>
    </row>
    <row r="9" spans="1:12" x14ac:dyDescent="0.35">
      <c r="A9" s="17" t="s">
        <v>13</v>
      </c>
      <c r="B9" s="18">
        <v>754933</v>
      </c>
      <c r="C9" s="18">
        <v>34048001</v>
      </c>
      <c r="D9" s="18">
        <v>5151</v>
      </c>
      <c r="E9" s="18">
        <v>400658</v>
      </c>
      <c r="F9" s="19">
        <f t="shared" si="0"/>
        <v>760084</v>
      </c>
      <c r="G9" s="19">
        <f t="shared" si="0"/>
        <v>34448659</v>
      </c>
      <c r="H9" s="162"/>
      <c r="I9" s="182"/>
      <c r="J9" s="185"/>
    </row>
    <row r="10" spans="1:12" ht="15" thickBot="1" x14ac:dyDescent="0.4">
      <c r="A10" s="21" t="s">
        <v>14</v>
      </c>
      <c r="B10" s="22">
        <v>11141</v>
      </c>
      <c r="C10" s="22">
        <v>523223.31999999902</v>
      </c>
      <c r="D10" s="22">
        <v>6</v>
      </c>
      <c r="E10" s="22">
        <v>1361.0599999999899</v>
      </c>
      <c r="F10" s="23">
        <f t="shared" si="0"/>
        <v>11147</v>
      </c>
      <c r="G10" s="23">
        <f t="shared" si="0"/>
        <v>524584.37999999896</v>
      </c>
      <c r="H10" s="174"/>
      <c r="I10" s="183"/>
      <c r="J10" s="186"/>
    </row>
    <row r="11" spans="1:12" x14ac:dyDescent="0.35">
      <c r="A11" s="61" t="s">
        <v>15</v>
      </c>
      <c r="B11" s="62">
        <v>141788</v>
      </c>
      <c r="C11" s="62">
        <v>7215669.9100000001</v>
      </c>
      <c r="D11" s="62">
        <v>1111</v>
      </c>
      <c r="E11" s="62">
        <v>56136</v>
      </c>
      <c r="F11" s="64">
        <f t="shared" si="0"/>
        <v>142899</v>
      </c>
      <c r="G11" s="64">
        <f t="shared" si="0"/>
        <v>7271805.9100000001</v>
      </c>
      <c r="H11" s="161">
        <f>G11/G2</f>
        <v>4.4144259851074799E-2</v>
      </c>
      <c r="I11" s="175">
        <f>F11/F2</f>
        <v>8.9376505385456856E-2</v>
      </c>
      <c r="J11" s="178">
        <f>E11/G11</f>
        <v>7.7196779857398581E-3</v>
      </c>
    </row>
    <row r="12" spans="1:12" x14ac:dyDescent="0.35">
      <c r="A12" s="17" t="s">
        <v>8</v>
      </c>
      <c r="B12" s="18">
        <v>6073</v>
      </c>
      <c r="C12" s="18">
        <v>344485</v>
      </c>
      <c r="D12" s="18">
        <v>0</v>
      </c>
      <c r="E12" s="18">
        <v>0</v>
      </c>
      <c r="F12" s="25">
        <f t="shared" si="0"/>
        <v>6073</v>
      </c>
      <c r="G12" s="25">
        <f t="shared" si="0"/>
        <v>344485</v>
      </c>
      <c r="H12" s="162"/>
      <c r="I12" s="176"/>
      <c r="J12" s="179"/>
    </row>
    <row r="13" spans="1:12" x14ac:dyDescent="0.35">
      <c r="A13" s="17" t="s">
        <v>9</v>
      </c>
      <c r="B13" s="18">
        <v>110</v>
      </c>
      <c r="C13" s="18">
        <v>4742</v>
      </c>
      <c r="D13" s="18">
        <v>0</v>
      </c>
      <c r="E13" s="18">
        <v>0</v>
      </c>
      <c r="F13" s="25">
        <f t="shared" si="0"/>
        <v>110</v>
      </c>
      <c r="G13" s="25">
        <f t="shared" si="0"/>
        <v>4742</v>
      </c>
      <c r="H13" s="162"/>
      <c r="I13" s="176"/>
      <c r="J13" s="179"/>
    </row>
    <row r="14" spans="1:12" x14ac:dyDescent="0.35">
      <c r="A14" s="17" t="s">
        <v>10</v>
      </c>
      <c r="B14" s="18">
        <v>37584</v>
      </c>
      <c r="C14" s="18">
        <v>2162198</v>
      </c>
      <c r="D14" s="18">
        <v>0</v>
      </c>
      <c r="E14" s="18">
        <v>0</v>
      </c>
      <c r="F14" s="25">
        <f t="shared" si="0"/>
        <v>37584</v>
      </c>
      <c r="G14" s="25">
        <f t="shared" si="0"/>
        <v>2162198</v>
      </c>
      <c r="H14" s="162"/>
      <c r="I14" s="176"/>
      <c r="J14" s="179"/>
    </row>
    <row r="15" spans="1:12" x14ac:dyDescent="0.35">
      <c r="A15" s="17" t="s">
        <v>11</v>
      </c>
      <c r="B15" s="18">
        <v>29542</v>
      </c>
      <c r="C15" s="18">
        <v>1509603</v>
      </c>
      <c r="D15" s="18">
        <v>131</v>
      </c>
      <c r="E15" s="18">
        <v>8193</v>
      </c>
      <c r="F15" s="25">
        <f t="shared" si="0"/>
        <v>29673</v>
      </c>
      <c r="G15" s="25">
        <f t="shared" si="0"/>
        <v>1517796</v>
      </c>
      <c r="H15" s="162"/>
      <c r="I15" s="176"/>
      <c r="J15" s="179"/>
    </row>
    <row r="16" spans="1:12" x14ac:dyDescent="0.35">
      <c r="A16" s="17" t="s">
        <v>12</v>
      </c>
      <c r="B16" s="18">
        <v>10082</v>
      </c>
      <c r="C16" s="18">
        <v>427020</v>
      </c>
      <c r="D16" s="18">
        <v>0</v>
      </c>
      <c r="E16" s="18">
        <v>0</v>
      </c>
      <c r="F16" s="25">
        <f t="shared" si="0"/>
        <v>10082</v>
      </c>
      <c r="G16" s="25">
        <f t="shared" si="0"/>
        <v>427020</v>
      </c>
      <c r="H16" s="162"/>
      <c r="I16" s="176"/>
      <c r="J16" s="179"/>
    </row>
    <row r="17" spans="1:13" x14ac:dyDescent="0.35">
      <c r="A17" s="17" t="s">
        <v>13</v>
      </c>
      <c r="B17" s="18">
        <v>55504</v>
      </c>
      <c r="C17" s="18">
        <v>2632359</v>
      </c>
      <c r="D17" s="18">
        <v>980</v>
      </c>
      <c r="E17" s="18">
        <v>47943</v>
      </c>
      <c r="F17" s="25">
        <f t="shared" si="0"/>
        <v>56484</v>
      </c>
      <c r="G17" s="25">
        <f t="shared" si="0"/>
        <v>2680302</v>
      </c>
      <c r="H17" s="162"/>
      <c r="I17" s="176"/>
      <c r="J17" s="179"/>
    </row>
    <row r="18" spans="1:13" ht="15" thickBot="1" x14ac:dyDescent="0.4">
      <c r="A18" s="21" t="s">
        <v>14</v>
      </c>
      <c r="B18" s="22">
        <v>2893</v>
      </c>
      <c r="C18" s="22">
        <v>135262.91</v>
      </c>
      <c r="D18" s="22">
        <v>0</v>
      </c>
      <c r="E18" s="22">
        <v>0</v>
      </c>
      <c r="F18" s="26">
        <f t="shared" si="0"/>
        <v>2893</v>
      </c>
      <c r="G18" s="26">
        <f t="shared" si="0"/>
        <v>135262.91</v>
      </c>
      <c r="H18" s="174"/>
      <c r="I18" s="177"/>
      <c r="J18" s="180"/>
    </row>
    <row r="19" spans="1:13" x14ac:dyDescent="0.35">
      <c r="A19" s="61" t="s">
        <v>49</v>
      </c>
      <c r="B19" s="62">
        <v>100074</v>
      </c>
      <c r="C19" s="62">
        <v>7996271.8599999985</v>
      </c>
      <c r="D19" s="62">
        <v>9006</v>
      </c>
      <c r="E19" s="62">
        <v>4393891.12</v>
      </c>
      <c r="F19" s="64">
        <f t="shared" si="0"/>
        <v>109080</v>
      </c>
      <c r="G19" s="64">
        <f t="shared" si="0"/>
        <v>12390162.979999999</v>
      </c>
      <c r="H19" s="161">
        <f>G19/G2</f>
        <v>7.5215782840701143E-2</v>
      </c>
      <c r="I19" s="175">
        <f>F19/F2</f>
        <v>6.8224334722045879E-2</v>
      </c>
      <c r="J19" s="178">
        <f>E19/G19</f>
        <v>0.35462738683038703</v>
      </c>
    </row>
    <row r="20" spans="1:13" x14ac:dyDescent="0.35">
      <c r="A20" s="17" t="s">
        <v>8</v>
      </c>
      <c r="B20" s="18">
        <v>4112</v>
      </c>
      <c r="C20" s="18">
        <v>567298</v>
      </c>
      <c r="D20" s="18">
        <v>479</v>
      </c>
      <c r="E20" s="18">
        <v>136336</v>
      </c>
      <c r="F20" s="25">
        <f t="shared" si="0"/>
        <v>4591</v>
      </c>
      <c r="G20" s="25">
        <f t="shared" si="0"/>
        <v>703634</v>
      </c>
      <c r="H20" s="162"/>
      <c r="I20" s="176"/>
      <c r="J20" s="179"/>
    </row>
    <row r="21" spans="1:13" x14ac:dyDescent="0.35">
      <c r="A21" s="17" t="s">
        <v>9</v>
      </c>
      <c r="B21" s="18">
        <v>170</v>
      </c>
      <c r="C21" s="18">
        <v>45716</v>
      </c>
      <c r="D21" s="18">
        <v>0</v>
      </c>
      <c r="E21" s="18">
        <v>0</v>
      </c>
      <c r="F21" s="25">
        <f t="shared" si="0"/>
        <v>170</v>
      </c>
      <c r="G21" s="25">
        <f t="shared" si="0"/>
        <v>45716</v>
      </c>
      <c r="H21" s="162"/>
      <c r="I21" s="176"/>
      <c r="J21" s="179"/>
      <c r="M21" s="18"/>
    </row>
    <row r="22" spans="1:13" x14ac:dyDescent="0.35">
      <c r="A22" s="17" t="s">
        <v>10</v>
      </c>
      <c r="B22" s="18">
        <v>20320</v>
      </c>
      <c r="C22" s="18">
        <v>129505.299999999</v>
      </c>
      <c r="D22" s="18">
        <v>1857</v>
      </c>
      <c r="E22" s="18">
        <v>26100.299999999901</v>
      </c>
      <c r="F22" s="25">
        <f t="shared" si="0"/>
        <v>22177</v>
      </c>
      <c r="G22" s="25">
        <f t="shared" si="0"/>
        <v>155605.5999999989</v>
      </c>
      <c r="H22" s="162"/>
      <c r="I22" s="176"/>
      <c r="J22" s="179"/>
    </row>
    <row r="23" spans="1:13" x14ac:dyDescent="0.35">
      <c r="A23" s="17" t="s">
        <v>11</v>
      </c>
      <c r="B23" s="18">
        <v>21924</v>
      </c>
      <c r="C23" s="18">
        <v>2576375</v>
      </c>
      <c r="D23" s="18">
        <v>1991</v>
      </c>
      <c r="E23" s="18">
        <v>2889975</v>
      </c>
      <c r="F23" s="25">
        <f t="shared" si="0"/>
        <v>23915</v>
      </c>
      <c r="G23" s="25">
        <f t="shared" si="0"/>
        <v>5466350</v>
      </c>
      <c r="H23" s="162"/>
      <c r="I23" s="176"/>
      <c r="J23" s="179"/>
    </row>
    <row r="24" spans="1:13" x14ac:dyDescent="0.35">
      <c r="A24" s="17" t="s">
        <v>12</v>
      </c>
      <c r="B24" s="18">
        <v>3332</v>
      </c>
      <c r="C24" s="18">
        <v>345690</v>
      </c>
      <c r="D24" s="18">
        <v>215</v>
      </c>
      <c r="E24" s="18">
        <v>47810</v>
      </c>
      <c r="F24" s="25">
        <f t="shared" si="0"/>
        <v>3547</v>
      </c>
      <c r="G24" s="25">
        <f t="shared" si="0"/>
        <v>393500</v>
      </c>
      <c r="H24" s="162"/>
      <c r="I24" s="176"/>
      <c r="J24" s="179"/>
    </row>
    <row r="25" spans="1:13" x14ac:dyDescent="0.35">
      <c r="A25" s="17" t="s">
        <v>13</v>
      </c>
      <c r="B25" s="18">
        <v>48955</v>
      </c>
      <c r="C25" s="18">
        <v>4208871</v>
      </c>
      <c r="D25" s="18">
        <v>4374</v>
      </c>
      <c r="E25" s="18">
        <v>1274024</v>
      </c>
      <c r="F25" s="25">
        <f t="shared" si="0"/>
        <v>53329</v>
      </c>
      <c r="G25" s="25">
        <f t="shared" si="0"/>
        <v>5482895</v>
      </c>
      <c r="H25" s="162"/>
      <c r="I25" s="176"/>
      <c r="J25" s="179"/>
    </row>
    <row r="26" spans="1:13" ht="15" thickBot="1" x14ac:dyDescent="0.4">
      <c r="A26" s="21" t="s">
        <v>14</v>
      </c>
      <c r="B26" s="22">
        <v>1261</v>
      </c>
      <c r="C26" s="22">
        <v>122816.5599999999</v>
      </c>
      <c r="D26" s="22">
        <v>90</v>
      </c>
      <c r="E26" s="22">
        <v>19645.82</v>
      </c>
      <c r="F26" s="26">
        <f t="shared" si="0"/>
        <v>1351</v>
      </c>
      <c r="G26" s="26">
        <f t="shared" si="0"/>
        <v>142462.37999999989</v>
      </c>
      <c r="H26" s="174"/>
      <c r="I26" s="177"/>
      <c r="J26" s="180"/>
    </row>
    <row r="27" spans="1:13" x14ac:dyDescent="0.35">
      <c r="A27" s="61" t="s">
        <v>50</v>
      </c>
      <c r="B27" s="62">
        <v>17273</v>
      </c>
      <c r="C27" s="62">
        <v>8658881.6699999981</v>
      </c>
      <c r="D27" s="62">
        <v>7110</v>
      </c>
      <c r="E27" s="62">
        <v>8194635.1399999987</v>
      </c>
      <c r="F27" s="64">
        <f t="shared" si="0"/>
        <v>24383</v>
      </c>
      <c r="G27" s="64">
        <f t="shared" si="0"/>
        <v>16853516.809999995</v>
      </c>
      <c r="H27" s="161">
        <f>G27/G2</f>
        <v>0.1023110400185443</v>
      </c>
      <c r="I27" s="175">
        <f>F27/F2</f>
        <v>1.5250402947631506E-2</v>
      </c>
      <c r="J27" s="178">
        <f>E27/G27</f>
        <v>0.48622701317375677</v>
      </c>
    </row>
    <row r="28" spans="1:13" x14ac:dyDescent="0.35">
      <c r="A28" s="17" t="s">
        <v>8</v>
      </c>
      <c r="B28" s="18">
        <v>346</v>
      </c>
      <c r="C28" s="18">
        <v>502410</v>
      </c>
      <c r="D28" s="18">
        <v>234</v>
      </c>
      <c r="E28" s="18">
        <v>468187</v>
      </c>
      <c r="F28" s="25">
        <f t="shared" si="0"/>
        <v>580</v>
      </c>
      <c r="G28" s="25">
        <f t="shared" si="0"/>
        <v>970597</v>
      </c>
      <c r="H28" s="162"/>
      <c r="I28" s="176"/>
      <c r="J28" s="179"/>
    </row>
    <row r="29" spans="1:13" x14ac:dyDescent="0.35">
      <c r="A29" s="17" t="s">
        <v>10</v>
      </c>
      <c r="B29" s="18">
        <v>4709</v>
      </c>
      <c r="C29" s="18">
        <v>286461.59999999998</v>
      </c>
      <c r="D29" s="18">
        <v>2174</v>
      </c>
      <c r="E29" s="18">
        <v>212085.99999999889</v>
      </c>
      <c r="F29" s="25">
        <f t="shared" si="0"/>
        <v>6883</v>
      </c>
      <c r="G29" s="25">
        <f t="shared" si="0"/>
        <v>498547.59999999887</v>
      </c>
      <c r="H29" s="162"/>
      <c r="I29" s="176"/>
      <c r="J29" s="179"/>
    </row>
    <row r="30" spans="1:13" x14ac:dyDescent="0.35">
      <c r="A30" s="17" t="s">
        <v>11</v>
      </c>
      <c r="B30" s="18">
        <v>2196</v>
      </c>
      <c r="C30" s="18">
        <v>3730517</v>
      </c>
      <c r="D30" s="18">
        <v>1500</v>
      </c>
      <c r="E30" s="18">
        <v>3987000</v>
      </c>
      <c r="F30" s="25">
        <f t="shared" si="0"/>
        <v>3696</v>
      </c>
      <c r="G30" s="25">
        <f t="shared" si="0"/>
        <v>7717517</v>
      </c>
      <c r="H30" s="162"/>
      <c r="I30" s="176"/>
      <c r="J30" s="179"/>
    </row>
    <row r="31" spans="1:13" x14ac:dyDescent="0.35">
      <c r="A31" s="17" t="s">
        <v>12</v>
      </c>
      <c r="B31" s="18">
        <v>290</v>
      </c>
      <c r="C31" s="18">
        <v>265010</v>
      </c>
      <c r="D31" s="18">
        <v>244</v>
      </c>
      <c r="E31" s="18">
        <v>392200</v>
      </c>
      <c r="F31" s="25">
        <f t="shared" si="0"/>
        <v>534</v>
      </c>
      <c r="G31" s="25">
        <f t="shared" si="0"/>
        <v>657210</v>
      </c>
      <c r="H31" s="162"/>
      <c r="I31" s="176"/>
      <c r="J31" s="179"/>
    </row>
    <row r="32" spans="1:13" x14ac:dyDescent="0.35">
      <c r="A32" s="17" t="s">
        <v>13</v>
      </c>
      <c r="B32" s="18">
        <v>9549</v>
      </c>
      <c r="C32" s="18">
        <v>3654303</v>
      </c>
      <c r="D32" s="18">
        <v>2865</v>
      </c>
      <c r="E32" s="18">
        <v>2970024</v>
      </c>
      <c r="F32" s="25">
        <f t="shared" si="0"/>
        <v>12414</v>
      </c>
      <c r="G32" s="25">
        <f t="shared" si="0"/>
        <v>6624327</v>
      </c>
      <c r="H32" s="162"/>
      <c r="I32" s="176"/>
      <c r="J32" s="179"/>
    </row>
    <row r="33" spans="1:10" ht="15" thickBot="1" x14ac:dyDescent="0.4">
      <c r="A33" s="21" t="s">
        <v>14</v>
      </c>
      <c r="B33" s="22">
        <v>183</v>
      </c>
      <c r="C33" s="22">
        <v>220180.0699999989</v>
      </c>
      <c r="D33" s="22">
        <v>93</v>
      </c>
      <c r="E33" s="22">
        <v>165138.1399999999</v>
      </c>
      <c r="F33" s="26">
        <f t="shared" si="0"/>
        <v>276</v>
      </c>
      <c r="G33" s="26">
        <f t="shared" si="0"/>
        <v>385318.2099999988</v>
      </c>
      <c r="H33" s="174"/>
      <c r="I33" s="177"/>
      <c r="J33" s="180"/>
    </row>
    <row r="34" spans="1:10" x14ac:dyDescent="0.35">
      <c r="A34" s="61" t="s">
        <v>18</v>
      </c>
      <c r="B34" s="62">
        <v>5284</v>
      </c>
      <c r="C34" s="62">
        <v>13624417.279999999</v>
      </c>
      <c r="D34" s="62">
        <v>4537</v>
      </c>
      <c r="E34" s="62">
        <v>49608832.960000001</v>
      </c>
      <c r="F34" s="64">
        <f>B34+D34</f>
        <v>9821</v>
      </c>
      <c r="G34" s="64">
        <f>C34+E34</f>
        <v>63233250.240000002</v>
      </c>
      <c r="H34" s="161">
        <f>G34/G2</f>
        <v>0.38386407233228775</v>
      </c>
      <c r="I34" s="164">
        <f>F34/F2</f>
        <v>6.1425668436488135E-3</v>
      </c>
      <c r="J34" s="167">
        <f>E34/G34</f>
        <v>0.78453713468327324</v>
      </c>
    </row>
    <row r="35" spans="1:10" x14ac:dyDescent="0.35">
      <c r="A35" s="17" t="s">
        <v>8</v>
      </c>
      <c r="B35" s="18">
        <v>39</v>
      </c>
      <c r="C35" s="18">
        <v>450417</v>
      </c>
      <c r="D35" s="18">
        <v>68</v>
      </c>
      <c r="E35" s="18">
        <v>3552406</v>
      </c>
      <c r="F35" s="25">
        <f>B35+D35</f>
        <v>107</v>
      </c>
      <c r="G35" s="25">
        <f>C35+E35</f>
        <v>4002823</v>
      </c>
      <c r="H35" s="162"/>
      <c r="I35" s="165"/>
      <c r="J35" s="168"/>
    </row>
    <row r="36" spans="1:10" x14ac:dyDescent="0.35">
      <c r="A36" s="17" t="s">
        <v>10</v>
      </c>
      <c r="B36" s="18">
        <v>281</v>
      </c>
      <c r="C36" s="18">
        <v>146630.0999999998</v>
      </c>
      <c r="D36" s="18">
        <v>754</v>
      </c>
      <c r="E36" s="18">
        <v>968975.99999999895</v>
      </c>
      <c r="F36" s="25">
        <f t="shared" ref="F36:G40" si="1">B36+D36</f>
        <v>1035</v>
      </c>
      <c r="G36" s="25">
        <f t="shared" si="1"/>
        <v>1115606.0999999987</v>
      </c>
      <c r="H36" s="162"/>
      <c r="I36" s="165"/>
      <c r="J36" s="168"/>
    </row>
    <row r="37" spans="1:10" x14ac:dyDescent="0.35">
      <c r="A37" s="17" t="s">
        <v>11</v>
      </c>
      <c r="B37" s="18">
        <v>98</v>
      </c>
      <c r="C37" s="18">
        <v>5048987</v>
      </c>
      <c r="D37" s="18">
        <v>219</v>
      </c>
      <c r="E37" s="18">
        <v>11803953</v>
      </c>
      <c r="F37" s="25">
        <f t="shared" si="1"/>
        <v>317</v>
      </c>
      <c r="G37" s="25">
        <f t="shared" si="1"/>
        <v>16852940</v>
      </c>
      <c r="H37" s="162"/>
      <c r="I37" s="165"/>
      <c r="J37" s="168"/>
    </row>
    <row r="38" spans="1:10" x14ac:dyDescent="0.35">
      <c r="A38" s="17" t="s">
        <v>12</v>
      </c>
      <c r="B38" s="18">
        <v>2</v>
      </c>
      <c r="C38" s="18">
        <v>44400</v>
      </c>
      <c r="D38" s="18">
        <v>20</v>
      </c>
      <c r="E38" s="18">
        <v>634880</v>
      </c>
      <c r="F38" s="25">
        <f t="shared" si="1"/>
        <v>22</v>
      </c>
      <c r="G38" s="25">
        <f t="shared" si="1"/>
        <v>679280</v>
      </c>
      <c r="H38" s="162"/>
      <c r="I38" s="165"/>
      <c r="J38" s="168"/>
    </row>
    <row r="39" spans="1:10" x14ac:dyDescent="0.35">
      <c r="A39" s="17" t="s">
        <v>13</v>
      </c>
      <c r="B39" s="18">
        <v>4855</v>
      </c>
      <c r="C39" s="18">
        <v>7785292</v>
      </c>
      <c r="D39" s="18">
        <v>3455</v>
      </c>
      <c r="E39" s="18">
        <v>31699341</v>
      </c>
      <c r="F39" s="25">
        <f t="shared" si="1"/>
        <v>8310</v>
      </c>
      <c r="G39" s="25">
        <f t="shared" si="1"/>
        <v>39484633</v>
      </c>
      <c r="H39" s="162"/>
      <c r="I39" s="165"/>
      <c r="J39" s="168"/>
    </row>
    <row r="40" spans="1:10" ht="15" thickBot="1" x14ac:dyDescent="0.4">
      <c r="A40" s="17" t="s">
        <v>14</v>
      </c>
      <c r="B40" s="18">
        <v>9</v>
      </c>
      <c r="C40" s="18">
        <v>148691.18000000002</v>
      </c>
      <c r="D40" s="18">
        <v>21</v>
      </c>
      <c r="E40" s="18">
        <v>949276.95999999798</v>
      </c>
      <c r="F40" s="27">
        <f t="shared" si="1"/>
        <v>30</v>
      </c>
      <c r="G40" s="27">
        <f t="shared" si="1"/>
        <v>1097968.139999998</v>
      </c>
      <c r="H40" s="163"/>
      <c r="I40" s="166"/>
      <c r="J40" s="169"/>
    </row>
    <row r="41" spans="1:10" x14ac:dyDescent="0.35">
      <c r="A41" s="61" t="s">
        <v>19</v>
      </c>
      <c r="B41" s="62">
        <v>0</v>
      </c>
      <c r="C41" s="62">
        <v>7.2</v>
      </c>
      <c r="D41" s="62">
        <v>0</v>
      </c>
      <c r="E41" s="62">
        <v>0</v>
      </c>
      <c r="F41" s="64">
        <f>B41+D41</f>
        <v>0</v>
      </c>
      <c r="G41" s="64">
        <f>C41+E41</f>
        <v>7.2</v>
      </c>
      <c r="H41" s="170">
        <f>G41/G2</f>
        <v>4.3708354549267465E-8</v>
      </c>
      <c r="I41" s="170">
        <f>F41/F2</f>
        <v>0</v>
      </c>
      <c r="J41" s="172">
        <f>F42/G41</f>
        <v>0</v>
      </c>
    </row>
    <row r="42" spans="1:10" ht="15" thickBot="1" x14ac:dyDescent="0.4">
      <c r="A42" s="21" t="s">
        <v>10</v>
      </c>
      <c r="B42" s="22">
        <v>0</v>
      </c>
      <c r="C42" s="22">
        <v>7.2</v>
      </c>
      <c r="D42" s="22">
        <v>0</v>
      </c>
      <c r="E42" s="22">
        <v>0</v>
      </c>
      <c r="F42" s="26">
        <f t="shared" ref="F42:G42" si="2">B42+D42</f>
        <v>0</v>
      </c>
      <c r="G42" s="26">
        <f t="shared" si="2"/>
        <v>7.2</v>
      </c>
      <c r="H42" s="171"/>
      <c r="I42" s="171"/>
      <c r="J42" s="173"/>
    </row>
  </sheetData>
  <mergeCells count="18">
    <mergeCell ref="H3:H10"/>
    <mergeCell ref="I3:I10"/>
    <mergeCell ref="J3:J10"/>
    <mergeCell ref="H11:H18"/>
    <mergeCell ref="I11:I18"/>
    <mergeCell ref="J11:J18"/>
    <mergeCell ref="H19:H26"/>
    <mergeCell ref="I19:I26"/>
    <mergeCell ref="J19:J26"/>
    <mergeCell ref="H27:H33"/>
    <mergeCell ref="I27:I33"/>
    <mergeCell ref="J27:J33"/>
    <mergeCell ref="H34:H40"/>
    <mergeCell ref="I34:I40"/>
    <mergeCell ref="J34:J40"/>
    <mergeCell ref="H41:H42"/>
    <mergeCell ref="I41:I42"/>
    <mergeCell ref="J41:J42"/>
  </mergeCells>
  <pageMargins left="0.7" right="0.7" top="0.75" bottom="0.75" header="0.3" footer="0.3"/>
  <pageSetup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9DBF7-B975-4D08-8C29-55D1B9BED4D9}">
  <sheetPr>
    <tabColor rgb="FF7030A0"/>
  </sheetPr>
  <dimension ref="A1:M42"/>
  <sheetViews>
    <sheetView zoomScaleNormal="100" workbookViewId="0">
      <selection activeCell="J1" sqref="J1"/>
    </sheetView>
  </sheetViews>
  <sheetFormatPr defaultRowHeight="14.5" x14ac:dyDescent="0.35"/>
  <cols>
    <col min="1" max="1" width="17.453125" customWidth="1"/>
    <col min="2" max="2" width="13.1796875" style="18" customWidth="1"/>
    <col min="3" max="3" width="14.453125" style="18" customWidth="1"/>
    <col min="4" max="4" width="13.1796875" style="18" customWidth="1"/>
    <col min="5" max="5" width="14.1796875" style="18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53">
        <f>JAN!A1</f>
        <v>2015</v>
      </c>
      <c r="B1" s="200" t="s">
        <v>0</v>
      </c>
      <c r="C1" s="54" t="s">
        <v>1</v>
      </c>
      <c r="D1" s="55" t="s">
        <v>53</v>
      </c>
      <c r="E1" s="56" t="s">
        <v>54</v>
      </c>
      <c r="F1" s="57" t="s">
        <v>2</v>
      </c>
      <c r="G1" s="58" t="s">
        <v>3</v>
      </c>
      <c r="H1" s="59" t="s">
        <v>4</v>
      </c>
      <c r="I1" s="59" t="s">
        <v>5</v>
      </c>
      <c r="J1" s="60" t="s">
        <v>56</v>
      </c>
    </row>
    <row r="2" spans="1:12" ht="15" thickBot="1" x14ac:dyDescent="0.4">
      <c r="A2" s="9" t="s">
        <v>30</v>
      </c>
      <c r="B2" s="10">
        <v>1581326</v>
      </c>
      <c r="C2" s="10">
        <v>160267288.78000003</v>
      </c>
      <c r="D2" s="10">
        <v>30191</v>
      </c>
      <c r="E2" s="10">
        <v>61088377.509999998</v>
      </c>
      <c r="F2" s="11">
        <f>B2+D2</f>
        <v>1611517</v>
      </c>
      <c r="G2" s="11">
        <f>C2+E2</f>
        <v>221355666.29000002</v>
      </c>
      <c r="H2" s="12">
        <f>SUM(H3:H42)</f>
        <v>1</v>
      </c>
      <c r="I2" s="13">
        <f>SUM(I3:I42)</f>
        <v>0.99999999999999989</v>
      </c>
      <c r="J2" s="13">
        <f>E2/G2</f>
        <v>0.27597385932722218</v>
      </c>
    </row>
    <row r="3" spans="1:12" x14ac:dyDescent="0.35">
      <c r="A3" s="61" t="s">
        <v>7</v>
      </c>
      <c r="B3" s="62">
        <v>1312891</v>
      </c>
      <c r="C3" s="62">
        <v>106085903.18000001</v>
      </c>
      <c r="D3" s="62">
        <v>7049</v>
      </c>
      <c r="E3" s="62">
        <v>798308.03</v>
      </c>
      <c r="F3" s="63">
        <f>B3+D3</f>
        <v>1319940</v>
      </c>
      <c r="G3" s="63">
        <f>C3+E3</f>
        <v>106884211.21000001</v>
      </c>
      <c r="H3" s="161">
        <f>G3/G$2</f>
        <v>0.48286187112992202</v>
      </c>
      <c r="I3" s="181">
        <f>F3/F2</f>
        <v>0.8190667551133497</v>
      </c>
      <c r="J3" s="184">
        <f>E3/G3</f>
        <v>7.4689050979805608E-3</v>
      </c>
    </row>
    <row r="4" spans="1:12" x14ac:dyDescent="0.35">
      <c r="A4" s="17" t="s">
        <v>8</v>
      </c>
      <c r="B4" s="18">
        <v>28192</v>
      </c>
      <c r="C4" s="18">
        <v>2455123</v>
      </c>
      <c r="D4" s="18">
        <v>46</v>
      </c>
      <c r="E4" s="18">
        <v>10900</v>
      </c>
      <c r="F4" s="19">
        <f>B4+D4</f>
        <v>28238</v>
      </c>
      <c r="G4" s="19">
        <f t="shared" ref="F4:G33" si="0">C4+E4</f>
        <v>2466023</v>
      </c>
      <c r="H4" s="162"/>
      <c r="I4" s="182"/>
      <c r="J4" s="185"/>
      <c r="L4" s="18"/>
    </row>
    <row r="5" spans="1:12" x14ac:dyDescent="0.35">
      <c r="A5" s="17" t="s">
        <v>9</v>
      </c>
      <c r="B5" s="18">
        <v>1503</v>
      </c>
      <c r="C5" s="18">
        <v>115284</v>
      </c>
      <c r="D5" s="18">
        <v>0</v>
      </c>
      <c r="E5" s="18">
        <v>0</v>
      </c>
      <c r="F5" s="19">
        <f t="shared" si="0"/>
        <v>1503</v>
      </c>
      <c r="G5" s="19">
        <f t="shared" si="0"/>
        <v>115284</v>
      </c>
      <c r="H5" s="162"/>
      <c r="I5" s="182"/>
      <c r="J5" s="185"/>
      <c r="L5" s="20"/>
    </row>
    <row r="6" spans="1:12" x14ac:dyDescent="0.35">
      <c r="A6" s="17" t="s">
        <v>10</v>
      </c>
      <c r="B6" s="18">
        <v>245222</v>
      </c>
      <c r="C6" s="18">
        <v>21015144</v>
      </c>
      <c r="D6" s="18">
        <v>351</v>
      </c>
      <c r="E6" s="18">
        <v>5432.3999999999896</v>
      </c>
      <c r="F6" s="19">
        <f t="shared" si="0"/>
        <v>245573</v>
      </c>
      <c r="G6" s="19">
        <f t="shared" si="0"/>
        <v>21020576.399999999</v>
      </c>
      <c r="H6" s="162"/>
      <c r="I6" s="182"/>
      <c r="J6" s="185"/>
    </row>
    <row r="7" spans="1:12" x14ac:dyDescent="0.35">
      <c r="A7" s="17" t="s">
        <v>11</v>
      </c>
      <c r="B7" s="18">
        <v>227697</v>
      </c>
      <c r="C7" s="18">
        <v>19429417</v>
      </c>
      <c r="D7" s="18">
        <v>518</v>
      </c>
      <c r="E7" s="18">
        <v>76881</v>
      </c>
      <c r="F7" s="19">
        <f t="shared" si="0"/>
        <v>228215</v>
      </c>
      <c r="G7" s="19">
        <f t="shared" si="0"/>
        <v>19506298</v>
      </c>
      <c r="H7" s="162"/>
      <c r="I7" s="182"/>
      <c r="J7" s="185"/>
    </row>
    <row r="8" spans="1:12" x14ac:dyDescent="0.35">
      <c r="A8" s="17" t="s">
        <v>12</v>
      </c>
      <c r="B8" s="18">
        <v>40237</v>
      </c>
      <c r="C8" s="18">
        <v>2549040</v>
      </c>
      <c r="D8" s="18">
        <v>182</v>
      </c>
      <c r="E8" s="18">
        <v>16200</v>
      </c>
      <c r="F8" s="19">
        <f t="shared" si="0"/>
        <v>40419</v>
      </c>
      <c r="G8" s="19">
        <f t="shared" si="0"/>
        <v>2565240</v>
      </c>
      <c r="H8" s="162"/>
      <c r="I8" s="182"/>
      <c r="J8" s="185"/>
    </row>
    <row r="9" spans="1:12" x14ac:dyDescent="0.35">
      <c r="A9" s="17" t="s">
        <v>13</v>
      </c>
      <c r="B9" s="18">
        <v>758838</v>
      </c>
      <c r="C9" s="18">
        <v>59697931</v>
      </c>
      <c r="D9" s="18">
        <v>5947</v>
      </c>
      <c r="E9" s="18">
        <v>687201</v>
      </c>
      <c r="F9" s="19">
        <f t="shared" si="0"/>
        <v>764785</v>
      </c>
      <c r="G9" s="19">
        <f t="shared" si="0"/>
        <v>60385132</v>
      </c>
      <c r="H9" s="162"/>
      <c r="I9" s="182"/>
      <c r="J9" s="185"/>
    </row>
    <row r="10" spans="1:12" ht="15" thickBot="1" x14ac:dyDescent="0.4">
      <c r="A10" s="21" t="s">
        <v>14</v>
      </c>
      <c r="B10" s="22">
        <v>11202</v>
      </c>
      <c r="C10" s="22">
        <v>823964.17999999993</v>
      </c>
      <c r="D10" s="22">
        <v>5</v>
      </c>
      <c r="E10" s="22">
        <v>1693.63</v>
      </c>
      <c r="F10" s="23">
        <f t="shared" si="0"/>
        <v>11207</v>
      </c>
      <c r="G10" s="23">
        <f t="shared" si="0"/>
        <v>825657.80999999994</v>
      </c>
      <c r="H10" s="174"/>
      <c r="I10" s="183"/>
      <c r="J10" s="186"/>
    </row>
    <row r="11" spans="1:12" x14ac:dyDescent="0.35">
      <c r="A11" s="61" t="s">
        <v>15</v>
      </c>
      <c r="B11" s="62">
        <v>144240</v>
      </c>
      <c r="C11" s="62">
        <v>11789674.499999998</v>
      </c>
      <c r="D11" s="62">
        <v>1410</v>
      </c>
      <c r="E11" s="62">
        <v>115878</v>
      </c>
      <c r="F11" s="64">
        <f t="shared" si="0"/>
        <v>145650</v>
      </c>
      <c r="G11" s="64">
        <f t="shared" si="0"/>
        <v>11905552.499999998</v>
      </c>
      <c r="H11" s="161">
        <f>G11/G2</f>
        <v>5.3784719856244514E-2</v>
      </c>
      <c r="I11" s="175">
        <f>F11/F2</f>
        <v>9.0380678578010659E-2</v>
      </c>
      <c r="J11" s="178">
        <f>E11/G11</f>
        <v>9.733105624455481E-3</v>
      </c>
    </row>
    <row r="12" spans="1:12" x14ac:dyDescent="0.35">
      <c r="A12" s="17" t="s">
        <v>8</v>
      </c>
      <c r="B12" s="18">
        <v>6141</v>
      </c>
      <c r="C12" s="18">
        <v>483804</v>
      </c>
      <c r="D12" s="18">
        <v>0</v>
      </c>
      <c r="E12" s="18">
        <v>0</v>
      </c>
      <c r="F12" s="25">
        <f t="shared" si="0"/>
        <v>6141</v>
      </c>
      <c r="G12" s="25">
        <f t="shared" si="0"/>
        <v>483804</v>
      </c>
      <c r="H12" s="162"/>
      <c r="I12" s="176"/>
      <c r="J12" s="179"/>
    </row>
    <row r="13" spans="1:12" x14ac:dyDescent="0.35">
      <c r="A13" s="17" t="s">
        <v>9</v>
      </c>
      <c r="B13" s="18">
        <v>115</v>
      </c>
      <c r="C13" s="18">
        <v>7784</v>
      </c>
      <c r="D13" s="18">
        <v>0</v>
      </c>
      <c r="E13" s="18">
        <v>0</v>
      </c>
      <c r="F13" s="25">
        <f t="shared" si="0"/>
        <v>115</v>
      </c>
      <c r="G13" s="25">
        <f t="shared" si="0"/>
        <v>7784</v>
      </c>
      <c r="H13" s="162"/>
      <c r="I13" s="176"/>
      <c r="J13" s="179"/>
    </row>
    <row r="14" spans="1:12" x14ac:dyDescent="0.35">
      <c r="A14" s="17" t="s">
        <v>10</v>
      </c>
      <c r="B14" s="18">
        <v>37469</v>
      </c>
      <c r="C14" s="18">
        <v>3273719</v>
      </c>
      <c r="D14" s="18">
        <v>0</v>
      </c>
      <c r="E14" s="18">
        <v>0</v>
      </c>
      <c r="F14" s="25">
        <f t="shared" si="0"/>
        <v>37469</v>
      </c>
      <c r="G14" s="25">
        <f t="shared" si="0"/>
        <v>3273719</v>
      </c>
      <c r="H14" s="162"/>
      <c r="I14" s="176"/>
      <c r="J14" s="179"/>
    </row>
    <row r="15" spans="1:12" x14ac:dyDescent="0.35">
      <c r="A15" s="17" t="s">
        <v>11</v>
      </c>
      <c r="B15" s="18">
        <v>29583</v>
      </c>
      <c r="C15" s="18">
        <v>2434097</v>
      </c>
      <c r="D15" s="18">
        <v>157</v>
      </c>
      <c r="E15" s="18">
        <v>15663</v>
      </c>
      <c r="F15" s="25">
        <f t="shared" si="0"/>
        <v>29740</v>
      </c>
      <c r="G15" s="25">
        <f t="shared" si="0"/>
        <v>2449760</v>
      </c>
      <c r="H15" s="162"/>
      <c r="I15" s="176"/>
      <c r="J15" s="179"/>
    </row>
    <row r="16" spans="1:12" x14ac:dyDescent="0.35">
      <c r="A16" s="17" t="s">
        <v>12</v>
      </c>
      <c r="B16" s="18">
        <v>10313</v>
      </c>
      <c r="C16" s="18">
        <v>669230</v>
      </c>
      <c r="D16" s="18">
        <v>0</v>
      </c>
      <c r="E16" s="18">
        <v>0</v>
      </c>
      <c r="F16" s="25">
        <f t="shared" si="0"/>
        <v>10313</v>
      </c>
      <c r="G16" s="25">
        <f t="shared" si="0"/>
        <v>669230</v>
      </c>
      <c r="H16" s="162"/>
      <c r="I16" s="176"/>
      <c r="J16" s="179"/>
    </row>
    <row r="17" spans="1:13" x14ac:dyDescent="0.35">
      <c r="A17" s="17" t="s">
        <v>13</v>
      </c>
      <c r="B17" s="18">
        <v>57757</v>
      </c>
      <c r="C17" s="18">
        <v>4711266</v>
      </c>
      <c r="D17" s="18">
        <v>1253</v>
      </c>
      <c r="E17" s="18">
        <v>100215</v>
      </c>
      <c r="F17" s="25">
        <f t="shared" si="0"/>
        <v>59010</v>
      </c>
      <c r="G17" s="25">
        <f t="shared" si="0"/>
        <v>4811481</v>
      </c>
      <c r="H17" s="162"/>
      <c r="I17" s="176"/>
      <c r="J17" s="179"/>
    </row>
    <row r="18" spans="1:13" ht="15" thickBot="1" x14ac:dyDescent="0.4">
      <c r="A18" s="21" t="s">
        <v>14</v>
      </c>
      <c r="B18" s="22">
        <v>2862</v>
      </c>
      <c r="C18" s="22">
        <v>209774.49999999898</v>
      </c>
      <c r="D18" s="22">
        <v>0</v>
      </c>
      <c r="E18" s="22">
        <v>0</v>
      </c>
      <c r="F18" s="26">
        <f t="shared" si="0"/>
        <v>2862</v>
      </c>
      <c r="G18" s="26">
        <f t="shared" si="0"/>
        <v>209774.49999999898</v>
      </c>
      <c r="H18" s="174"/>
      <c r="I18" s="177"/>
      <c r="J18" s="180"/>
    </row>
    <row r="19" spans="1:13" x14ac:dyDescent="0.35">
      <c r="A19" s="61" t="s">
        <v>49</v>
      </c>
      <c r="B19" s="62">
        <v>101321</v>
      </c>
      <c r="C19" s="62">
        <v>13329109.99</v>
      </c>
      <c r="D19" s="62">
        <v>9396</v>
      </c>
      <c r="E19" s="62">
        <v>3004987.65</v>
      </c>
      <c r="F19" s="64">
        <f t="shared" si="0"/>
        <v>110717</v>
      </c>
      <c r="G19" s="64">
        <f t="shared" si="0"/>
        <v>16334097.640000001</v>
      </c>
      <c r="H19" s="161">
        <f>G19/G2</f>
        <v>7.3791188243632108E-2</v>
      </c>
      <c r="I19" s="175">
        <f>F19/F2</f>
        <v>6.8703587985730216E-2</v>
      </c>
      <c r="J19" s="178">
        <f>E19/G19</f>
        <v>0.18397022695892246</v>
      </c>
    </row>
    <row r="20" spans="1:13" x14ac:dyDescent="0.35">
      <c r="A20" s="17" t="s">
        <v>8</v>
      </c>
      <c r="B20" s="18">
        <v>4158</v>
      </c>
      <c r="C20" s="18">
        <v>813055</v>
      </c>
      <c r="D20" s="18">
        <v>455</v>
      </c>
      <c r="E20" s="18">
        <v>173354</v>
      </c>
      <c r="F20" s="25">
        <f t="shared" si="0"/>
        <v>4613</v>
      </c>
      <c r="G20" s="25">
        <f t="shared" si="0"/>
        <v>986409</v>
      </c>
      <c r="H20" s="162"/>
      <c r="I20" s="176"/>
      <c r="J20" s="179"/>
    </row>
    <row r="21" spans="1:13" x14ac:dyDescent="0.35">
      <c r="A21" s="17" t="s">
        <v>9</v>
      </c>
      <c r="B21" s="18">
        <v>176</v>
      </c>
      <c r="C21" s="18">
        <v>74871</v>
      </c>
      <c r="D21" s="18">
        <v>0</v>
      </c>
      <c r="E21" s="18">
        <v>0</v>
      </c>
      <c r="F21" s="25">
        <f t="shared" si="0"/>
        <v>176</v>
      </c>
      <c r="G21" s="25">
        <f t="shared" si="0"/>
        <v>74871</v>
      </c>
      <c r="H21" s="162"/>
      <c r="I21" s="176"/>
      <c r="J21" s="179"/>
      <c r="M21" s="18"/>
    </row>
    <row r="22" spans="1:13" x14ac:dyDescent="0.35">
      <c r="A22" s="17" t="s">
        <v>10</v>
      </c>
      <c r="B22" s="18">
        <v>20519</v>
      </c>
      <c r="C22" s="18">
        <v>236045.4</v>
      </c>
      <c r="D22" s="18">
        <v>1886</v>
      </c>
      <c r="E22" s="18">
        <v>37129</v>
      </c>
      <c r="F22" s="25">
        <f t="shared" si="0"/>
        <v>22405</v>
      </c>
      <c r="G22" s="25">
        <f t="shared" si="0"/>
        <v>273174.40000000002</v>
      </c>
      <c r="H22" s="162"/>
      <c r="I22" s="176"/>
      <c r="J22" s="179"/>
    </row>
    <row r="23" spans="1:13" x14ac:dyDescent="0.35">
      <c r="A23" s="17" t="s">
        <v>11</v>
      </c>
      <c r="B23" s="18">
        <v>22038</v>
      </c>
      <c r="C23" s="18">
        <v>4199809</v>
      </c>
      <c r="D23" s="18">
        <v>2030</v>
      </c>
      <c r="E23" s="18">
        <v>788801</v>
      </c>
      <c r="F23" s="25">
        <f t="shared" si="0"/>
        <v>24068</v>
      </c>
      <c r="G23" s="25">
        <f t="shared" si="0"/>
        <v>4988610</v>
      </c>
      <c r="H23" s="162"/>
      <c r="I23" s="176"/>
      <c r="J23" s="179"/>
    </row>
    <row r="24" spans="1:13" x14ac:dyDescent="0.35">
      <c r="A24" s="17" t="s">
        <v>12</v>
      </c>
      <c r="B24" s="18">
        <v>3377</v>
      </c>
      <c r="C24" s="18">
        <v>300770</v>
      </c>
      <c r="D24" s="18">
        <v>213</v>
      </c>
      <c r="E24" s="18">
        <v>72030</v>
      </c>
      <c r="F24" s="25">
        <f t="shared" si="0"/>
        <v>3590</v>
      </c>
      <c r="G24" s="25">
        <f t="shared" si="0"/>
        <v>372800</v>
      </c>
      <c r="H24" s="162"/>
      <c r="I24" s="176"/>
      <c r="J24" s="179"/>
    </row>
    <row r="25" spans="1:13" x14ac:dyDescent="0.35">
      <c r="A25" s="17" t="s">
        <v>13</v>
      </c>
      <c r="B25" s="18">
        <v>49780</v>
      </c>
      <c r="C25" s="18">
        <v>7495060</v>
      </c>
      <c r="D25" s="18">
        <v>4728</v>
      </c>
      <c r="E25" s="18">
        <v>1905003</v>
      </c>
      <c r="F25" s="25">
        <f t="shared" si="0"/>
        <v>54508</v>
      </c>
      <c r="G25" s="25">
        <f t="shared" si="0"/>
        <v>9400063</v>
      </c>
      <c r="H25" s="162"/>
      <c r="I25" s="176"/>
      <c r="J25" s="179"/>
    </row>
    <row r="26" spans="1:13" ht="15" thickBot="1" x14ac:dyDescent="0.4">
      <c r="A26" s="21" t="s">
        <v>14</v>
      </c>
      <c r="B26" s="22">
        <v>1273</v>
      </c>
      <c r="C26" s="22">
        <v>209499.58999999901</v>
      </c>
      <c r="D26" s="22">
        <v>84</v>
      </c>
      <c r="E26" s="22">
        <v>28670.65</v>
      </c>
      <c r="F26" s="26">
        <f t="shared" si="0"/>
        <v>1357</v>
      </c>
      <c r="G26" s="26">
        <f t="shared" si="0"/>
        <v>238170.239999999</v>
      </c>
      <c r="H26" s="174"/>
      <c r="I26" s="177"/>
      <c r="J26" s="180"/>
    </row>
    <row r="27" spans="1:13" x14ac:dyDescent="0.35">
      <c r="A27" s="61" t="s">
        <v>50</v>
      </c>
      <c r="B27" s="62">
        <v>17530</v>
      </c>
      <c r="C27" s="62">
        <v>13017611.76</v>
      </c>
      <c r="D27" s="62">
        <v>7521</v>
      </c>
      <c r="E27" s="62">
        <v>11005323.559999997</v>
      </c>
      <c r="F27" s="64">
        <f t="shared" si="0"/>
        <v>25051</v>
      </c>
      <c r="G27" s="64">
        <f t="shared" si="0"/>
        <v>24022935.319999997</v>
      </c>
      <c r="H27" s="161">
        <f>G27/G2</f>
        <v>0.10852640785136865</v>
      </c>
      <c r="I27" s="175">
        <f>F27/F2</f>
        <v>1.5544980288758977E-2</v>
      </c>
      <c r="J27" s="178">
        <f>E27/G27</f>
        <v>0.45811735382884916</v>
      </c>
    </row>
    <row r="28" spans="1:13" x14ac:dyDescent="0.35">
      <c r="A28" s="17" t="s">
        <v>8</v>
      </c>
      <c r="B28" s="18">
        <v>365</v>
      </c>
      <c r="C28" s="18">
        <v>721562</v>
      </c>
      <c r="D28" s="18">
        <v>216</v>
      </c>
      <c r="E28" s="18">
        <v>557149</v>
      </c>
      <c r="F28" s="25">
        <f t="shared" si="0"/>
        <v>581</v>
      </c>
      <c r="G28" s="25">
        <f t="shared" si="0"/>
        <v>1278711</v>
      </c>
      <c r="H28" s="162"/>
      <c r="I28" s="176"/>
      <c r="J28" s="179"/>
    </row>
    <row r="29" spans="1:13" x14ac:dyDescent="0.35">
      <c r="A29" s="17" t="s">
        <v>10</v>
      </c>
      <c r="B29" s="18">
        <v>4730</v>
      </c>
      <c r="C29" s="18">
        <v>438272.8</v>
      </c>
      <c r="D29" s="18">
        <v>2179</v>
      </c>
      <c r="E29" s="18">
        <v>287042.59999999893</v>
      </c>
      <c r="F29" s="25">
        <f t="shared" si="0"/>
        <v>6909</v>
      </c>
      <c r="G29" s="25">
        <f t="shared" si="0"/>
        <v>725315.39999999898</v>
      </c>
      <c r="H29" s="162"/>
      <c r="I29" s="176"/>
      <c r="J29" s="179"/>
    </row>
    <row r="30" spans="1:13" x14ac:dyDescent="0.35">
      <c r="A30" s="17" t="s">
        <v>11</v>
      </c>
      <c r="B30" s="18">
        <v>2163</v>
      </c>
      <c r="C30" s="18">
        <v>5225361</v>
      </c>
      <c r="D30" s="18">
        <v>1540</v>
      </c>
      <c r="E30" s="18">
        <v>4790594</v>
      </c>
      <c r="F30" s="25">
        <f t="shared" si="0"/>
        <v>3703</v>
      </c>
      <c r="G30" s="25">
        <f t="shared" si="0"/>
        <v>10015955</v>
      </c>
      <c r="H30" s="162"/>
      <c r="I30" s="176"/>
      <c r="J30" s="179"/>
    </row>
    <row r="31" spans="1:13" x14ac:dyDescent="0.35">
      <c r="A31" s="17" t="s">
        <v>12</v>
      </c>
      <c r="B31" s="18">
        <v>288</v>
      </c>
      <c r="C31" s="18">
        <v>409490</v>
      </c>
      <c r="D31" s="18">
        <v>244</v>
      </c>
      <c r="E31" s="18">
        <v>568950</v>
      </c>
      <c r="F31" s="25">
        <f t="shared" si="0"/>
        <v>532</v>
      </c>
      <c r="G31" s="25">
        <f t="shared" si="0"/>
        <v>978440</v>
      </c>
      <c r="H31" s="162"/>
      <c r="I31" s="176"/>
      <c r="J31" s="179"/>
    </row>
    <row r="32" spans="1:13" x14ac:dyDescent="0.35">
      <c r="A32" s="17" t="s">
        <v>13</v>
      </c>
      <c r="B32" s="18">
        <v>9793</v>
      </c>
      <c r="C32" s="18">
        <v>5901012</v>
      </c>
      <c r="D32" s="18">
        <v>3258</v>
      </c>
      <c r="E32" s="18">
        <v>4567408</v>
      </c>
      <c r="F32" s="25">
        <f t="shared" si="0"/>
        <v>13051</v>
      </c>
      <c r="G32" s="25">
        <f t="shared" si="0"/>
        <v>10468420</v>
      </c>
      <c r="H32" s="162"/>
      <c r="I32" s="176"/>
      <c r="J32" s="179"/>
    </row>
    <row r="33" spans="1:10" ht="15" thickBot="1" x14ac:dyDescent="0.4">
      <c r="A33" s="21" t="s">
        <v>14</v>
      </c>
      <c r="B33" s="22">
        <v>191</v>
      </c>
      <c r="C33" s="22">
        <v>321913.9599999999</v>
      </c>
      <c r="D33" s="22">
        <v>84</v>
      </c>
      <c r="E33" s="22">
        <v>234179.95999999889</v>
      </c>
      <c r="F33" s="26">
        <f t="shared" si="0"/>
        <v>275</v>
      </c>
      <c r="G33" s="26">
        <f t="shared" si="0"/>
        <v>556093.91999999876</v>
      </c>
      <c r="H33" s="174"/>
      <c r="I33" s="177"/>
      <c r="J33" s="180"/>
    </row>
    <row r="34" spans="1:10" x14ac:dyDescent="0.35">
      <c r="A34" s="61" t="s">
        <v>18</v>
      </c>
      <c r="B34" s="62">
        <v>5344</v>
      </c>
      <c r="C34" s="62">
        <v>16044978.25</v>
      </c>
      <c r="D34" s="62">
        <v>4815</v>
      </c>
      <c r="E34" s="62">
        <v>46163880.270000003</v>
      </c>
      <c r="F34" s="64">
        <f>B34+D34</f>
        <v>10159</v>
      </c>
      <c r="G34" s="64">
        <f>C34+E34</f>
        <v>62208858.520000003</v>
      </c>
      <c r="H34" s="161">
        <f>G34/G2</f>
        <v>0.28103576277329007</v>
      </c>
      <c r="I34" s="164">
        <f>F34/F2</f>
        <v>6.3039980341504306E-3</v>
      </c>
      <c r="J34" s="167">
        <f>E34/G34</f>
        <v>0.74207888343037876</v>
      </c>
    </row>
    <row r="35" spans="1:10" x14ac:dyDescent="0.35">
      <c r="A35" s="17" t="s">
        <v>8</v>
      </c>
      <c r="B35" s="18">
        <v>42</v>
      </c>
      <c r="C35" s="18">
        <v>583991</v>
      </c>
      <c r="D35" s="18">
        <v>65</v>
      </c>
      <c r="E35" s="18">
        <v>4004107</v>
      </c>
      <c r="F35" s="25">
        <f>B35+D35</f>
        <v>107</v>
      </c>
      <c r="G35" s="25">
        <f>C35+E35</f>
        <v>4588098</v>
      </c>
      <c r="H35" s="162"/>
      <c r="I35" s="165"/>
      <c r="J35" s="168"/>
    </row>
    <row r="36" spans="1:10" x14ac:dyDescent="0.35">
      <c r="A36" s="17" t="s">
        <v>10</v>
      </c>
      <c r="B36" s="18">
        <v>280</v>
      </c>
      <c r="C36" s="18">
        <v>207598.69999999902</v>
      </c>
      <c r="D36" s="18">
        <v>755</v>
      </c>
      <c r="E36" s="18">
        <v>1163846.2</v>
      </c>
      <c r="F36" s="25">
        <f t="shared" ref="F36:G40" si="1">B36+D36</f>
        <v>1035</v>
      </c>
      <c r="G36" s="25">
        <f t="shared" si="1"/>
        <v>1371444.899999999</v>
      </c>
      <c r="H36" s="162"/>
      <c r="I36" s="165"/>
      <c r="J36" s="168"/>
    </row>
    <row r="37" spans="1:10" x14ac:dyDescent="0.35">
      <c r="A37" s="17" t="s">
        <v>11</v>
      </c>
      <c r="B37" s="18">
        <v>95</v>
      </c>
      <c r="C37" s="18">
        <v>3767286</v>
      </c>
      <c r="D37" s="18">
        <v>218</v>
      </c>
      <c r="E37" s="18">
        <v>1867238</v>
      </c>
      <c r="F37" s="25">
        <f t="shared" si="1"/>
        <v>313</v>
      </c>
      <c r="G37" s="25">
        <f t="shared" si="1"/>
        <v>5634524</v>
      </c>
      <c r="H37" s="162"/>
      <c r="I37" s="165"/>
      <c r="J37" s="168"/>
    </row>
    <row r="38" spans="1:10" x14ac:dyDescent="0.35">
      <c r="A38" s="17" t="s">
        <v>12</v>
      </c>
      <c r="B38" s="18">
        <v>7</v>
      </c>
      <c r="C38" s="18">
        <v>104890</v>
      </c>
      <c r="D38" s="18">
        <v>15</v>
      </c>
      <c r="E38" s="18">
        <v>517470</v>
      </c>
      <c r="F38" s="25">
        <f t="shared" si="1"/>
        <v>22</v>
      </c>
      <c r="G38" s="25">
        <f t="shared" si="1"/>
        <v>622360</v>
      </c>
      <c r="H38" s="162"/>
      <c r="I38" s="165"/>
      <c r="J38" s="168"/>
    </row>
    <row r="39" spans="1:10" x14ac:dyDescent="0.35">
      <c r="A39" s="17" t="s">
        <v>13</v>
      </c>
      <c r="B39" s="18">
        <v>4911</v>
      </c>
      <c r="C39" s="18">
        <v>11184379</v>
      </c>
      <c r="D39" s="18">
        <v>3741</v>
      </c>
      <c r="E39" s="18">
        <v>37619555</v>
      </c>
      <c r="F39" s="25">
        <f t="shared" si="1"/>
        <v>8652</v>
      </c>
      <c r="G39" s="25">
        <f t="shared" si="1"/>
        <v>48803934</v>
      </c>
      <c r="H39" s="162"/>
      <c r="I39" s="165"/>
      <c r="J39" s="168"/>
    </row>
    <row r="40" spans="1:10" ht="15" thickBot="1" x14ac:dyDescent="0.4">
      <c r="A40" s="17" t="s">
        <v>14</v>
      </c>
      <c r="B40" s="18">
        <v>9</v>
      </c>
      <c r="C40" s="18">
        <v>196833.55000000002</v>
      </c>
      <c r="D40" s="18">
        <v>21</v>
      </c>
      <c r="E40" s="18">
        <v>991664.0699999989</v>
      </c>
      <c r="F40" s="27">
        <f t="shared" si="1"/>
        <v>30</v>
      </c>
      <c r="G40" s="27">
        <f t="shared" si="1"/>
        <v>1188497.6199999989</v>
      </c>
      <c r="H40" s="163"/>
      <c r="I40" s="166"/>
      <c r="J40" s="169"/>
    </row>
    <row r="41" spans="1:10" x14ac:dyDescent="0.35">
      <c r="A41" s="61" t="s">
        <v>19</v>
      </c>
      <c r="B41" s="62">
        <v>0</v>
      </c>
      <c r="C41" s="62">
        <v>11.1</v>
      </c>
      <c r="D41" s="62">
        <v>0</v>
      </c>
      <c r="E41" s="62">
        <v>0</v>
      </c>
      <c r="F41" s="64">
        <f>B41+D41</f>
        <v>0</v>
      </c>
      <c r="G41" s="64">
        <f>C41+E41</f>
        <v>11.1</v>
      </c>
      <c r="H41" s="170">
        <f>G41/G2</f>
        <v>5.0145542628476435E-8</v>
      </c>
      <c r="I41" s="170">
        <f>F41/F2</f>
        <v>0</v>
      </c>
      <c r="J41" s="172">
        <f>F42/G41</f>
        <v>0</v>
      </c>
    </row>
    <row r="42" spans="1:10" ht="15" thickBot="1" x14ac:dyDescent="0.4">
      <c r="A42" s="21" t="s">
        <v>10</v>
      </c>
      <c r="B42" s="22">
        <v>0</v>
      </c>
      <c r="C42" s="22">
        <v>11.1</v>
      </c>
      <c r="D42" s="22">
        <v>0</v>
      </c>
      <c r="E42" s="22">
        <v>0</v>
      </c>
      <c r="F42" s="26">
        <f t="shared" ref="F42:G42" si="2">B42+D42</f>
        <v>0</v>
      </c>
      <c r="G42" s="26">
        <f t="shared" si="2"/>
        <v>11.1</v>
      </c>
      <c r="H42" s="171"/>
      <c r="I42" s="171"/>
      <c r="J42" s="173"/>
    </row>
  </sheetData>
  <mergeCells count="18">
    <mergeCell ref="H3:H10"/>
    <mergeCell ref="I3:I10"/>
    <mergeCell ref="J3:J10"/>
    <mergeCell ref="H11:H18"/>
    <mergeCell ref="I11:I18"/>
    <mergeCell ref="J11:J18"/>
    <mergeCell ref="H19:H26"/>
    <mergeCell ref="I19:I26"/>
    <mergeCell ref="J19:J26"/>
    <mergeCell ref="H27:H33"/>
    <mergeCell ref="I27:I33"/>
    <mergeCell ref="J27:J33"/>
    <mergeCell ref="H34:H40"/>
    <mergeCell ref="I34:I40"/>
    <mergeCell ref="J34:J40"/>
    <mergeCell ref="H41:H42"/>
    <mergeCell ref="I41:I42"/>
    <mergeCell ref="J41:J42"/>
  </mergeCells>
  <pageMargins left="0.7" right="0.7" top="0.75" bottom="0.75" header="0.3" footer="0.3"/>
  <pageSetup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B2953-332C-4ABF-BDE9-16430826E29B}">
  <sheetPr>
    <tabColor theme="4" tint="-0.249977111117893"/>
  </sheetPr>
  <dimension ref="A1:V54"/>
  <sheetViews>
    <sheetView tabSelected="1" zoomScaleNormal="100" workbookViewId="0">
      <selection activeCell="L13" sqref="L13"/>
    </sheetView>
  </sheetViews>
  <sheetFormatPr defaultRowHeight="14.5" x14ac:dyDescent="0.35"/>
  <cols>
    <col min="1" max="1" width="17.453125" customWidth="1"/>
    <col min="2" max="2" width="10.90625" style="18" customWidth="1"/>
    <col min="3" max="3" width="12.453125" style="18" customWidth="1"/>
    <col min="4" max="4" width="10.81640625" style="18" customWidth="1"/>
    <col min="5" max="5" width="11.6328125" style="18" customWidth="1"/>
    <col min="6" max="6" width="11.36328125" customWidth="1"/>
    <col min="7" max="7" width="12.36328125" customWidth="1"/>
    <col min="8" max="8" width="10.6328125" customWidth="1"/>
    <col min="9" max="9" width="10.36328125" customWidth="1"/>
    <col min="10" max="10" width="13.81640625" customWidth="1"/>
    <col min="11" max="11" width="10.1796875" customWidth="1"/>
    <col min="12" max="12" width="11.36328125" customWidth="1"/>
    <col min="13" max="13" width="10.1796875" bestFit="1" customWidth="1"/>
    <col min="14" max="14" width="10.36328125" customWidth="1"/>
    <col min="15" max="15" width="9.81640625" customWidth="1"/>
    <col min="18" max="18" width="10.1796875" customWidth="1"/>
    <col min="19" max="19" width="9" bestFit="1" customWidth="1"/>
    <col min="21" max="21" width="10.6328125" customWidth="1"/>
  </cols>
  <sheetData>
    <row r="1" spans="1:22" ht="15" thickBot="1" x14ac:dyDescent="0.4"/>
    <row r="2" spans="1:22" x14ac:dyDescent="0.35">
      <c r="A2" s="104" t="s">
        <v>31</v>
      </c>
      <c r="B2" s="187" t="s">
        <v>32</v>
      </c>
      <c r="C2" s="188"/>
      <c r="D2" s="102"/>
      <c r="E2" s="187" t="s">
        <v>8</v>
      </c>
      <c r="F2" s="188"/>
      <c r="G2" s="102"/>
      <c r="H2" s="187" t="s">
        <v>9</v>
      </c>
      <c r="I2" s="188"/>
      <c r="J2" s="102"/>
      <c r="K2" s="187" t="s">
        <v>40</v>
      </c>
      <c r="L2" s="188"/>
      <c r="M2" s="102"/>
      <c r="N2" s="187" t="s">
        <v>12</v>
      </c>
      <c r="O2" s="188"/>
      <c r="P2" s="102"/>
      <c r="Q2" s="187" t="s">
        <v>43</v>
      </c>
      <c r="R2" s="188"/>
      <c r="S2" s="102"/>
      <c r="T2" s="187" t="s">
        <v>14</v>
      </c>
      <c r="U2" s="188"/>
      <c r="V2" s="102"/>
    </row>
    <row r="3" spans="1:22" ht="27" thickBot="1" x14ac:dyDescent="0.4">
      <c r="A3" s="103">
        <v>0.1</v>
      </c>
      <c r="B3" s="108" t="s">
        <v>41</v>
      </c>
      <c r="C3" s="109" t="s">
        <v>33</v>
      </c>
      <c r="D3" s="110" t="s">
        <v>34</v>
      </c>
      <c r="E3" s="108" t="s">
        <v>41</v>
      </c>
      <c r="F3" s="109" t="s">
        <v>33</v>
      </c>
      <c r="G3" s="110" t="s">
        <v>34</v>
      </c>
      <c r="H3" s="108" t="s">
        <v>41</v>
      </c>
      <c r="I3" s="109" t="s">
        <v>33</v>
      </c>
      <c r="J3" s="110" t="s">
        <v>34</v>
      </c>
      <c r="K3" s="108" t="s">
        <v>41</v>
      </c>
      <c r="L3" s="109" t="s">
        <v>33</v>
      </c>
      <c r="M3" s="110" t="s">
        <v>34</v>
      </c>
      <c r="N3" s="108" t="s">
        <v>42</v>
      </c>
      <c r="O3" s="109" t="s">
        <v>33</v>
      </c>
      <c r="P3" s="110" t="s">
        <v>34</v>
      </c>
      <c r="Q3" s="108" t="s">
        <v>42</v>
      </c>
      <c r="R3" s="109" t="s">
        <v>33</v>
      </c>
      <c r="S3" s="110" t="s">
        <v>34</v>
      </c>
      <c r="T3" s="108" t="s">
        <v>41</v>
      </c>
      <c r="U3" s="109" t="s">
        <v>33</v>
      </c>
      <c r="V3" s="110" t="s">
        <v>34</v>
      </c>
    </row>
    <row r="4" spans="1:22" x14ac:dyDescent="0.35">
      <c r="A4" s="105" t="s">
        <v>35</v>
      </c>
      <c r="B4" s="111">
        <f>B17+B25</f>
        <v>280515.83333333331</v>
      </c>
      <c r="C4" s="112">
        <f>C17+C25</f>
        <v>265193993</v>
      </c>
      <c r="D4" s="112">
        <f>C4*A3</f>
        <v>26519399.300000001</v>
      </c>
      <c r="E4" s="112">
        <f>B15+B23</f>
        <v>34072.416666666664</v>
      </c>
      <c r="F4" s="112">
        <f>C15+C23</f>
        <v>32055280</v>
      </c>
      <c r="G4" s="112">
        <f>F4*$A$3</f>
        <v>3205528</v>
      </c>
      <c r="H4" s="112">
        <f>B16+B24</f>
        <v>1581</v>
      </c>
      <c r="I4" s="112">
        <f>C16+C24</f>
        <v>1190340</v>
      </c>
      <c r="J4" s="112">
        <f>I4*$A$3</f>
        <v>119034</v>
      </c>
      <c r="K4" s="112">
        <f>B20+B28</f>
        <v>795823.75</v>
      </c>
      <c r="L4" s="112">
        <f>C20+C28</f>
        <v>680023267</v>
      </c>
      <c r="M4" s="112">
        <f>L4*$A$3</f>
        <v>68002326.700000003</v>
      </c>
      <c r="N4" s="112">
        <f>B19+B27</f>
        <v>50106.083333333336</v>
      </c>
      <c r="O4" s="112">
        <f>C19+C27</f>
        <v>39484340</v>
      </c>
      <c r="P4" s="112">
        <f>O4*$A$3</f>
        <v>3948434</v>
      </c>
      <c r="Q4" s="112">
        <f>B18+B26</f>
        <v>255470.75</v>
      </c>
      <c r="R4" s="112">
        <f>C18+C26</f>
        <v>230447877</v>
      </c>
      <c r="S4" s="112">
        <f>R4*$A$3</f>
        <v>23044787.700000003</v>
      </c>
      <c r="T4" s="112">
        <f>B21+B29</f>
        <v>14015.416666666666</v>
      </c>
      <c r="U4" s="112">
        <f>C21+C29</f>
        <v>10676457.139999984</v>
      </c>
      <c r="V4" s="113">
        <f>$A$3*U4</f>
        <v>1067645.7139999985</v>
      </c>
    </row>
    <row r="5" spans="1:22" ht="15" thickBot="1" x14ac:dyDescent="0.4">
      <c r="A5" s="106" t="s">
        <v>36</v>
      </c>
      <c r="B5" s="114">
        <f>B33+B40+B47</f>
        <v>25192.416666666668</v>
      </c>
      <c r="C5" s="101">
        <f>C33+C40+C47</f>
        <v>10916398.199999988</v>
      </c>
      <c r="D5" s="101">
        <f>C5*A3</f>
        <v>1091639.8199999989</v>
      </c>
      <c r="E5" s="101">
        <f>B31+B39+B46</f>
        <v>4518.25</v>
      </c>
      <c r="F5" s="101">
        <f>C31+C39+C46</f>
        <v>21636711</v>
      </c>
      <c r="G5" s="101">
        <f>F5*$A$3</f>
        <v>2163671.1</v>
      </c>
      <c r="H5" s="101">
        <f>F30+B32</f>
        <v>108643.08333333333</v>
      </c>
      <c r="I5" s="101">
        <f>G30+C32</f>
        <v>200643264.17000002</v>
      </c>
      <c r="J5" s="101">
        <f>I5*$A$3</f>
        <v>20064326.417000003</v>
      </c>
      <c r="K5" s="101">
        <f>B36+B43+B50</f>
        <v>62663.833333333336</v>
      </c>
      <c r="L5" s="101">
        <f>C36+C43+C50</f>
        <v>283198818</v>
      </c>
      <c r="M5" s="101">
        <f>L5*$A$3</f>
        <v>28319881.800000001</v>
      </c>
      <c r="N5" s="101">
        <f>B35+B42+B49</f>
        <v>3629.6666666666665</v>
      </c>
      <c r="O5" s="101">
        <f>C35+C42+C49</f>
        <v>11886170</v>
      </c>
      <c r="P5" s="101">
        <f>O5*$A$3</f>
        <v>1188617</v>
      </c>
      <c r="Q5" s="101">
        <f>B34+B41+B48</f>
        <v>24261.833333333332</v>
      </c>
      <c r="R5" s="101">
        <f>C34+C41+C48</f>
        <v>153814260</v>
      </c>
      <c r="S5" s="101">
        <f>R5*$A$3</f>
        <v>15381426</v>
      </c>
      <c r="T5" s="101">
        <f>B37+B44+B51</f>
        <v>1442.25</v>
      </c>
      <c r="U5" s="101">
        <f>C37+C44+C51</f>
        <v>7479995.7499999935</v>
      </c>
      <c r="V5" s="115">
        <f>$A$3*U5</f>
        <v>747999.57499999937</v>
      </c>
    </row>
    <row r="6" spans="1:22" ht="15.5" thickTop="1" thickBot="1" x14ac:dyDescent="0.4">
      <c r="A6" s="107" t="s">
        <v>37</v>
      </c>
      <c r="B6" s="116">
        <f>SUM(B4:B5)</f>
        <v>305708.25</v>
      </c>
      <c r="C6" s="117">
        <f>SUM(C4:C5)</f>
        <v>276110391.19999999</v>
      </c>
      <c r="D6" s="117">
        <f>C6*A3</f>
        <v>27611039.120000001</v>
      </c>
      <c r="E6" s="117">
        <f>SUM(E4:E5)</f>
        <v>38590.666666666664</v>
      </c>
      <c r="F6" s="117">
        <f>SUM(F4:F5)</f>
        <v>53691991</v>
      </c>
      <c r="G6" s="117">
        <f>F6*A3</f>
        <v>5369199.1000000006</v>
      </c>
      <c r="H6" s="117">
        <f t="shared" ref="H6:V6" si="0">SUM(H4:H5)</f>
        <v>110224.08333333333</v>
      </c>
      <c r="I6" s="117">
        <f t="shared" si="0"/>
        <v>201833604.17000002</v>
      </c>
      <c r="J6" s="117">
        <f t="shared" si="0"/>
        <v>20183360.417000003</v>
      </c>
      <c r="K6" s="117">
        <f t="shared" si="0"/>
        <v>858487.58333333337</v>
      </c>
      <c r="L6" s="117">
        <f t="shared" si="0"/>
        <v>963222085</v>
      </c>
      <c r="M6" s="117">
        <f t="shared" si="0"/>
        <v>96322208.5</v>
      </c>
      <c r="N6" s="117">
        <f t="shared" si="0"/>
        <v>53735.75</v>
      </c>
      <c r="O6" s="117">
        <f t="shared" si="0"/>
        <v>51370510</v>
      </c>
      <c r="P6" s="117">
        <f t="shared" si="0"/>
        <v>5137051</v>
      </c>
      <c r="Q6" s="117">
        <f t="shared" si="0"/>
        <v>279732.58333333331</v>
      </c>
      <c r="R6" s="117">
        <f t="shared" si="0"/>
        <v>384262137</v>
      </c>
      <c r="S6" s="117">
        <f t="shared" si="0"/>
        <v>38426213.700000003</v>
      </c>
      <c r="T6" s="117">
        <f t="shared" si="0"/>
        <v>15457.666666666666</v>
      </c>
      <c r="U6" s="117">
        <f t="shared" si="0"/>
        <v>18156452.889999978</v>
      </c>
      <c r="V6" s="118">
        <f t="shared" si="0"/>
        <v>1815645.288999998</v>
      </c>
    </row>
    <row r="11" spans="1:22" ht="15" thickBot="1" x14ac:dyDescent="0.4"/>
    <row r="12" spans="1:22" ht="58.5" thickBot="1" x14ac:dyDescent="0.4">
      <c r="A12" s="68">
        <f>JAN!A1</f>
        <v>2015</v>
      </c>
      <c r="B12" s="201" t="s">
        <v>0</v>
      </c>
      <c r="C12" s="69" t="s">
        <v>1</v>
      </c>
      <c r="D12" s="70" t="s">
        <v>53</v>
      </c>
      <c r="E12" s="71" t="s">
        <v>54</v>
      </c>
      <c r="F12" s="72" t="s">
        <v>2</v>
      </c>
      <c r="G12" s="73" t="s">
        <v>3</v>
      </c>
      <c r="H12" s="74" t="s">
        <v>4</v>
      </c>
      <c r="I12" s="74" t="s">
        <v>5</v>
      </c>
      <c r="J12" s="75" t="s">
        <v>56</v>
      </c>
      <c r="K12" s="88" t="s">
        <v>38</v>
      </c>
      <c r="L12" s="88" t="s">
        <v>55</v>
      </c>
      <c r="M12" s="88" t="s">
        <v>39</v>
      </c>
    </row>
    <row r="13" spans="1:22" ht="15" thickBot="1" x14ac:dyDescent="0.4">
      <c r="A13" s="9" t="s">
        <v>57</v>
      </c>
      <c r="B13" s="10">
        <f>AVERAGE(JAN!B2,FEB!B2,MAR!B2,APR!B2,MAY!B2,JUNE!B2,JULY!B2,AUG!B2,SEP!B2,OCT!B2,NOV!B2,DEC!B2)</f>
        <v>1553463.25</v>
      </c>
      <c r="C13" s="10">
        <f>SUM(JAN!C2,FEB!C2,MAR!C2,APR!C2,MAY!C2,JUNE!C2,JULY!C2,AUG!C2,SEP!C2,OCT!C2,NOV!C2,DEC!C2)</f>
        <v>1748659276.6900003</v>
      </c>
      <c r="D13" s="10">
        <f>AVERAGE(JAN!D2,FEB!D2,MAR!D2,APR!D2,MAY!D2,JUNE!D2,JULY!D2,AUG!D2,SEP!D2,OCT!D2,NOV!D2,DEC!D2)</f>
        <v>26828.75</v>
      </c>
      <c r="E13" s="10">
        <f>SUM(JAN!E2,FEB!E2,MAR!E2,APR!E2,MAY!E2,JUNE!E2,JULY!E2,AUG!E2,SEP!E2,OCT!E2,NOV!E2,DEC!E2)</f>
        <v>713154479.56000006</v>
      </c>
      <c r="F13" s="11">
        <f>B13+D13</f>
        <v>1580292</v>
      </c>
      <c r="G13" s="11">
        <f>C13+E13</f>
        <v>2461813756.2500005</v>
      </c>
      <c r="H13" s="12">
        <f>SUM(H14:H53)</f>
        <v>0.99999999999999989</v>
      </c>
      <c r="I13" s="13">
        <f>SUM(I14:I53)</f>
        <v>1</v>
      </c>
      <c r="J13" s="13">
        <f>E13/G13</f>
        <v>0.28968660921219513</v>
      </c>
      <c r="K13" s="89">
        <f>C13/B13</f>
        <v>1125.6521689135552</v>
      </c>
      <c r="L13" s="90">
        <f>E13/D13</f>
        <v>26581.725930578206</v>
      </c>
      <c r="M13" s="91">
        <f>G13/F13</f>
        <v>1557.8220710159896</v>
      </c>
    </row>
    <row r="14" spans="1:22" x14ac:dyDescent="0.35">
      <c r="A14" s="66" t="s">
        <v>7</v>
      </c>
      <c r="B14" s="65">
        <f>AVERAGE(JAN!B3,FEB!B3,MAR!B3,APR!B3,MAY!B3,JUNE!B3,JULY!B3,AUG!B3,SEP!B3,OCT!B3,NOV!B3,DEC!B3)</f>
        <v>1284086.6666666667</v>
      </c>
      <c r="C14" s="65">
        <f>SUM(JAN!C3,FEB!C3,MAR!C3,APR!C3,MAY!C3,JUNE!C3,JULY!C3,AUG!C3,SEP!C3,OCT!C3,NOV!C3,DEC!C3)</f>
        <v>1124962604.5799999</v>
      </c>
      <c r="D14" s="65">
        <f>AVERAGE(JAN!D3,FEB!D3,MAR!D3,APR!D3,MAY!D3,JUNE!D3,JULY!D3,AUG!D3,SEP!D3,OCT!D3,NOV!D3,DEC!D3)</f>
        <v>5016.5</v>
      </c>
      <c r="E14" s="65">
        <f>SUM(JAN!E3,FEB!E3,MAR!E3,APR!E3,MAY!E3,JUNE!E3,JULY!E3,AUG!E3,SEP!E3,OCT!E3,NOV!E3,DEC!E3)</f>
        <v>6410860.6900000004</v>
      </c>
      <c r="F14" s="67">
        <f>B14+D14</f>
        <v>1289103.1666666667</v>
      </c>
      <c r="G14" s="67">
        <f>C14+E14</f>
        <v>1131373465.27</v>
      </c>
      <c r="H14" s="161">
        <f>G14/G$13</f>
        <v>0.45956907276096459</v>
      </c>
      <c r="I14" s="181">
        <f>F14/F13</f>
        <v>0.81573732365073459</v>
      </c>
      <c r="J14" s="184">
        <f>E14/G14</f>
        <v>5.666440734908045E-3</v>
      </c>
      <c r="K14" s="92">
        <f t="shared" ref="K14:K51" si="1">C14/B14</f>
        <v>876.07996701676404</v>
      </c>
      <c r="L14" s="93">
        <f t="shared" ref="L14:L51" si="2">E14/D14</f>
        <v>1277.9548868733182</v>
      </c>
      <c r="M14" s="94">
        <f t="shared" ref="M14:M51" si="3">G14/F14</f>
        <v>877.64384924713158</v>
      </c>
    </row>
    <row r="15" spans="1:22" x14ac:dyDescent="0.35">
      <c r="A15" s="17" t="s">
        <v>8</v>
      </c>
      <c r="B15" s="80">
        <f>AVERAGE(JAN!B4,FEB!B4,MAR!B4,APR!B4,MAY!B4,JUNE!B4,JULY!B4,AUG!B4,SEP!B4,OCT!B4,NOV!B4,DEC!B4)</f>
        <v>28254.75</v>
      </c>
      <c r="C15" s="80">
        <f>SUM(JAN!C4,FEB!C4,MAR!C4,APR!C4,MAY!C4,JUNE!C4,JULY!C4,AUG!C4,SEP!C4,OCT!C4,NOV!C4,DEC!C4)</f>
        <v>27124674</v>
      </c>
      <c r="D15" s="80">
        <f>AVERAGE(JAN!D4,FEB!D4,MAR!D4,APR!D4,MAY!D4,JUNE!D4,JULY!D4,AUG!D4,SEP!D4,OCT!D4,NOV!D4,DEC!D4)</f>
        <v>49.25</v>
      </c>
      <c r="E15" s="80">
        <f>SUM(JAN!E4,FEB!E4,MAR!E4,APR!E4,MAY!E4,JUNE!E4,JULY!E4,AUG!E4,SEP!E4,OCT!E4,NOV!E4,DEC!E4)</f>
        <v>116127</v>
      </c>
      <c r="F15" s="77">
        <f>B15+D15</f>
        <v>28304</v>
      </c>
      <c r="G15" s="19">
        <f t="shared" ref="F15:G44" si="4">C15+E15</f>
        <v>27240801</v>
      </c>
      <c r="H15" s="162"/>
      <c r="I15" s="182"/>
      <c r="J15" s="185"/>
      <c r="K15" s="95">
        <f t="shared" si="1"/>
        <v>960.00403471982588</v>
      </c>
      <c r="L15" s="96">
        <f t="shared" si="2"/>
        <v>2357.9086294416243</v>
      </c>
      <c r="M15" s="97">
        <f t="shared" si="3"/>
        <v>962.43644007914077</v>
      </c>
    </row>
    <row r="16" spans="1:22" x14ac:dyDescent="0.35">
      <c r="A16" s="17" t="s">
        <v>9</v>
      </c>
      <c r="B16" s="80">
        <f>AVERAGE(JAN!B5,FEB!B5,MAR!B5,APR!B5,MAY!B5,JUNE!B5,JULY!B5,AUG!B5,SEP!B5,OCT!B5,NOV!B5,DEC!B5)</f>
        <v>1467.0833333333333</v>
      </c>
      <c r="C16" s="80">
        <f>SUM(JAN!C5,FEB!C5,MAR!C5,APR!C5,MAY!C5,JUNE!C5,JULY!C5,AUG!C5,SEP!C5,OCT!C5,NOV!C5,DEC!C5)</f>
        <v>1116263</v>
      </c>
      <c r="D16" s="80">
        <f>AVERAGE(JAN!D5,FEB!D5,MAR!D5,APR!D5,MAY!D5,JUNE!D5,JULY!D5,AUG!D5,SEP!D5,OCT!D5,NOV!D5,DEC!D5)</f>
        <v>0</v>
      </c>
      <c r="E16" s="80">
        <f>SUM(JAN!E5,FEB!E5,MAR!E5,APR!E5,MAY!E5,JUNE!E5,JULY!E5,AUG!E5,SEP!E5,OCT!E5,NOV!E5,DEC!E5)</f>
        <v>0</v>
      </c>
      <c r="F16" s="77">
        <f t="shared" si="4"/>
        <v>1467.0833333333333</v>
      </c>
      <c r="G16" s="19">
        <f t="shared" si="4"/>
        <v>1116263</v>
      </c>
      <c r="H16" s="162"/>
      <c r="I16" s="182"/>
      <c r="J16" s="185"/>
      <c r="K16" s="95">
        <f t="shared" si="1"/>
        <v>760.87225220107928</v>
      </c>
      <c r="L16" s="96"/>
      <c r="M16" s="97">
        <f t="shared" si="3"/>
        <v>760.87225220107928</v>
      </c>
    </row>
    <row r="17" spans="1:13" x14ac:dyDescent="0.35">
      <c r="A17" s="17" t="s">
        <v>10</v>
      </c>
      <c r="B17" s="80">
        <f>AVERAGE(JAN!B6,FEB!B6,MAR!B6,APR!B6,MAY!B6,JUNE!B6,JULY!B6,AUG!B6,SEP!B6,OCT!B6,NOV!B6,DEC!B6)</f>
        <v>244464.75</v>
      </c>
      <c r="C17" s="80">
        <f>SUM(JAN!C6,FEB!C6,MAR!C6,APR!C6,MAY!C6,JUNE!C6,JULY!C6,AUG!C6,SEP!C6,OCT!C6,NOV!C6,DEC!C6)</f>
        <v>229301664</v>
      </c>
      <c r="D17" s="80">
        <f>AVERAGE(JAN!D6,FEB!D6,MAR!D6,APR!D6,MAY!D6,JUNE!D6,JULY!D6,AUG!D6,SEP!D6,OCT!D6,NOV!D6,DEC!D6)</f>
        <v>353.41666666666669</v>
      </c>
      <c r="E17" s="80">
        <f>SUM(JAN!E6,FEB!E6,MAR!E6,APR!E6,MAY!E6,JUNE!E6,JULY!E6,AUG!E6,SEP!E6,OCT!E6,NOV!E6,DEC!E6)</f>
        <v>55971.039999999986</v>
      </c>
      <c r="F17" s="77">
        <f t="shared" si="4"/>
        <v>244818.16666666666</v>
      </c>
      <c r="G17" s="19">
        <f t="shared" si="4"/>
        <v>229357635.03999999</v>
      </c>
      <c r="H17" s="162"/>
      <c r="I17" s="182"/>
      <c r="J17" s="185"/>
      <c r="K17" s="95">
        <f t="shared" si="1"/>
        <v>937.97434599466794</v>
      </c>
      <c r="L17" s="96"/>
      <c r="M17" s="97">
        <f t="shared" si="3"/>
        <v>936.84892000797868</v>
      </c>
    </row>
    <row r="18" spans="1:13" x14ac:dyDescent="0.35">
      <c r="A18" s="17" t="s">
        <v>11</v>
      </c>
      <c r="B18" s="80">
        <f>AVERAGE(JAN!B7,FEB!B7,MAR!B7,APR!B7,MAY!B7,JUNE!B7,JULY!B7,AUG!B7,SEP!B7,OCT!B7,NOV!B7,DEC!B7)</f>
        <v>226231.91666666666</v>
      </c>
      <c r="C18" s="80">
        <f>SUM(JAN!C7,FEB!C7,MAR!C7,APR!C7,MAY!C7,JUNE!C7,JULY!C7,AUG!C7,SEP!C7,OCT!C7,NOV!C7,DEC!C7)</f>
        <v>205618707</v>
      </c>
      <c r="D18" s="80">
        <f>AVERAGE(JAN!D7,FEB!D7,MAR!D7,APR!D7,MAY!D7,JUNE!D7,JULY!D7,AUG!D7,SEP!D7,OCT!D7,NOV!D7,DEC!D7)</f>
        <v>364.5</v>
      </c>
      <c r="E18" s="80">
        <f>SUM(JAN!E7,FEB!E7,MAR!E7,APR!E7,MAY!E7,JUNE!E7,JULY!E7,AUG!E7,SEP!E7,OCT!E7,NOV!E7,DEC!E7)</f>
        <v>585207</v>
      </c>
      <c r="F18" s="77">
        <f t="shared" si="4"/>
        <v>226596.41666666666</v>
      </c>
      <c r="G18" s="19">
        <f t="shared" si="4"/>
        <v>206203914</v>
      </c>
      <c r="H18" s="162"/>
      <c r="I18" s="182"/>
      <c r="J18" s="185"/>
      <c r="K18" s="95">
        <f t="shared" si="1"/>
        <v>908.8846084567349</v>
      </c>
      <c r="L18" s="96">
        <f t="shared" si="2"/>
        <v>1605.5061728395062</v>
      </c>
      <c r="M18" s="97">
        <f t="shared" si="3"/>
        <v>910.00518469510962</v>
      </c>
    </row>
    <row r="19" spans="1:13" x14ac:dyDescent="0.35">
      <c r="A19" s="17" t="s">
        <v>12</v>
      </c>
      <c r="B19" s="80">
        <f>AVERAGE(JAN!B8,FEB!B8,MAR!B8,APR!B8,MAY!B8,JUNE!B8,JULY!B8,AUG!B8,SEP!B8,OCT!B8,NOV!B8,DEC!B8)</f>
        <v>40201.5</v>
      </c>
      <c r="C19" s="80">
        <f>SUM(JAN!C8,FEB!C8,MAR!C8,APR!C8,MAY!C8,JUNE!C8,JULY!C8,AUG!C8,SEP!C8,OCT!C8,NOV!C8,DEC!C8)</f>
        <v>31571730</v>
      </c>
      <c r="D19" s="80">
        <f>AVERAGE(JAN!D8,FEB!D8,MAR!D8,APR!D8,MAY!D8,JUNE!D8,JULY!D8,AUG!D8,SEP!D8,OCT!D8,NOV!D8,DEC!D8)</f>
        <v>182</v>
      </c>
      <c r="E19" s="80">
        <f>SUM(JAN!E8,FEB!E8,MAR!E8,APR!E8,MAY!E8,JUNE!E8,JULY!E8,AUG!E8,SEP!E8,OCT!E8,NOV!E8,DEC!E8)</f>
        <v>160570</v>
      </c>
      <c r="F19" s="77">
        <f t="shared" si="4"/>
        <v>40383.5</v>
      </c>
      <c r="G19" s="19">
        <f t="shared" si="4"/>
        <v>31732300</v>
      </c>
      <c r="H19" s="162"/>
      <c r="I19" s="182"/>
      <c r="J19" s="185"/>
      <c r="K19" s="95">
        <f t="shared" si="1"/>
        <v>785.33711428678032</v>
      </c>
      <c r="L19" s="96">
        <f t="shared" si="2"/>
        <v>882.25274725274721</v>
      </c>
      <c r="M19" s="97">
        <f t="shared" si="3"/>
        <v>785.77389280275361</v>
      </c>
    </row>
    <row r="20" spans="1:13" x14ac:dyDescent="0.35">
      <c r="A20" s="17" t="s">
        <v>13</v>
      </c>
      <c r="B20" s="80">
        <f>AVERAGE(JAN!B9,FEB!B9,MAR!B9,APR!B9,MAY!B9,JUNE!B9,JULY!B9,AUG!B9,SEP!B9,OCT!B9,NOV!B9,DEC!B9)</f>
        <v>732486.16666666663</v>
      </c>
      <c r="C20" s="80">
        <f>SUM(JAN!C9,FEB!C9,MAR!C9,APR!C9,MAY!C9,JUNE!C9,JULY!C9,AUG!C9,SEP!C9,OCT!C9,NOV!C9,DEC!C9)</f>
        <v>622005331</v>
      </c>
      <c r="D20" s="80">
        <f>AVERAGE(JAN!D9,FEB!D9,MAR!D9,APR!D9,MAY!D9,JUNE!D9,JULY!D9,AUG!D9,SEP!D9,OCT!D9,NOV!D9,DEC!D9)</f>
        <v>4061.4166666666665</v>
      </c>
      <c r="E20" s="80">
        <f>SUM(JAN!E9,FEB!E9,MAR!E9,APR!E9,MAY!E9,JUNE!E9,JULY!E9,AUG!E9,SEP!E9,OCT!E9,NOV!E9,DEC!E9)</f>
        <v>5474988</v>
      </c>
      <c r="F20" s="77">
        <f t="shared" si="4"/>
        <v>736547.58333333326</v>
      </c>
      <c r="G20" s="19">
        <f t="shared" si="4"/>
        <v>627480319</v>
      </c>
      <c r="H20" s="162"/>
      <c r="I20" s="182"/>
      <c r="J20" s="185"/>
      <c r="K20" s="95">
        <f t="shared" si="1"/>
        <v>849.17007215380863</v>
      </c>
      <c r="L20" s="96">
        <f t="shared" si="2"/>
        <v>1348.0488335350965</v>
      </c>
      <c r="M20" s="97">
        <f t="shared" si="3"/>
        <v>851.92095283276001</v>
      </c>
    </row>
    <row r="21" spans="1:13" ht="15" thickBot="1" x14ac:dyDescent="0.4">
      <c r="A21" s="21" t="s">
        <v>14</v>
      </c>
      <c r="B21" s="80">
        <f>AVERAGE(JAN!B10,FEB!B10,MAR!B10,APR!B10,MAY!B10,JUNE!B10,JULY!B10,AUG!B10,SEP!B10,OCT!B10,NOV!B10,DEC!B10)</f>
        <v>10980.5</v>
      </c>
      <c r="C21" s="80">
        <f>SUM(JAN!C10,FEB!C10,MAR!C10,APR!C10,MAY!C10,JUNE!C10,JULY!C10,AUG!C10,SEP!C10,OCT!C10,NOV!C10,DEC!C10)</f>
        <v>8224235.579999988</v>
      </c>
      <c r="D21" s="80">
        <f>AVERAGE(JAN!D10,FEB!D10,MAR!D10,APR!D10,MAY!D10,JUNE!D10,JULY!D10,AUG!D10,SEP!D10,OCT!D10,NOV!D10,DEC!D10)</f>
        <v>5.916666666666667</v>
      </c>
      <c r="E21" s="80">
        <f>SUM(JAN!E10,FEB!E10,MAR!E10,APR!E10,MAY!E10,JUNE!E10,JULY!E10,AUG!E10,SEP!E10,OCT!E10,NOV!E10,DEC!E10)</f>
        <v>17997.649999999965</v>
      </c>
      <c r="F21" s="78">
        <f t="shared" si="4"/>
        <v>10986.416666666666</v>
      </c>
      <c r="G21" s="23">
        <f t="shared" si="4"/>
        <v>8242233.2299999883</v>
      </c>
      <c r="H21" s="174"/>
      <c r="I21" s="183"/>
      <c r="J21" s="186"/>
      <c r="K21" s="98">
        <f t="shared" si="1"/>
        <v>748.98552707071519</v>
      </c>
      <c r="L21" s="99">
        <f t="shared" si="2"/>
        <v>3041.856338028163</v>
      </c>
      <c r="M21" s="100">
        <f t="shared" si="3"/>
        <v>750.22033844823432</v>
      </c>
    </row>
    <row r="22" spans="1:13" x14ac:dyDescent="0.35">
      <c r="A22" s="66" t="s">
        <v>15</v>
      </c>
      <c r="B22" s="79">
        <f>AVERAGE(JAN!B11,FEB!B11,MAR!B11,APR!B11,MAY!B11,JUNE!B11,JULY!B11,AUG!B11,SEP!B11,OCT!B11,NOV!B11,DEC!B11)</f>
        <v>147498.58333333334</v>
      </c>
      <c r="C22" s="79">
        <f>SUM(JAN!C11,FEB!C11,MAR!C11,APR!C11,MAY!C11,JUNE!C11,JULY!C11,AUG!C11,SEP!C11,OCT!C11,NOV!C11,DEC!C11)</f>
        <v>134108949.55999999</v>
      </c>
      <c r="D22" s="79">
        <f>AVERAGE(JAN!D11,FEB!D11,MAR!D11,APR!D11,MAY!D11,JUNE!D11,JULY!D11,AUG!D11,SEP!D11,OCT!D11,NOV!D11,DEC!D11)</f>
        <v>719.58333333333337</v>
      </c>
      <c r="E22" s="79">
        <f>SUM(JAN!E11,FEB!E11,MAR!E11,APR!E11,MAY!E11,JUNE!E11,JULY!E11,AUG!E11,SEP!E11,OCT!E11,NOV!E11,DEC!E11)</f>
        <v>459739</v>
      </c>
      <c r="F22" s="76">
        <f t="shared" si="4"/>
        <v>148218.16666666669</v>
      </c>
      <c r="G22" s="76">
        <f t="shared" si="4"/>
        <v>134568688.56</v>
      </c>
      <c r="H22" s="161">
        <f>G22/G13</f>
        <v>5.4662416366128376E-2</v>
      </c>
      <c r="I22" s="175">
        <f>F22/F13</f>
        <v>9.3791632601232355E-2</v>
      </c>
      <c r="J22" s="178">
        <f>E22/G22</f>
        <v>3.4163890940723304E-3</v>
      </c>
      <c r="K22" s="92">
        <f t="shared" si="1"/>
        <v>909.22194999612975</v>
      </c>
      <c r="L22" s="93">
        <f t="shared" si="2"/>
        <v>638.89612044006947</v>
      </c>
      <c r="M22" s="94">
        <f t="shared" si="3"/>
        <v>907.90954703033469</v>
      </c>
    </row>
    <row r="23" spans="1:13" x14ac:dyDescent="0.35">
      <c r="A23" s="17" t="s">
        <v>8</v>
      </c>
      <c r="B23" s="80">
        <f>AVERAGE(JAN!B12,FEB!B12,MAR!B12,APR!B12,MAY!B12,JUNE!B12,JULY!B12,AUG!B12,SEP!B12,OCT!B12,NOV!B12,DEC!B12)</f>
        <v>5817.666666666667</v>
      </c>
      <c r="C23" s="80">
        <f>SUM(JAN!C12,FEB!C12,MAR!C12,APR!C12,MAY!C12,JUNE!C12,JULY!C12,AUG!C12,SEP!C12,OCT!C12,NOV!C12,DEC!C12)</f>
        <v>4930606</v>
      </c>
      <c r="D23" s="80">
        <f>AVERAGE(JAN!D12,FEB!D12,MAR!D12,APR!D12,MAY!D12,JUNE!D12,JULY!D12,AUG!D12,SEP!D12,OCT!D12,NOV!D12,DEC!D12)</f>
        <v>0</v>
      </c>
      <c r="E23" s="80">
        <f>SUM(JAN!E12,FEB!E12,MAR!E12,APR!E12,MAY!E12,JUNE!E12,JULY!E12,AUG!E12,SEP!E12,OCT!E12,NOV!E12,DEC!E12)</f>
        <v>0</v>
      </c>
      <c r="F23" s="81">
        <f t="shared" si="4"/>
        <v>5817.666666666667</v>
      </c>
      <c r="G23" s="25">
        <f t="shared" si="4"/>
        <v>4930606</v>
      </c>
      <c r="H23" s="162"/>
      <c r="I23" s="176"/>
      <c r="J23" s="179"/>
      <c r="K23" s="95">
        <f t="shared" si="1"/>
        <v>847.52294734429609</v>
      </c>
      <c r="L23" s="96"/>
      <c r="M23" s="97">
        <f t="shared" si="3"/>
        <v>847.52294734429609</v>
      </c>
    </row>
    <row r="24" spans="1:13" x14ac:dyDescent="0.35">
      <c r="A24" s="17" t="s">
        <v>9</v>
      </c>
      <c r="B24" s="80">
        <f>AVERAGE(JAN!B13,FEB!B13,MAR!B13,APR!B13,MAY!B13,JUNE!B13,JULY!B13,AUG!B13,SEP!B13,OCT!B13,NOV!B13,DEC!B13)</f>
        <v>113.91666666666667</v>
      </c>
      <c r="C24" s="80">
        <f>SUM(JAN!C13,FEB!C13,MAR!C13,APR!C13,MAY!C13,JUNE!C13,JULY!C13,AUG!C13,SEP!C13,OCT!C13,NOV!C13,DEC!C13)</f>
        <v>74077</v>
      </c>
      <c r="D24" s="80">
        <f>AVERAGE(JAN!D13,FEB!D13,MAR!D13,APR!D13,MAY!D13,JUNE!D13,JULY!D13,AUG!D13,SEP!D13,OCT!D13,NOV!D13,DEC!D13)</f>
        <v>0</v>
      </c>
      <c r="E24" s="80">
        <f>SUM(JAN!E13,FEB!E13,MAR!E13,APR!E13,MAY!E13,JUNE!E13,JULY!E13,AUG!E13,SEP!E13,OCT!E13,NOV!E13,DEC!E13)</f>
        <v>0</v>
      </c>
      <c r="F24" s="81">
        <f t="shared" si="4"/>
        <v>113.91666666666667</v>
      </c>
      <c r="G24" s="25">
        <f t="shared" si="4"/>
        <v>74077</v>
      </c>
      <c r="H24" s="162"/>
      <c r="I24" s="176"/>
      <c r="J24" s="179"/>
      <c r="K24" s="95">
        <f t="shared" si="1"/>
        <v>650.27359180687631</v>
      </c>
      <c r="L24" s="96"/>
      <c r="M24" s="97">
        <f t="shared" si="3"/>
        <v>650.27359180687631</v>
      </c>
    </row>
    <row r="25" spans="1:13" x14ac:dyDescent="0.35">
      <c r="A25" s="17" t="s">
        <v>10</v>
      </c>
      <c r="B25" s="80">
        <f>AVERAGE(JAN!B14,FEB!B14,MAR!B14,APR!B14,MAY!B14,JUNE!B14,JULY!B14,AUG!B14,SEP!B14,OCT!B14,NOV!B14,DEC!B14)</f>
        <v>36051.083333333336</v>
      </c>
      <c r="C25" s="80">
        <f>SUM(JAN!C14,FEB!C14,MAR!C14,APR!C14,MAY!C14,JUNE!C14,JULY!C14,AUG!C14,SEP!C14,OCT!C14,NOV!C14,DEC!C14)</f>
        <v>35892329</v>
      </c>
      <c r="D25" s="80">
        <f>AVERAGE(JAN!D14,FEB!D14,MAR!D14,APR!D14,MAY!D14,JUNE!D14,JULY!D14,AUG!D14,SEP!D14,OCT!D14,NOV!D14,DEC!D14)</f>
        <v>0</v>
      </c>
      <c r="E25" s="80">
        <f>SUM(JAN!E14,FEB!E14,MAR!E14,APR!E14,MAY!E14,JUNE!E14,JULY!E14,AUG!E14,SEP!E14,OCT!E14,NOV!E14,DEC!E14)</f>
        <v>0</v>
      </c>
      <c r="F25" s="81">
        <f t="shared" si="4"/>
        <v>36051.083333333336</v>
      </c>
      <c r="G25" s="25">
        <f t="shared" si="4"/>
        <v>35892329</v>
      </c>
      <c r="H25" s="162"/>
      <c r="I25" s="176"/>
      <c r="J25" s="179"/>
      <c r="K25" s="95">
        <f t="shared" si="1"/>
        <v>995.5964060257088</v>
      </c>
      <c r="L25" s="96"/>
      <c r="M25" s="97">
        <f t="shared" si="3"/>
        <v>995.5964060257088</v>
      </c>
    </row>
    <row r="26" spans="1:13" x14ac:dyDescent="0.35">
      <c r="A26" s="17" t="s">
        <v>11</v>
      </c>
      <c r="B26" s="80">
        <f>AVERAGE(JAN!B15,FEB!B15,MAR!B15,APR!B15,MAY!B15,JUNE!B15,JULY!B15,AUG!B15,SEP!B15,OCT!B15,NOV!B15,DEC!B15)</f>
        <v>29238.833333333332</v>
      </c>
      <c r="C26" s="80">
        <f>SUM(JAN!C15,FEB!C15,MAR!C15,APR!C15,MAY!C15,JUNE!C15,JULY!C15,AUG!C15,SEP!C15,OCT!C15,NOV!C15,DEC!C15)</f>
        <v>24829170</v>
      </c>
      <c r="D26" s="80">
        <f>AVERAGE(JAN!D15,FEB!D15,MAR!D15,APR!D15,MAY!D15,JUNE!D15,JULY!D15,AUG!D15,SEP!D15,OCT!D15,NOV!D15,DEC!D15)</f>
        <v>52.75</v>
      </c>
      <c r="E26" s="80">
        <f>SUM(JAN!E15,FEB!E15,MAR!E15,APR!E15,MAY!E15,JUNE!E15,JULY!E15,AUG!E15,SEP!E15,OCT!E15,NOV!E15,DEC!E15)</f>
        <v>32365</v>
      </c>
      <c r="F26" s="81">
        <f t="shared" si="4"/>
        <v>29291.583333333332</v>
      </c>
      <c r="G26" s="25">
        <f t="shared" si="4"/>
        <v>24861535</v>
      </c>
      <c r="H26" s="162"/>
      <c r="I26" s="176"/>
      <c r="J26" s="179"/>
      <c r="K26" s="95">
        <f t="shared" si="1"/>
        <v>849.18470299202545</v>
      </c>
      <c r="L26" s="96">
        <f t="shared" si="2"/>
        <v>613.55450236966828</v>
      </c>
      <c r="M26" s="97">
        <f t="shared" si="3"/>
        <v>848.76036631683166</v>
      </c>
    </row>
    <row r="27" spans="1:13" x14ac:dyDescent="0.35">
      <c r="A27" s="17" t="s">
        <v>12</v>
      </c>
      <c r="B27" s="80">
        <f>AVERAGE(JAN!B16,FEB!B16,MAR!B16,APR!B16,MAY!B16,JUNE!B16,JULY!B16,AUG!B16,SEP!B16,OCT!B16,NOV!B16,DEC!B16)</f>
        <v>9904.5833333333339</v>
      </c>
      <c r="C27" s="80">
        <f>SUM(JAN!C16,FEB!C16,MAR!C16,APR!C16,MAY!C16,JUNE!C16,JULY!C16,AUG!C16,SEP!C16,OCT!C16,NOV!C16,DEC!C16)</f>
        <v>7912610</v>
      </c>
      <c r="D27" s="80">
        <f>AVERAGE(JAN!D16,FEB!D16,MAR!D16,APR!D16,MAY!D16,JUNE!D16,JULY!D16,AUG!D16,SEP!D16,OCT!D16,NOV!D16,DEC!D16)</f>
        <v>0</v>
      </c>
      <c r="E27" s="80">
        <f>SUM(JAN!E16,FEB!E16,MAR!E16,APR!E16,MAY!E16,JUNE!E16,JULY!E16,AUG!E16,SEP!E16,OCT!E16,NOV!E16,DEC!E16)</f>
        <v>11340</v>
      </c>
      <c r="F27" s="81">
        <f t="shared" si="4"/>
        <v>9904.5833333333339</v>
      </c>
      <c r="G27" s="25">
        <f t="shared" si="4"/>
        <v>7923950</v>
      </c>
      <c r="H27" s="162"/>
      <c r="I27" s="176"/>
      <c r="J27" s="179"/>
      <c r="K27" s="95">
        <f t="shared" si="1"/>
        <v>798.88368179714769</v>
      </c>
      <c r="L27" s="96"/>
      <c r="M27" s="97">
        <f t="shared" si="3"/>
        <v>800.02860628496899</v>
      </c>
    </row>
    <row r="28" spans="1:13" x14ac:dyDescent="0.35">
      <c r="A28" s="17" t="s">
        <v>13</v>
      </c>
      <c r="B28" s="80">
        <f>AVERAGE(JAN!B17,FEB!B17,MAR!B17,APR!B17,MAY!B17,JUNE!B17,JULY!B17,AUG!B17,SEP!B17,OCT!B17,NOV!B17,DEC!B17)</f>
        <v>63337.583333333336</v>
      </c>
      <c r="C28" s="80">
        <f>SUM(JAN!C17,FEB!C17,MAR!C17,APR!C17,MAY!C17,JUNE!C17,JULY!C17,AUG!C17,SEP!C17,OCT!C17,NOV!C17,DEC!C17)</f>
        <v>58017936</v>
      </c>
      <c r="D28" s="80">
        <f>AVERAGE(JAN!D17,FEB!D17,MAR!D17,APR!D17,MAY!D17,JUNE!D17,JULY!D17,AUG!D17,SEP!D17,OCT!D17,NOV!D17,DEC!D17)</f>
        <v>666.83333333333337</v>
      </c>
      <c r="E28" s="80">
        <f>SUM(JAN!E17,FEB!E17,MAR!E17,APR!E17,MAY!E17,JUNE!E17,JULY!E17,AUG!E17,SEP!E17,OCT!E17,NOV!E17,DEC!E17)</f>
        <v>416034</v>
      </c>
      <c r="F28" s="81">
        <f t="shared" si="4"/>
        <v>64004.416666666672</v>
      </c>
      <c r="G28" s="25">
        <f t="shared" si="4"/>
        <v>58433970</v>
      </c>
      <c r="H28" s="162"/>
      <c r="I28" s="176"/>
      <c r="J28" s="179"/>
      <c r="K28" s="95">
        <f t="shared" si="1"/>
        <v>916.01120451127622</v>
      </c>
      <c r="L28" s="96"/>
      <c r="M28" s="97">
        <f t="shared" si="3"/>
        <v>912.96777696330844</v>
      </c>
    </row>
    <row r="29" spans="1:13" ht="15" thickBot="1" x14ac:dyDescent="0.4">
      <c r="A29" s="21" t="s">
        <v>14</v>
      </c>
      <c r="B29" s="80">
        <f>AVERAGE(JAN!B18,FEB!B18,MAR!B18,APR!B18,MAY!B18,JUNE!B18,JULY!B18,AUG!B18,SEP!B18,OCT!B18,NOV!B18,DEC!B18)</f>
        <v>3034.9166666666665</v>
      </c>
      <c r="C29" s="80">
        <f>SUM(JAN!C18,FEB!C18,MAR!C18,APR!C18,MAY!C18,JUNE!C18,JULY!C18,AUG!C18,SEP!C18,OCT!C18,NOV!C18,DEC!C18)</f>
        <v>2452221.5599999959</v>
      </c>
      <c r="D29" s="80">
        <f>AVERAGE(JAN!D18,FEB!D18,MAR!D18,APR!D18,MAY!D18,JUNE!D18,JULY!D18,AUG!D18,SEP!D18,OCT!D18,NOV!D18,DEC!D18)</f>
        <v>0</v>
      </c>
      <c r="E29" s="80">
        <f>SUM(JAN!E18,FEB!E18,MAR!E18,APR!E18,MAY!E18,JUNE!E18,JULY!E18,AUG!E18,SEP!E18,OCT!E18,NOV!E18,DEC!E18)</f>
        <v>0</v>
      </c>
      <c r="F29" s="82">
        <f t="shared" si="4"/>
        <v>3034.9166666666665</v>
      </c>
      <c r="G29" s="26">
        <f t="shared" si="4"/>
        <v>2452221.5599999959</v>
      </c>
      <c r="H29" s="174"/>
      <c r="I29" s="177"/>
      <c r="J29" s="180"/>
      <c r="K29" s="98">
        <f t="shared" si="1"/>
        <v>808.00293033855826</v>
      </c>
      <c r="L29" s="99"/>
      <c r="M29" s="100">
        <f t="shared" si="3"/>
        <v>808.00293033855826</v>
      </c>
    </row>
    <row r="30" spans="1:13" x14ac:dyDescent="0.35">
      <c r="A30" s="66" t="s">
        <v>16</v>
      </c>
      <c r="B30" s="79">
        <f>AVERAGE(JAN!B19,FEB!B19,MAR!B19,APR!B19,MAY!B19,JUNE!B19,JULY!B19,AUG!B19,SEP!B19,OCT!B19,NOV!B19,DEC!B19)</f>
        <v>99353.833333333328</v>
      </c>
      <c r="C30" s="79">
        <f>SUM(JAN!C19,FEB!C19,MAR!C19,APR!C19,MAY!C19,JUNE!C19,JULY!C19,AUG!C19,SEP!C19,OCT!C19,NOV!C19,DEC!C19)</f>
        <v>154892949.18000001</v>
      </c>
      <c r="D30" s="79">
        <f>AVERAGE(JAN!D19,FEB!D19,MAR!D19,APR!D19,MAY!D19,JUNE!D19,JULY!D19,AUG!D19,SEP!D19,OCT!D19,NOV!D19,DEC!D19)</f>
        <v>9119.5</v>
      </c>
      <c r="E30" s="79">
        <f>SUM(JAN!E19,FEB!E19,MAR!E19,APR!E19,MAY!E19,JUNE!E19,JULY!E19,AUG!E19,SEP!E19,OCT!E19,NOV!E19,DEC!E19)</f>
        <v>45095058.989999995</v>
      </c>
      <c r="F30" s="76">
        <f t="shared" si="4"/>
        <v>108473.33333333333</v>
      </c>
      <c r="G30" s="76">
        <f t="shared" si="4"/>
        <v>199988008.17000002</v>
      </c>
      <c r="H30" s="161">
        <f>G30/G13</f>
        <v>8.1236043003770977E-2</v>
      </c>
      <c r="I30" s="175">
        <f>F30/F13</f>
        <v>6.8641322827258086E-2</v>
      </c>
      <c r="J30" s="178">
        <f>E30/G30</f>
        <v>0.22548881506768592</v>
      </c>
      <c r="K30" s="92">
        <f t="shared" si="1"/>
        <v>1559.0032511411237</v>
      </c>
      <c r="L30" s="93">
        <f t="shared" si="2"/>
        <v>4944.9047634190465</v>
      </c>
      <c r="M30" s="94">
        <f t="shared" si="3"/>
        <v>1843.6605755946164</v>
      </c>
    </row>
    <row r="31" spans="1:13" x14ac:dyDescent="0.35">
      <c r="A31" s="17" t="s">
        <v>8</v>
      </c>
      <c r="B31" s="80">
        <f>AVERAGE(JAN!B20,FEB!B20,MAR!B20,APR!B20,MAY!B20,JUNE!B20,JULY!B20,AUG!B20,SEP!B20,OCT!B20,NOV!B20,DEC!B20)</f>
        <v>4139</v>
      </c>
      <c r="C31" s="80">
        <f>SUM(JAN!C20,FEB!C20,MAR!C20,APR!C20,MAY!C20,JUNE!C20,JULY!C20,AUG!C20,SEP!C20,OCT!C20,NOV!C20,DEC!C20)</f>
        <v>9804223</v>
      </c>
      <c r="D31" s="80">
        <f>AVERAGE(JAN!D20,FEB!D20,MAR!D20,APR!D20,MAY!D20,JUNE!D20,JULY!D20,AUG!D20,SEP!D20,OCT!D20,NOV!D20,DEC!D20)</f>
        <v>461.25</v>
      </c>
      <c r="E31" s="80">
        <f>SUM(JAN!E20,FEB!E20,MAR!E20,APR!E20,MAY!E20,JUNE!E20,JULY!E20,AUG!E20,SEP!E20,OCT!E20,NOV!E20,DEC!E20)</f>
        <v>1891126</v>
      </c>
      <c r="F31" s="81">
        <f t="shared" si="4"/>
        <v>4600.25</v>
      </c>
      <c r="G31" s="25">
        <f t="shared" si="4"/>
        <v>11695349</v>
      </c>
      <c r="H31" s="162"/>
      <c r="I31" s="176"/>
      <c r="J31" s="179"/>
      <c r="K31" s="95">
        <f t="shared" si="1"/>
        <v>2368.7419666586134</v>
      </c>
      <c r="L31" s="96">
        <f t="shared" si="2"/>
        <v>4100.0021680216805</v>
      </c>
      <c r="M31" s="97">
        <f t="shared" si="3"/>
        <v>2542.329003858486</v>
      </c>
    </row>
    <row r="32" spans="1:13" x14ac:dyDescent="0.35">
      <c r="A32" s="17" t="s">
        <v>9</v>
      </c>
      <c r="B32" s="80">
        <f>AVERAGE(JAN!B21,FEB!B21,MAR!B21,APR!B21,MAY!B21,JUNE!B21,JULY!B21,AUG!B21,SEP!B21,OCT!B21,NOV!B21,DEC!B21)</f>
        <v>169.75</v>
      </c>
      <c r="C32" s="80">
        <f>SUM(JAN!C21,FEB!C21,MAR!C21,APR!C21,MAY!C21,JUNE!C21,JULY!C21,AUG!C21,SEP!C21,OCT!C21,NOV!C21,DEC!C21)</f>
        <v>655256</v>
      </c>
      <c r="D32" s="80">
        <f>AVERAGE(JAN!D21,FEB!D21,MAR!D21,APR!D21,MAY!D21,JUNE!D21,JULY!D21,AUG!D21,SEP!D21,OCT!D21,NOV!D21,DEC!D21)</f>
        <v>0</v>
      </c>
      <c r="E32" s="80">
        <f>SUM(JAN!E21,FEB!E21,MAR!E21,APR!E21,MAY!E21,JUNE!E21,JULY!E21,AUG!E21,SEP!E21,OCT!E21,NOV!E21,DEC!E21)</f>
        <v>0</v>
      </c>
      <c r="F32" s="81">
        <f t="shared" si="4"/>
        <v>169.75</v>
      </c>
      <c r="G32" s="25">
        <f t="shared" si="4"/>
        <v>655256</v>
      </c>
      <c r="H32" s="162"/>
      <c r="I32" s="176"/>
      <c r="J32" s="179"/>
      <c r="K32" s="95">
        <f t="shared" si="1"/>
        <v>3860.1237113402062</v>
      </c>
      <c r="L32" s="96"/>
      <c r="M32" s="97">
        <f t="shared" si="3"/>
        <v>3860.1237113402062</v>
      </c>
    </row>
    <row r="33" spans="1:13" x14ac:dyDescent="0.35">
      <c r="A33" s="17" t="s">
        <v>10</v>
      </c>
      <c r="B33" s="80">
        <f>AVERAGE(JAN!B22,FEB!B22,MAR!B22,APR!B22,MAY!B22,JUNE!B22,JULY!B22,AUG!B22,SEP!B22,OCT!B22,NOV!B22,DEC!B22)</f>
        <v>20304.416666666668</v>
      </c>
      <c r="C33" s="80">
        <f>SUM(JAN!C22,FEB!C22,MAR!C22,APR!C22,MAY!C22,JUNE!C22,JULY!C22,AUG!C22,SEP!C22,OCT!C22,NOV!C22,DEC!C22)</f>
        <v>2956958.2999999984</v>
      </c>
      <c r="D33" s="80">
        <f>AVERAGE(JAN!D22,FEB!D22,MAR!D22,APR!D22,MAY!D22,JUNE!D22,JULY!D22,AUG!D22,SEP!D22,OCT!D22,NOV!D22,DEC!D22)</f>
        <v>1863.0833333333333</v>
      </c>
      <c r="E33" s="80">
        <f>SUM(JAN!E22,FEB!E22,MAR!E22,APR!E22,MAY!E22,JUNE!E22,JULY!E22,AUG!E22,SEP!E22,OCT!E22,NOV!E22,DEC!E22)</f>
        <v>441710.19999999949</v>
      </c>
      <c r="F33" s="81">
        <f t="shared" si="4"/>
        <v>22167.5</v>
      </c>
      <c r="G33" s="25">
        <f t="shared" si="4"/>
        <v>3398668.4999999981</v>
      </c>
      <c r="H33" s="162"/>
      <c r="I33" s="176"/>
      <c r="J33" s="179"/>
      <c r="K33" s="95">
        <f t="shared" si="1"/>
        <v>145.63128547565586</v>
      </c>
      <c r="L33" s="96"/>
      <c r="M33" s="97">
        <f t="shared" si="3"/>
        <v>153.31762715687373</v>
      </c>
    </row>
    <row r="34" spans="1:13" x14ac:dyDescent="0.35">
      <c r="A34" s="17" t="s">
        <v>11</v>
      </c>
      <c r="B34" s="80">
        <f>AVERAGE(JAN!B23,FEB!B23,MAR!B23,APR!B23,MAY!B23,JUNE!B23,JULY!B23,AUG!B23,SEP!B23,OCT!B23,NOV!B23,DEC!B23)</f>
        <v>21977.333333333332</v>
      </c>
      <c r="C34" s="80">
        <f>SUM(JAN!C23,FEB!C23,MAR!C23,APR!C23,MAY!C23,JUNE!C23,JULY!C23,AUG!C23,SEP!C23,OCT!C23,NOV!C23,DEC!C23)</f>
        <v>49195474</v>
      </c>
      <c r="D34" s="80">
        <f>AVERAGE(JAN!D23,FEB!D23,MAR!D23,APR!D23,MAY!D23,JUNE!D23,JULY!D23,AUG!D23,SEP!D23,OCT!D23,NOV!D23,DEC!D23)</f>
        <v>1981.0833333333333</v>
      </c>
      <c r="E34" s="80">
        <f>SUM(JAN!E23,FEB!E23,MAR!E23,APR!E23,MAY!E23,JUNE!E23,JULY!E23,AUG!E23,SEP!E23,OCT!E23,NOV!E23,DEC!E23)</f>
        <v>21098116</v>
      </c>
      <c r="F34" s="81">
        <f t="shared" si="4"/>
        <v>23958.416666666664</v>
      </c>
      <c r="G34" s="25">
        <f t="shared" si="4"/>
        <v>70293590</v>
      </c>
      <c r="H34" s="162"/>
      <c r="I34" s="176"/>
      <c r="J34" s="179"/>
      <c r="K34" s="95">
        <f t="shared" si="1"/>
        <v>2238.4642055451072</v>
      </c>
      <c r="L34" s="96">
        <f t="shared" si="2"/>
        <v>10649.787237622513</v>
      </c>
      <c r="M34" s="97">
        <f t="shared" si="3"/>
        <v>2933.9831165804644</v>
      </c>
    </row>
    <row r="35" spans="1:13" x14ac:dyDescent="0.35">
      <c r="A35" s="17" t="s">
        <v>12</v>
      </c>
      <c r="B35" s="80">
        <f>AVERAGE(JAN!B24,FEB!B24,MAR!B24,APR!B24,MAY!B24,JUNE!B24,JULY!B24,AUG!B24,SEP!B24,OCT!B24,NOV!B24,DEC!B24)</f>
        <v>3349.4166666666665</v>
      </c>
      <c r="C35" s="80">
        <f>SUM(JAN!C24,FEB!C24,MAR!C24,APR!C24,MAY!C24,JUNE!C24,JULY!C24,AUG!C24,SEP!C24,OCT!C24,NOV!C24,DEC!C24)</f>
        <v>5772400</v>
      </c>
      <c r="D35" s="80">
        <f>AVERAGE(JAN!D24,FEB!D24,MAR!D24,APR!D24,MAY!D24,JUNE!D24,JULY!D24,AUG!D24,SEP!D24,OCT!D24,NOV!D24,DEC!D24)</f>
        <v>210</v>
      </c>
      <c r="E35" s="80">
        <f>SUM(JAN!E24,FEB!E24,MAR!E24,APR!E24,MAY!E24,JUNE!E24,JULY!E24,AUG!E24,SEP!E24,OCT!E24,NOV!E24,DEC!E24)</f>
        <v>867210</v>
      </c>
      <c r="F35" s="81">
        <f t="shared" si="4"/>
        <v>3559.4166666666665</v>
      </c>
      <c r="G35" s="25">
        <f t="shared" si="4"/>
        <v>6639610</v>
      </c>
      <c r="H35" s="162"/>
      <c r="I35" s="176"/>
      <c r="J35" s="179"/>
      <c r="K35" s="95">
        <f t="shared" si="1"/>
        <v>1723.404572935586</v>
      </c>
      <c r="L35" s="96">
        <f t="shared" si="2"/>
        <v>4129.5714285714284</v>
      </c>
      <c r="M35" s="97">
        <f t="shared" si="3"/>
        <v>1865.3646430829021</v>
      </c>
    </row>
    <row r="36" spans="1:13" x14ac:dyDescent="0.35">
      <c r="A36" s="17" t="s">
        <v>13</v>
      </c>
      <c r="B36" s="80">
        <f>AVERAGE(JAN!B25,FEB!B25,MAR!B25,APR!B25,MAY!B25,JUNE!B25,JULY!B25,AUG!B25,SEP!B25,OCT!B25,NOV!B25,DEC!B25)</f>
        <v>48162.583333333336</v>
      </c>
      <c r="C36" s="80">
        <f>SUM(JAN!C25,FEB!C25,MAR!C25,APR!C25,MAY!C25,JUNE!C25,JULY!C25,AUG!C25,SEP!C25,OCT!C25,NOV!C25,DEC!C25)</f>
        <v>84176600</v>
      </c>
      <c r="D36" s="80">
        <f>AVERAGE(JAN!D25,FEB!D25,MAR!D25,APR!D25,MAY!D25,JUNE!D25,JULY!D25,AUG!D25,SEP!D25,OCT!D25,NOV!D25,DEC!D25)</f>
        <v>4514.083333333333</v>
      </c>
      <c r="E36" s="80">
        <f>SUM(JAN!E25,FEB!E25,MAR!E25,APR!E25,MAY!E25,JUNE!E25,JULY!E25,AUG!E25,SEP!E25,OCT!E25,NOV!E25,DEC!E25)</f>
        <v>20453650</v>
      </c>
      <c r="F36" s="81">
        <f t="shared" si="4"/>
        <v>52676.666666666672</v>
      </c>
      <c r="G36" s="25">
        <f t="shared" si="4"/>
        <v>104630250</v>
      </c>
      <c r="H36" s="162"/>
      <c r="I36" s="176"/>
      <c r="J36" s="179"/>
      <c r="K36" s="95">
        <f t="shared" si="1"/>
        <v>1747.7592391050453</v>
      </c>
      <c r="L36" s="96">
        <f t="shared" si="2"/>
        <v>4531.074969078255</v>
      </c>
      <c r="M36" s="97">
        <f t="shared" si="3"/>
        <v>1986.2731759792443</v>
      </c>
    </row>
    <row r="37" spans="1:13" ht="15" thickBot="1" x14ac:dyDescent="0.4">
      <c r="A37" s="21" t="s">
        <v>14</v>
      </c>
      <c r="B37" s="80">
        <f>AVERAGE(JAN!B26,FEB!B26,MAR!B26,APR!B26,MAY!B26,JUNE!B26,JULY!B26,AUG!B26,SEP!B26,OCT!B26,NOV!B26,DEC!B26)</f>
        <v>1251.3333333333333</v>
      </c>
      <c r="C37" s="80">
        <f>SUM(JAN!C26,FEB!C26,MAR!C26,APR!C26,MAY!C26,JUNE!C26,JULY!C26,AUG!C26,SEP!C26,OCT!C26,NOV!C26,DEC!C26)</f>
        <v>2332037.8799999966</v>
      </c>
      <c r="D37" s="80">
        <f>AVERAGE(JAN!D26,FEB!D26,MAR!D26,APR!D26,MAY!D26,JUNE!D26,JULY!D26,AUG!D26,SEP!D26,OCT!D26,NOV!D26,DEC!D26)</f>
        <v>90</v>
      </c>
      <c r="E37" s="80">
        <f>SUM(JAN!E26,FEB!E26,MAR!E26,APR!E26,MAY!E26,JUNE!E26,JULY!E26,AUG!E26,SEP!E26,OCT!E26,NOV!E26,DEC!E26)</f>
        <v>343246.78999999975</v>
      </c>
      <c r="F37" s="82">
        <f t="shared" si="4"/>
        <v>1341.3333333333333</v>
      </c>
      <c r="G37" s="26">
        <f t="shared" si="4"/>
        <v>2675284.6699999962</v>
      </c>
      <c r="H37" s="174"/>
      <c r="I37" s="177"/>
      <c r="J37" s="180"/>
      <c r="K37" s="98">
        <f t="shared" si="1"/>
        <v>1863.6424187533271</v>
      </c>
      <c r="L37" s="99">
        <f t="shared" si="2"/>
        <v>3813.8532222222193</v>
      </c>
      <c r="M37" s="100">
        <f t="shared" si="3"/>
        <v>1994.4965233598382</v>
      </c>
    </row>
    <row r="38" spans="1:13" x14ac:dyDescent="0.35">
      <c r="A38" s="66" t="s">
        <v>17</v>
      </c>
      <c r="B38" s="79">
        <f>AVERAGE(JAN!B27,FEB!B27,MAR!B27,APR!B27,MAY!B27,JUNE!B27,JULY!B27,AUG!B27,SEP!B27,OCT!B27,NOV!B27,DEC!B27)</f>
        <v>17192.833333333332</v>
      </c>
      <c r="C38" s="79">
        <f>SUM(JAN!C27,FEB!C27,MAR!C27,APR!C27,MAY!C27,JUNE!C27,JULY!C27,AUG!C27,SEP!C27,OCT!C27,NOV!C27,DEC!C27)</f>
        <v>142740761.77000001</v>
      </c>
      <c r="D38" s="79">
        <f>AVERAGE(JAN!D27,FEB!D27,MAR!D27,APR!D27,MAY!D27,JUNE!D27,JULY!D27,AUG!D27,SEP!D27,OCT!D27,NOV!D27,DEC!D27)</f>
        <v>7261.666666666667</v>
      </c>
      <c r="E38" s="79">
        <f>SUM(JAN!E27,FEB!E27,MAR!E27,APR!E27,MAY!E27,JUNE!E27,JULY!E27,AUG!E27,SEP!E27,OCT!E27,NOV!E27,DEC!E27)</f>
        <v>112593669.93000001</v>
      </c>
      <c r="F38" s="76">
        <f t="shared" si="4"/>
        <v>24454.5</v>
      </c>
      <c r="G38" s="76">
        <f t="shared" si="4"/>
        <v>255334431.70000002</v>
      </c>
      <c r="H38" s="161">
        <f>G38/G13</f>
        <v>0.10371801321353509</v>
      </c>
      <c r="I38" s="175">
        <f>F38/F13</f>
        <v>1.5474671769521076E-2</v>
      </c>
      <c r="J38" s="178">
        <f>E38/G38</f>
        <v>0.44096547880502712</v>
      </c>
      <c r="K38" s="92">
        <f t="shared" si="1"/>
        <v>8302.3408069253674</v>
      </c>
      <c r="L38" s="93">
        <f t="shared" si="2"/>
        <v>15505.210456277255</v>
      </c>
      <c r="M38" s="94">
        <f t="shared" si="3"/>
        <v>10441.20434684823</v>
      </c>
    </row>
    <row r="39" spans="1:13" x14ac:dyDescent="0.35">
      <c r="A39" s="17" t="s">
        <v>8</v>
      </c>
      <c r="B39" s="80">
        <f>AVERAGE(JAN!B28,FEB!B28,MAR!B28,APR!B28,MAY!B28,JUNE!B28,JULY!B28,AUG!B28,SEP!B28,OCT!B28,NOV!B28,DEC!B28)</f>
        <v>345.16666666666669</v>
      </c>
      <c r="C39" s="80">
        <f>SUM(JAN!C28,FEB!C28,MAR!C28,APR!C28,MAY!C28,JUNE!C28,JULY!C28,AUG!C28,SEP!C28,OCT!C28,NOV!C28,DEC!C28)</f>
        <v>7097888</v>
      </c>
      <c r="D39" s="80">
        <f>AVERAGE(JAN!D28,FEB!D28,MAR!D28,APR!D28,MAY!D28,JUNE!D28,JULY!D28,AUG!D28,SEP!D28,OCT!D28,NOV!D28,DEC!D28)</f>
        <v>232.41666666666666</v>
      </c>
      <c r="E39" s="80">
        <f>SUM(JAN!E28,FEB!E28,MAR!E28,APR!E28,MAY!E28,JUNE!E28,JULY!E28,AUG!E28,SEP!E28,OCT!E28,NOV!E28,DEC!E28)</f>
        <v>6403229</v>
      </c>
      <c r="F39" s="81">
        <f t="shared" si="4"/>
        <v>577.58333333333337</v>
      </c>
      <c r="G39" s="25">
        <f t="shared" si="4"/>
        <v>13501117</v>
      </c>
      <c r="H39" s="162"/>
      <c r="I39" s="176"/>
      <c r="J39" s="179"/>
      <c r="K39" s="95">
        <f t="shared" si="1"/>
        <v>20563.654273297921</v>
      </c>
      <c r="L39" s="96">
        <f t="shared" si="2"/>
        <v>27550.644675510935</v>
      </c>
      <c r="M39" s="97">
        <f t="shared" si="3"/>
        <v>23375.184533256383</v>
      </c>
    </row>
    <row r="40" spans="1:13" x14ac:dyDescent="0.35">
      <c r="A40" s="17" t="s">
        <v>10</v>
      </c>
      <c r="B40" s="80">
        <f>AVERAGE(JAN!B29,FEB!B29,MAR!B29,APR!B29,MAY!B29,JUNE!B29,JULY!B29,AUG!B29,SEP!B29,OCT!B29,NOV!B29,DEC!B29)</f>
        <v>4602.166666666667</v>
      </c>
      <c r="C40" s="80">
        <f>SUM(JAN!C29,FEB!C29,MAR!C29,APR!C29,MAY!C29,JUNE!C29,JULY!C29,AUG!C29,SEP!C29,OCT!C29,NOV!C29,DEC!C29)</f>
        <v>5065340.3999999939</v>
      </c>
      <c r="D40" s="80">
        <f>AVERAGE(JAN!D29,FEB!D29,MAR!D29,APR!D29,MAY!D29,JUNE!D29,JULY!D29,AUG!D29,SEP!D29,OCT!D29,NOV!D29,DEC!D29)</f>
        <v>2125.6666666666665</v>
      </c>
      <c r="E40" s="80">
        <f>SUM(JAN!E29,FEB!E29,MAR!E29,APR!E29,MAY!E29,JUNE!E29,JULY!E29,AUG!E29,SEP!E29,OCT!E29,NOV!E29,DEC!E29)</f>
        <v>3191773.5999999959</v>
      </c>
      <c r="F40" s="81">
        <f t="shared" si="4"/>
        <v>6727.8333333333339</v>
      </c>
      <c r="G40" s="25">
        <f t="shared" si="4"/>
        <v>8257113.9999999898</v>
      </c>
      <c r="H40" s="162"/>
      <c r="I40" s="176"/>
      <c r="J40" s="179"/>
      <c r="K40" s="95">
        <f t="shared" si="1"/>
        <v>1100.6425379350292</v>
      </c>
      <c r="L40" s="96">
        <f t="shared" si="2"/>
        <v>1501.5400344989789</v>
      </c>
      <c r="M40" s="97">
        <f t="shared" si="3"/>
        <v>1227.3065622909787</v>
      </c>
    </row>
    <row r="41" spans="1:13" x14ac:dyDescent="0.35">
      <c r="A41" s="17" t="s">
        <v>11</v>
      </c>
      <c r="B41" s="80">
        <f>AVERAGE(JAN!B30,FEB!B30,MAR!B30,APR!B30,MAY!B30,JUNE!B30,JULY!B30,AUG!B30,SEP!B30,OCT!B30,NOV!B30,DEC!B30)</f>
        <v>2185.5833333333335</v>
      </c>
      <c r="C41" s="80">
        <f>SUM(JAN!C30,FEB!C30,MAR!C30,APR!C30,MAY!C30,JUNE!C30,JULY!C30,AUG!C30,SEP!C30,OCT!C30,NOV!C30,DEC!C30)</f>
        <v>57073582</v>
      </c>
      <c r="D41" s="80">
        <f>AVERAGE(JAN!D30,FEB!D30,MAR!D30,APR!D30,MAY!D30,JUNE!D30,JULY!D30,AUG!D30,SEP!D30,OCT!D30,NOV!D30,DEC!D30)</f>
        <v>1473.6666666666667</v>
      </c>
      <c r="E41" s="80">
        <f>SUM(JAN!E30,FEB!E30,MAR!E30,APR!E30,MAY!E30,JUNE!E30,JULY!E30,AUG!E30,SEP!E30,OCT!E30,NOV!E30,DEC!E30)</f>
        <v>48780470</v>
      </c>
      <c r="F41" s="81">
        <f t="shared" si="4"/>
        <v>3659.25</v>
      </c>
      <c r="G41" s="25">
        <f t="shared" si="4"/>
        <v>105854052</v>
      </c>
      <c r="H41" s="162"/>
      <c r="I41" s="176"/>
      <c r="J41" s="179"/>
      <c r="K41" s="95">
        <f t="shared" si="1"/>
        <v>26113.660883822013</v>
      </c>
      <c r="L41" s="96">
        <f t="shared" si="2"/>
        <v>33101.427278896175</v>
      </c>
      <c r="M41" s="97">
        <f t="shared" si="3"/>
        <v>28927.799959007993</v>
      </c>
    </row>
    <row r="42" spans="1:13" x14ac:dyDescent="0.35">
      <c r="A42" s="17" t="s">
        <v>12</v>
      </c>
      <c r="B42" s="80">
        <f>AVERAGE(JAN!B31,FEB!B31,MAR!B31,APR!B31,MAY!B31,JUNE!B31,JULY!B31,AUG!B31,SEP!B31,OCT!B31,NOV!B31,DEC!B31)</f>
        <v>276.91666666666669</v>
      </c>
      <c r="C42" s="80">
        <f>SUM(JAN!C31,FEB!C31,MAR!C31,APR!C31,MAY!C31,JUNE!C31,JULY!C31,AUG!C31,SEP!C31,OCT!C31,NOV!C31,DEC!C31)</f>
        <v>5078960</v>
      </c>
      <c r="D42" s="80">
        <f>AVERAGE(JAN!D31,FEB!D31,MAR!D31,APR!D31,MAY!D31,JUNE!D31,JULY!D31,AUG!D31,SEP!D31,OCT!D31,NOV!D31,DEC!D31)</f>
        <v>233.16666666666666</v>
      </c>
      <c r="E42" s="80">
        <f>SUM(JAN!E31,FEB!E31,MAR!E31,APR!E31,MAY!E31,JUNE!E31,JULY!E31,AUG!E31,SEP!E31,OCT!E31,NOV!E31,DEC!E31)</f>
        <v>6141130</v>
      </c>
      <c r="F42" s="81">
        <f t="shared" si="4"/>
        <v>510.08333333333337</v>
      </c>
      <c r="G42" s="25">
        <f t="shared" si="4"/>
        <v>11220090</v>
      </c>
      <c r="H42" s="162"/>
      <c r="I42" s="176"/>
      <c r="J42" s="179"/>
      <c r="K42" s="95">
        <f t="shared" si="1"/>
        <v>18341.113451700268</v>
      </c>
      <c r="L42" s="96">
        <f t="shared" si="2"/>
        <v>26337.941386704792</v>
      </c>
      <c r="M42" s="97">
        <f t="shared" si="3"/>
        <v>21996.582257801012</v>
      </c>
    </row>
    <row r="43" spans="1:13" x14ac:dyDescent="0.35">
      <c r="A43" s="17" t="s">
        <v>13</v>
      </c>
      <c r="B43" s="80">
        <f>AVERAGE(JAN!B32,FEB!B32,MAR!B32,APR!B32,MAY!B32,JUNE!B32,JULY!B32,AUG!B32,SEP!B32,OCT!B32,NOV!B32,DEC!B32)</f>
        <v>9601</v>
      </c>
      <c r="C43" s="80">
        <f>SUM(JAN!C32,FEB!C32,MAR!C32,APR!C32,MAY!C32,JUNE!C32,JULY!C32,AUG!C32,SEP!C32,OCT!C32,NOV!C32,DEC!C32)</f>
        <v>65010793</v>
      </c>
      <c r="D43" s="80">
        <f>AVERAGE(JAN!D32,FEB!D32,MAR!D32,APR!D32,MAY!D32,JUNE!D32,JULY!D32,AUG!D32,SEP!D32,OCT!D32,NOV!D32,DEC!D32)</f>
        <v>3110.4166666666665</v>
      </c>
      <c r="E43" s="80">
        <f>SUM(JAN!E32,FEB!E32,MAR!E32,APR!E32,MAY!E32,JUNE!E32,JULY!E32,AUG!E32,SEP!E32,OCT!E32,NOV!E32,DEC!E32)</f>
        <v>45934431</v>
      </c>
      <c r="F43" s="81">
        <f t="shared" si="4"/>
        <v>12711.416666666666</v>
      </c>
      <c r="G43" s="25">
        <f t="shared" si="4"/>
        <v>110945224</v>
      </c>
      <c r="H43" s="162"/>
      <c r="I43" s="176"/>
      <c r="J43" s="179"/>
      <c r="K43" s="95">
        <f t="shared" si="1"/>
        <v>6771.2522653890219</v>
      </c>
      <c r="L43" s="96">
        <f t="shared" si="2"/>
        <v>14767.934949765573</v>
      </c>
      <c r="M43" s="97">
        <f t="shared" si="3"/>
        <v>8727.9983741649576</v>
      </c>
    </row>
    <row r="44" spans="1:13" ht="15" thickBot="1" x14ac:dyDescent="0.4">
      <c r="A44" s="21" t="s">
        <v>14</v>
      </c>
      <c r="B44" s="80">
        <f>AVERAGE(JAN!B33,FEB!B33,MAR!B33,APR!B33,MAY!B33,JUNE!B33,JULY!B33,AUG!B33,SEP!B33,OCT!B33,NOV!B33,DEC!B33)</f>
        <v>182</v>
      </c>
      <c r="C44" s="80">
        <f>SUM(JAN!C33,FEB!C33,MAR!C33,APR!C33,MAY!C33,JUNE!C33,JULY!C33,AUG!C33,SEP!C33,OCT!C33,NOV!C33,DEC!C33)</f>
        <v>3414198.3699999978</v>
      </c>
      <c r="D44" s="80">
        <f>AVERAGE(JAN!D33,FEB!D33,MAR!D33,APR!D33,MAY!D33,JUNE!D33,JULY!D33,AUG!D33,SEP!D33,OCT!D33,NOV!D33,DEC!D33)</f>
        <v>86.333333333333329</v>
      </c>
      <c r="E44" s="80">
        <f>SUM(JAN!E33,FEB!E33,MAR!E33,APR!E33,MAY!E33,JUNE!E33,JULY!E33,AUG!E33,SEP!E33,OCT!E33,NOV!E33,DEC!E33)</f>
        <v>2142636.3299999968</v>
      </c>
      <c r="F44" s="82">
        <f t="shared" si="4"/>
        <v>268.33333333333331</v>
      </c>
      <c r="G44" s="26">
        <f t="shared" si="4"/>
        <v>5556834.6999999946</v>
      </c>
      <c r="H44" s="174"/>
      <c r="I44" s="177"/>
      <c r="J44" s="180"/>
      <c r="K44" s="98">
        <f t="shared" si="1"/>
        <v>18759.331703296692</v>
      </c>
      <c r="L44" s="99">
        <f t="shared" si="2"/>
        <v>24818.181428571392</v>
      </c>
      <c r="M44" s="100">
        <f t="shared" si="3"/>
        <v>20708.700745341597</v>
      </c>
    </row>
    <row r="45" spans="1:13" x14ac:dyDescent="0.35">
      <c r="A45" s="66" t="s">
        <v>18</v>
      </c>
      <c r="B45" s="79">
        <f>AVERAGE(JAN!B34,FEB!B34,MAR!B34,APR!B34,MAY!B34,JUNE!B34,JULY!B34,AUG!B34,SEP!B34,OCT!B34,NOV!B34,DEC!B34)</f>
        <v>5331.333333333333</v>
      </c>
      <c r="C45" s="79">
        <f>SUM(JAN!C34,FEB!C34,MAR!C34,APR!C34,MAY!C34,JUNE!C34,JULY!C34,AUG!C34,SEP!C34,OCT!C34,NOV!C34,DEC!C34)</f>
        <v>191953898</v>
      </c>
      <c r="D45" s="79">
        <f>AVERAGE(JAN!D34,FEB!D34,MAR!D34,APR!D34,MAY!D34,JUNE!D34,JULY!D34,AUG!D34,SEP!D34,OCT!D34,NOV!D34,DEC!D34)</f>
        <v>4711.5</v>
      </c>
      <c r="E45" s="79">
        <f>SUM(JAN!E34,FEB!E34,MAR!E34,APR!E34,MAY!E34,JUNE!E34,JULY!E34,AUG!E34,SEP!E34,OCT!E34,NOV!E34,DEC!E34)</f>
        <v>548595150.95000005</v>
      </c>
      <c r="F45" s="76">
        <f>B45+D45</f>
        <v>10042.833333333332</v>
      </c>
      <c r="G45" s="76">
        <f>C45+E45</f>
        <v>740549048.95000005</v>
      </c>
      <c r="H45" s="161">
        <f>G45/G13</f>
        <v>0.30081440851076158</v>
      </c>
      <c r="I45" s="164">
        <f>F45/F13</f>
        <v>6.3550491512539024E-3</v>
      </c>
      <c r="J45" s="167">
        <f>E45/G45</f>
        <v>0.74079515965598086</v>
      </c>
      <c r="K45" s="92">
        <f t="shared" si="1"/>
        <v>36004.857696636238</v>
      </c>
      <c r="L45" s="93">
        <f t="shared" si="2"/>
        <v>116437.47234426404</v>
      </c>
      <c r="M45" s="94">
        <f t="shared" si="3"/>
        <v>73739.055938729129</v>
      </c>
    </row>
    <row r="46" spans="1:13" x14ac:dyDescent="0.35">
      <c r="A46" s="17" t="s">
        <v>8</v>
      </c>
      <c r="B46" s="80">
        <f>AVERAGE(JAN!B35,FEB!B35,MAR!B35,APR!B35,MAY!B35,JUNE!B35,JULY!B35,AUG!B35,SEP!B35,OCT!B35,NOV!B35,DEC!B35)</f>
        <v>34.083333333333336</v>
      </c>
      <c r="C46" s="80">
        <f>SUM(JAN!C35,FEB!C35,MAR!C35,APR!C35,MAY!C35,JUNE!C35,JULY!C35,AUG!C35,SEP!C35,OCT!C35,NOV!C35,DEC!C35)</f>
        <v>4734600</v>
      </c>
      <c r="D46" s="80">
        <f>AVERAGE(JAN!D35,FEB!D35,MAR!D35,APR!D35,MAY!D35,JUNE!D35,JULY!D35,AUG!D35,SEP!D35,OCT!D35,NOV!D35,DEC!D35)</f>
        <v>74.25</v>
      </c>
      <c r="E46" s="80">
        <f>SUM(JAN!E35,FEB!E35,MAR!E35,APR!E35,MAY!E35,JUNE!E35,JULY!E35,AUG!E35,SEP!E35,OCT!E35,NOV!E35,DEC!E35)</f>
        <v>43587186</v>
      </c>
      <c r="F46" s="81">
        <f>B46+D46</f>
        <v>108.33333333333334</v>
      </c>
      <c r="G46" s="25">
        <f>C46+E46</f>
        <v>48321786</v>
      </c>
      <c r="H46" s="162"/>
      <c r="I46" s="165"/>
      <c r="J46" s="168"/>
      <c r="K46" s="95">
        <f t="shared" si="1"/>
        <v>138912.46943765279</v>
      </c>
      <c r="L46" s="96">
        <f t="shared" si="2"/>
        <v>587032.80808080803</v>
      </c>
      <c r="M46" s="97">
        <f t="shared" si="3"/>
        <v>446047.25538461533</v>
      </c>
    </row>
    <row r="47" spans="1:13" x14ac:dyDescent="0.35">
      <c r="A47" s="17" t="s">
        <v>10</v>
      </c>
      <c r="B47" s="80">
        <f>AVERAGE(JAN!B36,FEB!B36,MAR!B36,APR!B36,MAY!B36,JUNE!B36,JULY!B36,AUG!B36,SEP!B36,OCT!B36,NOV!B36,DEC!B36)</f>
        <v>285.83333333333331</v>
      </c>
      <c r="C47" s="80">
        <f>SUM(JAN!C36,FEB!C36,MAR!C36,APR!C36,MAY!C36,JUNE!C36,JULY!C36,AUG!C36,SEP!C36,OCT!C36,NOV!C36,DEC!C36)</f>
        <v>2894099.4999999963</v>
      </c>
      <c r="D47" s="80">
        <f>AVERAGE(JAN!D36,FEB!D36,MAR!D36,APR!D36,MAY!D36,JUNE!D36,JULY!D36,AUG!D36,SEP!D36,OCT!D36,NOV!D36,DEC!D36)</f>
        <v>728.75</v>
      </c>
      <c r="E47" s="80">
        <f>SUM(JAN!E36,FEB!E36,MAR!E36,APR!E36,MAY!E36,JUNE!E36,JULY!E36,AUG!E36,SEP!E36,OCT!E36,NOV!E36,DEC!E36)</f>
        <v>11989126.999999989</v>
      </c>
      <c r="F47" s="81">
        <f t="shared" ref="F47:G51" si="5">B47+D47</f>
        <v>1014.5833333333333</v>
      </c>
      <c r="G47" s="25">
        <f t="shared" si="5"/>
        <v>14883226.499999985</v>
      </c>
      <c r="H47" s="162"/>
      <c r="I47" s="165"/>
      <c r="J47" s="168"/>
      <c r="K47" s="95">
        <f t="shared" si="1"/>
        <v>10125.129446064127</v>
      </c>
      <c r="L47" s="96">
        <f t="shared" si="2"/>
        <v>16451.63224699827</v>
      </c>
      <c r="M47" s="97">
        <f t="shared" si="3"/>
        <v>14669.299219712511</v>
      </c>
    </row>
    <row r="48" spans="1:13" x14ac:dyDescent="0.35">
      <c r="A48" s="17" t="s">
        <v>11</v>
      </c>
      <c r="B48" s="80">
        <f>AVERAGE(JAN!B37,FEB!B37,MAR!B37,APR!B37,MAY!B37,JUNE!B37,JULY!B37,AUG!B37,SEP!B37,OCT!B37,NOV!B37,DEC!B37)</f>
        <v>98.916666666666671</v>
      </c>
      <c r="C48" s="80">
        <f>SUM(JAN!C37,FEB!C37,MAR!C37,APR!C37,MAY!C37,JUNE!C37,JULY!C37,AUG!C37,SEP!C37,OCT!C37,NOV!C37,DEC!C37)</f>
        <v>47545204</v>
      </c>
      <c r="D48" s="80">
        <f>AVERAGE(JAN!D37,FEB!D37,MAR!D37,APR!D37,MAY!D37,JUNE!D37,JULY!D37,AUG!D37,SEP!D37,OCT!D37,NOV!D37,DEC!D37)</f>
        <v>213</v>
      </c>
      <c r="E48" s="80">
        <f>SUM(JAN!E37,FEB!E37,MAR!E37,APR!E37,MAY!E37,JUNE!E37,JULY!E37,AUG!E37,SEP!E37,OCT!E37,NOV!E37,DEC!E37)</f>
        <v>73744039</v>
      </c>
      <c r="F48" s="81">
        <f t="shared" si="5"/>
        <v>311.91666666666669</v>
      </c>
      <c r="G48" s="25">
        <f t="shared" si="5"/>
        <v>121289243</v>
      </c>
      <c r="H48" s="162"/>
      <c r="I48" s="165"/>
      <c r="J48" s="168"/>
      <c r="K48" s="95">
        <f t="shared" si="1"/>
        <v>480659.18112889637</v>
      </c>
      <c r="L48" s="96">
        <f t="shared" si="2"/>
        <v>346216.14553990611</v>
      </c>
      <c r="M48" s="97">
        <f t="shared" si="3"/>
        <v>388851.43360940419</v>
      </c>
    </row>
    <row r="49" spans="1:13" x14ac:dyDescent="0.35">
      <c r="A49" s="17" t="s">
        <v>12</v>
      </c>
      <c r="B49" s="80">
        <f>AVERAGE(JAN!B38,FEB!B38,MAR!B38,APR!B38,MAY!B38,JUNE!B38,JULY!B38,AUG!B38,SEP!B38,OCT!B38,NOV!B38,DEC!B38)</f>
        <v>3.3333333333333335</v>
      </c>
      <c r="C49" s="80">
        <f>SUM(JAN!C38,FEB!C38,MAR!C38,APR!C38,MAY!C38,JUNE!C38,JULY!C38,AUG!C38,SEP!C38,OCT!C38,NOV!C38,DEC!C38)</f>
        <v>1034810</v>
      </c>
      <c r="D49" s="80">
        <f>AVERAGE(JAN!D38,FEB!D38,MAR!D38,APR!D38,MAY!D38,JUNE!D38,JULY!D38,AUG!D38,SEP!D38,OCT!D38,NOV!D38,DEC!D38)</f>
        <v>18.25</v>
      </c>
      <c r="E49" s="80">
        <f>SUM(JAN!E38,FEB!E38,MAR!E38,APR!E38,MAY!E38,JUNE!E38,JULY!E38,AUG!E38,SEP!E38,OCT!E38,NOV!E38,DEC!E38)</f>
        <v>7309990</v>
      </c>
      <c r="F49" s="81">
        <f t="shared" si="5"/>
        <v>21.583333333333332</v>
      </c>
      <c r="G49" s="25">
        <f t="shared" si="5"/>
        <v>8344800</v>
      </c>
      <c r="H49" s="162"/>
      <c r="I49" s="165"/>
      <c r="J49" s="168"/>
      <c r="K49" s="95">
        <f t="shared" si="1"/>
        <v>310443</v>
      </c>
      <c r="L49" s="96">
        <f t="shared" si="2"/>
        <v>400547.39726027398</v>
      </c>
      <c r="M49" s="97">
        <f t="shared" si="3"/>
        <v>386631.66023166024</v>
      </c>
    </row>
    <row r="50" spans="1:13" x14ac:dyDescent="0.35">
      <c r="A50" s="17" t="s">
        <v>13</v>
      </c>
      <c r="B50" s="80">
        <f>AVERAGE(JAN!B39,FEB!B39,MAR!B39,APR!B39,MAY!B39,JUNE!B39,JULY!B39,AUG!B39,SEP!B39,OCT!B39,NOV!B39,DEC!B39)</f>
        <v>4900.25</v>
      </c>
      <c r="C50" s="80">
        <f>SUM(JAN!C39,FEB!C39,MAR!C39,APR!C39,MAY!C39,JUNE!C39,JULY!C39,AUG!C39,SEP!C39,OCT!C39,NOV!C39,DEC!C39)</f>
        <v>134011425</v>
      </c>
      <c r="D50" s="80">
        <f>AVERAGE(JAN!D39,FEB!D39,MAR!D39,APR!D39,MAY!D39,JUNE!D39,JULY!D39,AUG!D39,SEP!D39,OCT!D39,NOV!D39,DEC!D39)</f>
        <v>3655.9166666666665</v>
      </c>
      <c r="E50" s="80">
        <f>SUM(JAN!E39,FEB!E39,MAR!E39,APR!E39,MAY!E39,JUNE!E39,JULY!E39,AUG!E39,SEP!E39,OCT!E39,NOV!E39,DEC!E39)</f>
        <v>400547207</v>
      </c>
      <c r="F50" s="81">
        <f t="shared" si="5"/>
        <v>8556.1666666666661</v>
      </c>
      <c r="G50" s="25">
        <f t="shared" si="5"/>
        <v>534558632</v>
      </c>
      <c r="H50" s="162"/>
      <c r="I50" s="165"/>
      <c r="J50" s="168"/>
      <c r="K50" s="95">
        <f t="shared" si="1"/>
        <v>27347.875108412834</v>
      </c>
      <c r="L50" s="96">
        <f t="shared" si="2"/>
        <v>109561.36135488136</v>
      </c>
      <c r="M50" s="97">
        <f t="shared" si="3"/>
        <v>62476.416463759087</v>
      </c>
    </row>
    <row r="51" spans="1:13" ht="15" thickBot="1" x14ac:dyDescent="0.4">
      <c r="A51" s="17" t="s">
        <v>14</v>
      </c>
      <c r="B51" s="80">
        <f>AVERAGE(JAN!B40,FEB!B40,MAR!B40,APR!B40,MAY!B40,JUNE!B40,JULY!B40,AUG!B40,SEP!B40,OCT!B40,NOV!B40,DEC!B40)</f>
        <v>8.9166666666666661</v>
      </c>
      <c r="C51" s="80">
        <f>SUM(JAN!C40,FEB!C40,MAR!C40,APR!C40,MAY!C40,JUNE!C40,JULY!C40,AUG!C40,SEP!C40,OCT!C40,NOV!C40,DEC!C40)</f>
        <v>1733759.4999999988</v>
      </c>
      <c r="D51" s="80">
        <f>AVERAGE(JAN!D40,FEB!D40,MAR!D40,APR!D40,MAY!D40,JUNE!D40,JULY!D40,AUG!D40,SEP!D40,OCT!D40,NOV!D40,DEC!D40)</f>
        <v>21.333333333333332</v>
      </c>
      <c r="E51" s="80">
        <f>SUM(JAN!E40,FEB!E40,MAR!E40,APR!E40,MAY!E40,JUNE!E40,JULY!E40,AUG!E40,SEP!E40,OCT!E40,NOV!E40,DEC!E40)</f>
        <v>11417601.949999982</v>
      </c>
      <c r="F51" s="83">
        <f t="shared" si="5"/>
        <v>30.25</v>
      </c>
      <c r="G51" s="27">
        <f t="shared" si="5"/>
        <v>13151361.449999981</v>
      </c>
      <c r="H51" s="163"/>
      <c r="I51" s="166"/>
      <c r="J51" s="169"/>
      <c r="K51" s="98">
        <f t="shared" si="1"/>
        <v>194440.31775700924</v>
      </c>
      <c r="L51" s="99">
        <f t="shared" si="2"/>
        <v>535200.09140624921</v>
      </c>
      <c r="M51" s="100">
        <f t="shared" si="3"/>
        <v>434755.75041322247</v>
      </c>
    </row>
    <row r="52" spans="1:13" ht="15" thickBot="1" x14ac:dyDescent="0.4">
      <c r="A52" s="66" t="s">
        <v>19</v>
      </c>
      <c r="B52" s="65">
        <f>AVERAGE(JAN!B41,FEB!B41,MAR!B41,APR!B41,MAY!B41,JUNE!B41,JULY!B41,AUG!B41,SEP!B41,OCT!B41,NOV!B41,DEC!B41)</f>
        <v>0</v>
      </c>
      <c r="C52" s="65">
        <f>SUM(JAN!C41,FEB!C41,MAR!C41,APR!C41,MAY!C41,JUNE!C41,JULY!C41,AUG!C41,SEP!C41,OCT!C41,NOV!C41,DEC!C41)</f>
        <v>113.59999999999988</v>
      </c>
      <c r="D52" s="65">
        <f>AVERAGE(JAN!D41,FEB!D41,MAR!D41,APR!D41,MAY!D41,JUNE!D41,JULY!D41,AUG!D41,SEP!D41,OCT!D41,NOV!D41,DEC!D41)</f>
        <v>0</v>
      </c>
      <c r="E52" s="65">
        <f>SUM(JAN!E41,FEB!E41,MAR!E41,APR!E41,MAY!E41,JUNE!E41,JULY!E41,AUG!E41,SEP!E41,OCT!E41,NOV!E41,DEC!E41)</f>
        <v>0</v>
      </c>
      <c r="F52" s="76">
        <f>B52+D52</f>
        <v>0</v>
      </c>
      <c r="G52" s="84">
        <f>C52+E52</f>
        <v>113.59999999999988</v>
      </c>
      <c r="H52" s="170">
        <f>G52/G13</f>
        <v>4.6144839231479075E-8</v>
      </c>
      <c r="I52" s="170">
        <f>F52/F13</f>
        <v>0</v>
      </c>
      <c r="J52" s="172">
        <f>F53/G52</f>
        <v>0</v>
      </c>
      <c r="K52" s="92"/>
      <c r="L52" s="93"/>
      <c r="M52" s="94"/>
    </row>
    <row r="53" spans="1:13" ht="15" thickBot="1" x14ac:dyDescent="0.4">
      <c r="A53" s="21" t="s">
        <v>10</v>
      </c>
      <c r="B53" s="85">
        <f>AVERAGE(JAN!B42,FEB!B42,MAR!B42,APR!B42,MAY!B42,JUNE!B42,JULY!B42,AUG!B42,SEP!B42,OCT!B42,NOV!B42,DEC!B42)</f>
        <v>0</v>
      </c>
      <c r="C53" s="85">
        <f>SUM(JAN!C42,FEB!C42,MAR!C42,APR!C42,MAY!C42,JUNE!C42,JULY!C42,AUG!C42,SEP!C42,OCT!C42,NOV!C42,DEC!C42)</f>
        <v>113.59999999999988</v>
      </c>
      <c r="D53" s="85">
        <f>AVERAGE(JAN!D42,FEB!D42,MAR!D42,APR!D42,MAY!D42,JUNE!D42,JULY!D42,AUG!D42,SEP!D42,OCT!D42,NOV!D42,DEC!D42)</f>
        <v>0</v>
      </c>
      <c r="E53" s="85">
        <f>SUM(JAN!E42,FEB!E42,MAR!E42,APR!E42,MAY!E42,JUNE!E42,JULY!E42,AUG!E42,SEP!E42,OCT!E42,NOV!E42,DEC!E42)</f>
        <v>0</v>
      </c>
      <c r="F53" s="26">
        <f t="shared" ref="F53:G53" si="6">B53+D53</f>
        <v>0</v>
      </c>
      <c r="G53" s="86">
        <f t="shared" si="6"/>
        <v>113.59999999999988</v>
      </c>
      <c r="H53" s="171"/>
      <c r="I53" s="171"/>
      <c r="J53" s="173"/>
      <c r="K53" s="98"/>
      <c r="L53" s="99"/>
      <c r="M53" s="100"/>
    </row>
    <row r="54" spans="1:13" x14ac:dyDescent="0.35">
      <c r="K54" s="87"/>
      <c r="L54" s="87"/>
      <c r="M54" s="87"/>
    </row>
  </sheetData>
  <mergeCells count="25">
    <mergeCell ref="T2:U2"/>
    <mergeCell ref="B2:C2"/>
    <mergeCell ref="E2:F2"/>
    <mergeCell ref="H2:I2"/>
    <mergeCell ref="K2:L2"/>
    <mergeCell ref="N2:O2"/>
    <mergeCell ref="Q2:R2"/>
    <mergeCell ref="H45:H51"/>
    <mergeCell ref="I45:I51"/>
    <mergeCell ref="J45:J51"/>
    <mergeCell ref="H52:H53"/>
    <mergeCell ref="I52:I53"/>
    <mergeCell ref="J52:J53"/>
    <mergeCell ref="H30:H37"/>
    <mergeCell ref="I30:I37"/>
    <mergeCell ref="J30:J37"/>
    <mergeCell ref="H38:H44"/>
    <mergeCell ref="I38:I44"/>
    <mergeCell ref="J38:J44"/>
    <mergeCell ref="H14:H21"/>
    <mergeCell ref="I14:I21"/>
    <mergeCell ref="J14:J21"/>
    <mergeCell ref="H22:H29"/>
    <mergeCell ref="I22:I29"/>
    <mergeCell ref="J22:J29"/>
  </mergeCells>
  <pageMargins left="0.7" right="0.7" top="0.75" bottom="0.75" header="0.3" footer="0.3"/>
  <pageSetup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E5C3F-B3D1-4C97-9AA7-DAE40DDF1970}">
  <sheetPr>
    <tabColor rgb="FF00B0F0"/>
  </sheetPr>
  <dimension ref="A1:V49"/>
  <sheetViews>
    <sheetView zoomScaleNormal="100" workbookViewId="0">
      <selection activeCell="L42" sqref="L42"/>
    </sheetView>
  </sheetViews>
  <sheetFormatPr defaultRowHeight="14.5" x14ac:dyDescent="0.35"/>
  <cols>
    <col min="1" max="1" width="17.453125" customWidth="1"/>
    <col min="2" max="2" width="10.90625" style="18" customWidth="1"/>
    <col min="3" max="3" width="12.453125" style="18" customWidth="1"/>
    <col min="4" max="4" width="10.81640625" style="18" customWidth="1"/>
    <col min="5" max="5" width="11.6328125" style="18" customWidth="1"/>
    <col min="6" max="6" width="9.6328125" customWidth="1"/>
    <col min="7" max="7" width="12.36328125" customWidth="1"/>
    <col min="8" max="8" width="10.6328125" customWidth="1"/>
    <col min="9" max="9" width="10.36328125" customWidth="1"/>
    <col min="10" max="10" width="13.81640625" customWidth="1"/>
    <col min="11" max="11" width="10.1796875" customWidth="1"/>
    <col min="12" max="12" width="11.36328125" customWidth="1"/>
    <col min="13" max="13" width="10.1796875" bestFit="1" customWidth="1"/>
    <col min="14" max="14" width="10.36328125" customWidth="1"/>
    <col min="15" max="15" width="9.81640625" customWidth="1"/>
    <col min="18" max="18" width="10.1796875" customWidth="1"/>
    <col min="19" max="19" width="9" bestFit="1" customWidth="1"/>
    <col min="21" max="21" width="10.6328125" customWidth="1"/>
  </cols>
  <sheetData>
    <row r="1" spans="1:22" ht="15" thickBot="1" x14ac:dyDescent="0.4"/>
    <row r="2" spans="1:22" x14ac:dyDescent="0.35">
      <c r="A2" s="104" t="s">
        <v>31</v>
      </c>
      <c r="B2" s="189" t="s">
        <v>32</v>
      </c>
      <c r="C2" s="190"/>
      <c r="D2" s="129"/>
      <c r="E2" s="189" t="s">
        <v>8</v>
      </c>
      <c r="F2" s="190"/>
      <c r="G2" s="129"/>
      <c r="H2" s="189" t="s">
        <v>9</v>
      </c>
      <c r="I2" s="190"/>
      <c r="J2" s="129"/>
      <c r="K2" s="189" t="s">
        <v>40</v>
      </c>
      <c r="L2" s="190"/>
      <c r="M2" s="129"/>
      <c r="N2" s="189" t="s">
        <v>12</v>
      </c>
      <c r="O2" s="190"/>
      <c r="P2" s="129"/>
      <c r="Q2" s="189" t="s">
        <v>43</v>
      </c>
      <c r="R2" s="190"/>
      <c r="S2" s="129"/>
      <c r="T2" s="189" t="s">
        <v>14</v>
      </c>
      <c r="U2" s="190"/>
      <c r="V2" s="129"/>
    </row>
    <row r="3" spans="1:22" ht="27" thickBot="1" x14ac:dyDescent="0.4">
      <c r="A3" s="103">
        <v>0.1</v>
      </c>
      <c r="B3" s="108" t="s">
        <v>41</v>
      </c>
      <c r="C3" s="109" t="s">
        <v>33</v>
      </c>
      <c r="D3" s="110" t="s">
        <v>34</v>
      </c>
      <c r="E3" s="108" t="s">
        <v>41</v>
      </c>
      <c r="F3" s="109" t="s">
        <v>33</v>
      </c>
      <c r="G3" s="110" t="s">
        <v>34</v>
      </c>
      <c r="H3" s="108" t="s">
        <v>41</v>
      </c>
      <c r="I3" s="109" t="s">
        <v>33</v>
      </c>
      <c r="J3" s="110" t="s">
        <v>34</v>
      </c>
      <c r="K3" s="108" t="s">
        <v>41</v>
      </c>
      <c r="L3" s="109" t="s">
        <v>33</v>
      </c>
      <c r="M3" s="110" t="s">
        <v>34</v>
      </c>
      <c r="N3" s="108" t="s">
        <v>42</v>
      </c>
      <c r="O3" s="109" t="s">
        <v>33</v>
      </c>
      <c r="P3" s="110" t="s">
        <v>34</v>
      </c>
      <c r="Q3" s="108" t="s">
        <v>42</v>
      </c>
      <c r="R3" s="109" t="s">
        <v>33</v>
      </c>
      <c r="S3" s="110" t="s">
        <v>34</v>
      </c>
      <c r="T3" s="108" t="s">
        <v>41</v>
      </c>
      <c r="U3" s="109" t="s">
        <v>33</v>
      </c>
      <c r="V3" s="110" t="s">
        <v>34</v>
      </c>
    </row>
    <row r="4" spans="1:22" x14ac:dyDescent="0.35">
      <c r="A4" s="105" t="s">
        <v>35</v>
      </c>
      <c r="B4" s="111">
        <f>B14+B22</f>
        <v>279742.14285714284</v>
      </c>
      <c r="C4" s="112">
        <f>C14+C22</f>
        <v>237549603</v>
      </c>
      <c r="D4" s="112">
        <f>C4*A3</f>
        <v>23754960.300000001</v>
      </c>
      <c r="E4" s="112">
        <f>B12+B20</f>
        <v>34013.857142857145</v>
      </c>
      <c r="F4" s="112">
        <f>C12+C20</f>
        <v>28883163</v>
      </c>
      <c r="G4" s="112">
        <f>F4*$A$3</f>
        <v>2888316.3000000003</v>
      </c>
      <c r="H4" s="112">
        <f>B13+B21</f>
        <v>1573.5714285714284</v>
      </c>
      <c r="I4" s="112">
        <f>C13+C21</f>
        <v>1115163</v>
      </c>
      <c r="J4" s="112">
        <f>I4*$A$3</f>
        <v>111516.3</v>
      </c>
      <c r="K4" s="112">
        <f>B17+B25</f>
        <v>776748.14285714284</v>
      </c>
      <c r="L4" s="112">
        <f>C17+C25</f>
        <v>592639397</v>
      </c>
      <c r="M4" s="112">
        <f>L4*$A$3</f>
        <v>59263939.700000003</v>
      </c>
      <c r="N4" s="112">
        <f>B16+B24</f>
        <v>50061.142857142855</v>
      </c>
      <c r="O4" s="112">
        <f>C16+C24</f>
        <v>34966500</v>
      </c>
      <c r="P4" s="112">
        <f>O4*$A$3</f>
        <v>3496650</v>
      </c>
      <c r="Q4" s="112">
        <f>B15+B23</f>
        <v>254567.57142857145</v>
      </c>
      <c r="R4" s="112">
        <f>C15+C23</f>
        <v>207133581</v>
      </c>
      <c r="S4" s="112">
        <f>R4*$A$3</f>
        <v>20713358.100000001</v>
      </c>
      <c r="T4" s="112">
        <f>B18+B26</f>
        <v>14033.714285714286</v>
      </c>
      <c r="U4" s="112">
        <f>C18+C26</f>
        <v>3215415.6042857096</v>
      </c>
      <c r="V4" s="113">
        <f>$A$3*U4</f>
        <v>321541.56042857096</v>
      </c>
    </row>
    <row r="5" spans="1:22" ht="15" thickBot="1" x14ac:dyDescent="0.4">
      <c r="A5" s="106" t="s">
        <v>36</v>
      </c>
      <c r="B5" s="114">
        <f>B30+B37+B44</f>
        <v>25501.142857142855</v>
      </c>
      <c r="C5" s="101">
        <f>C30+C37+C44</f>
        <v>9539963.0999999922</v>
      </c>
      <c r="D5" s="101">
        <f>C5*A3</f>
        <v>953996.30999999924</v>
      </c>
      <c r="E5" s="101">
        <f>B28+B36+B43</f>
        <v>4546.5714285714294</v>
      </c>
      <c r="F5" s="101">
        <f>C28+C36+C43</f>
        <v>18268683</v>
      </c>
      <c r="G5" s="101">
        <f>F5*$A$3</f>
        <v>1826868.3</v>
      </c>
      <c r="H5" s="101">
        <f>F27+B29</f>
        <v>107812</v>
      </c>
      <c r="I5" s="101">
        <f>G27+C29</f>
        <v>172551711.87</v>
      </c>
      <c r="J5" s="101">
        <f>I5*$A$3</f>
        <v>17255171.187000003</v>
      </c>
      <c r="K5" s="101">
        <f>B33+B40+B47</f>
        <v>61446.285714285717</v>
      </c>
      <c r="L5" s="101">
        <f>C33+C40+C47</f>
        <v>234695275</v>
      </c>
      <c r="M5" s="101">
        <f>L5*$A$3</f>
        <v>23469527.5</v>
      </c>
      <c r="N5" s="101">
        <f>B32+B39+B46</f>
        <v>3640.4285714285716</v>
      </c>
      <c r="O5" s="101">
        <f>C32+C39+C46</f>
        <v>10322720</v>
      </c>
      <c r="P5" s="101">
        <f>O5*$A$3</f>
        <v>1032272</v>
      </c>
      <c r="Q5" s="101">
        <f>B31+B38+B45</f>
        <v>24289</v>
      </c>
      <c r="R5" s="101">
        <f>C31+C38+C45</f>
        <v>128319588</v>
      </c>
      <c r="S5" s="101">
        <f>R5*$A$3</f>
        <v>12831958.800000001</v>
      </c>
      <c r="T5" s="101">
        <f>B34+B41+B48</f>
        <v>1476.7142857142856</v>
      </c>
      <c r="U5" s="101">
        <f>C34+C41+C48</f>
        <v>6826946.4599999953</v>
      </c>
      <c r="V5" s="115">
        <f>$A$3*U5</f>
        <v>682694.6459999996</v>
      </c>
    </row>
    <row r="6" spans="1:22" ht="15.5" thickTop="1" thickBot="1" x14ac:dyDescent="0.4">
      <c r="A6" s="107" t="s">
        <v>37</v>
      </c>
      <c r="B6" s="116">
        <f>SUM(B4:B5)</f>
        <v>305243.28571428568</v>
      </c>
      <c r="C6" s="117">
        <f>SUM(C4:C5)</f>
        <v>247089566.09999999</v>
      </c>
      <c r="D6" s="117">
        <f>C6*A3</f>
        <v>24708956.609999999</v>
      </c>
      <c r="E6" s="117">
        <f>SUM(E4:E5)</f>
        <v>38560.428571428572</v>
      </c>
      <c r="F6" s="117">
        <f>SUM(F4:F5)</f>
        <v>47151846</v>
      </c>
      <c r="G6" s="117">
        <f>F6*A3</f>
        <v>4715184.6000000006</v>
      </c>
      <c r="H6" s="117">
        <f t="shared" ref="H6:V6" si="0">SUM(H4:H5)</f>
        <v>109385.57142857143</v>
      </c>
      <c r="I6" s="117">
        <f t="shared" si="0"/>
        <v>173666874.87</v>
      </c>
      <c r="J6" s="117">
        <f t="shared" si="0"/>
        <v>17366687.487000003</v>
      </c>
      <c r="K6" s="117">
        <f t="shared" si="0"/>
        <v>838194.42857142852</v>
      </c>
      <c r="L6" s="117">
        <f t="shared" si="0"/>
        <v>827334672</v>
      </c>
      <c r="M6" s="117">
        <f t="shared" si="0"/>
        <v>82733467.200000003</v>
      </c>
      <c r="N6" s="117">
        <f t="shared" si="0"/>
        <v>53701.571428571428</v>
      </c>
      <c r="O6" s="117">
        <f t="shared" si="0"/>
        <v>45289220</v>
      </c>
      <c r="P6" s="117">
        <f t="shared" si="0"/>
        <v>4528922</v>
      </c>
      <c r="Q6" s="117">
        <f t="shared" si="0"/>
        <v>278856.57142857148</v>
      </c>
      <c r="R6" s="117">
        <f t="shared" si="0"/>
        <v>335453169</v>
      </c>
      <c r="S6" s="117">
        <f t="shared" si="0"/>
        <v>33545316.900000002</v>
      </c>
      <c r="T6" s="117">
        <f t="shared" si="0"/>
        <v>15510.428571428572</v>
      </c>
      <c r="U6" s="117">
        <f t="shared" si="0"/>
        <v>10042362.064285705</v>
      </c>
      <c r="V6" s="118">
        <f t="shared" si="0"/>
        <v>1004236.2064285706</v>
      </c>
    </row>
    <row r="8" spans="1:22" ht="15" thickBot="1" x14ac:dyDescent="0.4"/>
    <row r="9" spans="1:22" ht="73" thickBot="1" x14ac:dyDescent="0.4">
      <c r="A9" s="130" t="s">
        <v>52</v>
      </c>
      <c r="B9" s="202" t="s">
        <v>0</v>
      </c>
      <c r="C9" s="131" t="s">
        <v>1</v>
      </c>
      <c r="D9" s="132" t="s">
        <v>53</v>
      </c>
      <c r="E9" s="133" t="s">
        <v>54</v>
      </c>
      <c r="F9" s="134" t="s">
        <v>2</v>
      </c>
      <c r="G9" s="135" t="s">
        <v>3</v>
      </c>
      <c r="H9" s="136" t="s">
        <v>4</v>
      </c>
      <c r="I9" s="136" t="s">
        <v>5</v>
      </c>
      <c r="J9" s="137" t="s">
        <v>56</v>
      </c>
      <c r="K9" s="146" t="s">
        <v>38</v>
      </c>
      <c r="L9" s="146" t="s">
        <v>55</v>
      </c>
      <c r="M9" s="146" t="s">
        <v>39</v>
      </c>
    </row>
    <row r="10" spans="1:22" ht="15" thickBot="1" x14ac:dyDescent="0.4">
      <c r="A10" s="9" t="s">
        <v>51</v>
      </c>
      <c r="B10" s="10">
        <f>AVERAGE(winterdata!B4,winterdata!B43,winterdata!B82,winterdata!B121,winterdata!B160,winterdata!B199,winterdata!B238)</f>
        <v>1531808.7142857143</v>
      </c>
      <c r="C10" s="10">
        <f>SUM(winterdata!C4,winterdata!C43,winterdata!C82,winterdata!C121,winterdata!C160,winterdata!C199,winterdata!C238)</f>
        <v>1520406133.8699999</v>
      </c>
      <c r="D10" s="10">
        <f>AVERAGE(winterdata!D4,winterdata!D43,winterdata!D82,winterdata!D121,winterdata!D160,winterdata!D199,winterdata!D238)</f>
        <v>25019.857142857141</v>
      </c>
      <c r="E10" s="10">
        <f>SUM(winterdata!E4,winterdata!E43,winterdata!E82,winterdata!E121,winterdata!E160,winterdata!E199,winterdata!E238)</f>
        <v>526892254.62999994</v>
      </c>
      <c r="F10" s="11">
        <f>B10+D10</f>
        <v>1556828.5714285714</v>
      </c>
      <c r="G10" s="11">
        <f>C10+E10</f>
        <v>2047298388.4999998</v>
      </c>
      <c r="H10" s="12">
        <f>SUM(H11:H48)</f>
        <v>1</v>
      </c>
      <c r="I10" s="13">
        <f>SUM(I11:I48)</f>
        <v>1.0000000000000002</v>
      </c>
      <c r="J10" s="13">
        <f>E10/G10</f>
        <v>0.25735977598069604</v>
      </c>
      <c r="K10" s="147">
        <f>C10/B10</f>
        <v>992.55613294964735</v>
      </c>
      <c r="L10" s="148">
        <f>E10/D10</f>
        <v>21058.963351452272</v>
      </c>
      <c r="M10" s="149">
        <f>G10/F10</f>
        <v>1315.0442033713225</v>
      </c>
    </row>
    <row r="11" spans="1:22" x14ac:dyDescent="0.35">
      <c r="A11" s="138" t="s">
        <v>7</v>
      </c>
      <c r="B11" s="139">
        <f>AVERAGE(winterdata!B5,winterdata!B44,winterdata!B83,winterdata!B122,winterdata!B161,winterdata!B200,winterdata!B239)</f>
        <v>1269842.5714285714</v>
      </c>
      <c r="C11" s="139">
        <f>SUM(winterdata!C5,winterdata!C44,winterdata!C83,winterdata!C122,winterdata!C161,winterdata!C200,winterdata!C239)</f>
        <v>998409336.49000001</v>
      </c>
      <c r="D11" s="139">
        <f>AVERAGE(winterdata!D5,winterdata!D44,winterdata!D83,winterdata!D122,winterdata!D161,winterdata!D200,winterdata!D239)</f>
        <v>3960.1428571428573</v>
      </c>
      <c r="E11" s="139">
        <f>SUM(winterdata!E5,winterdata!E44,winterdata!E83,winterdata!E122,winterdata!E161,winterdata!E200,winterdata!E239)</f>
        <v>5116262.6899999995</v>
      </c>
      <c r="F11" s="140">
        <f>B11+D11</f>
        <v>1273802.7142857143</v>
      </c>
      <c r="G11" s="140">
        <f>C11+E11</f>
        <v>1003525599.1800001</v>
      </c>
      <c r="H11" s="161">
        <f>G11/G$10</f>
        <v>0.49017065847214197</v>
      </c>
      <c r="I11" s="181">
        <f>F11/F10</f>
        <v>0.81820358237442425</v>
      </c>
      <c r="J11" s="184">
        <f>E11/G11</f>
        <v>5.0982881694105215E-3</v>
      </c>
      <c r="K11" s="150">
        <f t="shared" ref="K11:K48" si="1">C11/B11</f>
        <v>786.24654658316479</v>
      </c>
      <c r="L11" s="151">
        <f t="shared" ref="L11:L48" si="2">E11/D11</f>
        <v>1291.9389210345946</v>
      </c>
      <c r="M11" s="152">
        <f t="shared" ref="M11:M48" si="3">G11/F11</f>
        <v>787.81870059267987</v>
      </c>
    </row>
    <row r="12" spans="1:22" x14ac:dyDescent="0.35">
      <c r="A12" s="17" t="s">
        <v>8</v>
      </c>
      <c r="B12" s="121">
        <f>AVERAGE(winterdata!B6,winterdata!B45,winterdata!B84,winterdata!B123,winterdata!B162,winterdata!B201,winterdata!B240)</f>
        <v>28656.857142857141</v>
      </c>
      <c r="C12" s="121">
        <f>SUM(winterdata!C6,winterdata!C45,winterdata!C84,winterdata!C123,winterdata!C162,winterdata!C201,winterdata!C240)</f>
        <v>24655211</v>
      </c>
      <c r="D12" s="121">
        <f>AVERAGE(winterdata!D6,winterdata!D45,winterdata!D84,winterdata!D123,winterdata!D162,winterdata!D201,winterdata!D240)</f>
        <v>48.857142857142854</v>
      </c>
      <c r="E12" s="121">
        <f>SUM(winterdata!E6,winterdata!E45,winterdata!E84,winterdata!E123,winterdata!E162,winterdata!E201,winterdata!E240)</f>
        <v>103077</v>
      </c>
      <c r="F12" s="77">
        <f>B12+D12</f>
        <v>28705.714285714283</v>
      </c>
      <c r="G12" s="19">
        <f t="shared" ref="F12:G41" si="4">C12+E12</f>
        <v>24758288</v>
      </c>
      <c r="H12" s="162"/>
      <c r="I12" s="182"/>
      <c r="J12" s="185"/>
      <c r="K12" s="153">
        <f t="shared" si="1"/>
        <v>860.35990887247135</v>
      </c>
      <c r="L12" s="154">
        <f t="shared" si="2"/>
        <v>2109.7631578947371</v>
      </c>
      <c r="M12" s="155">
        <f t="shared" si="3"/>
        <v>862.48639394844247</v>
      </c>
    </row>
    <row r="13" spans="1:22" x14ac:dyDescent="0.35">
      <c r="A13" s="17" t="s">
        <v>9</v>
      </c>
      <c r="B13" s="121">
        <f>AVERAGE(winterdata!B7,winterdata!B46,winterdata!B85,winterdata!B124,winterdata!B163,winterdata!B202,winterdata!B241)</f>
        <v>1457.4285714285713</v>
      </c>
      <c r="C13" s="121">
        <f>SUM(winterdata!C7,winterdata!C46,winterdata!C85,winterdata!C124,winterdata!C163,winterdata!C202,winterdata!C241)</f>
        <v>1043149</v>
      </c>
      <c r="D13" s="121">
        <f>AVERAGE(winterdata!D7,winterdata!D46,winterdata!D85,winterdata!D124,winterdata!D163,winterdata!D202,winterdata!D241)</f>
        <v>0</v>
      </c>
      <c r="E13" s="121">
        <f>SUM(winterdata!E7,winterdata!E46,winterdata!E85,winterdata!E124,winterdata!E163,winterdata!E202,winterdata!E241)</f>
        <v>0</v>
      </c>
      <c r="F13" s="77">
        <f t="shared" si="4"/>
        <v>1457.4285714285713</v>
      </c>
      <c r="G13" s="19">
        <f t="shared" si="4"/>
        <v>1043149</v>
      </c>
      <c r="H13" s="162"/>
      <c r="I13" s="182"/>
      <c r="J13" s="185"/>
      <c r="K13" s="153">
        <f t="shared" si="1"/>
        <v>715.74622623015102</v>
      </c>
      <c r="L13" s="154"/>
      <c r="M13" s="155">
        <f t="shared" si="3"/>
        <v>715.74622623015102</v>
      </c>
    </row>
    <row r="14" spans="1:22" x14ac:dyDescent="0.35">
      <c r="A14" s="17" t="s">
        <v>10</v>
      </c>
      <c r="B14" s="121">
        <f>AVERAGE(winterdata!B8,winterdata!B47,winterdata!B86,winterdata!B125,winterdata!B164,winterdata!B203,winterdata!B242)</f>
        <v>243782.71428571429</v>
      </c>
      <c r="C14" s="121">
        <f>SUM(winterdata!C8,winterdata!C47,winterdata!C86,winterdata!C125,winterdata!C164,winterdata!C203,winterdata!C242)</f>
        <v>206650720</v>
      </c>
      <c r="D14" s="121">
        <f>AVERAGE(winterdata!D8,winterdata!D47,winterdata!D86,winterdata!D125,winterdata!D164,winterdata!D203,winterdata!D242)</f>
        <v>344.85714285714283</v>
      </c>
      <c r="E14" s="121">
        <f>SUM(winterdata!E8,winterdata!E47,winterdata!E86,winterdata!E125,winterdata!E164,winterdata!E203,winterdata!E242)</f>
        <v>48039.239999999983</v>
      </c>
      <c r="F14" s="77">
        <f t="shared" si="4"/>
        <v>244127.57142857142</v>
      </c>
      <c r="G14" s="19">
        <f t="shared" si="4"/>
        <v>206698759.24000001</v>
      </c>
      <c r="H14" s="162"/>
      <c r="I14" s="182"/>
      <c r="J14" s="185"/>
      <c r="K14" s="153">
        <f t="shared" si="1"/>
        <v>847.68405588348878</v>
      </c>
      <c r="L14" s="154"/>
      <c r="M14" s="155">
        <f t="shared" si="3"/>
        <v>846.68338783060153</v>
      </c>
    </row>
    <row r="15" spans="1:22" x14ac:dyDescent="0.35">
      <c r="A15" s="17" t="s">
        <v>11</v>
      </c>
      <c r="B15" s="121">
        <f>AVERAGE(winterdata!B9,winterdata!B48,winterdata!B87,winterdata!B126,winterdata!B165,winterdata!B204,winterdata!B243)</f>
        <v>226732.14285714287</v>
      </c>
      <c r="C15" s="121">
        <f>SUM(winterdata!C9,winterdata!C48,winterdata!C87,winterdata!C126,winterdata!C165,winterdata!C204,winterdata!C243)</f>
        <v>185715029</v>
      </c>
      <c r="D15" s="121">
        <f>AVERAGE(winterdata!D9,winterdata!D48,winterdata!D87,winterdata!D126,winterdata!D165,winterdata!D204,winterdata!D243)</f>
        <v>295.28571428571428</v>
      </c>
      <c r="E15" s="121">
        <f>SUM(winterdata!E9,winterdata!E48,winterdata!E87,winterdata!E126,winterdata!E165,winterdata!E204,winterdata!E243)</f>
        <v>476535</v>
      </c>
      <c r="F15" s="77">
        <f t="shared" si="4"/>
        <v>227027.42857142858</v>
      </c>
      <c r="G15" s="19">
        <f t="shared" si="4"/>
        <v>186191564</v>
      </c>
      <c r="H15" s="162"/>
      <c r="I15" s="182"/>
      <c r="J15" s="185"/>
      <c r="K15" s="153">
        <f t="shared" si="1"/>
        <v>819.09440214223832</v>
      </c>
      <c r="L15" s="154">
        <f t="shared" si="2"/>
        <v>1613.8098693759071</v>
      </c>
      <c r="M15" s="155">
        <f t="shared" si="3"/>
        <v>820.12805752860572</v>
      </c>
    </row>
    <row r="16" spans="1:22" x14ac:dyDescent="0.35">
      <c r="A16" s="17" t="s">
        <v>12</v>
      </c>
      <c r="B16" s="121">
        <f>AVERAGE(winterdata!B10,winterdata!B49,winterdata!B88,winterdata!B127,winterdata!B166,winterdata!B205,winterdata!B244)</f>
        <v>40048.142857142855</v>
      </c>
      <c r="C16" s="121">
        <f>SUM(winterdata!C10,winterdata!C49,winterdata!C88,winterdata!C127,winterdata!C166,winterdata!C205,winterdata!C244)</f>
        <v>27901860</v>
      </c>
      <c r="D16" s="121">
        <f>AVERAGE(winterdata!D10,winterdata!D49,winterdata!D88,winterdata!D127,winterdata!D166,winterdata!D205,winterdata!D244)</f>
        <v>192.71428571428572</v>
      </c>
      <c r="E16" s="121">
        <f>SUM(winterdata!E10,winterdata!E49,winterdata!E88,winterdata!E127,winterdata!E166,winterdata!E205,winterdata!E244)</f>
        <v>146250</v>
      </c>
      <c r="F16" s="77">
        <f t="shared" si="4"/>
        <v>40240.857142857138</v>
      </c>
      <c r="G16" s="19">
        <f t="shared" si="4"/>
        <v>28048110</v>
      </c>
      <c r="H16" s="162"/>
      <c r="I16" s="182"/>
      <c r="J16" s="185"/>
      <c r="K16" s="153">
        <f t="shared" si="1"/>
        <v>696.70796220263469</v>
      </c>
      <c r="L16" s="154">
        <f t="shared" si="2"/>
        <v>758.89547813194952</v>
      </c>
      <c r="M16" s="155">
        <f t="shared" si="3"/>
        <v>697.00577948495857</v>
      </c>
    </row>
    <row r="17" spans="1:13" x14ac:dyDescent="0.35">
      <c r="A17" s="17" t="s">
        <v>13</v>
      </c>
      <c r="B17" s="121">
        <f>AVERAGE(winterdata!B11,winterdata!B50,winterdata!B89,winterdata!B128,winterdata!B167,winterdata!B206,winterdata!B245)</f>
        <v>718236.71428571432</v>
      </c>
      <c r="C17" s="121">
        <f>SUM(winterdata!C11,winterdata!C50,winterdata!C89,winterdata!C128,winterdata!C167,winterdata!C206,winterdata!C245)</f>
        <v>545068806</v>
      </c>
      <c r="D17" s="121">
        <f>AVERAGE(winterdata!D11,winterdata!D50,winterdata!D89,winterdata!D128,winterdata!D167,winterdata!D206,winterdata!D245)</f>
        <v>3072.4285714285716</v>
      </c>
      <c r="E17" s="121">
        <f>SUM(winterdata!E11,winterdata!E50,winterdata!E89,winterdata!E128,winterdata!E167,winterdata!E206,winterdata!E245)</f>
        <v>4327343</v>
      </c>
      <c r="F17" s="77">
        <f t="shared" si="4"/>
        <v>721309.14285714284</v>
      </c>
      <c r="G17" s="19">
        <f t="shared" si="4"/>
        <v>549396149</v>
      </c>
      <c r="H17" s="162"/>
      <c r="I17" s="182"/>
      <c r="J17" s="185"/>
      <c r="K17" s="153">
        <f t="shared" si="1"/>
        <v>758.89855692224023</v>
      </c>
      <c r="L17" s="154">
        <f t="shared" si="2"/>
        <v>1408.4438089924211</v>
      </c>
      <c r="M17" s="155">
        <f t="shared" si="3"/>
        <v>761.66530597936605</v>
      </c>
    </row>
    <row r="18" spans="1:13" ht="15" thickBot="1" x14ac:dyDescent="0.4">
      <c r="A18" s="21" t="s">
        <v>14</v>
      </c>
      <c r="B18" s="121">
        <f>AVERAGE(winterdata!B12,winterdata!B51,winterdata!B90,winterdata!B129,winterdata!B168,winterdata!B207,winterdata!B246)</f>
        <v>10928.571428571429</v>
      </c>
      <c r="C18" s="121">
        <f>AVERAGE(winterdata!C12,winterdata!C51,winterdata!C90,winterdata!C129,winterdata!C168,winterdata!C207,winterdata!C246)</f>
        <v>1053508.7842857128</v>
      </c>
      <c r="D18" s="121">
        <f>AVERAGE(winterdata!D12,winterdata!D51,winterdata!D90,winterdata!D129,winterdata!D168,winterdata!D207,winterdata!D246)</f>
        <v>6</v>
      </c>
      <c r="E18" s="121">
        <f>SUM(winterdata!E12,winterdata!E51,winterdata!E90,winterdata!E129,winterdata!E168,winterdata!E207,winterdata!E246)</f>
        <v>15018.449999999959</v>
      </c>
      <c r="F18" s="78">
        <f t="shared" si="4"/>
        <v>10934.571428571429</v>
      </c>
      <c r="G18" s="23">
        <f t="shared" si="4"/>
        <v>1068527.2342857127</v>
      </c>
      <c r="H18" s="174"/>
      <c r="I18" s="183"/>
      <c r="J18" s="186"/>
      <c r="K18" s="156">
        <f t="shared" si="1"/>
        <v>96.39949660130705</v>
      </c>
      <c r="L18" s="157">
        <f t="shared" si="2"/>
        <v>2503.074999999993</v>
      </c>
      <c r="M18" s="158">
        <f t="shared" si="3"/>
        <v>97.72008361422472</v>
      </c>
    </row>
    <row r="19" spans="1:13" x14ac:dyDescent="0.35">
      <c r="A19" s="138" t="s">
        <v>15</v>
      </c>
      <c r="B19" s="141">
        <f>AVERAGE(winterdata!B13,winterdata!B52,winterdata!B91,winterdata!B130,winterdata!B169,winterdata!B208,winterdata!B247)</f>
        <v>140897.57142857142</v>
      </c>
      <c r="C19" s="141">
        <f>SUM(winterdata!C13,winterdata!C52,winterdata!C91,winterdata!C130,winterdata!C169,winterdata!C208,winterdata!C247)</f>
        <v>113414538.81999999</v>
      </c>
      <c r="D19" s="141">
        <f>AVERAGE(winterdata!D13,winterdata!D52,winterdata!D91,winterdata!D130,winterdata!D169,winterdata!D208,winterdata!D247)</f>
        <v>224.42857142857142</v>
      </c>
      <c r="E19" s="141">
        <f>SUM(winterdata!E13,winterdata!E52,winterdata!E91,winterdata!E130,winterdata!E169,winterdata!E208,winterdata!E247)</f>
        <v>182224</v>
      </c>
      <c r="F19" s="142">
        <f t="shared" si="4"/>
        <v>141122</v>
      </c>
      <c r="G19" s="142">
        <f t="shared" si="4"/>
        <v>113596762.81999999</v>
      </c>
      <c r="H19" s="161">
        <f>G19/G10</f>
        <v>5.5486178008096451E-2</v>
      </c>
      <c r="I19" s="175">
        <f>F19/F10</f>
        <v>9.064710308502634E-2</v>
      </c>
      <c r="J19" s="178">
        <f>E19/G19</f>
        <v>1.6041302188227269E-3</v>
      </c>
      <c r="K19" s="150">
        <f t="shared" si="1"/>
        <v>804.94317730306614</v>
      </c>
      <c r="L19" s="151">
        <f t="shared" si="2"/>
        <v>811.94653087205609</v>
      </c>
      <c r="M19" s="152">
        <f t="shared" si="3"/>
        <v>804.95431484814549</v>
      </c>
    </row>
    <row r="20" spans="1:13" x14ac:dyDescent="0.35">
      <c r="A20" s="17" t="s">
        <v>8</v>
      </c>
      <c r="B20" s="121">
        <f>AVERAGE(winterdata!B14,winterdata!B53,winterdata!B92,winterdata!B131,winterdata!B170,winterdata!B209,winterdata!B248)</f>
        <v>5357</v>
      </c>
      <c r="C20" s="121">
        <f>SUM(winterdata!C14,winterdata!C53,winterdata!C92,winterdata!C131,winterdata!C170,winterdata!C209,winterdata!C248)</f>
        <v>4227952</v>
      </c>
      <c r="D20" s="121">
        <f>AVERAGE(winterdata!D14,winterdata!D53,winterdata!D92,winterdata!D131,winterdata!D170,winterdata!D209,winterdata!D248)</f>
        <v>0</v>
      </c>
      <c r="E20" s="121">
        <f>SUM(winterdata!E14,winterdata!E53,winterdata!E92,winterdata!E131,winterdata!E170,winterdata!E209,winterdata!E248)</f>
        <v>0</v>
      </c>
      <c r="F20" s="81">
        <f t="shared" si="4"/>
        <v>5357</v>
      </c>
      <c r="G20" s="25">
        <f t="shared" si="4"/>
        <v>4227952</v>
      </c>
      <c r="H20" s="162"/>
      <c r="I20" s="176"/>
      <c r="J20" s="179"/>
      <c r="K20" s="153">
        <f t="shared" si="1"/>
        <v>789.23875303341424</v>
      </c>
      <c r="L20" s="154"/>
      <c r="M20" s="155">
        <f t="shared" si="3"/>
        <v>789.23875303341424</v>
      </c>
    </row>
    <row r="21" spans="1:13" x14ac:dyDescent="0.35">
      <c r="A21" s="17" t="s">
        <v>9</v>
      </c>
      <c r="B21" s="121">
        <f>AVERAGE(winterdata!B15,winterdata!B54,winterdata!B93,winterdata!B132,winterdata!B171,winterdata!B210,winterdata!B249)</f>
        <v>116.14285714285714</v>
      </c>
      <c r="C21" s="121">
        <f>SUM(winterdata!C15,winterdata!C54,winterdata!C93,winterdata!C132,winterdata!C171,winterdata!C210,winterdata!C249)</f>
        <v>72014</v>
      </c>
      <c r="D21" s="121">
        <f>AVERAGE(winterdata!D15,winterdata!D54,winterdata!D93,winterdata!D132,winterdata!D171,winterdata!D210,winterdata!D249)</f>
        <v>0</v>
      </c>
      <c r="E21" s="121">
        <f>SUM(winterdata!E15,winterdata!E54,winterdata!E93,winterdata!E132,winterdata!E171,winterdata!E210,winterdata!E249)</f>
        <v>0</v>
      </c>
      <c r="F21" s="81">
        <f t="shared" si="4"/>
        <v>116.14285714285714</v>
      </c>
      <c r="G21" s="25">
        <f t="shared" si="4"/>
        <v>72014</v>
      </c>
      <c r="H21" s="162"/>
      <c r="I21" s="176"/>
      <c r="J21" s="179"/>
      <c r="K21" s="153">
        <f t="shared" si="1"/>
        <v>620.04674046740467</v>
      </c>
      <c r="L21" s="154"/>
      <c r="M21" s="155">
        <f t="shared" si="3"/>
        <v>620.04674046740467</v>
      </c>
    </row>
    <row r="22" spans="1:13" x14ac:dyDescent="0.35">
      <c r="A22" s="17" t="s">
        <v>10</v>
      </c>
      <c r="B22" s="121">
        <f>AVERAGE(winterdata!B16,winterdata!B55,winterdata!B94,winterdata!B133,winterdata!B172,winterdata!B211,winterdata!B250)</f>
        <v>35959.428571428572</v>
      </c>
      <c r="C22" s="121">
        <f>SUM(winterdata!C16,winterdata!C55,winterdata!C94,winterdata!C133,winterdata!C172,winterdata!C211,winterdata!C250)</f>
        <v>30898883</v>
      </c>
      <c r="D22" s="121">
        <f>AVERAGE(winterdata!D16,winterdata!D55,winterdata!D94,winterdata!D133,winterdata!D172,winterdata!D211,winterdata!D250)</f>
        <v>0</v>
      </c>
      <c r="E22" s="121">
        <f>SUM(winterdata!E16,winterdata!E55,winterdata!E94,winterdata!E133,winterdata!E172,winterdata!E211,winterdata!E250)</f>
        <v>0</v>
      </c>
      <c r="F22" s="81">
        <f t="shared" si="4"/>
        <v>35959.428571428572</v>
      </c>
      <c r="G22" s="25">
        <f t="shared" si="4"/>
        <v>30898883</v>
      </c>
      <c r="H22" s="162"/>
      <c r="I22" s="176"/>
      <c r="J22" s="179"/>
      <c r="K22" s="153">
        <f t="shared" si="1"/>
        <v>859.27068998395009</v>
      </c>
      <c r="L22" s="154"/>
      <c r="M22" s="155">
        <f t="shared" si="3"/>
        <v>859.27068998395009</v>
      </c>
    </row>
    <row r="23" spans="1:13" x14ac:dyDescent="0.35">
      <c r="A23" s="17" t="s">
        <v>11</v>
      </c>
      <c r="B23" s="121">
        <f>AVERAGE(winterdata!B17,winterdata!B56,winterdata!B95,winterdata!B134,winterdata!B173,winterdata!B212,winterdata!B251)</f>
        <v>27835.428571428572</v>
      </c>
      <c r="C23" s="121">
        <f>SUM(winterdata!C17,winterdata!C56,winterdata!C95,winterdata!C134,winterdata!C173,winterdata!C212,winterdata!C251)</f>
        <v>21418552</v>
      </c>
      <c r="D23" s="121">
        <f>AVERAGE(winterdata!D17,winterdata!D56,winterdata!D95,winterdata!D134,winterdata!D173,winterdata!D212,winterdata!D251)</f>
        <v>0</v>
      </c>
      <c r="E23" s="121">
        <f>SUM(winterdata!E17,winterdata!E56,winterdata!E95,winterdata!E134,winterdata!E173,winterdata!E212,winterdata!E251)</f>
        <v>0</v>
      </c>
      <c r="F23" s="81">
        <f t="shared" si="4"/>
        <v>27835.428571428572</v>
      </c>
      <c r="G23" s="25">
        <f t="shared" si="4"/>
        <v>21418552</v>
      </c>
      <c r="H23" s="162"/>
      <c r="I23" s="176"/>
      <c r="J23" s="179"/>
      <c r="K23" s="153">
        <f t="shared" si="1"/>
        <v>769.47089012974209</v>
      </c>
      <c r="L23" s="154"/>
      <c r="M23" s="155">
        <f t="shared" si="3"/>
        <v>769.47089012974209</v>
      </c>
    </row>
    <row r="24" spans="1:13" x14ac:dyDescent="0.35">
      <c r="A24" s="17" t="s">
        <v>12</v>
      </c>
      <c r="B24" s="121">
        <f>AVERAGE(winterdata!B18,winterdata!B57,winterdata!B96,winterdata!B135,winterdata!B174,winterdata!B213,winterdata!B252)</f>
        <v>10013</v>
      </c>
      <c r="C24" s="121">
        <f>SUM(winterdata!C18,winterdata!C57,winterdata!C96,winterdata!C135,winterdata!C174,winterdata!C213,winterdata!C252)</f>
        <v>7064640</v>
      </c>
      <c r="D24" s="121">
        <f>AVERAGE(winterdata!D18,winterdata!D57,winterdata!D96,winterdata!D135,winterdata!D174,winterdata!D213,winterdata!D252)</f>
        <v>0</v>
      </c>
      <c r="E24" s="121">
        <f>SUM(winterdata!E18,winterdata!E57,winterdata!E96,winterdata!E135,winterdata!E174,winterdata!E213,winterdata!E252)</f>
        <v>0</v>
      </c>
      <c r="F24" s="81">
        <f t="shared" si="4"/>
        <v>10013</v>
      </c>
      <c r="G24" s="25">
        <f t="shared" si="4"/>
        <v>7064640</v>
      </c>
      <c r="H24" s="162"/>
      <c r="I24" s="176"/>
      <c r="J24" s="179"/>
      <c r="K24" s="153">
        <f t="shared" si="1"/>
        <v>705.54678917407375</v>
      </c>
      <c r="L24" s="154"/>
      <c r="M24" s="155">
        <f t="shared" si="3"/>
        <v>705.54678917407375</v>
      </c>
    </row>
    <row r="25" spans="1:13" x14ac:dyDescent="0.35">
      <c r="A25" s="17" t="s">
        <v>13</v>
      </c>
      <c r="B25" s="121">
        <f>AVERAGE(winterdata!B19,winterdata!B58,winterdata!B97,winterdata!B136,winterdata!B175,winterdata!B214,winterdata!B253)</f>
        <v>58511.428571428572</v>
      </c>
      <c r="C25" s="121">
        <f>SUM(winterdata!C19,winterdata!C58,winterdata!C97,winterdata!C136,winterdata!C175,winterdata!C214,winterdata!C253)</f>
        <v>47570591</v>
      </c>
      <c r="D25" s="121">
        <f>AVERAGE(winterdata!D19,winterdata!D58,winterdata!D97,winterdata!D136,winterdata!D175,winterdata!D214,winterdata!D253)</f>
        <v>224.42857142857142</v>
      </c>
      <c r="E25" s="121">
        <f>SUM(winterdata!E19,winterdata!E58,winterdata!E97,winterdata!E136,winterdata!E175,winterdata!E214,winterdata!E253)</f>
        <v>182224</v>
      </c>
      <c r="F25" s="81">
        <f t="shared" si="4"/>
        <v>58735.857142857145</v>
      </c>
      <c r="G25" s="25">
        <f t="shared" si="4"/>
        <v>47752815</v>
      </c>
      <c r="H25" s="162"/>
      <c r="I25" s="176"/>
      <c r="J25" s="179"/>
      <c r="K25" s="153">
        <f t="shared" si="1"/>
        <v>813.01366521802822</v>
      </c>
      <c r="L25" s="154"/>
      <c r="M25" s="155">
        <f t="shared" si="3"/>
        <v>813.00958771838077</v>
      </c>
    </row>
    <row r="26" spans="1:13" ht="15" thickBot="1" x14ac:dyDescent="0.4">
      <c r="A26" s="21" t="s">
        <v>14</v>
      </c>
      <c r="B26" s="121">
        <f>AVERAGE(winterdata!B20,winterdata!B59,winterdata!B98,winterdata!B137,winterdata!B176,winterdata!B215,winterdata!B254)</f>
        <v>3105.1428571428573</v>
      </c>
      <c r="C26" s="121">
        <f>SUM(winterdata!C20,winterdata!C59,winterdata!C98,winterdata!C137,winterdata!C176,winterdata!C215,winterdata!C254)</f>
        <v>2161906.8199999966</v>
      </c>
      <c r="D26" s="121">
        <f>AVERAGE(winterdata!D20,winterdata!D59,winterdata!D98,winterdata!D137,winterdata!D176,winterdata!D215,winterdata!D254)</f>
        <v>0</v>
      </c>
      <c r="E26" s="121">
        <f>SUM(winterdata!E20,winterdata!E59,winterdata!E98,winterdata!E137,winterdata!E176,winterdata!E215,winterdata!E254)</f>
        <v>0</v>
      </c>
      <c r="F26" s="82">
        <f t="shared" si="4"/>
        <v>3105.1428571428573</v>
      </c>
      <c r="G26" s="26">
        <f t="shared" si="4"/>
        <v>2161906.8199999966</v>
      </c>
      <c r="H26" s="174"/>
      <c r="I26" s="177"/>
      <c r="J26" s="180"/>
      <c r="K26" s="156">
        <f t="shared" si="1"/>
        <v>696.23425377254205</v>
      </c>
      <c r="L26" s="157"/>
      <c r="M26" s="158">
        <f t="shared" si="3"/>
        <v>696.23425377254205</v>
      </c>
    </row>
    <row r="27" spans="1:13" x14ac:dyDescent="0.35">
      <c r="A27" s="138" t="s">
        <v>16</v>
      </c>
      <c r="B27" s="141">
        <f>AVERAGE(winterdata!B21,winterdata!B60,winterdata!B99,winterdata!B138,winterdata!B177,winterdata!B216,winterdata!B255)</f>
        <v>98675.71428571429</v>
      </c>
      <c r="C27" s="141">
        <f>SUM(winterdata!C21,winterdata!C60,winterdata!C99,winterdata!C138,winterdata!C177,winterdata!C216,winterdata!C255)</f>
        <v>136258616.68000001</v>
      </c>
      <c r="D27" s="141">
        <f>AVERAGE(winterdata!D21,winterdata!D60,winterdata!D99,winterdata!D138,winterdata!D177,winterdata!D216,winterdata!D255)</f>
        <v>8967.8571428571431</v>
      </c>
      <c r="E27" s="141">
        <f>SUM(winterdata!E21,winterdata!E60,winterdata!E99,winterdata!E138,winterdata!E177,winterdata!E216,winterdata!E255)</f>
        <v>35684012.189999998</v>
      </c>
      <c r="F27" s="142">
        <f t="shared" si="4"/>
        <v>107643.57142857143</v>
      </c>
      <c r="G27" s="142">
        <f t="shared" si="4"/>
        <v>171942628.87</v>
      </c>
      <c r="H27" s="161">
        <f>G27/G10</f>
        <v>8.3985133694154723E-2</v>
      </c>
      <c r="I27" s="175">
        <f>F27/F10</f>
        <v>6.9142854521096003E-2</v>
      </c>
      <c r="J27" s="178">
        <f>E27/G27</f>
        <v>0.20753441089341185</v>
      </c>
      <c r="K27" s="150">
        <f t="shared" si="1"/>
        <v>1380.8728689357636</v>
      </c>
      <c r="L27" s="151">
        <f t="shared" si="2"/>
        <v>3979.1013194743127</v>
      </c>
      <c r="M27" s="152">
        <f t="shared" si="3"/>
        <v>1597.3329999004652</v>
      </c>
    </row>
    <row r="28" spans="1:13" x14ac:dyDescent="0.35">
      <c r="A28" s="17" t="s">
        <v>8</v>
      </c>
      <c r="B28" s="121">
        <f>AVERAGE(winterdata!B22,winterdata!B61,winterdata!B100,winterdata!B139,winterdata!B178,winterdata!B217,winterdata!B256)</f>
        <v>4165.4285714285716</v>
      </c>
      <c r="C28" s="121">
        <f>SUM(winterdata!C22,winterdata!C61,winterdata!C100,winterdata!C139,winterdata!C178,winterdata!C217,winterdata!C256)</f>
        <v>8856434</v>
      </c>
      <c r="D28" s="121">
        <f>AVERAGE(winterdata!D22,winterdata!D61,winterdata!D100,winterdata!D139,winterdata!D178,winterdata!D217,winterdata!D256)</f>
        <v>443.14285714285717</v>
      </c>
      <c r="E28" s="121">
        <f>SUM(winterdata!E22,winterdata!E61,winterdata!E100,winterdata!E139,winterdata!E178,winterdata!E217,winterdata!E256)</f>
        <v>1605280</v>
      </c>
      <c r="F28" s="81">
        <f t="shared" si="4"/>
        <v>4608.5714285714284</v>
      </c>
      <c r="G28" s="25">
        <f t="shared" si="4"/>
        <v>10461714</v>
      </c>
      <c r="H28" s="162"/>
      <c r="I28" s="176"/>
      <c r="J28" s="179"/>
      <c r="K28" s="153">
        <f t="shared" si="1"/>
        <v>2126.1759379930036</v>
      </c>
      <c r="L28" s="154">
        <f t="shared" si="2"/>
        <v>3622.4887169568019</v>
      </c>
      <c r="M28" s="155">
        <f t="shared" si="3"/>
        <v>2270.0557346559208</v>
      </c>
    </row>
    <row r="29" spans="1:13" x14ac:dyDescent="0.35">
      <c r="A29" s="17" t="s">
        <v>9</v>
      </c>
      <c r="B29" s="121">
        <f>AVERAGE(winterdata!B23,winterdata!B62,winterdata!B101,winterdata!B140,winterdata!B179,winterdata!B218,winterdata!B257)</f>
        <v>168.42857142857142</v>
      </c>
      <c r="C29" s="121">
        <f>SUM(winterdata!C23,winterdata!C62,winterdata!C101,winterdata!C140,winterdata!C179,winterdata!C218,winterdata!C257)</f>
        <v>609083</v>
      </c>
      <c r="D29" s="121">
        <f>AVERAGE(winterdata!D23,winterdata!D62,winterdata!D101,winterdata!D140,winterdata!D179,winterdata!D218,winterdata!D257)</f>
        <v>0</v>
      </c>
      <c r="E29" s="121">
        <f>SUM(winterdata!E23,winterdata!E62,winterdata!E101,winterdata!E140,winterdata!E179,winterdata!E218,winterdata!E257)</f>
        <v>0</v>
      </c>
      <c r="F29" s="81">
        <f t="shared" si="4"/>
        <v>168.42857142857142</v>
      </c>
      <c r="G29" s="25">
        <f t="shared" si="4"/>
        <v>609083</v>
      </c>
      <c r="H29" s="162"/>
      <c r="I29" s="176"/>
      <c r="J29" s="179"/>
      <c r="K29" s="153">
        <f t="shared" si="1"/>
        <v>3616.2688719253606</v>
      </c>
      <c r="L29" s="154"/>
      <c r="M29" s="155">
        <f t="shared" si="3"/>
        <v>3616.2688719253606</v>
      </c>
    </row>
    <row r="30" spans="1:13" x14ac:dyDescent="0.35">
      <c r="A30" s="17" t="s">
        <v>10</v>
      </c>
      <c r="B30" s="121">
        <f>AVERAGE(winterdata!B24,winterdata!B63,winterdata!B102,winterdata!B141,winterdata!B180,winterdata!B219,winterdata!B258)</f>
        <v>20610.857142857141</v>
      </c>
      <c r="C30" s="121">
        <f>SUM(winterdata!C24,winterdata!C63,winterdata!C102,winterdata!C141,winterdata!C180,winterdata!C219,winterdata!C258)</f>
        <v>2802693.399999999</v>
      </c>
      <c r="D30" s="121">
        <f>AVERAGE(winterdata!D24,winterdata!D63,winterdata!D102,winterdata!D141,winterdata!D180,winterdata!D219,winterdata!D258)</f>
        <v>1835.7142857142858</v>
      </c>
      <c r="E30" s="121">
        <f>SUM(winterdata!E24,winterdata!E63,winterdata!E102,winterdata!E141,winterdata!E180,winterdata!E219,winterdata!E258)</f>
        <v>395287.69999999972</v>
      </c>
      <c r="F30" s="81">
        <f t="shared" si="4"/>
        <v>22446.571428571428</v>
      </c>
      <c r="G30" s="25">
        <f t="shared" si="4"/>
        <v>3197981.0999999987</v>
      </c>
      <c r="H30" s="162"/>
      <c r="I30" s="176"/>
      <c r="J30" s="179"/>
      <c r="K30" s="153">
        <f t="shared" si="1"/>
        <v>135.98140924339455</v>
      </c>
      <c r="L30" s="154"/>
      <c r="M30" s="155">
        <f t="shared" si="3"/>
        <v>142.47080495907738</v>
      </c>
    </row>
    <row r="31" spans="1:13" x14ac:dyDescent="0.35">
      <c r="A31" s="17" t="s">
        <v>11</v>
      </c>
      <c r="B31" s="121">
        <f>AVERAGE(winterdata!B25,winterdata!B64,winterdata!B103,winterdata!B142,winterdata!B181,winterdata!B220,winterdata!B259)</f>
        <v>22072.571428571428</v>
      </c>
      <c r="C31" s="121">
        <f>SUM(winterdata!C25,winterdata!C64,winterdata!C103,winterdata!C142,winterdata!C181,winterdata!C220,winterdata!C259)</f>
        <v>45041833</v>
      </c>
      <c r="D31" s="121">
        <f>AVERAGE(winterdata!D25,winterdata!D64,winterdata!D103,winterdata!D142,winterdata!D181,winterdata!D220,winterdata!D259)</f>
        <v>1964.2857142857142</v>
      </c>
      <c r="E31" s="121">
        <f>SUM(winterdata!E25,winterdata!E64,winterdata!E103,winterdata!E142,winterdata!E181,winterdata!E220,winterdata!E259)</f>
        <v>16371521</v>
      </c>
      <c r="F31" s="81">
        <f t="shared" si="4"/>
        <v>24036.857142857141</v>
      </c>
      <c r="G31" s="25">
        <f t="shared" si="4"/>
        <v>61413354</v>
      </c>
      <c r="H31" s="162"/>
      <c r="I31" s="176"/>
      <c r="J31" s="179"/>
      <c r="K31" s="153">
        <f t="shared" si="1"/>
        <v>2040.6246343231419</v>
      </c>
      <c r="L31" s="154">
        <f t="shared" si="2"/>
        <v>8334.5925090909095</v>
      </c>
      <c r="M31" s="155">
        <f t="shared" si="3"/>
        <v>2554.9660521342225</v>
      </c>
    </row>
    <row r="32" spans="1:13" x14ac:dyDescent="0.35">
      <c r="A32" s="17" t="s">
        <v>12</v>
      </c>
      <c r="B32" s="121">
        <f>AVERAGE(winterdata!B26,winterdata!B65,winterdata!B104,winterdata!B143,winterdata!B182,winterdata!B221,winterdata!B260)</f>
        <v>3358.4285714285716</v>
      </c>
      <c r="C32" s="121">
        <f>SUM(winterdata!C26,winterdata!C65,winterdata!C104,winterdata!C143,winterdata!C182,winterdata!C221,winterdata!C260)</f>
        <v>5167670</v>
      </c>
      <c r="D32" s="121">
        <f>AVERAGE(winterdata!D26,winterdata!D65,winterdata!D104,winterdata!D143,winterdata!D182,winterdata!D221,winterdata!D260)</f>
        <v>193.14285714285714</v>
      </c>
      <c r="E32" s="121">
        <f>SUM(winterdata!E26,winterdata!E65,winterdata!E104,winterdata!E143,winterdata!E182,winterdata!E221,winterdata!E260)</f>
        <v>682060</v>
      </c>
      <c r="F32" s="81">
        <f t="shared" si="4"/>
        <v>3551.5714285714289</v>
      </c>
      <c r="G32" s="25">
        <f t="shared" si="4"/>
        <v>5849730</v>
      </c>
      <c r="H32" s="162"/>
      <c r="I32" s="176"/>
      <c r="J32" s="179"/>
      <c r="K32" s="153">
        <f t="shared" si="1"/>
        <v>1538.7166617040282</v>
      </c>
      <c r="L32" s="154">
        <f t="shared" si="2"/>
        <v>3531.3757396449705</v>
      </c>
      <c r="M32" s="155">
        <f t="shared" si="3"/>
        <v>1647.0821769035838</v>
      </c>
    </row>
    <row r="33" spans="1:13" x14ac:dyDescent="0.35">
      <c r="A33" s="17" t="s">
        <v>13</v>
      </c>
      <c r="B33" s="121">
        <f>AVERAGE(winterdata!B27,winterdata!B66,winterdata!B105,winterdata!B144,winterdata!B183,winterdata!B222,winterdata!B261)</f>
        <v>47020</v>
      </c>
      <c r="C33" s="121">
        <f>SUM(winterdata!C27,winterdata!C66,winterdata!C105,winterdata!C144,winterdata!C183,winterdata!C222,winterdata!C261)</f>
        <v>71626345</v>
      </c>
      <c r="D33" s="121">
        <f>AVERAGE(winterdata!D27,winterdata!D66,winterdata!D105,winterdata!D144,winterdata!D183,winterdata!D222,winterdata!D261)</f>
        <v>4445.7142857142853</v>
      </c>
      <c r="E33" s="121">
        <f>SUM(winterdata!E27,winterdata!E66,winterdata!E105,winterdata!E144,winterdata!E183,winterdata!E222,winterdata!E261)</f>
        <v>16314136</v>
      </c>
      <c r="F33" s="81">
        <f t="shared" si="4"/>
        <v>51465.714285714283</v>
      </c>
      <c r="G33" s="25">
        <f t="shared" si="4"/>
        <v>87940481</v>
      </c>
      <c r="H33" s="162"/>
      <c r="I33" s="176"/>
      <c r="J33" s="179"/>
      <c r="K33" s="153">
        <f t="shared" si="1"/>
        <v>1523.31656741812</v>
      </c>
      <c r="L33" s="154">
        <f t="shared" si="2"/>
        <v>3669.632133676093</v>
      </c>
      <c r="M33" s="155">
        <f t="shared" si="3"/>
        <v>1708.7197218675401</v>
      </c>
    </row>
    <row r="34" spans="1:13" ht="15" thickBot="1" x14ac:dyDescent="0.4">
      <c r="A34" s="21" t="s">
        <v>14</v>
      </c>
      <c r="B34" s="121">
        <f>AVERAGE(winterdata!B28,winterdata!B67,winterdata!B106,winterdata!B145,winterdata!B184,winterdata!B223,winterdata!B262)</f>
        <v>1280</v>
      </c>
      <c r="C34" s="121">
        <f>SUM(winterdata!C28,winterdata!C67,winterdata!C106,winterdata!C145,winterdata!C184,winterdata!C223,winterdata!C262)</f>
        <v>2154558.2799999984</v>
      </c>
      <c r="D34" s="121">
        <f>AVERAGE(winterdata!D28,winterdata!D67,winterdata!D106,winterdata!D145,winterdata!D184,winterdata!D223,winterdata!D262)</f>
        <v>85.857142857142861</v>
      </c>
      <c r="E34" s="121">
        <f>SUM(winterdata!E28,winterdata!E67,winterdata!E106,winterdata!E145,winterdata!E184,winterdata!E223,winterdata!E262)</f>
        <v>315727.48999999964</v>
      </c>
      <c r="F34" s="82">
        <f t="shared" si="4"/>
        <v>1365.8571428571429</v>
      </c>
      <c r="G34" s="26">
        <f t="shared" si="4"/>
        <v>2470285.7699999982</v>
      </c>
      <c r="H34" s="174"/>
      <c r="I34" s="177"/>
      <c r="J34" s="180"/>
      <c r="K34" s="156">
        <f t="shared" si="1"/>
        <v>1683.2486562499987</v>
      </c>
      <c r="L34" s="157">
        <f t="shared" si="2"/>
        <v>3677.3584525790307</v>
      </c>
      <c r="M34" s="158">
        <f t="shared" si="3"/>
        <v>1808.5974678380908</v>
      </c>
    </row>
    <row r="35" spans="1:13" x14ac:dyDescent="0.35">
      <c r="A35" s="138" t="s">
        <v>17</v>
      </c>
      <c r="B35" s="141">
        <f>AVERAGE(winterdata!B29,winterdata!B68,winterdata!B107,winterdata!B146,winterdata!B185,winterdata!B224,winterdata!B263)</f>
        <v>17118</v>
      </c>
      <c r="C35" s="141">
        <f>SUM(winterdata!C29,winterdata!C68,winterdata!C107,winterdata!C146,winterdata!C185,winterdata!C224,winterdata!C263)</f>
        <v>122088496.20999999</v>
      </c>
      <c r="D35" s="141">
        <f>AVERAGE(winterdata!D29,winterdata!D68,winterdata!D107,winterdata!D146,winterdata!D185,winterdata!D224,winterdata!D263)</f>
        <v>7164.4285714285716</v>
      </c>
      <c r="E35" s="141">
        <f>SUM(winterdata!E29,winterdata!E68,winterdata!E107,winterdata!E146,winterdata!E185,winterdata!E224,winterdata!E263)</f>
        <v>92415944.339999989</v>
      </c>
      <c r="F35" s="142">
        <f t="shared" si="4"/>
        <v>24282.428571428572</v>
      </c>
      <c r="G35" s="142">
        <f t="shared" si="4"/>
        <v>214504440.54999998</v>
      </c>
      <c r="H35" s="161">
        <f>G35/G10</f>
        <v>0.10477439036483666</v>
      </c>
      <c r="I35" s="175">
        <f>F35/F10</f>
        <v>1.5597368276165834E-2</v>
      </c>
      <c r="J35" s="178">
        <f>E35/G35</f>
        <v>0.43083464427608559</v>
      </c>
      <c r="K35" s="150">
        <f t="shared" si="1"/>
        <v>7132.1705929431</v>
      </c>
      <c r="L35" s="151">
        <f t="shared" si="2"/>
        <v>12899.27639289346</v>
      </c>
      <c r="M35" s="152">
        <f t="shared" si="3"/>
        <v>8833.7309391858889</v>
      </c>
    </row>
    <row r="36" spans="1:13" x14ac:dyDescent="0.35">
      <c r="A36" s="17" t="s">
        <v>8</v>
      </c>
      <c r="B36" s="121">
        <f>AVERAGE(winterdata!B30,winterdata!B69,winterdata!B108,winterdata!B147,winterdata!B186,winterdata!B225,winterdata!B264)</f>
        <v>348.85714285714283</v>
      </c>
      <c r="C36" s="121">
        <f>SUM(winterdata!C30,winterdata!C69,winterdata!C108,winterdata!C147,winterdata!C186,winterdata!C225,winterdata!C264)</f>
        <v>6093159</v>
      </c>
      <c r="D36" s="121">
        <f>AVERAGE(winterdata!D30,winterdata!D69,winterdata!D108,winterdata!D147,winterdata!D186,winterdata!D225,winterdata!D264)</f>
        <v>225.42857142857142</v>
      </c>
      <c r="E36" s="121">
        <f>SUM(winterdata!E30,winterdata!E69,winterdata!E108,winterdata!E147,winterdata!E186,winterdata!E225,winterdata!E264)</f>
        <v>5636101</v>
      </c>
      <c r="F36" s="81">
        <f t="shared" si="4"/>
        <v>574.28571428571422</v>
      </c>
      <c r="G36" s="25">
        <f t="shared" si="4"/>
        <v>11729260</v>
      </c>
      <c r="H36" s="162"/>
      <c r="I36" s="176"/>
      <c r="J36" s="179"/>
      <c r="K36" s="153">
        <f t="shared" si="1"/>
        <v>17466.057739557742</v>
      </c>
      <c r="L36" s="154">
        <f t="shared" si="2"/>
        <v>25001.7154626109</v>
      </c>
      <c r="M36" s="155">
        <f t="shared" si="3"/>
        <v>20424.08457711443</v>
      </c>
    </row>
    <row r="37" spans="1:13" x14ac:dyDescent="0.35">
      <c r="A37" s="17" t="s">
        <v>10</v>
      </c>
      <c r="B37" s="121">
        <f>AVERAGE(winterdata!B31,winterdata!B70,winterdata!B109,winterdata!B148,winterdata!B187,winterdata!B226,winterdata!B265)</f>
        <v>4601.2857142857147</v>
      </c>
      <c r="C37" s="121">
        <f>SUM(winterdata!C31,winterdata!C70,winterdata!C109,winterdata!C148,winterdata!C187,winterdata!C226,winterdata!C265)</f>
        <v>4473689.599999994</v>
      </c>
      <c r="D37" s="121">
        <f>AVERAGE(winterdata!D31,winterdata!D70,winterdata!D109,winterdata!D148,winterdata!D187,winterdata!D226,winterdata!D265)</f>
        <v>2091.7142857142858</v>
      </c>
      <c r="E37" s="121">
        <f>SUM(winterdata!E31,winterdata!E70,winterdata!E109,winterdata!E148,winterdata!E187,winterdata!E226,winterdata!E265)</f>
        <v>2729797.0999999978</v>
      </c>
      <c r="F37" s="81">
        <f t="shared" si="4"/>
        <v>6693</v>
      </c>
      <c r="G37" s="25">
        <f t="shared" si="4"/>
        <v>7203486.6999999918</v>
      </c>
      <c r="H37" s="162"/>
      <c r="I37" s="176"/>
      <c r="J37" s="179"/>
      <c r="K37" s="153">
        <f t="shared" si="1"/>
        <v>972.2694650563493</v>
      </c>
      <c r="L37" s="154">
        <f t="shared" si="2"/>
        <v>1305.0525679551963</v>
      </c>
      <c r="M37" s="155">
        <f t="shared" si="3"/>
        <v>1076.2717316599419</v>
      </c>
    </row>
    <row r="38" spans="1:13" x14ac:dyDescent="0.35">
      <c r="A38" s="17" t="s">
        <v>11</v>
      </c>
      <c r="B38" s="121">
        <f>AVERAGE(winterdata!B32,winterdata!B71,winterdata!B110,winterdata!B149,winterdata!B188,winterdata!B227,winterdata!B266)</f>
        <v>2118.2857142857142</v>
      </c>
      <c r="C38" s="121">
        <f>SUM(winterdata!C32,winterdata!C71,winterdata!C110,winterdata!C149,winterdata!C188,winterdata!C227,winterdata!C266)</f>
        <v>49375035</v>
      </c>
      <c r="D38" s="121">
        <f>AVERAGE(winterdata!D32,winterdata!D71,winterdata!D110,winterdata!D149,winterdata!D188,winterdata!D227,winterdata!D266)</f>
        <v>1445.1428571428571</v>
      </c>
      <c r="E38" s="121">
        <f>SUM(winterdata!E32,winterdata!E71,winterdata!E110,winterdata!E149,winterdata!E188,winterdata!E227,winterdata!E266)</f>
        <v>40288852</v>
      </c>
      <c r="F38" s="81">
        <f t="shared" si="4"/>
        <v>3563.4285714285716</v>
      </c>
      <c r="G38" s="25">
        <f t="shared" si="4"/>
        <v>89663887</v>
      </c>
      <c r="H38" s="162"/>
      <c r="I38" s="176"/>
      <c r="J38" s="179"/>
      <c r="K38" s="153">
        <f t="shared" si="1"/>
        <v>23308.9590639331</v>
      </c>
      <c r="L38" s="154">
        <f t="shared" si="2"/>
        <v>27878.802293396599</v>
      </c>
      <c r="M38" s="155">
        <f t="shared" si="3"/>
        <v>25162.25180404105</v>
      </c>
    </row>
    <row r="39" spans="1:13" x14ac:dyDescent="0.35">
      <c r="A39" s="17" t="s">
        <v>12</v>
      </c>
      <c r="B39" s="121">
        <f>AVERAGE(winterdata!B33,winterdata!B72,winterdata!B111,winterdata!B150,winterdata!B189,winterdata!B228,winterdata!B267)</f>
        <v>278.14285714285717</v>
      </c>
      <c r="C39" s="121">
        <f>SUM(winterdata!C33,winterdata!C72,winterdata!C111,winterdata!C150,winterdata!C189,winterdata!C228,winterdata!C267)</f>
        <v>4417800</v>
      </c>
      <c r="D39" s="121">
        <f>AVERAGE(winterdata!D33,winterdata!D72,winterdata!D111,winterdata!D150,winterdata!D189,winterdata!D228,winterdata!D267)</f>
        <v>220.71428571428572</v>
      </c>
      <c r="E39" s="121">
        <f>SUM(winterdata!E33,winterdata!E72,winterdata!E111,winterdata!E150,winterdata!E189,winterdata!E228,winterdata!E267)</f>
        <v>4933640</v>
      </c>
      <c r="F39" s="81">
        <f t="shared" si="4"/>
        <v>498.85714285714289</v>
      </c>
      <c r="G39" s="25">
        <f t="shared" si="4"/>
        <v>9351440</v>
      </c>
      <c r="H39" s="162"/>
      <c r="I39" s="176"/>
      <c r="J39" s="179"/>
      <c r="K39" s="153">
        <f t="shared" si="1"/>
        <v>15883.204930662556</v>
      </c>
      <c r="L39" s="154">
        <f t="shared" si="2"/>
        <v>22353.061488673138</v>
      </c>
      <c r="M39" s="155">
        <f t="shared" si="3"/>
        <v>18745.727376861396</v>
      </c>
    </row>
    <row r="40" spans="1:13" x14ac:dyDescent="0.35">
      <c r="A40" s="17" t="s">
        <v>13</v>
      </c>
      <c r="B40" s="121">
        <f>AVERAGE(winterdata!B34,winterdata!B73,winterdata!B112,winterdata!B151,winterdata!B190,winterdata!B229,winterdata!B268)</f>
        <v>9584</v>
      </c>
      <c r="C40" s="121">
        <f>SUM(winterdata!C34,winterdata!C73,winterdata!C112,winterdata!C151,winterdata!C190,winterdata!C229,winterdata!C268)</f>
        <v>54639521</v>
      </c>
      <c r="D40" s="121">
        <f>AVERAGE(winterdata!D34,winterdata!D73,winterdata!D112,winterdata!D151,winterdata!D190,winterdata!D229,winterdata!D268)</f>
        <v>3102.1428571428573</v>
      </c>
      <c r="E40" s="121">
        <f>SUM(winterdata!E34,winterdata!E73,winterdata!E112,winterdata!E151,winterdata!E190,winterdata!E229,winterdata!E268)</f>
        <v>36947652</v>
      </c>
      <c r="F40" s="81">
        <f t="shared" si="4"/>
        <v>12686.142857142857</v>
      </c>
      <c r="G40" s="25">
        <f t="shared" si="4"/>
        <v>91587173</v>
      </c>
      <c r="H40" s="162"/>
      <c r="I40" s="176"/>
      <c r="J40" s="179"/>
      <c r="K40" s="153">
        <f t="shared" si="1"/>
        <v>5701.1186352253753</v>
      </c>
      <c r="L40" s="154">
        <f t="shared" si="2"/>
        <v>11910.364448537875</v>
      </c>
      <c r="M40" s="155">
        <f t="shared" si="3"/>
        <v>7219.4656824656822</v>
      </c>
    </row>
    <row r="41" spans="1:13" ht="15" thickBot="1" x14ac:dyDescent="0.4">
      <c r="A41" s="17" t="s">
        <v>14</v>
      </c>
      <c r="B41" s="121">
        <f>AVERAGE(winterdata!B35,winterdata!B74,winterdata!B113,winterdata!B152,winterdata!B191,winterdata!B230,winterdata!B269)</f>
        <v>187.42857142857142</v>
      </c>
      <c r="C41" s="121">
        <f>SUM(winterdata!C35,winterdata!C74,winterdata!C113,winterdata!C152,winterdata!C191,winterdata!C230,winterdata!C269)</f>
        <v>3089291.6099999985</v>
      </c>
      <c r="D41" s="121">
        <f>AVERAGE(winterdata!D35,winterdata!D74,winterdata!D113,winterdata!D152,winterdata!D191,winterdata!D230,winterdata!D269)</f>
        <v>79.285714285714292</v>
      </c>
      <c r="E41" s="121">
        <f>SUM(winterdata!E35,winterdata!E74,winterdata!E113,winterdata!E152,winterdata!E191,winterdata!E230,winterdata!E269)</f>
        <v>1879902.2399999977</v>
      </c>
      <c r="F41" s="83">
        <f t="shared" si="4"/>
        <v>266.71428571428572</v>
      </c>
      <c r="G41" s="27">
        <f t="shared" si="4"/>
        <v>4969193.8499999959</v>
      </c>
      <c r="H41" s="174"/>
      <c r="I41" s="177"/>
      <c r="J41" s="180"/>
      <c r="K41" s="156">
        <f t="shared" si="1"/>
        <v>16482.500967987799</v>
      </c>
      <c r="L41" s="157">
        <f t="shared" si="2"/>
        <v>23710.478702702672</v>
      </c>
      <c r="M41" s="158">
        <f t="shared" si="3"/>
        <v>18631.14994643812</v>
      </c>
    </row>
    <row r="42" spans="1:13" x14ac:dyDescent="0.35">
      <c r="A42" s="138" t="s">
        <v>18</v>
      </c>
      <c r="B42" s="139">
        <f>AVERAGE(winterdata!B36,winterdata!B75,winterdata!B114,winterdata!B153,winterdata!B192,winterdata!B231,winterdata!B270)</f>
        <v>5274.8571428571431</v>
      </c>
      <c r="C42" s="139">
        <f>SUM(winterdata!C36,winterdata!C75,winterdata!C114,winterdata!C153,winterdata!C192,winterdata!C231,winterdata!C270)</f>
        <v>150235145.66999999</v>
      </c>
      <c r="D42" s="139">
        <f>AVERAGE(winterdata!D36,winterdata!D75,winterdata!D114,winterdata!D153,winterdata!D192,winterdata!D231,winterdata!D270)</f>
        <v>4703</v>
      </c>
      <c r="E42" s="139">
        <f>SUM(winterdata!E36,winterdata!E75,winterdata!E114,winterdata!E153,winterdata!E192,winterdata!E231,winterdata!E270)</f>
        <v>393493811.41000003</v>
      </c>
      <c r="F42" s="142">
        <f>B42+D42</f>
        <v>9977.8571428571431</v>
      </c>
      <c r="G42" s="143">
        <f>C42+E42</f>
        <v>543728957.08000004</v>
      </c>
      <c r="H42" s="191">
        <f>G42/G10</f>
        <v>0.26558363946077035</v>
      </c>
      <c r="I42" s="164">
        <f>F42/F10</f>
        <v>6.4090917432876367E-3</v>
      </c>
      <c r="J42" s="167">
        <f>E42/G42</f>
        <v>0.72369478631998707</v>
      </c>
      <c r="K42" s="150">
        <f t="shared" si="1"/>
        <v>28481.367665745853</v>
      </c>
      <c r="L42" s="151">
        <f t="shared" si="2"/>
        <v>83668.681992345315</v>
      </c>
      <c r="M42" s="152">
        <f t="shared" si="3"/>
        <v>54493.56001947169</v>
      </c>
    </row>
    <row r="43" spans="1:13" x14ac:dyDescent="0.35">
      <c r="A43" s="17" t="s">
        <v>8</v>
      </c>
      <c r="B43" s="121">
        <f>AVERAGE(winterdata!B37,winterdata!B76,winterdata!B115,winterdata!B154,winterdata!B193,winterdata!B232,winterdata!B271)</f>
        <v>32.285714285714285</v>
      </c>
      <c r="C43" s="121">
        <f>SUM(winterdata!C37,winterdata!C76,winterdata!C115,winterdata!C154,winterdata!C193,winterdata!C232,winterdata!C271)</f>
        <v>3319090</v>
      </c>
      <c r="D43" s="121">
        <f>AVERAGE(winterdata!D37,winterdata!D76,winterdata!D115,winterdata!D154,winterdata!D193,winterdata!D232,winterdata!D271)</f>
        <v>75.571428571428569</v>
      </c>
      <c r="E43" s="121">
        <f>SUM(winterdata!E37,winterdata!E76,winterdata!E115,winterdata!E154,winterdata!E193,winterdata!E232,winterdata!E271)</f>
        <v>29863312</v>
      </c>
      <c r="F43" s="81">
        <f>B43+D43</f>
        <v>107.85714285714286</v>
      </c>
      <c r="G43" s="144">
        <f>C43+E43</f>
        <v>33182402</v>
      </c>
      <c r="H43" s="192"/>
      <c r="I43" s="165"/>
      <c r="J43" s="168"/>
      <c r="K43" s="153">
        <f t="shared" si="1"/>
        <v>102803.67256637168</v>
      </c>
      <c r="L43" s="154">
        <f t="shared" si="2"/>
        <v>395166.69943289226</v>
      </c>
      <c r="M43" s="155">
        <f t="shared" si="3"/>
        <v>307651.40927152318</v>
      </c>
    </row>
    <row r="44" spans="1:13" x14ac:dyDescent="0.35">
      <c r="A44" s="17" t="s">
        <v>10</v>
      </c>
      <c r="B44" s="121">
        <f>AVERAGE(winterdata!B38,winterdata!B77,winterdata!B116,winterdata!B155,winterdata!B194,winterdata!B233,winterdata!B272)</f>
        <v>289</v>
      </c>
      <c r="C44" s="121">
        <f>SUM(winterdata!C38,winterdata!C77,winterdata!C116,winterdata!C155,winterdata!C194,winterdata!C233,winterdata!C272)</f>
        <v>2263580.0999999992</v>
      </c>
      <c r="D44" s="121">
        <f>AVERAGE(winterdata!D38,winterdata!D77,winterdata!D116,winterdata!D155,winterdata!D194,winterdata!D233,winterdata!D272)</f>
        <v>727.14285714285711</v>
      </c>
      <c r="E44" s="121">
        <f>SUM(winterdata!E38,winterdata!E77,winterdata!E116,winterdata!E155,winterdata!E194,winterdata!E233,winterdata!E272)</f>
        <v>8929250.7999999914</v>
      </c>
      <c r="F44" s="81">
        <f t="shared" ref="F44:G48" si="5">B44+D44</f>
        <v>1016.1428571428571</v>
      </c>
      <c r="G44" s="144">
        <f t="shared" si="5"/>
        <v>11192830.899999991</v>
      </c>
      <c r="H44" s="192"/>
      <c r="I44" s="165"/>
      <c r="J44" s="168"/>
      <c r="K44" s="153">
        <f t="shared" si="1"/>
        <v>7832.4570934256026</v>
      </c>
      <c r="L44" s="154">
        <f t="shared" si="2"/>
        <v>12279.912691552052</v>
      </c>
      <c r="M44" s="155">
        <f t="shared" si="3"/>
        <v>11015.017053282714</v>
      </c>
    </row>
    <row r="45" spans="1:13" x14ac:dyDescent="0.35">
      <c r="A45" s="17" t="s">
        <v>11</v>
      </c>
      <c r="B45" s="121">
        <f>AVERAGE(winterdata!B39,winterdata!B78,winterdata!B117,winterdata!B156,winterdata!B195,winterdata!B234,winterdata!B273)</f>
        <v>98.142857142857139</v>
      </c>
      <c r="C45" s="121">
        <f>SUM(winterdata!C39,winterdata!C78,winterdata!C117,winterdata!C156,winterdata!C195,winterdata!C234,winterdata!C273)</f>
        <v>33902720</v>
      </c>
      <c r="D45" s="121">
        <f>AVERAGE(winterdata!D39,winterdata!D78,winterdata!D117,winterdata!D156,winterdata!D195,winterdata!D234,winterdata!D273)</f>
        <v>207.71428571428572</v>
      </c>
      <c r="E45" s="121">
        <f>SUM(winterdata!E39,winterdata!E78,winterdata!E117,winterdata!E156,winterdata!E195,winterdata!E234,winterdata!E273)</f>
        <v>55114024</v>
      </c>
      <c r="F45" s="81">
        <f t="shared" si="5"/>
        <v>305.85714285714289</v>
      </c>
      <c r="G45" s="144">
        <f t="shared" si="5"/>
        <v>89016744</v>
      </c>
      <c r="H45" s="192"/>
      <c r="I45" s="165"/>
      <c r="J45" s="168"/>
      <c r="K45" s="153">
        <f t="shared" si="1"/>
        <v>345442.56186317321</v>
      </c>
      <c r="L45" s="154">
        <f t="shared" si="2"/>
        <v>265335.7414030261</v>
      </c>
      <c r="M45" s="155">
        <f t="shared" si="3"/>
        <v>291040.26529659034</v>
      </c>
    </row>
    <row r="46" spans="1:13" x14ac:dyDescent="0.35">
      <c r="A46" s="17" t="s">
        <v>12</v>
      </c>
      <c r="B46" s="121">
        <f>AVERAGE(winterdata!B40,winterdata!B79,winterdata!B118,winterdata!B157,winterdata!B196,winterdata!B235,winterdata!B274)</f>
        <v>3.8571428571428572</v>
      </c>
      <c r="C46" s="121">
        <f>SUM(winterdata!C40,winterdata!C79,winterdata!C118,winterdata!C157,winterdata!C196,winterdata!C235,winterdata!C274)</f>
        <v>737250</v>
      </c>
      <c r="D46" s="121">
        <f>AVERAGE(winterdata!D40,winterdata!D79,winterdata!D118,winterdata!D157,winterdata!D196,winterdata!D235,winterdata!D274)</f>
        <v>17</v>
      </c>
      <c r="E46" s="121">
        <f>SUM(winterdata!E40,winterdata!E79,winterdata!E118,winterdata!E157,winterdata!E196,winterdata!E235,winterdata!E274)</f>
        <v>4914870</v>
      </c>
      <c r="F46" s="81">
        <f t="shared" si="5"/>
        <v>20.857142857142858</v>
      </c>
      <c r="G46" s="144">
        <f t="shared" si="5"/>
        <v>5652120</v>
      </c>
      <c r="H46" s="192"/>
      <c r="I46" s="165"/>
      <c r="J46" s="168"/>
      <c r="K46" s="153">
        <f t="shared" si="1"/>
        <v>191138.88888888888</v>
      </c>
      <c r="L46" s="154">
        <f t="shared" si="2"/>
        <v>289110</v>
      </c>
      <c r="M46" s="155">
        <f t="shared" si="3"/>
        <v>270992.05479452055</v>
      </c>
    </row>
    <row r="47" spans="1:13" x14ac:dyDescent="0.35">
      <c r="A47" s="17" t="s">
        <v>13</v>
      </c>
      <c r="B47" s="121">
        <f>AVERAGE(winterdata!B41,winterdata!B80,winterdata!B119,winterdata!B158,winterdata!B197,winterdata!B236,winterdata!B275)</f>
        <v>4842.2857142857147</v>
      </c>
      <c r="C47" s="121">
        <f>SUM(winterdata!C41,winterdata!C80,winterdata!C119,winterdata!C158,winterdata!C197,winterdata!C236,winterdata!C275)</f>
        <v>108429409</v>
      </c>
      <c r="D47" s="121">
        <f>AVERAGE(winterdata!D41,winterdata!D80,winterdata!D119,winterdata!D158,winterdata!D197,winterdata!D236,winterdata!D275)</f>
        <v>3654.7142857142858</v>
      </c>
      <c r="E47" s="121">
        <f>SUM(winterdata!E41,winterdata!E80,winterdata!E119,winterdata!E158,winterdata!E197,winterdata!E236,winterdata!E275)</f>
        <v>287089680</v>
      </c>
      <c r="F47" s="81">
        <f t="shared" si="5"/>
        <v>8497</v>
      </c>
      <c r="G47" s="144">
        <f t="shared" si="5"/>
        <v>395519089</v>
      </c>
      <c r="H47" s="192"/>
      <c r="I47" s="165"/>
      <c r="J47" s="168"/>
      <c r="K47" s="153">
        <f t="shared" si="1"/>
        <v>22392.195627802688</v>
      </c>
      <c r="L47" s="154">
        <f t="shared" si="2"/>
        <v>78553.248641676109</v>
      </c>
      <c r="M47" s="155">
        <f t="shared" si="3"/>
        <v>46548.086265740851</v>
      </c>
    </row>
    <row r="48" spans="1:13" ht="15" thickBot="1" x14ac:dyDescent="0.4">
      <c r="A48" s="21" t="s">
        <v>14</v>
      </c>
      <c r="B48" s="145">
        <f>AVERAGE(winterdata!B42,winterdata!B81,winterdata!B120,winterdata!B159,winterdata!B198,winterdata!B237,winterdata!B276)</f>
        <v>9.2857142857142865</v>
      </c>
      <c r="C48" s="145">
        <f>SUM(winterdata!C42,winterdata!C81,winterdata!C120,winterdata!C159,winterdata!C198,winterdata!C237,winterdata!C276)</f>
        <v>1583096.5699999989</v>
      </c>
      <c r="D48" s="145">
        <f>AVERAGE(winterdata!D42,winterdata!D81,winterdata!D120,winterdata!D159,winterdata!D198,winterdata!D237,winterdata!D276)</f>
        <v>20.857142857142858</v>
      </c>
      <c r="E48" s="145">
        <f>SUM(winterdata!E42,winterdata!E81,winterdata!E120,winterdata!E159,winterdata!E198,winterdata!E237,winterdata!E276)</f>
        <v>7582674.6099999938</v>
      </c>
      <c r="F48" s="82">
        <f t="shared" si="5"/>
        <v>30.142857142857146</v>
      </c>
      <c r="G48" s="86">
        <f t="shared" si="5"/>
        <v>9165771.1799999923</v>
      </c>
      <c r="H48" s="193"/>
      <c r="I48" s="194"/>
      <c r="J48" s="195"/>
      <c r="K48" s="156">
        <f t="shared" si="1"/>
        <v>170487.3229230768</v>
      </c>
      <c r="L48" s="157">
        <f t="shared" si="2"/>
        <v>363552.89226027369</v>
      </c>
      <c r="M48" s="158">
        <f t="shared" si="3"/>
        <v>304077.71687203762</v>
      </c>
    </row>
    <row r="49" spans="2:13" x14ac:dyDescent="0.35">
      <c r="B49" s="121"/>
      <c r="K49" s="87"/>
      <c r="L49" s="87"/>
      <c r="M49" s="87"/>
    </row>
  </sheetData>
  <mergeCells count="22">
    <mergeCell ref="H42:H48"/>
    <mergeCell ref="I42:I48"/>
    <mergeCell ref="J42:J48"/>
    <mergeCell ref="H27:H34"/>
    <mergeCell ref="I27:I34"/>
    <mergeCell ref="J27:J34"/>
    <mergeCell ref="H35:H41"/>
    <mergeCell ref="I35:I41"/>
    <mergeCell ref="J35:J41"/>
    <mergeCell ref="T2:U2"/>
    <mergeCell ref="H11:H18"/>
    <mergeCell ref="I11:I18"/>
    <mergeCell ref="J11:J18"/>
    <mergeCell ref="H19:H26"/>
    <mergeCell ref="I19:I26"/>
    <mergeCell ref="J19:J26"/>
    <mergeCell ref="Q2:R2"/>
    <mergeCell ref="B2:C2"/>
    <mergeCell ref="E2:F2"/>
    <mergeCell ref="H2:I2"/>
    <mergeCell ref="K2:L2"/>
    <mergeCell ref="N2:O2"/>
  </mergeCells>
  <pageMargins left="0.7" right="0.7" top="0.75" bottom="0.75" header="0.3" footer="0.3"/>
  <pageSetup scale="9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6F622-F376-4F37-AA64-68F93543FE2C}">
  <sheetPr>
    <tabColor theme="0" tint="-0.14999847407452621"/>
  </sheetPr>
  <dimension ref="A2:H276"/>
  <sheetViews>
    <sheetView workbookViewId="0">
      <selection activeCell="D36" sqref="D36"/>
    </sheetView>
  </sheetViews>
  <sheetFormatPr defaultRowHeight="14.5" x14ac:dyDescent="0.35"/>
  <cols>
    <col min="1" max="1" width="25" customWidth="1"/>
    <col min="2" max="2" width="16.6328125" customWidth="1"/>
    <col min="3" max="3" width="15.36328125" customWidth="1"/>
    <col min="4" max="4" width="31.08984375" customWidth="1"/>
    <col min="5" max="5" width="24.1796875" customWidth="1"/>
  </cols>
  <sheetData>
    <row r="2" spans="1:8" x14ac:dyDescent="0.35">
      <c r="A2" t="s">
        <v>44</v>
      </c>
      <c r="B2" t="s">
        <v>45</v>
      </c>
      <c r="C2" t="s">
        <v>46</v>
      </c>
      <c r="D2" t="s">
        <v>47</v>
      </c>
      <c r="E2" t="s">
        <v>48</v>
      </c>
    </row>
    <row r="3" spans="1:8" x14ac:dyDescent="0.35">
      <c r="A3" s="119">
        <v>2015</v>
      </c>
    </row>
    <row r="4" spans="1:8" x14ac:dyDescent="0.35">
      <c r="A4" s="122" t="s">
        <v>28</v>
      </c>
      <c r="B4" s="123">
        <v>1535124</v>
      </c>
      <c r="C4" s="123">
        <v>51696059.640000001</v>
      </c>
      <c r="D4" s="123">
        <v>25100</v>
      </c>
      <c r="E4" s="123">
        <v>43131828.029999994</v>
      </c>
    </row>
    <row r="5" spans="1:8" x14ac:dyDescent="0.35">
      <c r="A5" s="124" t="s">
        <v>7</v>
      </c>
      <c r="B5">
        <v>1268866</v>
      </c>
      <c r="C5">
        <v>31514217.289999999</v>
      </c>
      <c r="D5">
        <v>3930</v>
      </c>
      <c r="E5">
        <v>201708.69999999998</v>
      </c>
    </row>
    <row r="6" spans="1:8" x14ac:dyDescent="0.35">
      <c r="A6" s="120" t="s">
        <v>8</v>
      </c>
      <c r="B6">
        <v>28322</v>
      </c>
      <c r="C6">
        <v>788769</v>
      </c>
      <c r="D6">
        <v>49</v>
      </c>
      <c r="E6" s="159">
        <v>3630</v>
      </c>
      <c r="F6" s="160"/>
      <c r="G6" s="159"/>
      <c r="H6" s="159"/>
    </row>
    <row r="7" spans="1:8" x14ac:dyDescent="0.35">
      <c r="A7" s="120" t="s">
        <v>9</v>
      </c>
      <c r="B7">
        <v>1425</v>
      </c>
      <c r="C7">
        <v>47901</v>
      </c>
      <c r="D7">
        <v>0</v>
      </c>
      <c r="E7" s="159">
        <v>0</v>
      </c>
      <c r="F7" s="160"/>
      <c r="G7" s="159"/>
      <c r="H7" s="159"/>
    </row>
    <row r="8" spans="1:8" x14ac:dyDescent="0.35">
      <c r="A8" s="120" t="s">
        <v>10</v>
      </c>
      <c r="B8">
        <v>242023</v>
      </c>
      <c r="C8">
        <v>7009846</v>
      </c>
      <c r="D8">
        <v>337</v>
      </c>
      <c r="E8" s="159">
        <v>2086.2999999999997</v>
      </c>
      <c r="F8" s="160"/>
      <c r="G8" s="159"/>
      <c r="H8" s="159"/>
    </row>
    <row r="9" spans="1:8" x14ac:dyDescent="0.35">
      <c r="A9" s="120" t="s">
        <v>11</v>
      </c>
      <c r="B9">
        <v>225144</v>
      </c>
      <c r="C9">
        <v>5904271</v>
      </c>
      <c r="D9">
        <v>301</v>
      </c>
      <c r="E9" s="159">
        <v>20405</v>
      </c>
      <c r="F9" s="160"/>
      <c r="G9" s="159"/>
      <c r="H9" s="159"/>
    </row>
    <row r="10" spans="1:8" x14ac:dyDescent="0.35">
      <c r="A10" s="120" t="s">
        <v>12</v>
      </c>
      <c r="B10">
        <v>39644</v>
      </c>
      <c r="C10">
        <v>843850</v>
      </c>
      <c r="D10">
        <v>245</v>
      </c>
      <c r="E10" s="159">
        <v>10420</v>
      </c>
      <c r="F10" s="160"/>
      <c r="G10" s="159"/>
      <c r="H10" s="159"/>
    </row>
    <row r="11" spans="1:8" x14ac:dyDescent="0.35">
      <c r="A11" s="120" t="s">
        <v>13</v>
      </c>
      <c r="B11">
        <v>721437</v>
      </c>
      <c r="C11">
        <v>16662885</v>
      </c>
      <c r="D11">
        <v>2992</v>
      </c>
      <c r="E11" s="159">
        <v>164161</v>
      </c>
      <c r="F11" s="160"/>
      <c r="G11" s="159"/>
      <c r="H11" s="159"/>
    </row>
    <row r="12" spans="1:8" x14ac:dyDescent="0.35">
      <c r="A12" s="120" t="s">
        <v>14</v>
      </c>
      <c r="B12">
        <v>10871</v>
      </c>
      <c r="C12">
        <v>256695.29</v>
      </c>
      <c r="D12">
        <v>6</v>
      </c>
      <c r="E12" s="159">
        <v>1006.4</v>
      </c>
      <c r="F12" s="160"/>
      <c r="G12" s="159"/>
      <c r="H12" s="159"/>
    </row>
    <row r="13" spans="1:8" x14ac:dyDescent="0.35">
      <c r="A13" s="125" t="s">
        <v>15</v>
      </c>
      <c r="B13">
        <v>146545</v>
      </c>
      <c r="C13">
        <v>3720090.1</v>
      </c>
      <c r="D13">
        <v>269</v>
      </c>
      <c r="E13" s="159">
        <v>6739</v>
      </c>
      <c r="F13" s="159"/>
      <c r="G13" s="159"/>
      <c r="H13" s="159"/>
    </row>
    <row r="14" spans="1:8" x14ac:dyDescent="0.35">
      <c r="A14" s="120" t="s">
        <v>8</v>
      </c>
      <c r="B14">
        <v>5209</v>
      </c>
      <c r="C14">
        <v>130536</v>
      </c>
      <c r="D14">
        <v>0</v>
      </c>
      <c r="E14" s="159">
        <v>0</v>
      </c>
      <c r="F14" s="159"/>
      <c r="G14" s="159"/>
      <c r="H14" s="159"/>
    </row>
    <row r="15" spans="1:8" x14ac:dyDescent="0.35">
      <c r="A15" s="120" t="s">
        <v>9</v>
      </c>
      <c r="B15">
        <v>110</v>
      </c>
      <c r="C15">
        <v>3283</v>
      </c>
      <c r="D15">
        <v>0</v>
      </c>
      <c r="E15">
        <v>0</v>
      </c>
    </row>
    <row r="16" spans="1:8" x14ac:dyDescent="0.35">
      <c r="A16" s="120" t="s">
        <v>10</v>
      </c>
      <c r="B16">
        <v>34849</v>
      </c>
      <c r="C16">
        <v>1016263</v>
      </c>
      <c r="D16">
        <v>0</v>
      </c>
      <c r="E16">
        <v>0</v>
      </c>
    </row>
    <row r="17" spans="1:5" x14ac:dyDescent="0.35">
      <c r="A17" s="120" t="s">
        <v>11</v>
      </c>
      <c r="B17">
        <v>27332</v>
      </c>
      <c r="C17">
        <v>702742</v>
      </c>
      <c r="D17">
        <v>0</v>
      </c>
      <c r="E17">
        <v>0</v>
      </c>
    </row>
    <row r="18" spans="1:5" x14ac:dyDescent="0.35">
      <c r="A18" s="120" t="s">
        <v>12</v>
      </c>
      <c r="B18">
        <v>9366</v>
      </c>
      <c r="C18">
        <v>218320</v>
      </c>
      <c r="D18">
        <v>0</v>
      </c>
      <c r="E18">
        <v>0</v>
      </c>
    </row>
    <row r="19" spans="1:5" x14ac:dyDescent="0.35">
      <c r="A19" s="120" t="s">
        <v>13</v>
      </c>
      <c r="B19">
        <v>66637</v>
      </c>
      <c r="C19">
        <v>1573875</v>
      </c>
      <c r="D19">
        <v>269</v>
      </c>
      <c r="E19">
        <v>6739</v>
      </c>
    </row>
    <row r="20" spans="1:5" x14ac:dyDescent="0.35">
      <c r="A20" s="120" t="s">
        <v>14</v>
      </c>
      <c r="B20">
        <v>3042</v>
      </c>
      <c r="C20">
        <v>75071.099999999889</v>
      </c>
      <c r="D20">
        <v>0</v>
      </c>
      <c r="E20">
        <v>0</v>
      </c>
    </row>
    <row r="21" spans="1:5" x14ac:dyDescent="0.35">
      <c r="A21" s="126" t="s">
        <v>49</v>
      </c>
      <c r="B21">
        <v>97920</v>
      </c>
      <c r="C21">
        <v>4498405.58</v>
      </c>
      <c r="D21">
        <v>8938</v>
      </c>
      <c r="E21">
        <v>2345538.16</v>
      </c>
    </row>
    <row r="22" spans="1:5" x14ac:dyDescent="0.35">
      <c r="A22" s="120" t="s">
        <v>8</v>
      </c>
      <c r="B22">
        <v>4140</v>
      </c>
      <c r="C22">
        <v>304092</v>
      </c>
      <c r="D22">
        <v>432</v>
      </c>
      <c r="E22">
        <v>72323</v>
      </c>
    </row>
    <row r="23" spans="1:5" x14ac:dyDescent="0.35">
      <c r="A23" s="120" t="s">
        <v>9</v>
      </c>
      <c r="B23">
        <v>164</v>
      </c>
      <c r="C23">
        <v>29142</v>
      </c>
      <c r="D23">
        <v>0</v>
      </c>
      <c r="E23">
        <v>0</v>
      </c>
    </row>
    <row r="24" spans="1:5" x14ac:dyDescent="0.35">
      <c r="A24" s="120" t="s">
        <v>10</v>
      </c>
      <c r="B24">
        <v>19958</v>
      </c>
      <c r="C24">
        <v>67942.299999999901</v>
      </c>
      <c r="D24">
        <v>1880</v>
      </c>
      <c r="E24">
        <v>16854.19999999999</v>
      </c>
    </row>
    <row r="25" spans="1:5" x14ac:dyDescent="0.35">
      <c r="A25" s="120" t="s">
        <v>11</v>
      </c>
      <c r="B25">
        <v>21794</v>
      </c>
      <c r="C25">
        <v>1396464</v>
      </c>
      <c r="D25">
        <v>1963</v>
      </c>
      <c r="E25">
        <v>1408088</v>
      </c>
    </row>
    <row r="26" spans="1:5" x14ac:dyDescent="0.35">
      <c r="A26" s="120" t="s">
        <v>12</v>
      </c>
      <c r="B26">
        <v>3308</v>
      </c>
      <c r="C26">
        <v>141730</v>
      </c>
      <c r="D26">
        <v>185</v>
      </c>
      <c r="E26">
        <v>26800</v>
      </c>
    </row>
    <row r="27" spans="1:5" x14ac:dyDescent="0.35">
      <c r="A27" s="120" t="s">
        <v>13</v>
      </c>
      <c r="B27">
        <v>47281</v>
      </c>
      <c r="C27">
        <v>2492964</v>
      </c>
      <c r="D27">
        <v>4400</v>
      </c>
      <c r="E27">
        <v>808858</v>
      </c>
    </row>
    <row r="28" spans="1:5" x14ac:dyDescent="0.35">
      <c r="A28" s="120" t="s">
        <v>14</v>
      </c>
      <c r="B28">
        <v>1275</v>
      </c>
      <c r="C28">
        <v>66071.279999999912</v>
      </c>
      <c r="D28">
        <v>78</v>
      </c>
      <c r="E28">
        <v>12614.95999999999</v>
      </c>
    </row>
    <row r="29" spans="1:5" x14ac:dyDescent="0.35">
      <c r="A29" s="127" t="s">
        <v>50</v>
      </c>
      <c r="B29">
        <v>16751</v>
      </c>
      <c r="C29">
        <v>5199126.0200000005</v>
      </c>
      <c r="D29">
        <v>7160</v>
      </c>
      <c r="E29">
        <v>4864530.0199999996</v>
      </c>
    </row>
    <row r="30" spans="1:5" x14ac:dyDescent="0.35">
      <c r="A30" s="120" t="s">
        <v>8</v>
      </c>
      <c r="B30">
        <v>338</v>
      </c>
      <c r="C30">
        <v>298362</v>
      </c>
      <c r="D30">
        <v>216</v>
      </c>
      <c r="E30">
        <v>296282</v>
      </c>
    </row>
    <row r="31" spans="1:5" x14ac:dyDescent="0.35">
      <c r="A31" s="120" t="s">
        <v>10</v>
      </c>
      <c r="B31">
        <v>4533</v>
      </c>
      <c r="C31">
        <v>218353.40000000002</v>
      </c>
      <c r="D31">
        <v>2103</v>
      </c>
      <c r="E31">
        <v>136704.1</v>
      </c>
    </row>
    <row r="32" spans="1:5" x14ac:dyDescent="0.35">
      <c r="A32" s="120" t="s">
        <v>11</v>
      </c>
      <c r="B32">
        <v>2032</v>
      </c>
      <c r="C32">
        <v>2137384</v>
      </c>
      <c r="D32">
        <v>1448</v>
      </c>
      <c r="E32">
        <v>2248452</v>
      </c>
    </row>
    <row r="33" spans="1:5" x14ac:dyDescent="0.35">
      <c r="A33" s="120" t="s">
        <v>12</v>
      </c>
      <c r="B33">
        <v>277</v>
      </c>
      <c r="C33">
        <v>164360</v>
      </c>
      <c r="D33">
        <v>218</v>
      </c>
      <c r="E33">
        <v>228390</v>
      </c>
    </row>
    <row r="34" spans="1:5" x14ac:dyDescent="0.35">
      <c r="A34" s="120" t="s">
        <v>13</v>
      </c>
      <c r="B34">
        <v>9377</v>
      </c>
      <c r="C34">
        <v>2259311</v>
      </c>
      <c r="D34">
        <v>3102</v>
      </c>
      <c r="E34">
        <v>1879350</v>
      </c>
    </row>
    <row r="35" spans="1:5" x14ac:dyDescent="0.35">
      <c r="A35" s="120" t="s">
        <v>14</v>
      </c>
      <c r="B35">
        <v>194</v>
      </c>
      <c r="C35">
        <v>121355.61999999979</v>
      </c>
      <c r="D35">
        <v>73</v>
      </c>
      <c r="E35">
        <v>75351.919999999896</v>
      </c>
    </row>
    <row r="36" spans="1:5" x14ac:dyDescent="0.35">
      <c r="A36" s="128" t="s">
        <v>18</v>
      </c>
      <c r="B36">
        <v>5042</v>
      </c>
      <c r="C36">
        <v>6764220.6499999994</v>
      </c>
      <c r="D36">
        <v>4803</v>
      </c>
      <c r="E36">
        <v>35713312.149999999</v>
      </c>
    </row>
    <row r="37" spans="1:5" x14ac:dyDescent="0.35">
      <c r="A37" s="120" t="s">
        <v>8</v>
      </c>
      <c r="B37">
        <v>26</v>
      </c>
      <c r="C37">
        <v>179777</v>
      </c>
      <c r="D37">
        <v>81</v>
      </c>
      <c r="E37">
        <v>3770586</v>
      </c>
    </row>
    <row r="38" spans="1:5" x14ac:dyDescent="0.35">
      <c r="A38" s="120" t="s">
        <v>10</v>
      </c>
      <c r="B38">
        <v>257</v>
      </c>
      <c r="C38">
        <v>89218.199999999808</v>
      </c>
      <c r="D38">
        <v>776</v>
      </c>
      <c r="E38">
        <v>657115.4999999979</v>
      </c>
    </row>
    <row r="39" spans="1:5" x14ac:dyDescent="0.35">
      <c r="A39" s="120" t="s">
        <v>11</v>
      </c>
      <c r="B39">
        <v>76</v>
      </c>
      <c r="C39">
        <v>2403494</v>
      </c>
      <c r="D39">
        <v>218</v>
      </c>
      <c r="E39">
        <v>5178933</v>
      </c>
    </row>
    <row r="40" spans="1:5" x14ac:dyDescent="0.35">
      <c r="A40" s="120" t="s">
        <v>12</v>
      </c>
      <c r="B40">
        <v>3</v>
      </c>
      <c r="C40">
        <v>73810</v>
      </c>
      <c r="D40">
        <v>17</v>
      </c>
      <c r="E40">
        <v>501790</v>
      </c>
    </row>
    <row r="41" spans="1:5" x14ac:dyDescent="0.35">
      <c r="A41" s="120" t="s">
        <v>13</v>
      </c>
      <c r="B41">
        <v>4670</v>
      </c>
      <c r="C41">
        <v>3879328</v>
      </c>
      <c r="D41">
        <v>3691</v>
      </c>
      <c r="E41">
        <v>24809631</v>
      </c>
    </row>
    <row r="42" spans="1:5" x14ac:dyDescent="0.35">
      <c r="A42" s="120" t="s">
        <v>14</v>
      </c>
      <c r="B42">
        <v>10</v>
      </c>
      <c r="C42">
        <v>138593.45000000001</v>
      </c>
      <c r="D42">
        <v>20</v>
      </c>
      <c r="E42">
        <v>795256.64999999979</v>
      </c>
    </row>
    <row r="43" spans="1:5" x14ac:dyDescent="0.35">
      <c r="A43" s="122" t="s">
        <v>29</v>
      </c>
      <c r="B43" s="123">
        <v>1557737</v>
      </c>
      <c r="C43" s="123">
        <v>106054347.79999998</v>
      </c>
      <c r="D43" s="123">
        <v>25548</v>
      </c>
      <c r="E43" s="123">
        <v>66050842.199999996</v>
      </c>
    </row>
    <row r="44" spans="1:5" x14ac:dyDescent="0.35">
      <c r="A44" s="124" t="s">
        <v>7</v>
      </c>
      <c r="B44">
        <v>1303522</v>
      </c>
      <c r="C44">
        <v>70812688.049999997</v>
      </c>
      <c r="D44">
        <v>4101</v>
      </c>
      <c r="E44">
        <v>406288.04999999993</v>
      </c>
    </row>
    <row r="45" spans="1:5" x14ac:dyDescent="0.35">
      <c r="A45" s="120" t="s">
        <v>8</v>
      </c>
      <c r="B45">
        <v>28441</v>
      </c>
      <c r="C45">
        <v>2110512</v>
      </c>
      <c r="D45">
        <v>49</v>
      </c>
      <c r="E45">
        <v>8972</v>
      </c>
    </row>
    <row r="46" spans="1:5" x14ac:dyDescent="0.35">
      <c r="A46" s="120" t="s">
        <v>9</v>
      </c>
      <c r="B46">
        <v>1445</v>
      </c>
      <c r="C46">
        <v>98450</v>
      </c>
      <c r="D46">
        <v>0</v>
      </c>
      <c r="E46">
        <v>0</v>
      </c>
    </row>
    <row r="47" spans="1:5" x14ac:dyDescent="0.35">
      <c r="A47" s="120" t="s">
        <v>10</v>
      </c>
      <c r="B47">
        <v>243519</v>
      </c>
      <c r="C47">
        <v>15990958</v>
      </c>
      <c r="D47">
        <v>352</v>
      </c>
      <c r="E47">
        <v>3833.1999999999889</v>
      </c>
    </row>
    <row r="48" spans="1:5" x14ac:dyDescent="0.35">
      <c r="A48" s="120" t="s">
        <v>11</v>
      </c>
      <c r="B48">
        <v>226707</v>
      </c>
      <c r="C48">
        <v>13568763</v>
      </c>
      <c r="D48">
        <v>301</v>
      </c>
      <c r="E48">
        <v>40848</v>
      </c>
    </row>
    <row r="49" spans="1:5" x14ac:dyDescent="0.35">
      <c r="A49" s="120" t="s">
        <v>12</v>
      </c>
      <c r="B49">
        <v>40142</v>
      </c>
      <c r="C49">
        <v>1900360</v>
      </c>
      <c r="D49">
        <v>193</v>
      </c>
      <c r="E49">
        <v>19510</v>
      </c>
    </row>
    <row r="50" spans="1:5" x14ac:dyDescent="0.35">
      <c r="A50" s="120" t="s">
        <v>13</v>
      </c>
      <c r="B50">
        <v>752368</v>
      </c>
      <c r="C50">
        <v>36606215</v>
      </c>
      <c r="D50">
        <v>3200</v>
      </c>
      <c r="E50">
        <v>331678</v>
      </c>
    </row>
    <row r="51" spans="1:5" x14ac:dyDescent="0.35">
      <c r="A51" s="120" t="s">
        <v>14</v>
      </c>
      <c r="B51">
        <v>10900</v>
      </c>
      <c r="C51">
        <v>537430.049999999</v>
      </c>
      <c r="D51">
        <v>6</v>
      </c>
      <c r="E51">
        <v>1446.8499999999899</v>
      </c>
    </row>
    <row r="52" spans="1:5" x14ac:dyDescent="0.35">
      <c r="A52" s="125" t="s">
        <v>15</v>
      </c>
      <c r="B52">
        <v>132126</v>
      </c>
      <c r="C52">
        <v>7426731</v>
      </c>
      <c r="D52">
        <v>198</v>
      </c>
      <c r="E52">
        <v>10753</v>
      </c>
    </row>
    <row r="53" spans="1:5" x14ac:dyDescent="0.35">
      <c r="A53" s="120" t="s">
        <v>8</v>
      </c>
      <c r="B53">
        <v>5298</v>
      </c>
      <c r="C53">
        <v>341183</v>
      </c>
      <c r="D53">
        <v>0</v>
      </c>
      <c r="E53">
        <v>0</v>
      </c>
    </row>
    <row r="54" spans="1:5" x14ac:dyDescent="0.35">
      <c r="A54" s="120" t="s">
        <v>9</v>
      </c>
      <c r="B54">
        <v>117</v>
      </c>
      <c r="C54">
        <v>7024</v>
      </c>
      <c r="D54">
        <v>0</v>
      </c>
      <c r="E54">
        <v>0</v>
      </c>
    </row>
    <row r="55" spans="1:5" x14ac:dyDescent="0.35">
      <c r="A55" s="120" t="s">
        <v>10</v>
      </c>
      <c r="B55">
        <v>35444</v>
      </c>
      <c r="C55">
        <v>2301041</v>
      </c>
      <c r="D55">
        <v>0</v>
      </c>
      <c r="E55">
        <v>0</v>
      </c>
    </row>
    <row r="56" spans="1:5" x14ac:dyDescent="0.35">
      <c r="A56" s="120" t="s">
        <v>11</v>
      </c>
      <c r="B56">
        <v>26876</v>
      </c>
      <c r="C56">
        <v>1464122</v>
      </c>
      <c r="D56">
        <v>0</v>
      </c>
      <c r="E56">
        <v>0</v>
      </c>
    </row>
    <row r="57" spans="1:5" x14ac:dyDescent="0.35">
      <c r="A57" s="120" t="s">
        <v>12</v>
      </c>
      <c r="B57">
        <v>9620</v>
      </c>
      <c r="C57">
        <v>527880</v>
      </c>
      <c r="D57">
        <v>0</v>
      </c>
      <c r="E57">
        <v>0</v>
      </c>
    </row>
    <row r="58" spans="1:5" x14ac:dyDescent="0.35">
      <c r="A58" s="120" t="s">
        <v>13</v>
      </c>
      <c r="B58">
        <v>51676</v>
      </c>
      <c r="C58">
        <v>2633448</v>
      </c>
      <c r="D58">
        <v>198</v>
      </c>
      <c r="E58">
        <v>10753</v>
      </c>
    </row>
    <row r="59" spans="1:5" x14ac:dyDescent="0.35">
      <c r="A59" s="120" t="s">
        <v>14</v>
      </c>
      <c r="B59">
        <v>3095</v>
      </c>
      <c r="C59">
        <v>152032.99999999991</v>
      </c>
      <c r="D59">
        <v>0</v>
      </c>
      <c r="E59">
        <v>0</v>
      </c>
    </row>
    <row r="60" spans="1:5" x14ac:dyDescent="0.35">
      <c r="A60" s="126" t="s">
        <v>49</v>
      </c>
      <c r="B60">
        <v>100043</v>
      </c>
      <c r="C60">
        <v>8692366.4499999993</v>
      </c>
      <c r="D60">
        <v>9187</v>
      </c>
      <c r="E60">
        <v>4343792.2699999996</v>
      </c>
    </row>
    <row r="61" spans="1:5" x14ac:dyDescent="0.35">
      <c r="A61" s="120" t="s">
        <v>8</v>
      </c>
      <c r="B61">
        <v>4133</v>
      </c>
      <c r="C61">
        <v>682042</v>
      </c>
      <c r="D61">
        <v>434</v>
      </c>
      <c r="E61">
        <v>121979</v>
      </c>
    </row>
    <row r="62" spans="1:5" x14ac:dyDescent="0.35">
      <c r="A62" s="120" t="s">
        <v>9</v>
      </c>
      <c r="B62">
        <v>165</v>
      </c>
      <c r="C62">
        <v>58701</v>
      </c>
      <c r="D62">
        <v>0</v>
      </c>
      <c r="E62">
        <v>0</v>
      </c>
    </row>
    <row r="63" spans="1:5" x14ac:dyDescent="0.35">
      <c r="A63" s="120" t="s">
        <v>10</v>
      </c>
      <c r="B63">
        <v>20414</v>
      </c>
      <c r="C63">
        <v>159071.09999999902</v>
      </c>
      <c r="D63">
        <v>1881</v>
      </c>
      <c r="E63">
        <v>28334.5</v>
      </c>
    </row>
    <row r="64" spans="1:5" x14ac:dyDescent="0.35">
      <c r="A64" s="120" t="s">
        <v>11</v>
      </c>
      <c r="B64">
        <v>21948</v>
      </c>
      <c r="C64">
        <v>2964961</v>
      </c>
      <c r="D64">
        <v>1956</v>
      </c>
      <c r="E64">
        <v>2845650</v>
      </c>
    </row>
    <row r="65" spans="1:5" x14ac:dyDescent="0.35">
      <c r="A65" s="120" t="s">
        <v>12</v>
      </c>
      <c r="B65">
        <v>3372</v>
      </c>
      <c r="C65">
        <v>313850</v>
      </c>
      <c r="D65">
        <v>182</v>
      </c>
      <c r="E65">
        <v>50620</v>
      </c>
    </row>
    <row r="66" spans="1:5" x14ac:dyDescent="0.35">
      <c r="A66" s="120" t="s">
        <v>13</v>
      </c>
      <c r="B66">
        <v>48728</v>
      </c>
      <c r="C66">
        <v>4373564</v>
      </c>
      <c r="D66">
        <v>4652</v>
      </c>
      <c r="E66">
        <v>1273969</v>
      </c>
    </row>
    <row r="67" spans="1:5" x14ac:dyDescent="0.35">
      <c r="A67" s="120" t="s">
        <v>14</v>
      </c>
      <c r="B67">
        <v>1283</v>
      </c>
      <c r="C67">
        <v>140177.34999999989</v>
      </c>
      <c r="D67">
        <v>82</v>
      </c>
      <c r="E67">
        <v>23239.77</v>
      </c>
    </row>
    <row r="68" spans="1:5" x14ac:dyDescent="0.35">
      <c r="A68" s="127" t="s">
        <v>50</v>
      </c>
      <c r="B68">
        <v>16944</v>
      </c>
      <c r="C68">
        <v>9170941.0199999996</v>
      </c>
      <c r="D68">
        <v>7247</v>
      </c>
      <c r="E68">
        <v>8711326.8399999999</v>
      </c>
    </row>
    <row r="69" spans="1:5" x14ac:dyDescent="0.35">
      <c r="A69" s="120" t="s">
        <v>8</v>
      </c>
      <c r="B69">
        <v>351</v>
      </c>
      <c r="C69">
        <v>567915</v>
      </c>
      <c r="D69">
        <v>225</v>
      </c>
      <c r="E69">
        <v>571396</v>
      </c>
    </row>
    <row r="70" spans="1:5" x14ac:dyDescent="0.35">
      <c r="A70" s="120" t="s">
        <v>10</v>
      </c>
      <c r="B70">
        <v>4586</v>
      </c>
      <c r="C70">
        <v>270769.69999999902</v>
      </c>
      <c r="D70">
        <v>2090</v>
      </c>
      <c r="E70">
        <v>225784</v>
      </c>
    </row>
    <row r="71" spans="1:5" x14ac:dyDescent="0.35">
      <c r="A71" s="120" t="s">
        <v>11</v>
      </c>
      <c r="B71">
        <v>2055</v>
      </c>
      <c r="C71">
        <v>3972186</v>
      </c>
      <c r="D71">
        <v>1455</v>
      </c>
      <c r="E71">
        <v>4165892</v>
      </c>
    </row>
    <row r="72" spans="1:5" x14ac:dyDescent="0.35">
      <c r="A72" s="120" t="s">
        <v>12</v>
      </c>
      <c r="B72">
        <v>289</v>
      </c>
      <c r="C72">
        <v>319200</v>
      </c>
      <c r="D72">
        <v>207</v>
      </c>
      <c r="E72">
        <v>399330</v>
      </c>
    </row>
    <row r="73" spans="1:5" x14ac:dyDescent="0.35">
      <c r="A73" s="120" t="s">
        <v>13</v>
      </c>
      <c r="B73">
        <v>9473</v>
      </c>
      <c r="C73">
        <v>3795643</v>
      </c>
      <c r="D73">
        <v>3193</v>
      </c>
      <c r="E73">
        <v>3187088</v>
      </c>
    </row>
    <row r="74" spans="1:5" x14ac:dyDescent="0.35">
      <c r="A74" s="120" t="s">
        <v>14</v>
      </c>
      <c r="B74">
        <v>190</v>
      </c>
      <c r="C74">
        <v>245227.31999999998</v>
      </c>
      <c r="D74">
        <v>77</v>
      </c>
      <c r="E74">
        <v>161836.84</v>
      </c>
    </row>
    <row r="75" spans="1:5" x14ac:dyDescent="0.35">
      <c r="A75" s="128" t="s">
        <v>18</v>
      </c>
      <c r="B75">
        <v>5102</v>
      </c>
      <c r="C75">
        <v>9951621.2799999993</v>
      </c>
      <c r="D75">
        <v>4815</v>
      </c>
      <c r="E75">
        <v>52578682.039999999</v>
      </c>
    </row>
    <row r="76" spans="1:5" x14ac:dyDescent="0.35">
      <c r="A76" s="120" t="s">
        <v>8</v>
      </c>
      <c r="B76">
        <v>30</v>
      </c>
      <c r="C76">
        <v>367024</v>
      </c>
      <c r="D76">
        <v>74</v>
      </c>
      <c r="E76">
        <v>4305710</v>
      </c>
    </row>
    <row r="77" spans="1:5" x14ac:dyDescent="0.35">
      <c r="A77" s="120" t="s">
        <v>10</v>
      </c>
      <c r="B77">
        <v>282</v>
      </c>
      <c r="C77">
        <v>149136.5999999998</v>
      </c>
      <c r="D77">
        <v>755</v>
      </c>
      <c r="E77">
        <v>839486</v>
      </c>
    </row>
    <row r="78" spans="1:5" x14ac:dyDescent="0.35">
      <c r="A78" s="120" t="s">
        <v>11</v>
      </c>
      <c r="B78">
        <v>82</v>
      </c>
      <c r="C78">
        <v>2759790</v>
      </c>
      <c r="D78">
        <v>220</v>
      </c>
      <c r="E78">
        <v>11072564</v>
      </c>
    </row>
    <row r="79" spans="1:5" x14ac:dyDescent="0.35">
      <c r="A79" s="120" t="s">
        <v>12</v>
      </c>
      <c r="B79">
        <v>4</v>
      </c>
      <c r="C79">
        <v>88910</v>
      </c>
      <c r="D79">
        <v>17</v>
      </c>
      <c r="E79">
        <v>615890</v>
      </c>
    </row>
    <row r="80" spans="1:5" x14ac:dyDescent="0.35">
      <c r="A80" s="120" t="s">
        <v>13</v>
      </c>
      <c r="B80">
        <v>4695</v>
      </c>
      <c r="C80">
        <v>6429322</v>
      </c>
      <c r="D80">
        <v>3728</v>
      </c>
      <c r="E80">
        <v>34721558</v>
      </c>
    </row>
    <row r="81" spans="1:5" x14ac:dyDescent="0.35">
      <c r="A81" s="120" t="s">
        <v>14</v>
      </c>
      <c r="B81">
        <v>9</v>
      </c>
      <c r="C81">
        <v>157438.68</v>
      </c>
      <c r="D81">
        <v>21</v>
      </c>
      <c r="E81">
        <v>1023474.0399999999</v>
      </c>
    </row>
    <row r="82" spans="1:5" x14ac:dyDescent="0.35">
      <c r="A82" s="122" t="s">
        <v>30</v>
      </c>
      <c r="B82" s="123">
        <v>1474271</v>
      </c>
      <c r="C82" s="123">
        <v>197371296.40000001</v>
      </c>
      <c r="D82" s="123">
        <v>24967</v>
      </c>
      <c r="E82" s="123">
        <v>77315155.049999997</v>
      </c>
    </row>
    <row r="83" spans="1:5" x14ac:dyDescent="0.35">
      <c r="A83" s="124" t="s">
        <v>7</v>
      </c>
      <c r="B83">
        <v>1227121</v>
      </c>
      <c r="C83">
        <v>130510126.28</v>
      </c>
      <c r="D83">
        <v>4077</v>
      </c>
      <c r="E83">
        <v>714960.54999999993</v>
      </c>
    </row>
    <row r="84" spans="1:5" x14ac:dyDescent="0.35">
      <c r="A84" s="120" t="s">
        <v>8</v>
      </c>
      <c r="B84">
        <v>28747</v>
      </c>
      <c r="C84">
        <v>3232649</v>
      </c>
      <c r="D84">
        <v>49</v>
      </c>
      <c r="E84">
        <v>13634</v>
      </c>
    </row>
    <row r="85" spans="1:5" x14ac:dyDescent="0.35">
      <c r="A85" s="120" t="s">
        <v>9</v>
      </c>
      <c r="B85">
        <v>1455</v>
      </c>
      <c r="C85">
        <v>160101</v>
      </c>
      <c r="D85">
        <v>0</v>
      </c>
      <c r="E85">
        <v>0</v>
      </c>
    </row>
    <row r="86" spans="1:5" x14ac:dyDescent="0.35">
      <c r="A86" s="120" t="s">
        <v>10</v>
      </c>
      <c r="B86">
        <v>244852</v>
      </c>
      <c r="C86">
        <v>26653162</v>
      </c>
      <c r="D86">
        <v>353</v>
      </c>
      <c r="E86">
        <v>6197.0999999999985</v>
      </c>
    </row>
    <row r="87" spans="1:5" x14ac:dyDescent="0.35">
      <c r="A87" s="120" t="s">
        <v>11</v>
      </c>
      <c r="B87">
        <v>227512</v>
      </c>
      <c r="C87">
        <v>25601045</v>
      </c>
      <c r="D87">
        <v>300</v>
      </c>
      <c r="E87">
        <v>67293</v>
      </c>
    </row>
    <row r="88" spans="1:5" x14ac:dyDescent="0.35">
      <c r="A88" s="120" t="s">
        <v>12</v>
      </c>
      <c r="B88">
        <v>40423</v>
      </c>
      <c r="C88">
        <v>3519210</v>
      </c>
      <c r="D88">
        <v>183</v>
      </c>
      <c r="E88">
        <v>19190</v>
      </c>
    </row>
    <row r="89" spans="1:5" x14ac:dyDescent="0.35">
      <c r="A89" s="120" t="s">
        <v>13</v>
      </c>
      <c r="B89">
        <v>673117</v>
      </c>
      <c r="C89">
        <v>70265189</v>
      </c>
      <c r="D89">
        <v>3186</v>
      </c>
      <c r="E89">
        <v>606425</v>
      </c>
    </row>
    <row r="90" spans="1:5" x14ac:dyDescent="0.35">
      <c r="A90" s="120" t="s">
        <v>14</v>
      </c>
      <c r="B90">
        <v>11015</v>
      </c>
      <c r="C90">
        <v>1078770.28</v>
      </c>
      <c r="D90">
        <v>6</v>
      </c>
      <c r="E90">
        <v>2221.4499999999898</v>
      </c>
    </row>
    <row r="91" spans="1:5" x14ac:dyDescent="0.35">
      <c r="A91" s="125" t="s">
        <v>15</v>
      </c>
      <c r="B91">
        <v>130037</v>
      </c>
      <c r="C91">
        <v>13870715.960000001</v>
      </c>
      <c r="D91">
        <v>197</v>
      </c>
      <c r="E91">
        <v>21573</v>
      </c>
    </row>
    <row r="92" spans="1:5" x14ac:dyDescent="0.35">
      <c r="A92" s="120" t="s">
        <v>8</v>
      </c>
      <c r="B92">
        <v>5221</v>
      </c>
      <c r="C92">
        <v>531521</v>
      </c>
      <c r="D92">
        <v>0</v>
      </c>
      <c r="E92">
        <v>0</v>
      </c>
    </row>
    <row r="93" spans="1:5" x14ac:dyDescent="0.35">
      <c r="A93" s="120" t="s">
        <v>9</v>
      </c>
      <c r="B93">
        <v>122</v>
      </c>
      <c r="C93">
        <v>11897</v>
      </c>
      <c r="D93">
        <v>0</v>
      </c>
      <c r="E93">
        <v>0</v>
      </c>
    </row>
    <row r="94" spans="1:5" x14ac:dyDescent="0.35">
      <c r="A94" s="120" t="s">
        <v>10</v>
      </c>
      <c r="B94">
        <v>35150</v>
      </c>
      <c r="C94">
        <v>3904907</v>
      </c>
      <c r="D94">
        <v>0</v>
      </c>
      <c r="E94">
        <v>0</v>
      </c>
    </row>
    <row r="95" spans="1:5" x14ac:dyDescent="0.35">
      <c r="A95" s="120" t="s">
        <v>11</v>
      </c>
      <c r="B95">
        <v>26962</v>
      </c>
      <c r="C95">
        <v>2842313</v>
      </c>
      <c r="D95">
        <v>0</v>
      </c>
      <c r="E95">
        <v>0</v>
      </c>
    </row>
    <row r="96" spans="1:5" x14ac:dyDescent="0.35">
      <c r="A96" s="120" t="s">
        <v>12</v>
      </c>
      <c r="B96">
        <v>9708</v>
      </c>
      <c r="C96">
        <v>891360</v>
      </c>
      <c r="D96">
        <v>0</v>
      </c>
      <c r="E96">
        <v>0</v>
      </c>
    </row>
    <row r="97" spans="1:5" x14ac:dyDescent="0.35">
      <c r="A97" s="120" t="s">
        <v>13</v>
      </c>
      <c r="B97">
        <v>49844</v>
      </c>
      <c r="C97">
        <v>5387919</v>
      </c>
      <c r="D97">
        <v>197</v>
      </c>
      <c r="E97">
        <v>21573</v>
      </c>
    </row>
    <row r="98" spans="1:5" x14ac:dyDescent="0.35">
      <c r="A98" s="120" t="s">
        <v>14</v>
      </c>
      <c r="B98">
        <v>3030</v>
      </c>
      <c r="C98">
        <v>300798.96000000002</v>
      </c>
      <c r="D98">
        <v>0</v>
      </c>
      <c r="E98">
        <v>0</v>
      </c>
    </row>
    <row r="99" spans="1:5" x14ac:dyDescent="0.35">
      <c r="A99" s="126" t="s">
        <v>49</v>
      </c>
      <c r="B99">
        <v>94723</v>
      </c>
      <c r="C99">
        <v>17021428.539999999</v>
      </c>
      <c r="D99">
        <v>8944</v>
      </c>
      <c r="E99">
        <v>5038438.0599999996</v>
      </c>
    </row>
    <row r="100" spans="1:5" x14ac:dyDescent="0.35">
      <c r="A100" s="120" t="s">
        <v>8</v>
      </c>
      <c r="B100">
        <v>4155</v>
      </c>
      <c r="C100">
        <v>1119910</v>
      </c>
      <c r="D100">
        <v>440</v>
      </c>
      <c r="E100">
        <v>204826</v>
      </c>
    </row>
    <row r="101" spans="1:5" x14ac:dyDescent="0.35">
      <c r="A101" s="120" t="s">
        <v>9</v>
      </c>
      <c r="B101">
        <v>167</v>
      </c>
      <c r="C101">
        <v>97781</v>
      </c>
      <c r="D101">
        <v>0</v>
      </c>
      <c r="E101">
        <v>0</v>
      </c>
    </row>
    <row r="102" spans="1:5" x14ac:dyDescent="0.35">
      <c r="A102" s="120" t="s">
        <v>10</v>
      </c>
      <c r="B102">
        <v>20719</v>
      </c>
      <c r="C102">
        <v>324708.99999999988</v>
      </c>
      <c r="D102">
        <v>1809</v>
      </c>
      <c r="E102">
        <v>47642.3</v>
      </c>
    </row>
    <row r="103" spans="1:5" x14ac:dyDescent="0.35">
      <c r="A103" s="120" t="s">
        <v>11</v>
      </c>
      <c r="B103">
        <v>22136</v>
      </c>
      <c r="C103">
        <v>5975515</v>
      </c>
      <c r="D103">
        <v>1952</v>
      </c>
      <c r="E103">
        <v>2416641</v>
      </c>
    </row>
    <row r="104" spans="1:5" x14ac:dyDescent="0.35">
      <c r="A104" s="120" t="s">
        <v>12</v>
      </c>
      <c r="B104">
        <v>3157</v>
      </c>
      <c r="C104">
        <v>573030</v>
      </c>
      <c r="D104">
        <v>185</v>
      </c>
      <c r="E104">
        <v>77780</v>
      </c>
    </row>
    <row r="105" spans="1:5" x14ac:dyDescent="0.35">
      <c r="A105" s="120" t="s">
        <v>13</v>
      </c>
      <c r="B105">
        <v>43104</v>
      </c>
      <c r="C105">
        <v>8632059</v>
      </c>
      <c r="D105">
        <v>4476</v>
      </c>
      <c r="E105">
        <v>2245759</v>
      </c>
    </row>
    <row r="106" spans="1:5" x14ac:dyDescent="0.35">
      <c r="A106" s="120" t="s">
        <v>14</v>
      </c>
      <c r="B106">
        <v>1285</v>
      </c>
      <c r="C106">
        <v>298424.53999999998</v>
      </c>
      <c r="D106">
        <v>82</v>
      </c>
      <c r="E106">
        <v>45789.759999999893</v>
      </c>
    </row>
    <row r="107" spans="1:5" x14ac:dyDescent="0.35">
      <c r="A107" s="127" t="s">
        <v>50</v>
      </c>
      <c r="B107">
        <v>17085</v>
      </c>
      <c r="C107">
        <v>16361884.139999999</v>
      </c>
      <c r="D107">
        <v>7122</v>
      </c>
      <c r="E107">
        <v>12915953.519999998</v>
      </c>
    </row>
    <row r="108" spans="1:5" x14ac:dyDescent="0.35">
      <c r="A108" s="120" t="s">
        <v>8</v>
      </c>
      <c r="B108">
        <v>349</v>
      </c>
      <c r="C108">
        <v>828167</v>
      </c>
      <c r="D108">
        <v>228</v>
      </c>
      <c r="E108">
        <v>817366</v>
      </c>
    </row>
    <row r="109" spans="1:5" x14ac:dyDescent="0.35">
      <c r="A109" s="120" t="s">
        <v>10</v>
      </c>
      <c r="B109">
        <v>4621</v>
      </c>
      <c r="C109">
        <v>555580.799999999</v>
      </c>
      <c r="D109">
        <v>2081</v>
      </c>
      <c r="E109">
        <v>346840.19999999902</v>
      </c>
    </row>
    <row r="110" spans="1:5" x14ac:dyDescent="0.35">
      <c r="A110" s="120" t="s">
        <v>11</v>
      </c>
      <c r="B110">
        <v>2078</v>
      </c>
      <c r="C110">
        <v>6792515</v>
      </c>
      <c r="D110">
        <v>1439</v>
      </c>
      <c r="E110">
        <v>5949670</v>
      </c>
    </row>
    <row r="111" spans="1:5" x14ac:dyDescent="0.35">
      <c r="A111" s="120" t="s">
        <v>12</v>
      </c>
      <c r="B111">
        <v>285</v>
      </c>
      <c r="C111">
        <v>585830</v>
      </c>
      <c r="D111">
        <v>213</v>
      </c>
      <c r="E111">
        <v>591920</v>
      </c>
    </row>
    <row r="112" spans="1:5" x14ac:dyDescent="0.35">
      <c r="A112" s="120" t="s">
        <v>13</v>
      </c>
      <c r="B112">
        <v>9562</v>
      </c>
      <c r="C112">
        <v>7174929</v>
      </c>
      <c r="D112">
        <v>3084</v>
      </c>
      <c r="E112">
        <v>4922901</v>
      </c>
    </row>
    <row r="113" spans="1:5" x14ac:dyDescent="0.35">
      <c r="A113" s="120" t="s">
        <v>14</v>
      </c>
      <c r="B113">
        <v>190</v>
      </c>
      <c r="C113">
        <v>424862.34</v>
      </c>
      <c r="D113">
        <v>77</v>
      </c>
      <c r="E113">
        <v>287256.31999999902</v>
      </c>
    </row>
    <row r="114" spans="1:5" x14ac:dyDescent="0.35">
      <c r="A114" s="128" t="s">
        <v>18</v>
      </c>
      <c r="B114">
        <v>5305</v>
      </c>
      <c r="C114">
        <v>19607141.48</v>
      </c>
      <c r="D114">
        <v>4627</v>
      </c>
      <c r="E114">
        <v>58624229.920000002</v>
      </c>
    </row>
    <row r="115" spans="1:5" x14ac:dyDescent="0.35">
      <c r="A115" s="120" t="s">
        <v>8</v>
      </c>
      <c r="B115">
        <v>34</v>
      </c>
      <c r="C115">
        <v>509755</v>
      </c>
      <c r="D115">
        <v>75</v>
      </c>
      <c r="E115">
        <v>4609557</v>
      </c>
    </row>
    <row r="116" spans="1:5" x14ac:dyDescent="0.35">
      <c r="A116" s="120" t="s">
        <v>10</v>
      </c>
      <c r="B116">
        <v>296</v>
      </c>
      <c r="C116">
        <v>289868.6999999999</v>
      </c>
      <c r="D116">
        <v>709</v>
      </c>
      <c r="E116">
        <v>1153397.9999999981</v>
      </c>
    </row>
    <row r="117" spans="1:5" x14ac:dyDescent="0.35">
      <c r="A117" s="120" t="s">
        <v>11</v>
      </c>
      <c r="B117">
        <v>99</v>
      </c>
      <c r="C117">
        <v>4542223</v>
      </c>
      <c r="D117">
        <v>205</v>
      </c>
      <c r="E117">
        <v>9889520</v>
      </c>
    </row>
    <row r="118" spans="1:5" x14ac:dyDescent="0.35">
      <c r="A118" s="120" t="s">
        <v>12</v>
      </c>
      <c r="B118">
        <v>4</v>
      </c>
      <c r="C118">
        <v>94270</v>
      </c>
      <c r="D118">
        <v>17</v>
      </c>
      <c r="E118">
        <v>715930</v>
      </c>
    </row>
    <row r="119" spans="1:5" x14ac:dyDescent="0.35">
      <c r="A119" s="120" t="s">
        <v>13</v>
      </c>
      <c r="B119">
        <v>4863</v>
      </c>
      <c r="C119">
        <v>13902248</v>
      </c>
      <c r="D119">
        <v>3600</v>
      </c>
      <c r="E119">
        <v>41160293</v>
      </c>
    </row>
    <row r="120" spans="1:5" x14ac:dyDescent="0.35">
      <c r="A120" s="120" t="s">
        <v>14</v>
      </c>
      <c r="B120">
        <v>9</v>
      </c>
      <c r="C120">
        <v>268776.78000000003</v>
      </c>
      <c r="D120">
        <v>21</v>
      </c>
      <c r="E120">
        <v>1095531.919999999</v>
      </c>
    </row>
    <row r="121" spans="1:5" x14ac:dyDescent="0.35">
      <c r="A121" s="122" t="s">
        <v>6</v>
      </c>
      <c r="B121" s="123">
        <v>1466549</v>
      </c>
      <c r="C121" s="123">
        <v>269204875.52999997</v>
      </c>
      <c r="D121" s="123">
        <v>23540</v>
      </c>
      <c r="E121" s="123">
        <v>62485999.529999994</v>
      </c>
    </row>
    <row r="122" spans="1:5" x14ac:dyDescent="0.35">
      <c r="A122" s="124" t="s">
        <v>7</v>
      </c>
      <c r="B122">
        <v>1214923</v>
      </c>
      <c r="C122">
        <v>177634460.33000001</v>
      </c>
      <c r="D122">
        <v>3611</v>
      </c>
      <c r="E122">
        <v>854045.11</v>
      </c>
    </row>
    <row r="123" spans="1:5" x14ac:dyDescent="0.35">
      <c r="A123" s="120" t="s">
        <v>8</v>
      </c>
      <c r="B123">
        <v>28867</v>
      </c>
      <c r="C123">
        <v>4713400</v>
      </c>
      <c r="D123">
        <v>49</v>
      </c>
      <c r="E123">
        <v>18762</v>
      </c>
    </row>
    <row r="124" spans="1:5" x14ac:dyDescent="0.35">
      <c r="A124" s="120" t="s">
        <v>9</v>
      </c>
      <c r="B124">
        <v>1458</v>
      </c>
      <c r="C124">
        <v>224282</v>
      </c>
      <c r="D124">
        <v>0</v>
      </c>
      <c r="E124">
        <v>0</v>
      </c>
    </row>
    <row r="125" spans="1:5" x14ac:dyDescent="0.35">
      <c r="A125" s="120" t="s">
        <v>10</v>
      </c>
      <c r="B125">
        <v>243651</v>
      </c>
      <c r="C125">
        <v>40975864</v>
      </c>
      <c r="D125">
        <v>357</v>
      </c>
      <c r="E125">
        <v>8988.9</v>
      </c>
    </row>
    <row r="126" spans="1:5" x14ac:dyDescent="0.35">
      <c r="A126" s="120" t="s">
        <v>11</v>
      </c>
      <c r="B126">
        <v>227658</v>
      </c>
      <c r="C126">
        <v>35911561</v>
      </c>
      <c r="D126">
        <v>290</v>
      </c>
      <c r="E126">
        <v>87531</v>
      </c>
    </row>
    <row r="127" spans="1:5" x14ac:dyDescent="0.35">
      <c r="A127" s="120" t="s">
        <v>12</v>
      </c>
      <c r="B127">
        <v>40508</v>
      </c>
      <c r="C127">
        <v>5154040</v>
      </c>
      <c r="D127">
        <v>182</v>
      </c>
      <c r="E127">
        <v>27170</v>
      </c>
    </row>
    <row r="128" spans="1:5" x14ac:dyDescent="0.35">
      <c r="A128" s="120" t="s">
        <v>13</v>
      </c>
      <c r="B128">
        <v>661845</v>
      </c>
      <c r="C128">
        <v>89271981</v>
      </c>
      <c r="D128">
        <v>2727</v>
      </c>
      <c r="E128">
        <v>708853</v>
      </c>
    </row>
    <row r="129" spans="1:5" x14ac:dyDescent="0.35">
      <c r="A129" s="120" t="s">
        <v>14</v>
      </c>
      <c r="B129">
        <v>10936</v>
      </c>
      <c r="C129">
        <v>1383332.33</v>
      </c>
      <c r="D129">
        <v>6</v>
      </c>
      <c r="E129">
        <v>2740.21</v>
      </c>
    </row>
    <row r="130" spans="1:5" x14ac:dyDescent="0.35">
      <c r="A130" s="125" t="s">
        <v>15</v>
      </c>
      <c r="B130">
        <v>135909</v>
      </c>
      <c r="C130">
        <v>20295085.399999999</v>
      </c>
      <c r="D130">
        <v>202</v>
      </c>
      <c r="E130">
        <v>30661</v>
      </c>
    </row>
    <row r="131" spans="1:5" x14ac:dyDescent="0.35">
      <c r="A131" s="120" t="s">
        <v>8</v>
      </c>
      <c r="B131">
        <v>5270</v>
      </c>
      <c r="C131">
        <v>779123</v>
      </c>
      <c r="D131">
        <v>0</v>
      </c>
      <c r="E131">
        <v>0</v>
      </c>
    </row>
    <row r="132" spans="1:5" x14ac:dyDescent="0.35">
      <c r="A132" s="120" t="s">
        <v>9</v>
      </c>
      <c r="B132">
        <v>126</v>
      </c>
      <c r="C132">
        <v>16686</v>
      </c>
      <c r="D132">
        <v>0</v>
      </c>
      <c r="E132">
        <v>0</v>
      </c>
    </row>
    <row r="133" spans="1:5" x14ac:dyDescent="0.35">
      <c r="A133" s="120" t="s">
        <v>10</v>
      </c>
      <c r="B133">
        <v>37029</v>
      </c>
      <c r="C133">
        <v>6064046</v>
      </c>
      <c r="D133">
        <v>0</v>
      </c>
      <c r="E133">
        <v>0</v>
      </c>
    </row>
    <row r="134" spans="1:5" x14ac:dyDescent="0.35">
      <c r="A134" s="120" t="s">
        <v>11</v>
      </c>
      <c r="B134">
        <v>27468</v>
      </c>
      <c r="C134">
        <v>4006894</v>
      </c>
      <c r="D134">
        <v>0</v>
      </c>
      <c r="E134">
        <v>0</v>
      </c>
    </row>
    <row r="135" spans="1:5" x14ac:dyDescent="0.35">
      <c r="A135" s="120" t="s">
        <v>12</v>
      </c>
      <c r="B135">
        <v>9859</v>
      </c>
      <c r="C135">
        <v>1305560</v>
      </c>
      <c r="D135">
        <v>0</v>
      </c>
      <c r="E135">
        <v>0</v>
      </c>
    </row>
    <row r="136" spans="1:5" x14ac:dyDescent="0.35">
      <c r="A136" s="120" t="s">
        <v>13</v>
      </c>
      <c r="B136">
        <v>53022</v>
      </c>
      <c r="C136">
        <v>7750616</v>
      </c>
      <c r="D136">
        <v>202</v>
      </c>
      <c r="E136">
        <v>30661</v>
      </c>
    </row>
    <row r="137" spans="1:5" x14ac:dyDescent="0.35">
      <c r="A137" s="120" t="s">
        <v>14</v>
      </c>
      <c r="B137">
        <v>3135</v>
      </c>
      <c r="C137">
        <v>372160.39999999898</v>
      </c>
      <c r="D137">
        <v>0</v>
      </c>
      <c r="E137">
        <v>0</v>
      </c>
    </row>
    <row r="138" spans="1:5" x14ac:dyDescent="0.35">
      <c r="A138" s="126" t="s">
        <v>49</v>
      </c>
      <c r="B138">
        <v>93732</v>
      </c>
      <c r="C138">
        <v>23710143.739999998</v>
      </c>
      <c r="D138">
        <v>8286</v>
      </c>
      <c r="E138">
        <v>4339785.91</v>
      </c>
    </row>
    <row r="139" spans="1:5" x14ac:dyDescent="0.35">
      <c r="A139" s="120" t="s">
        <v>8</v>
      </c>
      <c r="B139">
        <v>4180</v>
      </c>
      <c r="C139">
        <v>1685097</v>
      </c>
      <c r="D139">
        <v>438</v>
      </c>
      <c r="E139">
        <v>293847</v>
      </c>
    </row>
    <row r="140" spans="1:5" x14ac:dyDescent="0.35">
      <c r="A140" s="120" t="s">
        <v>9</v>
      </c>
      <c r="B140">
        <v>170</v>
      </c>
      <c r="C140">
        <v>126472</v>
      </c>
      <c r="D140">
        <v>0</v>
      </c>
      <c r="E140">
        <v>0</v>
      </c>
    </row>
    <row r="141" spans="1:5" x14ac:dyDescent="0.35">
      <c r="A141" s="120" t="s">
        <v>10</v>
      </c>
      <c r="B141">
        <v>20844</v>
      </c>
      <c r="C141">
        <v>569370.70000000007</v>
      </c>
      <c r="D141">
        <v>1814</v>
      </c>
      <c r="E141">
        <v>74125.299999999901</v>
      </c>
    </row>
    <row r="142" spans="1:5" x14ac:dyDescent="0.35">
      <c r="A142" s="120" t="s">
        <v>11</v>
      </c>
      <c r="B142">
        <v>22212</v>
      </c>
      <c r="C142">
        <v>9058774</v>
      </c>
      <c r="D142">
        <v>1956</v>
      </c>
      <c r="E142">
        <v>1394240</v>
      </c>
    </row>
    <row r="143" spans="1:5" x14ac:dyDescent="0.35">
      <c r="A143" s="120" t="s">
        <v>12</v>
      </c>
      <c r="B143">
        <v>3434</v>
      </c>
      <c r="C143">
        <v>969440</v>
      </c>
      <c r="D143">
        <v>194</v>
      </c>
      <c r="E143">
        <v>125980</v>
      </c>
    </row>
    <row r="144" spans="1:5" x14ac:dyDescent="0.35">
      <c r="A144" s="120" t="s">
        <v>13</v>
      </c>
      <c r="B144">
        <v>41603</v>
      </c>
      <c r="C144">
        <v>10878386</v>
      </c>
      <c r="D144">
        <v>3802</v>
      </c>
      <c r="E144">
        <v>2390850</v>
      </c>
    </row>
    <row r="145" spans="1:5" x14ac:dyDescent="0.35">
      <c r="A145" s="120" t="s">
        <v>14</v>
      </c>
      <c r="B145">
        <v>1289</v>
      </c>
      <c r="C145">
        <v>422604.03999999992</v>
      </c>
      <c r="D145">
        <v>82</v>
      </c>
      <c r="E145">
        <v>60743.609999999993</v>
      </c>
    </row>
    <row r="146" spans="1:5" x14ac:dyDescent="0.35">
      <c r="A146" s="127" t="s">
        <v>50</v>
      </c>
      <c r="B146">
        <v>16822</v>
      </c>
      <c r="C146">
        <v>21425764.619999997</v>
      </c>
      <c r="D146">
        <v>6924</v>
      </c>
      <c r="E146">
        <v>15368405.98</v>
      </c>
    </row>
    <row r="147" spans="1:5" x14ac:dyDescent="0.35">
      <c r="A147" s="120" t="s">
        <v>8</v>
      </c>
      <c r="B147">
        <v>350</v>
      </c>
      <c r="C147">
        <v>1133926</v>
      </c>
      <c r="D147">
        <v>227</v>
      </c>
      <c r="E147">
        <v>1083992</v>
      </c>
    </row>
    <row r="148" spans="1:5" x14ac:dyDescent="0.35">
      <c r="A148" s="120" t="s">
        <v>10</v>
      </c>
      <c r="B148">
        <v>4616</v>
      </c>
      <c r="C148">
        <v>881379.89999999804</v>
      </c>
      <c r="D148">
        <v>2100</v>
      </c>
      <c r="E148">
        <v>508420.39999999991</v>
      </c>
    </row>
    <row r="149" spans="1:5" x14ac:dyDescent="0.35">
      <c r="A149" s="120" t="s">
        <v>11</v>
      </c>
      <c r="B149">
        <v>2100</v>
      </c>
      <c r="C149">
        <v>9218854</v>
      </c>
      <c r="D149">
        <v>1423</v>
      </c>
      <c r="E149">
        <v>7021095</v>
      </c>
    </row>
    <row r="150" spans="1:5" x14ac:dyDescent="0.35">
      <c r="A150" s="120" t="s">
        <v>12</v>
      </c>
      <c r="B150">
        <v>276</v>
      </c>
      <c r="C150">
        <v>827490</v>
      </c>
      <c r="D150">
        <v>224</v>
      </c>
      <c r="E150">
        <v>895600</v>
      </c>
    </row>
    <row r="151" spans="1:5" x14ac:dyDescent="0.35">
      <c r="A151" s="120" t="s">
        <v>13</v>
      </c>
      <c r="B151">
        <v>9290</v>
      </c>
      <c r="C151">
        <v>8776991</v>
      </c>
      <c r="D151">
        <v>2873</v>
      </c>
      <c r="E151">
        <v>5497514</v>
      </c>
    </row>
    <row r="152" spans="1:5" x14ac:dyDescent="0.35">
      <c r="A152" s="120" t="s">
        <v>14</v>
      </c>
      <c r="B152">
        <v>190</v>
      </c>
      <c r="C152">
        <v>587123.72</v>
      </c>
      <c r="D152">
        <v>77</v>
      </c>
      <c r="E152">
        <v>361784.5799999999</v>
      </c>
    </row>
    <row r="153" spans="1:5" x14ac:dyDescent="0.35">
      <c r="A153" s="128" t="s">
        <v>18</v>
      </c>
      <c r="B153">
        <v>5163</v>
      </c>
      <c r="C153">
        <v>26139421.440000001</v>
      </c>
      <c r="D153">
        <v>4517</v>
      </c>
      <c r="E153">
        <v>41893101.529999994</v>
      </c>
    </row>
    <row r="154" spans="1:5" x14ac:dyDescent="0.35">
      <c r="A154" s="120" t="s">
        <v>8</v>
      </c>
      <c r="B154">
        <v>30</v>
      </c>
      <c r="C154">
        <v>434710</v>
      </c>
      <c r="D154">
        <v>73</v>
      </c>
      <c r="E154">
        <v>4461021</v>
      </c>
    </row>
    <row r="155" spans="1:5" x14ac:dyDescent="0.35">
      <c r="A155" s="120" t="s">
        <v>10</v>
      </c>
      <c r="B155">
        <v>306</v>
      </c>
      <c r="C155">
        <v>443115.7999999997</v>
      </c>
      <c r="D155">
        <v>709</v>
      </c>
      <c r="E155">
        <v>1829853.399999999</v>
      </c>
    </row>
    <row r="156" spans="1:5" x14ac:dyDescent="0.35">
      <c r="A156" s="120" t="s">
        <v>11</v>
      </c>
      <c r="B156">
        <v>108</v>
      </c>
      <c r="C156">
        <v>6502526</v>
      </c>
      <c r="D156">
        <v>195</v>
      </c>
      <c r="E156">
        <v>1232590</v>
      </c>
    </row>
    <row r="157" spans="1:5" x14ac:dyDescent="0.35">
      <c r="A157" s="120" t="s">
        <v>12</v>
      </c>
      <c r="B157">
        <v>4</v>
      </c>
      <c r="C157">
        <v>131920</v>
      </c>
      <c r="D157">
        <v>17</v>
      </c>
      <c r="E157">
        <v>882730</v>
      </c>
    </row>
    <row r="158" spans="1:5" x14ac:dyDescent="0.35">
      <c r="A158" s="120" t="s">
        <v>13</v>
      </c>
      <c r="B158">
        <v>4706</v>
      </c>
      <c r="C158">
        <v>18329450</v>
      </c>
      <c r="D158">
        <v>3502</v>
      </c>
      <c r="E158">
        <v>32266182</v>
      </c>
    </row>
    <row r="159" spans="1:5" x14ac:dyDescent="0.35">
      <c r="A159" s="120" t="s">
        <v>14</v>
      </c>
      <c r="B159">
        <v>9</v>
      </c>
      <c r="C159">
        <v>297699.64</v>
      </c>
      <c r="D159">
        <v>21</v>
      </c>
      <c r="E159">
        <v>1220725.129999998</v>
      </c>
    </row>
    <row r="160" spans="1:5" x14ac:dyDescent="0.35">
      <c r="A160" s="122" t="s">
        <v>20</v>
      </c>
      <c r="B160" s="123">
        <v>1594281</v>
      </c>
      <c r="C160" s="123">
        <v>355122640.94</v>
      </c>
      <c r="D160" s="123">
        <v>25534</v>
      </c>
      <c r="E160" s="123">
        <v>109662548.66999999</v>
      </c>
    </row>
    <row r="161" spans="1:5" x14ac:dyDescent="0.35">
      <c r="A161" s="124" t="s">
        <v>7</v>
      </c>
      <c r="B161">
        <v>1320921</v>
      </c>
      <c r="C161">
        <v>236910994.81</v>
      </c>
      <c r="D161">
        <v>4098</v>
      </c>
      <c r="E161">
        <v>1141201.19</v>
      </c>
    </row>
    <row r="162" spans="1:5" x14ac:dyDescent="0.35">
      <c r="A162" s="120" t="s">
        <v>8</v>
      </c>
      <c r="B162">
        <v>28819</v>
      </c>
      <c r="C162">
        <v>5498090</v>
      </c>
      <c r="D162">
        <v>49</v>
      </c>
      <c r="E162">
        <v>22067</v>
      </c>
    </row>
    <row r="163" spans="1:5" x14ac:dyDescent="0.35">
      <c r="A163" s="120" t="s">
        <v>9</v>
      </c>
      <c r="B163">
        <v>1478</v>
      </c>
      <c r="C163">
        <v>260259</v>
      </c>
      <c r="D163">
        <v>0</v>
      </c>
      <c r="E163">
        <v>0</v>
      </c>
    </row>
    <row r="164" spans="1:5" x14ac:dyDescent="0.35">
      <c r="A164" s="120" t="s">
        <v>10</v>
      </c>
      <c r="B164">
        <v>243441</v>
      </c>
      <c r="C164">
        <v>46766993</v>
      </c>
      <c r="D164">
        <v>343</v>
      </c>
      <c r="E164">
        <v>10619.199999999999</v>
      </c>
    </row>
    <row r="165" spans="1:5" x14ac:dyDescent="0.35">
      <c r="A165" s="120" t="s">
        <v>11</v>
      </c>
      <c r="B165">
        <v>227101</v>
      </c>
      <c r="C165">
        <v>41190834</v>
      </c>
      <c r="D165">
        <v>290</v>
      </c>
      <c r="E165">
        <v>97459</v>
      </c>
    </row>
    <row r="166" spans="1:5" x14ac:dyDescent="0.35">
      <c r="A166" s="120" t="s">
        <v>12</v>
      </c>
      <c r="B166">
        <v>40310</v>
      </c>
      <c r="C166">
        <v>6327890</v>
      </c>
      <c r="D166">
        <v>182</v>
      </c>
      <c r="E166">
        <v>30410</v>
      </c>
    </row>
    <row r="167" spans="1:5" x14ac:dyDescent="0.35">
      <c r="A167" s="120" t="s">
        <v>13</v>
      </c>
      <c r="B167">
        <v>768797</v>
      </c>
      <c r="C167">
        <v>135274966</v>
      </c>
      <c r="D167">
        <v>3228</v>
      </c>
      <c r="E167">
        <v>977748</v>
      </c>
    </row>
    <row r="168" spans="1:5" x14ac:dyDescent="0.35">
      <c r="A168" s="120" t="s">
        <v>14</v>
      </c>
      <c r="B168">
        <v>10975</v>
      </c>
      <c r="C168">
        <v>1591962.81</v>
      </c>
      <c r="D168">
        <v>6</v>
      </c>
      <c r="E168">
        <v>2897.9899999999898</v>
      </c>
    </row>
    <row r="169" spans="1:5" x14ac:dyDescent="0.35">
      <c r="A169" s="125" t="s">
        <v>15</v>
      </c>
      <c r="B169">
        <v>146795</v>
      </c>
      <c r="C169">
        <v>24675978.23</v>
      </c>
      <c r="D169">
        <v>230</v>
      </c>
      <c r="E169">
        <v>42079</v>
      </c>
    </row>
    <row r="170" spans="1:5" x14ac:dyDescent="0.35">
      <c r="A170" s="120" t="s">
        <v>8</v>
      </c>
      <c r="B170">
        <v>5367</v>
      </c>
      <c r="C170">
        <v>922070</v>
      </c>
      <c r="D170">
        <v>0</v>
      </c>
      <c r="E170">
        <v>0</v>
      </c>
    </row>
    <row r="171" spans="1:5" x14ac:dyDescent="0.35">
      <c r="A171" s="120" t="s">
        <v>9</v>
      </c>
      <c r="B171">
        <v>108</v>
      </c>
      <c r="C171">
        <v>15351</v>
      </c>
      <c r="D171">
        <v>0</v>
      </c>
      <c r="E171">
        <v>0</v>
      </c>
    </row>
    <row r="172" spans="1:5" x14ac:dyDescent="0.35">
      <c r="A172" s="120" t="s">
        <v>10</v>
      </c>
      <c r="B172">
        <v>36981</v>
      </c>
      <c r="C172">
        <v>6062064</v>
      </c>
      <c r="D172">
        <v>0</v>
      </c>
      <c r="E172">
        <v>0</v>
      </c>
    </row>
    <row r="173" spans="1:5" x14ac:dyDescent="0.35">
      <c r="A173" s="120" t="s">
        <v>11</v>
      </c>
      <c r="B173">
        <v>28176</v>
      </c>
      <c r="C173">
        <v>4501748</v>
      </c>
      <c r="D173">
        <v>0</v>
      </c>
      <c r="E173">
        <v>0</v>
      </c>
    </row>
    <row r="174" spans="1:5" x14ac:dyDescent="0.35">
      <c r="A174" s="120" t="s">
        <v>12</v>
      </c>
      <c r="B174">
        <v>10184</v>
      </c>
      <c r="C174">
        <v>1639000</v>
      </c>
      <c r="D174">
        <v>0</v>
      </c>
      <c r="E174">
        <v>0</v>
      </c>
    </row>
    <row r="175" spans="1:5" x14ac:dyDescent="0.35">
      <c r="A175" s="120" t="s">
        <v>13</v>
      </c>
      <c r="B175">
        <v>62871</v>
      </c>
      <c r="C175">
        <v>11070558</v>
      </c>
      <c r="D175">
        <v>230</v>
      </c>
      <c r="E175">
        <v>42079</v>
      </c>
    </row>
    <row r="176" spans="1:5" x14ac:dyDescent="0.35">
      <c r="A176" s="120" t="s">
        <v>14</v>
      </c>
      <c r="B176">
        <v>3108</v>
      </c>
      <c r="C176">
        <v>465187.22999999899</v>
      </c>
      <c r="D176">
        <v>0</v>
      </c>
      <c r="E176">
        <v>0</v>
      </c>
    </row>
    <row r="177" spans="1:5" x14ac:dyDescent="0.35">
      <c r="A177" s="126" t="s">
        <v>49</v>
      </c>
      <c r="B177">
        <v>103528</v>
      </c>
      <c r="C177">
        <v>33173583.350000001</v>
      </c>
      <c r="D177">
        <v>9198</v>
      </c>
      <c r="E177">
        <v>8651707.9000000004</v>
      </c>
    </row>
    <row r="178" spans="1:5" x14ac:dyDescent="0.35">
      <c r="A178" s="120" t="s">
        <v>8</v>
      </c>
      <c r="B178">
        <v>4202</v>
      </c>
      <c r="C178">
        <v>2038752</v>
      </c>
      <c r="D178">
        <v>442</v>
      </c>
      <c r="E178">
        <v>341143</v>
      </c>
    </row>
    <row r="179" spans="1:5" x14ac:dyDescent="0.35">
      <c r="A179" s="120" t="s">
        <v>9</v>
      </c>
      <c r="B179">
        <v>171</v>
      </c>
      <c r="C179">
        <v>133032</v>
      </c>
      <c r="D179">
        <v>0</v>
      </c>
      <c r="E179">
        <v>0</v>
      </c>
    </row>
    <row r="180" spans="1:5" x14ac:dyDescent="0.35">
      <c r="A180" s="120" t="s">
        <v>10</v>
      </c>
      <c r="B180">
        <v>20892</v>
      </c>
      <c r="C180">
        <v>705006.8</v>
      </c>
      <c r="D180">
        <v>1811</v>
      </c>
      <c r="E180">
        <v>93372.599999999889</v>
      </c>
    </row>
    <row r="181" spans="1:5" x14ac:dyDescent="0.35">
      <c r="A181" s="120" t="s">
        <v>11</v>
      </c>
      <c r="B181">
        <v>22262</v>
      </c>
      <c r="C181">
        <v>10443375</v>
      </c>
      <c r="D181">
        <v>1960</v>
      </c>
      <c r="E181">
        <v>4417623</v>
      </c>
    </row>
    <row r="182" spans="1:5" x14ac:dyDescent="0.35">
      <c r="A182" s="120" t="s">
        <v>12</v>
      </c>
      <c r="B182">
        <v>3434</v>
      </c>
      <c r="C182">
        <v>1222620</v>
      </c>
      <c r="D182">
        <v>200</v>
      </c>
      <c r="E182">
        <v>149500</v>
      </c>
    </row>
    <row r="183" spans="1:5" x14ac:dyDescent="0.35">
      <c r="A183" s="120" t="s">
        <v>13</v>
      </c>
      <c r="B183">
        <v>51284</v>
      </c>
      <c r="C183">
        <v>18138712</v>
      </c>
      <c r="D183">
        <v>4693</v>
      </c>
      <c r="E183">
        <v>3580521</v>
      </c>
    </row>
    <row r="184" spans="1:5" x14ac:dyDescent="0.35">
      <c r="A184" s="120" t="s">
        <v>14</v>
      </c>
      <c r="B184">
        <v>1283</v>
      </c>
      <c r="C184">
        <v>492085.55</v>
      </c>
      <c r="D184">
        <v>92</v>
      </c>
      <c r="E184">
        <v>69548.299999999901</v>
      </c>
    </row>
    <row r="185" spans="1:5" x14ac:dyDescent="0.35">
      <c r="A185" s="127" t="s">
        <v>50</v>
      </c>
      <c r="B185">
        <v>17522</v>
      </c>
      <c r="C185">
        <v>27037980.41</v>
      </c>
      <c r="D185">
        <v>7228</v>
      </c>
      <c r="E185">
        <v>19392829.27</v>
      </c>
    </row>
    <row r="186" spans="1:5" x14ac:dyDescent="0.35">
      <c r="A186" s="120" t="s">
        <v>8</v>
      </c>
      <c r="B186">
        <v>357</v>
      </c>
      <c r="C186">
        <v>1305420</v>
      </c>
      <c r="D186">
        <v>227</v>
      </c>
      <c r="E186">
        <v>1142726</v>
      </c>
    </row>
    <row r="187" spans="1:5" x14ac:dyDescent="0.35">
      <c r="A187" s="120" t="s">
        <v>10</v>
      </c>
      <c r="B187">
        <v>4638</v>
      </c>
      <c r="C187">
        <v>1031702.699999999</v>
      </c>
      <c r="D187">
        <v>2079</v>
      </c>
      <c r="E187">
        <v>607579</v>
      </c>
    </row>
    <row r="188" spans="1:5" x14ac:dyDescent="0.35">
      <c r="A188" s="120" t="s">
        <v>11</v>
      </c>
      <c r="B188">
        <v>2111</v>
      </c>
      <c r="C188">
        <v>10527844</v>
      </c>
      <c r="D188">
        <v>1414</v>
      </c>
      <c r="E188">
        <v>8263922</v>
      </c>
    </row>
    <row r="189" spans="1:5" x14ac:dyDescent="0.35">
      <c r="A189" s="120" t="s">
        <v>12</v>
      </c>
      <c r="B189">
        <v>274</v>
      </c>
      <c r="C189">
        <v>947570</v>
      </c>
      <c r="D189">
        <v>227</v>
      </c>
      <c r="E189">
        <v>1051660</v>
      </c>
    </row>
    <row r="190" spans="1:5" x14ac:dyDescent="0.35">
      <c r="A190" s="120" t="s">
        <v>13</v>
      </c>
      <c r="B190">
        <v>9957</v>
      </c>
      <c r="C190">
        <v>12545423</v>
      </c>
      <c r="D190">
        <v>3199</v>
      </c>
      <c r="E190">
        <v>7922088</v>
      </c>
    </row>
    <row r="191" spans="1:5" x14ac:dyDescent="0.35">
      <c r="A191" s="120" t="s">
        <v>14</v>
      </c>
      <c r="B191">
        <v>185</v>
      </c>
      <c r="C191">
        <v>680020.71</v>
      </c>
      <c r="D191">
        <v>82</v>
      </c>
      <c r="E191">
        <v>404854.2699999999</v>
      </c>
    </row>
    <row r="192" spans="1:5" x14ac:dyDescent="0.35">
      <c r="A192" s="128" t="s">
        <v>18</v>
      </c>
      <c r="B192">
        <v>5515</v>
      </c>
      <c r="C192">
        <v>33324104.139999997</v>
      </c>
      <c r="D192">
        <v>4780</v>
      </c>
      <c r="E192">
        <v>80434731.310000002</v>
      </c>
    </row>
    <row r="193" spans="1:5" x14ac:dyDescent="0.35">
      <c r="A193" s="120" t="s">
        <v>8</v>
      </c>
      <c r="B193">
        <v>41</v>
      </c>
      <c r="C193">
        <v>846297</v>
      </c>
      <c r="D193">
        <v>74</v>
      </c>
      <c r="E193">
        <v>4174862</v>
      </c>
    </row>
    <row r="194" spans="1:5" x14ac:dyDescent="0.35">
      <c r="A194" s="120" t="s">
        <v>10</v>
      </c>
      <c r="B194">
        <v>298</v>
      </c>
      <c r="C194">
        <v>547993.39999999991</v>
      </c>
      <c r="D194">
        <v>709</v>
      </c>
      <c r="E194">
        <v>1623890.899999998</v>
      </c>
    </row>
    <row r="195" spans="1:5" x14ac:dyDescent="0.35">
      <c r="A195" s="120" t="s">
        <v>11</v>
      </c>
      <c r="B195">
        <v>105</v>
      </c>
      <c r="C195">
        <v>6631933</v>
      </c>
      <c r="D195">
        <v>204</v>
      </c>
      <c r="E195">
        <v>17892914</v>
      </c>
    </row>
    <row r="196" spans="1:5" x14ac:dyDescent="0.35">
      <c r="A196" s="120" t="s">
        <v>12</v>
      </c>
      <c r="B196">
        <v>4</v>
      </c>
      <c r="C196">
        <v>99400</v>
      </c>
      <c r="D196">
        <v>17</v>
      </c>
      <c r="E196">
        <v>870170</v>
      </c>
    </row>
    <row r="197" spans="1:5" x14ac:dyDescent="0.35">
      <c r="A197" s="120" t="s">
        <v>13</v>
      </c>
      <c r="B197">
        <v>5057</v>
      </c>
      <c r="C197">
        <v>24847936</v>
      </c>
      <c r="D197">
        <v>3756</v>
      </c>
      <c r="E197">
        <v>54693087</v>
      </c>
    </row>
    <row r="198" spans="1:5" x14ac:dyDescent="0.35">
      <c r="A198" s="120" t="s">
        <v>14</v>
      </c>
      <c r="B198">
        <v>10</v>
      </c>
      <c r="C198">
        <v>350544.74</v>
      </c>
      <c r="D198">
        <v>20</v>
      </c>
      <c r="E198">
        <v>1179807.409999999</v>
      </c>
    </row>
    <row r="199" spans="1:5" x14ac:dyDescent="0.35">
      <c r="A199" s="122" t="s">
        <v>21</v>
      </c>
      <c r="B199" s="123">
        <v>1537154</v>
      </c>
      <c r="C199" s="123">
        <v>322988802.96000004</v>
      </c>
      <c r="D199" s="123">
        <v>25283</v>
      </c>
      <c r="E199" s="123">
        <v>88432935.329999998</v>
      </c>
    </row>
    <row r="200" spans="1:5" x14ac:dyDescent="0.35">
      <c r="A200" s="124" t="s">
        <v>7</v>
      </c>
      <c r="B200">
        <v>1268480</v>
      </c>
      <c r="C200">
        <v>209442452.75</v>
      </c>
      <c r="D200">
        <v>3889</v>
      </c>
      <c r="E200">
        <v>1021346.41</v>
      </c>
    </row>
    <row r="201" spans="1:5" x14ac:dyDescent="0.35">
      <c r="A201" s="120" t="s">
        <v>8</v>
      </c>
      <c r="B201">
        <v>28837</v>
      </c>
      <c r="C201">
        <v>4846159</v>
      </c>
      <c r="D201">
        <v>48</v>
      </c>
      <c r="E201">
        <v>20245</v>
      </c>
    </row>
    <row r="202" spans="1:5" x14ac:dyDescent="0.35">
      <c r="A202" s="120" t="s">
        <v>9</v>
      </c>
      <c r="B202">
        <v>1476</v>
      </c>
      <c r="C202">
        <v>151006</v>
      </c>
      <c r="D202">
        <v>0</v>
      </c>
      <c r="E202">
        <v>0</v>
      </c>
    </row>
    <row r="203" spans="1:5" x14ac:dyDescent="0.35">
      <c r="A203" s="120" t="s">
        <v>10</v>
      </c>
      <c r="B203">
        <v>243220</v>
      </c>
      <c r="C203">
        <v>41979686</v>
      </c>
      <c r="D203">
        <v>337</v>
      </c>
      <c r="E203">
        <v>9633.5399999999991</v>
      </c>
    </row>
    <row r="204" spans="1:5" x14ac:dyDescent="0.35">
      <c r="A204" s="120" t="s">
        <v>11</v>
      </c>
      <c r="B204">
        <v>226834</v>
      </c>
      <c r="C204">
        <v>39161055</v>
      </c>
      <c r="D204">
        <v>292</v>
      </c>
      <c r="E204">
        <v>97479</v>
      </c>
    </row>
    <row r="205" spans="1:5" x14ac:dyDescent="0.35">
      <c r="A205" s="120" t="s">
        <v>12</v>
      </c>
      <c r="B205">
        <v>39954</v>
      </c>
      <c r="C205">
        <v>5879850</v>
      </c>
      <c r="D205">
        <v>182</v>
      </c>
      <c r="E205">
        <v>24180</v>
      </c>
    </row>
    <row r="206" spans="1:5" x14ac:dyDescent="0.35">
      <c r="A206" s="120" t="s">
        <v>13</v>
      </c>
      <c r="B206">
        <v>717211</v>
      </c>
      <c r="C206">
        <v>115807756</v>
      </c>
      <c r="D206">
        <v>3024</v>
      </c>
      <c r="E206">
        <v>866920</v>
      </c>
    </row>
    <row r="207" spans="1:5" x14ac:dyDescent="0.35">
      <c r="A207" s="120" t="s">
        <v>14</v>
      </c>
      <c r="B207">
        <v>10948</v>
      </c>
      <c r="C207">
        <v>1616940.7499999898</v>
      </c>
      <c r="D207">
        <v>6</v>
      </c>
      <c r="E207">
        <v>2888.8699999999899</v>
      </c>
    </row>
    <row r="208" spans="1:5" x14ac:dyDescent="0.35">
      <c r="A208" s="125" t="s">
        <v>15</v>
      </c>
      <c r="B208">
        <v>146257</v>
      </c>
      <c r="C208">
        <v>25026023.009999998</v>
      </c>
      <c r="D208">
        <v>241</v>
      </c>
      <c r="E208">
        <v>39529</v>
      </c>
    </row>
    <row r="209" spans="1:5" x14ac:dyDescent="0.35">
      <c r="A209" s="120" t="s">
        <v>8</v>
      </c>
      <c r="B209">
        <v>5479</v>
      </c>
      <c r="C209">
        <v>862597</v>
      </c>
      <c r="D209">
        <v>0</v>
      </c>
      <c r="E209">
        <v>0</v>
      </c>
    </row>
    <row r="210" spans="1:5" x14ac:dyDescent="0.35">
      <c r="A210" s="120" t="s">
        <v>9</v>
      </c>
      <c r="B210">
        <v>111</v>
      </c>
      <c r="C210">
        <v>10677</v>
      </c>
      <c r="D210">
        <v>0</v>
      </c>
      <c r="E210">
        <v>0</v>
      </c>
    </row>
    <row r="211" spans="1:5" x14ac:dyDescent="0.35">
      <c r="A211" s="120" t="s">
        <v>10</v>
      </c>
      <c r="B211">
        <v>37763</v>
      </c>
      <c r="C211">
        <v>6988897</v>
      </c>
      <c r="D211">
        <v>0</v>
      </c>
      <c r="E211">
        <v>0</v>
      </c>
    </row>
    <row r="212" spans="1:5" x14ac:dyDescent="0.35">
      <c r="A212" s="120" t="s">
        <v>11</v>
      </c>
      <c r="B212">
        <v>28666</v>
      </c>
      <c r="C212">
        <v>4787571</v>
      </c>
      <c r="D212">
        <v>0</v>
      </c>
      <c r="E212">
        <v>0</v>
      </c>
    </row>
    <row r="213" spans="1:5" x14ac:dyDescent="0.35">
      <c r="A213" s="120" t="s">
        <v>12</v>
      </c>
      <c r="B213">
        <v>10552</v>
      </c>
      <c r="C213">
        <v>1395240</v>
      </c>
      <c r="D213">
        <v>0</v>
      </c>
      <c r="E213">
        <v>0</v>
      </c>
    </row>
    <row r="214" spans="1:5" x14ac:dyDescent="0.35">
      <c r="A214" s="120" t="s">
        <v>13</v>
      </c>
      <c r="B214">
        <v>60566</v>
      </c>
      <c r="C214">
        <v>10497648</v>
      </c>
      <c r="D214">
        <v>241</v>
      </c>
      <c r="E214">
        <v>39529</v>
      </c>
    </row>
    <row r="215" spans="1:5" x14ac:dyDescent="0.35">
      <c r="A215" s="120" t="s">
        <v>14</v>
      </c>
      <c r="B215">
        <v>3120</v>
      </c>
      <c r="C215">
        <v>483393.0099999989</v>
      </c>
      <c r="D215">
        <v>0</v>
      </c>
      <c r="E215">
        <v>0</v>
      </c>
    </row>
    <row r="216" spans="1:5" x14ac:dyDescent="0.35">
      <c r="A216" s="126" t="s">
        <v>49</v>
      </c>
      <c r="B216">
        <v>99569</v>
      </c>
      <c r="C216">
        <v>29509575.169999998</v>
      </c>
      <c r="D216">
        <v>9154</v>
      </c>
      <c r="E216">
        <v>5636218.1200000001</v>
      </c>
    </row>
    <row r="217" spans="1:5" x14ac:dyDescent="0.35">
      <c r="A217" s="120" t="s">
        <v>8</v>
      </c>
      <c r="B217">
        <v>4171</v>
      </c>
      <c r="C217">
        <v>1800223</v>
      </c>
      <c r="D217">
        <v>457</v>
      </c>
      <c r="E217">
        <v>325760</v>
      </c>
    </row>
    <row r="218" spans="1:5" x14ac:dyDescent="0.35">
      <c r="A218" s="120" t="s">
        <v>9</v>
      </c>
      <c r="B218">
        <v>171</v>
      </c>
      <c r="C218">
        <v>101806</v>
      </c>
      <c r="D218">
        <v>0</v>
      </c>
      <c r="E218">
        <v>0</v>
      </c>
    </row>
    <row r="219" spans="1:5" x14ac:dyDescent="0.35">
      <c r="A219" s="120" t="s">
        <v>10</v>
      </c>
      <c r="B219">
        <v>20838</v>
      </c>
      <c r="C219">
        <v>620273.9</v>
      </c>
      <c r="D219">
        <v>1817</v>
      </c>
      <c r="E219">
        <v>80869</v>
      </c>
    </row>
    <row r="220" spans="1:5" x14ac:dyDescent="0.35">
      <c r="A220" s="120" t="s">
        <v>11</v>
      </c>
      <c r="B220">
        <v>22083</v>
      </c>
      <c r="C220">
        <v>9583194</v>
      </c>
      <c r="D220">
        <v>1989</v>
      </c>
      <c r="E220">
        <v>1491220</v>
      </c>
    </row>
    <row r="221" spans="1:5" x14ac:dyDescent="0.35">
      <c r="A221" s="120" t="s">
        <v>12</v>
      </c>
      <c r="B221">
        <v>3432</v>
      </c>
      <c r="C221">
        <v>1143470</v>
      </c>
      <c r="D221">
        <v>200</v>
      </c>
      <c r="E221">
        <v>181720</v>
      </c>
    </row>
    <row r="222" spans="1:5" x14ac:dyDescent="0.35">
      <c r="A222" s="120" t="s">
        <v>13</v>
      </c>
      <c r="B222">
        <v>47598</v>
      </c>
      <c r="C222">
        <v>15775583</v>
      </c>
      <c r="D222">
        <v>4599</v>
      </c>
      <c r="E222">
        <v>3491143</v>
      </c>
    </row>
    <row r="223" spans="1:5" x14ac:dyDescent="0.35">
      <c r="A223" s="120" t="s">
        <v>14</v>
      </c>
      <c r="B223">
        <v>1276</v>
      </c>
      <c r="C223">
        <v>485025.26999999891</v>
      </c>
      <c r="D223">
        <v>92</v>
      </c>
      <c r="E223">
        <v>65506.119999999893</v>
      </c>
    </row>
    <row r="224" spans="1:5" x14ac:dyDescent="0.35">
      <c r="A224" s="127" t="s">
        <v>50</v>
      </c>
      <c r="B224">
        <v>17407</v>
      </c>
      <c r="C224">
        <v>25176987.440000001</v>
      </c>
      <c r="D224">
        <v>7275</v>
      </c>
      <c r="E224">
        <v>18266966.539999995</v>
      </c>
    </row>
    <row r="225" spans="1:5" x14ac:dyDescent="0.35">
      <c r="A225" s="120" t="s">
        <v>8</v>
      </c>
      <c r="B225">
        <v>349</v>
      </c>
      <c r="C225">
        <v>1165249</v>
      </c>
      <c r="D225">
        <v>227</v>
      </c>
      <c r="E225">
        <v>1023256</v>
      </c>
    </row>
    <row r="226" spans="1:5" x14ac:dyDescent="0.35">
      <c r="A226" s="120" t="s">
        <v>10</v>
      </c>
      <c r="B226">
        <v>4619</v>
      </c>
      <c r="C226">
        <v>923184.3</v>
      </c>
      <c r="D226">
        <v>2091</v>
      </c>
      <c r="E226">
        <v>527662.299999999</v>
      </c>
    </row>
    <row r="227" spans="1:5" x14ac:dyDescent="0.35">
      <c r="A227" s="120" t="s">
        <v>11</v>
      </c>
      <c r="B227">
        <v>2220</v>
      </c>
      <c r="C227">
        <v>10083159</v>
      </c>
      <c r="D227">
        <v>1473</v>
      </c>
      <c r="E227">
        <v>7400806</v>
      </c>
    </row>
    <row r="228" spans="1:5" x14ac:dyDescent="0.35">
      <c r="A228" s="120" t="s">
        <v>12</v>
      </c>
      <c r="B228">
        <v>273</v>
      </c>
      <c r="C228">
        <v>905380</v>
      </c>
      <c r="D228">
        <v>229</v>
      </c>
      <c r="E228">
        <v>1008640</v>
      </c>
    </row>
    <row r="229" spans="1:5" x14ac:dyDescent="0.35">
      <c r="A229" s="120" t="s">
        <v>13</v>
      </c>
      <c r="B229">
        <v>9762</v>
      </c>
      <c r="C229">
        <v>11430963</v>
      </c>
      <c r="D229">
        <v>3173</v>
      </c>
      <c r="E229">
        <v>7931921</v>
      </c>
    </row>
    <row r="230" spans="1:5" x14ac:dyDescent="0.35">
      <c r="A230" s="120" t="s">
        <v>14</v>
      </c>
      <c r="B230">
        <v>184</v>
      </c>
      <c r="C230">
        <v>669052.13999999897</v>
      </c>
      <c r="D230">
        <v>82</v>
      </c>
      <c r="E230">
        <v>374681.24</v>
      </c>
    </row>
    <row r="231" spans="1:5" x14ac:dyDescent="0.35">
      <c r="A231" s="128" t="s">
        <v>18</v>
      </c>
      <c r="B231">
        <v>5441</v>
      </c>
      <c r="C231">
        <v>33833764.590000004</v>
      </c>
      <c r="D231">
        <v>4724</v>
      </c>
      <c r="E231">
        <v>63468875.259999998</v>
      </c>
    </row>
    <row r="232" spans="1:5" x14ac:dyDescent="0.35">
      <c r="A232" s="120" t="s">
        <v>8</v>
      </c>
      <c r="B232">
        <v>33</v>
      </c>
      <c r="C232">
        <v>583391</v>
      </c>
      <c r="D232">
        <v>76</v>
      </c>
      <c r="E232">
        <v>4694920</v>
      </c>
    </row>
    <row r="233" spans="1:5" x14ac:dyDescent="0.35">
      <c r="A233" s="120" t="s">
        <v>10</v>
      </c>
      <c r="B233">
        <v>294</v>
      </c>
      <c r="C233">
        <v>422604.09999999986</v>
      </c>
      <c r="D233">
        <v>715</v>
      </c>
      <c r="E233">
        <v>1535361.399999998</v>
      </c>
    </row>
    <row r="234" spans="1:5" x14ac:dyDescent="0.35">
      <c r="A234" s="120" t="s">
        <v>11</v>
      </c>
      <c r="B234">
        <v>108</v>
      </c>
      <c r="C234">
        <v>9150623</v>
      </c>
      <c r="D234">
        <v>205</v>
      </c>
      <c r="E234">
        <v>1321665</v>
      </c>
    </row>
    <row r="235" spans="1:5" x14ac:dyDescent="0.35">
      <c r="A235" s="120" t="s">
        <v>12</v>
      </c>
      <c r="B235">
        <v>4</v>
      </c>
      <c r="C235">
        <v>91360</v>
      </c>
      <c r="D235">
        <v>17</v>
      </c>
      <c r="E235">
        <v>796940</v>
      </c>
    </row>
    <row r="236" spans="1:5" x14ac:dyDescent="0.35">
      <c r="A236" s="120" t="s">
        <v>13</v>
      </c>
      <c r="B236">
        <v>4993</v>
      </c>
      <c r="C236">
        <v>23380796</v>
      </c>
      <c r="D236">
        <v>3690</v>
      </c>
      <c r="E236">
        <v>53841613</v>
      </c>
    </row>
    <row r="237" spans="1:5" x14ac:dyDescent="0.35">
      <c r="A237" s="120" t="s">
        <v>14</v>
      </c>
      <c r="B237">
        <v>9</v>
      </c>
      <c r="C237">
        <v>204990.48999999888</v>
      </c>
      <c r="D237">
        <v>21</v>
      </c>
      <c r="E237">
        <v>1278375.859999998</v>
      </c>
    </row>
    <row r="238" spans="1:5" x14ac:dyDescent="0.35">
      <c r="A238" s="122" t="s">
        <v>22</v>
      </c>
      <c r="B238" s="123">
        <v>1557545</v>
      </c>
      <c r="C238" s="123">
        <v>217968110.59999999</v>
      </c>
      <c r="D238" s="123">
        <v>25167</v>
      </c>
      <c r="E238" s="123">
        <v>79812945.819999993</v>
      </c>
    </row>
    <row r="239" spans="1:5" x14ac:dyDescent="0.35">
      <c r="A239" s="124" t="s">
        <v>7</v>
      </c>
      <c r="B239">
        <v>1285065</v>
      </c>
      <c r="C239">
        <v>141584396.97999999</v>
      </c>
      <c r="D239">
        <v>4015</v>
      </c>
      <c r="E239">
        <v>776712.68</v>
      </c>
    </row>
    <row r="240" spans="1:5" x14ac:dyDescent="0.35">
      <c r="A240" s="120" t="s">
        <v>8</v>
      </c>
      <c r="B240">
        <v>28565</v>
      </c>
      <c r="C240">
        <v>3465632</v>
      </c>
      <c r="D240">
        <v>49</v>
      </c>
      <c r="E240">
        <v>15767</v>
      </c>
    </row>
    <row r="241" spans="1:5" x14ac:dyDescent="0.35">
      <c r="A241" s="120" t="s">
        <v>9</v>
      </c>
      <c r="B241">
        <v>1465</v>
      </c>
      <c r="C241">
        <v>101150</v>
      </c>
      <c r="D241">
        <v>0</v>
      </c>
      <c r="E241">
        <v>0</v>
      </c>
    </row>
    <row r="242" spans="1:5" x14ac:dyDescent="0.35">
      <c r="A242" s="120" t="s">
        <v>10</v>
      </c>
      <c r="B242">
        <v>245773</v>
      </c>
      <c r="C242">
        <v>27274211</v>
      </c>
      <c r="D242">
        <v>335</v>
      </c>
      <c r="E242">
        <v>6681</v>
      </c>
    </row>
    <row r="243" spans="1:5" x14ac:dyDescent="0.35">
      <c r="A243" s="120" t="s">
        <v>11</v>
      </c>
      <c r="B243">
        <v>226169</v>
      </c>
      <c r="C243">
        <v>24377500</v>
      </c>
      <c r="D243">
        <v>293</v>
      </c>
      <c r="E243">
        <v>65520</v>
      </c>
    </row>
    <row r="244" spans="1:5" x14ac:dyDescent="0.35">
      <c r="A244" s="120" t="s">
        <v>12</v>
      </c>
      <c r="B244">
        <v>39356</v>
      </c>
      <c r="C244">
        <v>4276660</v>
      </c>
      <c r="D244">
        <v>182</v>
      </c>
      <c r="E244">
        <v>15370</v>
      </c>
    </row>
    <row r="245" spans="1:5" x14ac:dyDescent="0.35">
      <c r="A245" s="120" t="s">
        <v>13</v>
      </c>
      <c r="B245">
        <v>732882</v>
      </c>
      <c r="C245">
        <v>81179814</v>
      </c>
      <c r="D245">
        <v>3150</v>
      </c>
      <c r="E245">
        <v>671558</v>
      </c>
    </row>
    <row r="246" spans="1:5" x14ac:dyDescent="0.35">
      <c r="A246" s="120" t="s">
        <v>14</v>
      </c>
      <c r="B246">
        <v>10855</v>
      </c>
      <c r="C246">
        <v>909429.98</v>
      </c>
      <c r="D246">
        <v>6</v>
      </c>
      <c r="E246">
        <v>1816.68</v>
      </c>
    </row>
    <row r="247" spans="1:5" x14ac:dyDescent="0.35">
      <c r="A247" s="125" t="s">
        <v>15</v>
      </c>
      <c r="B247">
        <v>148614</v>
      </c>
      <c r="C247">
        <v>18399915.120000001</v>
      </c>
      <c r="D247">
        <v>234</v>
      </c>
      <c r="E247">
        <v>30890</v>
      </c>
    </row>
    <row r="248" spans="1:5" x14ac:dyDescent="0.35">
      <c r="A248" s="120" t="s">
        <v>8</v>
      </c>
      <c r="B248">
        <v>5655</v>
      </c>
      <c r="C248">
        <v>660922</v>
      </c>
      <c r="D248">
        <v>0</v>
      </c>
      <c r="E248">
        <v>0</v>
      </c>
    </row>
    <row r="249" spans="1:5" x14ac:dyDescent="0.35">
      <c r="A249" s="120" t="s">
        <v>9</v>
      </c>
      <c r="B249">
        <v>119</v>
      </c>
      <c r="C249">
        <v>7096</v>
      </c>
      <c r="D249">
        <v>0</v>
      </c>
      <c r="E249">
        <v>0</v>
      </c>
    </row>
    <row r="250" spans="1:5" x14ac:dyDescent="0.35">
      <c r="A250" s="120" t="s">
        <v>10</v>
      </c>
      <c r="B250">
        <v>34500</v>
      </c>
      <c r="C250">
        <v>4561665</v>
      </c>
      <c r="D250">
        <v>0</v>
      </c>
      <c r="E250">
        <v>0</v>
      </c>
    </row>
    <row r="251" spans="1:5" x14ac:dyDescent="0.35">
      <c r="A251" s="120" t="s">
        <v>11</v>
      </c>
      <c r="B251">
        <v>29368</v>
      </c>
      <c r="C251">
        <v>3113162</v>
      </c>
      <c r="D251">
        <v>0</v>
      </c>
      <c r="E251">
        <v>0</v>
      </c>
    </row>
    <row r="252" spans="1:5" x14ac:dyDescent="0.35">
      <c r="A252" s="120" t="s">
        <v>12</v>
      </c>
      <c r="B252">
        <v>10802</v>
      </c>
      <c r="C252">
        <v>1087280</v>
      </c>
      <c r="D252">
        <v>0</v>
      </c>
      <c r="E252">
        <v>0</v>
      </c>
    </row>
    <row r="253" spans="1:5" x14ac:dyDescent="0.35">
      <c r="A253" s="120" t="s">
        <v>13</v>
      </c>
      <c r="B253">
        <v>64964</v>
      </c>
      <c r="C253">
        <v>8656527</v>
      </c>
      <c r="D253">
        <v>234</v>
      </c>
      <c r="E253">
        <v>30890</v>
      </c>
    </row>
    <row r="254" spans="1:5" x14ac:dyDescent="0.35">
      <c r="A254" s="120" t="s">
        <v>14</v>
      </c>
      <c r="B254">
        <v>3206</v>
      </c>
      <c r="C254">
        <v>313263.11999999988</v>
      </c>
      <c r="D254">
        <v>0</v>
      </c>
      <c r="E254">
        <v>0</v>
      </c>
    </row>
    <row r="255" spans="1:5" x14ac:dyDescent="0.35">
      <c r="A255" s="126" t="s">
        <v>49</v>
      </c>
      <c r="B255">
        <v>101215</v>
      </c>
      <c r="C255">
        <v>19653113.850000001</v>
      </c>
      <c r="D255">
        <v>9068</v>
      </c>
      <c r="E255">
        <v>5328531.7699999996</v>
      </c>
    </row>
    <row r="256" spans="1:5" x14ac:dyDescent="0.35">
      <c r="A256" s="120" t="s">
        <v>8</v>
      </c>
      <c r="B256">
        <v>4177</v>
      </c>
      <c r="C256">
        <v>1226318</v>
      </c>
      <c r="D256">
        <v>459</v>
      </c>
      <c r="E256">
        <v>245402</v>
      </c>
    </row>
    <row r="257" spans="1:5" x14ac:dyDescent="0.35">
      <c r="A257" s="120" t="s">
        <v>9</v>
      </c>
      <c r="B257">
        <v>171</v>
      </c>
      <c r="C257">
        <v>62149</v>
      </c>
      <c r="D257">
        <v>0</v>
      </c>
      <c r="E257">
        <v>0</v>
      </c>
    </row>
    <row r="258" spans="1:5" x14ac:dyDescent="0.35">
      <c r="A258" s="120" t="s">
        <v>10</v>
      </c>
      <c r="B258">
        <v>20611</v>
      </c>
      <c r="C258">
        <v>356319.59999999992</v>
      </c>
      <c r="D258">
        <v>1838</v>
      </c>
      <c r="E258">
        <v>54089.799999999901</v>
      </c>
    </row>
    <row r="259" spans="1:5" x14ac:dyDescent="0.35">
      <c r="A259" s="120" t="s">
        <v>11</v>
      </c>
      <c r="B259">
        <v>22073</v>
      </c>
      <c r="C259">
        <v>5619550</v>
      </c>
      <c r="D259">
        <v>1974</v>
      </c>
      <c r="E259">
        <v>2398059</v>
      </c>
    </row>
    <row r="260" spans="1:5" x14ac:dyDescent="0.35">
      <c r="A260" s="120" t="s">
        <v>12</v>
      </c>
      <c r="B260">
        <v>3372</v>
      </c>
      <c r="C260">
        <v>803530</v>
      </c>
      <c r="D260">
        <v>206</v>
      </c>
      <c r="E260">
        <v>69660</v>
      </c>
    </row>
    <row r="261" spans="1:5" x14ac:dyDescent="0.35">
      <c r="A261" s="120" t="s">
        <v>13</v>
      </c>
      <c r="B261">
        <v>49542</v>
      </c>
      <c r="C261">
        <v>11335077</v>
      </c>
      <c r="D261">
        <v>4498</v>
      </c>
      <c r="E261">
        <v>2523036</v>
      </c>
    </row>
    <row r="262" spans="1:5" x14ac:dyDescent="0.35">
      <c r="A262" s="120" t="s">
        <v>14</v>
      </c>
      <c r="B262">
        <v>1269</v>
      </c>
      <c r="C262">
        <v>250170.24999999988</v>
      </c>
      <c r="D262">
        <v>93</v>
      </c>
      <c r="E262">
        <v>38284.969999999994</v>
      </c>
    </row>
    <row r="263" spans="1:5" x14ac:dyDescent="0.35">
      <c r="A263" s="127" t="s">
        <v>50</v>
      </c>
      <c r="B263">
        <v>17295</v>
      </c>
      <c r="C263">
        <v>17715812.559999999</v>
      </c>
      <c r="D263">
        <v>7195</v>
      </c>
      <c r="E263">
        <v>12895932.169999998</v>
      </c>
    </row>
    <row r="264" spans="1:5" x14ac:dyDescent="0.35">
      <c r="A264" s="120" t="s">
        <v>8</v>
      </c>
      <c r="B264">
        <v>348</v>
      </c>
      <c r="C264">
        <v>794120</v>
      </c>
      <c r="D264">
        <v>228</v>
      </c>
      <c r="E264">
        <v>701083</v>
      </c>
    </row>
    <row r="265" spans="1:5" x14ac:dyDescent="0.35">
      <c r="A265" s="120" t="s">
        <v>10</v>
      </c>
      <c r="B265">
        <v>4596</v>
      </c>
      <c r="C265">
        <v>592718.799999999</v>
      </c>
      <c r="D265">
        <v>2098</v>
      </c>
      <c r="E265">
        <v>376807.1</v>
      </c>
    </row>
    <row r="266" spans="1:5" x14ac:dyDescent="0.35">
      <c r="A266" s="120" t="s">
        <v>11</v>
      </c>
      <c r="B266">
        <v>2232</v>
      </c>
      <c r="C266">
        <v>6643093</v>
      </c>
      <c r="D266">
        <v>1464</v>
      </c>
      <c r="E266">
        <v>5239015</v>
      </c>
    </row>
    <row r="267" spans="1:5" x14ac:dyDescent="0.35">
      <c r="A267" s="120" t="s">
        <v>12</v>
      </c>
      <c r="B267">
        <v>273</v>
      </c>
      <c r="C267">
        <v>667970</v>
      </c>
      <c r="D267">
        <v>227</v>
      </c>
      <c r="E267">
        <v>758100</v>
      </c>
    </row>
    <row r="268" spans="1:5" x14ac:dyDescent="0.35">
      <c r="A268" s="120" t="s">
        <v>13</v>
      </c>
      <c r="B268">
        <v>9667</v>
      </c>
      <c r="C268">
        <v>8656261</v>
      </c>
      <c r="D268">
        <v>3091</v>
      </c>
      <c r="E268">
        <v>5606790</v>
      </c>
    </row>
    <row r="269" spans="1:5" x14ac:dyDescent="0.35">
      <c r="A269" s="120" t="s">
        <v>14</v>
      </c>
      <c r="B269">
        <v>179</v>
      </c>
      <c r="C269">
        <v>361649.76</v>
      </c>
      <c r="D269">
        <v>87</v>
      </c>
      <c r="E269">
        <v>214137.0699999989</v>
      </c>
    </row>
    <row r="270" spans="1:5" x14ac:dyDescent="0.35">
      <c r="A270" s="128" t="s">
        <v>18</v>
      </c>
      <c r="B270">
        <v>5356</v>
      </c>
      <c r="C270">
        <v>20614872.09</v>
      </c>
      <c r="D270">
        <v>4655</v>
      </c>
      <c r="E270">
        <v>60780879.200000003</v>
      </c>
    </row>
    <row r="271" spans="1:5" x14ac:dyDescent="0.35">
      <c r="A271" s="120" t="s">
        <v>8</v>
      </c>
      <c r="B271">
        <v>32</v>
      </c>
      <c r="C271">
        <v>398136</v>
      </c>
      <c r="D271">
        <v>76</v>
      </c>
      <c r="E271">
        <v>3846656</v>
      </c>
    </row>
    <row r="272" spans="1:5" x14ac:dyDescent="0.35">
      <c r="A272" s="120" t="s">
        <v>10</v>
      </c>
      <c r="B272">
        <v>290</v>
      </c>
      <c r="C272">
        <v>321643.29999999993</v>
      </c>
      <c r="D272">
        <v>717</v>
      </c>
      <c r="E272">
        <v>1290145.6000000001</v>
      </c>
    </row>
    <row r="273" spans="1:5" x14ac:dyDescent="0.35">
      <c r="A273" s="120" t="s">
        <v>11</v>
      </c>
      <c r="B273">
        <v>109</v>
      </c>
      <c r="C273">
        <v>1912131</v>
      </c>
      <c r="D273">
        <v>207</v>
      </c>
      <c r="E273">
        <v>8525838</v>
      </c>
    </row>
    <row r="274" spans="1:5" x14ac:dyDescent="0.35">
      <c r="A274" s="120" t="s">
        <v>12</v>
      </c>
      <c r="B274">
        <v>4</v>
      </c>
      <c r="C274">
        <v>157580</v>
      </c>
      <c r="D274">
        <v>17</v>
      </c>
      <c r="E274">
        <v>531420</v>
      </c>
    </row>
    <row r="275" spans="1:5" x14ac:dyDescent="0.35">
      <c r="A275" s="120" t="s">
        <v>13</v>
      </c>
      <c r="B275">
        <v>4912</v>
      </c>
      <c r="C275">
        <v>17660329</v>
      </c>
      <c r="D275">
        <v>3616</v>
      </c>
      <c r="E275">
        <v>45597316</v>
      </c>
    </row>
    <row r="276" spans="1:5" x14ac:dyDescent="0.35">
      <c r="A276" s="120" t="s">
        <v>14</v>
      </c>
      <c r="B276">
        <v>9</v>
      </c>
      <c r="C276">
        <v>165052.78999999992</v>
      </c>
      <c r="D276">
        <v>22</v>
      </c>
      <c r="E276">
        <v>989503.59999999986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E35E4-9E3C-4F3D-BDC8-8860FC6A3728}">
  <sheetPr>
    <tabColor rgb="FF00B050"/>
  </sheetPr>
  <dimension ref="A1:M42"/>
  <sheetViews>
    <sheetView zoomScaleNormal="100" workbookViewId="0">
      <selection activeCell="J1" sqref="J1"/>
    </sheetView>
  </sheetViews>
  <sheetFormatPr defaultRowHeight="14.5" x14ac:dyDescent="0.35"/>
  <cols>
    <col min="1" max="1" width="17.453125" customWidth="1"/>
    <col min="2" max="2" width="13.1796875" style="18" customWidth="1"/>
    <col min="3" max="3" width="14.453125" style="18" customWidth="1"/>
    <col min="4" max="4" width="13.1796875" style="18" customWidth="1"/>
    <col min="5" max="5" width="14.1796875" style="18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1">
        <f>JAN!A1</f>
        <v>2015</v>
      </c>
      <c r="B1" s="196" t="s">
        <v>0</v>
      </c>
      <c r="C1" s="2" t="s">
        <v>1</v>
      </c>
      <c r="D1" s="3" t="s">
        <v>53</v>
      </c>
      <c r="E1" s="4" t="s">
        <v>54</v>
      </c>
      <c r="F1" s="5" t="s">
        <v>2</v>
      </c>
      <c r="G1" s="6" t="s">
        <v>3</v>
      </c>
      <c r="H1" s="7" t="s">
        <v>4</v>
      </c>
      <c r="I1" s="7" t="s">
        <v>5</v>
      </c>
      <c r="J1" s="8" t="s">
        <v>56</v>
      </c>
    </row>
    <row r="2" spans="1:12" ht="15" thickBot="1" x14ac:dyDescent="0.4">
      <c r="A2" s="9" t="s">
        <v>20</v>
      </c>
      <c r="B2" s="10">
        <v>1594281</v>
      </c>
      <c r="C2" s="10">
        <v>355122650.24000001</v>
      </c>
      <c r="D2" s="10">
        <v>25534</v>
      </c>
      <c r="E2" s="10">
        <v>109662548.66999999</v>
      </c>
      <c r="F2" s="11">
        <f>B2+D2</f>
        <v>1619815</v>
      </c>
      <c r="G2" s="11">
        <f>C2+E2</f>
        <v>464785198.90999997</v>
      </c>
      <c r="H2" s="12">
        <f>SUM(H3:H42)</f>
        <v>1</v>
      </c>
      <c r="I2" s="13">
        <f>SUM(I3:I42)</f>
        <v>1</v>
      </c>
      <c r="J2" s="13">
        <f>E2/G2</f>
        <v>0.23594242873305182</v>
      </c>
    </row>
    <row r="3" spans="1:12" x14ac:dyDescent="0.35">
      <c r="A3" s="14" t="s">
        <v>7</v>
      </c>
      <c r="B3" s="15">
        <v>1320921</v>
      </c>
      <c r="C3" s="15">
        <v>236910994.81</v>
      </c>
      <c r="D3" s="15">
        <v>4098</v>
      </c>
      <c r="E3" s="15">
        <v>1141201.19</v>
      </c>
      <c r="F3" s="16">
        <f>B3+D3</f>
        <v>1325019</v>
      </c>
      <c r="G3" s="16">
        <f>C3+E3</f>
        <v>238052196</v>
      </c>
      <c r="H3" s="161">
        <f>G3/G$2</f>
        <v>0.51217680029026902</v>
      </c>
      <c r="I3" s="181">
        <f>F3/F2</f>
        <v>0.81800637727147851</v>
      </c>
      <c r="J3" s="184">
        <f>E3/G3</f>
        <v>4.7939116260032315E-3</v>
      </c>
    </row>
    <row r="4" spans="1:12" x14ac:dyDescent="0.35">
      <c r="A4" s="17" t="s">
        <v>8</v>
      </c>
      <c r="B4" s="18">
        <v>28819</v>
      </c>
      <c r="C4" s="18">
        <v>5498090</v>
      </c>
      <c r="D4" s="18">
        <v>49</v>
      </c>
      <c r="E4" s="18">
        <v>22067</v>
      </c>
      <c r="F4" s="19">
        <f>B4+D4</f>
        <v>28868</v>
      </c>
      <c r="G4" s="19">
        <f t="shared" ref="F4:G33" si="0">C4+E4</f>
        <v>5520157</v>
      </c>
      <c r="H4" s="162"/>
      <c r="I4" s="182"/>
      <c r="J4" s="185"/>
      <c r="L4" s="18"/>
    </row>
    <row r="5" spans="1:12" x14ac:dyDescent="0.35">
      <c r="A5" s="17" t="s">
        <v>9</v>
      </c>
      <c r="B5" s="18">
        <v>1478</v>
      </c>
      <c r="C5" s="18">
        <v>260259</v>
      </c>
      <c r="D5" s="18">
        <v>0</v>
      </c>
      <c r="E5" s="18">
        <v>0</v>
      </c>
      <c r="F5" s="19">
        <f t="shared" si="0"/>
        <v>1478</v>
      </c>
      <c r="G5" s="19">
        <f t="shared" si="0"/>
        <v>260259</v>
      </c>
      <c r="H5" s="162"/>
      <c r="I5" s="182"/>
      <c r="J5" s="185"/>
      <c r="L5" s="20"/>
    </row>
    <row r="6" spans="1:12" x14ac:dyDescent="0.35">
      <c r="A6" s="17" t="s">
        <v>10</v>
      </c>
      <c r="B6" s="18">
        <v>243441</v>
      </c>
      <c r="C6" s="18">
        <v>46766993</v>
      </c>
      <c r="D6" s="18">
        <v>343</v>
      </c>
      <c r="E6" s="18">
        <v>10619.199999999999</v>
      </c>
      <c r="F6" s="19">
        <f t="shared" si="0"/>
        <v>243784</v>
      </c>
      <c r="G6" s="19">
        <f t="shared" si="0"/>
        <v>46777612.200000003</v>
      </c>
      <c r="H6" s="162"/>
      <c r="I6" s="182"/>
      <c r="J6" s="185"/>
    </row>
    <row r="7" spans="1:12" x14ac:dyDescent="0.35">
      <c r="A7" s="17" t="s">
        <v>11</v>
      </c>
      <c r="B7" s="18">
        <v>227101</v>
      </c>
      <c r="C7" s="18">
        <v>41190834</v>
      </c>
      <c r="D7" s="18">
        <v>290</v>
      </c>
      <c r="E7" s="18">
        <v>97459</v>
      </c>
      <c r="F7" s="19">
        <f t="shared" si="0"/>
        <v>227391</v>
      </c>
      <c r="G7" s="19">
        <f t="shared" si="0"/>
        <v>41288293</v>
      </c>
      <c r="H7" s="162"/>
      <c r="I7" s="182"/>
      <c r="J7" s="185"/>
    </row>
    <row r="8" spans="1:12" x14ac:dyDescent="0.35">
      <c r="A8" s="17" t="s">
        <v>12</v>
      </c>
      <c r="B8" s="18">
        <v>40310</v>
      </c>
      <c r="C8" s="18">
        <v>6327890</v>
      </c>
      <c r="D8" s="18">
        <v>182</v>
      </c>
      <c r="E8" s="18">
        <v>30410</v>
      </c>
      <c r="F8" s="19">
        <f t="shared" si="0"/>
        <v>40492</v>
      </c>
      <c r="G8" s="19">
        <f t="shared" si="0"/>
        <v>6358300</v>
      </c>
      <c r="H8" s="162"/>
      <c r="I8" s="182"/>
      <c r="J8" s="185"/>
    </row>
    <row r="9" spans="1:12" x14ac:dyDescent="0.35">
      <c r="A9" s="17" t="s">
        <v>13</v>
      </c>
      <c r="B9" s="18">
        <v>768797</v>
      </c>
      <c r="C9" s="18">
        <v>135274966</v>
      </c>
      <c r="D9" s="18">
        <v>3228</v>
      </c>
      <c r="E9" s="18">
        <v>977748</v>
      </c>
      <c r="F9" s="19">
        <f t="shared" si="0"/>
        <v>772025</v>
      </c>
      <c r="G9" s="19">
        <f t="shared" si="0"/>
        <v>136252714</v>
      </c>
      <c r="H9" s="162"/>
      <c r="I9" s="182"/>
      <c r="J9" s="185"/>
    </row>
    <row r="10" spans="1:12" ht="15" thickBot="1" x14ac:dyDescent="0.4">
      <c r="A10" s="21" t="s">
        <v>14</v>
      </c>
      <c r="B10" s="22">
        <v>10975</v>
      </c>
      <c r="C10" s="22">
        <v>1591962.81</v>
      </c>
      <c r="D10" s="22">
        <v>6</v>
      </c>
      <c r="E10" s="22">
        <v>2897.9899999999898</v>
      </c>
      <c r="F10" s="23">
        <f t="shared" si="0"/>
        <v>10981</v>
      </c>
      <c r="G10" s="23">
        <f t="shared" si="0"/>
        <v>1594860.8</v>
      </c>
      <c r="H10" s="174"/>
      <c r="I10" s="183"/>
      <c r="J10" s="186"/>
    </row>
    <row r="11" spans="1:12" x14ac:dyDescent="0.35">
      <c r="A11" s="14" t="s">
        <v>15</v>
      </c>
      <c r="B11" s="15">
        <v>146795</v>
      </c>
      <c r="C11" s="15">
        <v>24675978.23</v>
      </c>
      <c r="D11" s="15">
        <v>230</v>
      </c>
      <c r="E11" s="15">
        <v>42079</v>
      </c>
      <c r="F11" s="24">
        <f t="shared" si="0"/>
        <v>147025</v>
      </c>
      <c r="G11" s="24">
        <f t="shared" si="0"/>
        <v>24718057.23</v>
      </c>
      <c r="H11" s="161">
        <f>G11/G2</f>
        <v>5.3181678951842767E-2</v>
      </c>
      <c r="I11" s="175">
        <f>F11/F2</f>
        <v>9.0766538154048462E-2</v>
      </c>
      <c r="J11" s="178">
        <f>E11/G11</f>
        <v>1.7023587092002213E-3</v>
      </c>
    </row>
    <row r="12" spans="1:12" x14ac:dyDescent="0.35">
      <c r="A12" s="17" t="s">
        <v>8</v>
      </c>
      <c r="B12" s="18">
        <v>5367</v>
      </c>
      <c r="C12" s="18">
        <v>922070</v>
      </c>
      <c r="D12" s="18">
        <v>0</v>
      </c>
      <c r="E12" s="18">
        <v>0</v>
      </c>
      <c r="F12" s="25">
        <f t="shared" si="0"/>
        <v>5367</v>
      </c>
      <c r="G12" s="25">
        <f t="shared" si="0"/>
        <v>922070</v>
      </c>
      <c r="H12" s="162"/>
      <c r="I12" s="176"/>
      <c r="J12" s="179"/>
    </row>
    <row r="13" spans="1:12" x14ac:dyDescent="0.35">
      <c r="A13" s="17" t="s">
        <v>9</v>
      </c>
      <c r="B13" s="18">
        <v>108</v>
      </c>
      <c r="C13" s="18">
        <v>15351</v>
      </c>
      <c r="D13" s="18">
        <v>0</v>
      </c>
      <c r="E13" s="18">
        <v>0</v>
      </c>
      <c r="F13" s="25">
        <f t="shared" si="0"/>
        <v>108</v>
      </c>
      <c r="G13" s="25">
        <f t="shared" si="0"/>
        <v>15351</v>
      </c>
      <c r="H13" s="162"/>
      <c r="I13" s="176"/>
      <c r="J13" s="179"/>
    </row>
    <row r="14" spans="1:12" x14ac:dyDescent="0.35">
      <c r="A14" s="17" t="s">
        <v>10</v>
      </c>
      <c r="B14" s="18">
        <v>36981</v>
      </c>
      <c r="C14" s="18">
        <v>6062064</v>
      </c>
      <c r="D14" s="18">
        <v>0</v>
      </c>
      <c r="E14" s="18">
        <v>0</v>
      </c>
      <c r="F14" s="25">
        <f t="shared" si="0"/>
        <v>36981</v>
      </c>
      <c r="G14" s="25">
        <f t="shared" si="0"/>
        <v>6062064</v>
      </c>
      <c r="H14" s="162"/>
      <c r="I14" s="176"/>
      <c r="J14" s="179"/>
    </row>
    <row r="15" spans="1:12" x14ac:dyDescent="0.35">
      <c r="A15" s="17" t="s">
        <v>11</v>
      </c>
      <c r="B15" s="18">
        <v>28176</v>
      </c>
      <c r="C15" s="18">
        <v>4501748</v>
      </c>
      <c r="D15" s="18">
        <v>0</v>
      </c>
      <c r="E15" s="18">
        <v>0</v>
      </c>
      <c r="F15" s="25">
        <f t="shared" si="0"/>
        <v>28176</v>
      </c>
      <c r="G15" s="25">
        <f t="shared" si="0"/>
        <v>4501748</v>
      </c>
      <c r="H15" s="162"/>
      <c r="I15" s="176"/>
      <c r="J15" s="179"/>
    </row>
    <row r="16" spans="1:12" x14ac:dyDescent="0.35">
      <c r="A16" s="17" t="s">
        <v>12</v>
      </c>
      <c r="B16" s="18">
        <v>10184</v>
      </c>
      <c r="C16" s="18">
        <v>1639000</v>
      </c>
      <c r="D16" s="18">
        <v>0</v>
      </c>
      <c r="E16" s="18">
        <v>0</v>
      </c>
      <c r="F16" s="25">
        <f t="shared" si="0"/>
        <v>10184</v>
      </c>
      <c r="G16" s="25">
        <f t="shared" si="0"/>
        <v>1639000</v>
      </c>
      <c r="H16" s="162"/>
      <c r="I16" s="176"/>
      <c r="J16" s="179"/>
    </row>
    <row r="17" spans="1:13" x14ac:dyDescent="0.35">
      <c r="A17" s="17" t="s">
        <v>13</v>
      </c>
      <c r="B17" s="18">
        <v>62871</v>
      </c>
      <c r="C17" s="18">
        <v>11070558</v>
      </c>
      <c r="D17" s="18">
        <v>230</v>
      </c>
      <c r="E17" s="18">
        <v>42079</v>
      </c>
      <c r="F17" s="25">
        <f t="shared" si="0"/>
        <v>63101</v>
      </c>
      <c r="G17" s="25">
        <f t="shared" si="0"/>
        <v>11112637</v>
      </c>
      <c r="H17" s="162"/>
      <c r="I17" s="176"/>
      <c r="J17" s="179"/>
    </row>
    <row r="18" spans="1:13" ht="15" thickBot="1" x14ac:dyDescent="0.4">
      <c r="A18" s="21" t="s">
        <v>14</v>
      </c>
      <c r="B18" s="22">
        <v>3108</v>
      </c>
      <c r="C18" s="22">
        <v>465187.22999999899</v>
      </c>
      <c r="D18" s="22">
        <v>0</v>
      </c>
      <c r="E18" s="22">
        <v>0</v>
      </c>
      <c r="F18" s="26">
        <f t="shared" si="0"/>
        <v>3108</v>
      </c>
      <c r="G18" s="26">
        <f t="shared" si="0"/>
        <v>465187.22999999899</v>
      </c>
      <c r="H18" s="174"/>
      <c r="I18" s="177"/>
      <c r="J18" s="180"/>
    </row>
    <row r="19" spans="1:13" x14ac:dyDescent="0.35">
      <c r="A19" s="14" t="s">
        <v>49</v>
      </c>
      <c r="B19" s="15">
        <v>103528</v>
      </c>
      <c r="C19" s="15">
        <v>33173583.350000001</v>
      </c>
      <c r="D19" s="15">
        <v>9198</v>
      </c>
      <c r="E19" s="15">
        <v>8651707.9000000004</v>
      </c>
      <c r="F19" s="24">
        <f t="shared" si="0"/>
        <v>112726</v>
      </c>
      <c r="G19" s="24">
        <f t="shared" si="0"/>
        <v>41825291.25</v>
      </c>
      <c r="H19" s="161">
        <f>G19/G2</f>
        <v>8.9988431964028531E-2</v>
      </c>
      <c r="I19" s="175">
        <f>F19/F2</f>
        <v>6.9591897840185449E-2</v>
      </c>
      <c r="J19" s="178">
        <f>E19/G19</f>
        <v>0.20685350039254061</v>
      </c>
    </row>
    <row r="20" spans="1:13" x14ac:dyDescent="0.35">
      <c r="A20" s="17" t="s">
        <v>8</v>
      </c>
      <c r="B20" s="18">
        <v>4202</v>
      </c>
      <c r="C20" s="18">
        <v>2038752</v>
      </c>
      <c r="D20" s="18">
        <v>442</v>
      </c>
      <c r="E20" s="18">
        <v>341143</v>
      </c>
      <c r="F20" s="25">
        <f t="shared" si="0"/>
        <v>4644</v>
      </c>
      <c r="G20" s="25">
        <f t="shared" si="0"/>
        <v>2379895</v>
      </c>
      <c r="H20" s="162"/>
      <c r="I20" s="176"/>
      <c r="J20" s="179"/>
    </row>
    <row r="21" spans="1:13" x14ac:dyDescent="0.35">
      <c r="A21" s="17" t="s">
        <v>9</v>
      </c>
      <c r="B21" s="18">
        <v>171</v>
      </c>
      <c r="C21" s="18">
        <v>133032</v>
      </c>
      <c r="D21" s="18">
        <v>0</v>
      </c>
      <c r="E21" s="18">
        <v>0</v>
      </c>
      <c r="F21" s="25">
        <f t="shared" si="0"/>
        <v>171</v>
      </c>
      <c r="G21" s="25">
        <f t="shared" si="0"/>
        <v>133032</v>
      </c>
      <c r="H21" s="162"/>
      <c r="I21" s="176"/>
      <c r="J21" s="179"/>
      <c r="M21" s="18"/>
    </row>
    <row r="22" spans="1:13" x14ac:dyDescent="0.35">
      <c r="A22" s="17" t="s">
        <v>10</v>
      </c>
      <c r="B22" s="18">
        <v>20892</v>
      </c>
      <c r="C22" s="18">
        <v>705006.8</v>
      </c>
      <c r="D22" s="18">
        <v>1811</v>
      </c>
      <c r="E22" s="18">
        <v>93372.599999999889</v>
      </c>
      <c r="F22" s="25">
        <f t="shared" si="0"/>
        <v>22703</v>
      </c>
      <c r="G22" s="25">
        <f t="shared" si="0"/>
        <v>798379.39999999991</v>
      </c>
      <c r="H22" s="162"/>
      <c r="I22" s="176"/>
      <c r="J22" s="179"/>
    </row>
    <row r="23" spans="1:13" x14ac:dyDescent="0.35">
      <c r="A23" s="17" t="s">
        <v>11</v>
      </c>
      <c r="B23" s="18">
        <v>22262</v>
      </c>
      <c r="C23" s="18">
        <v>10443375</v>
      </c>
      <c r="D23" s="18">
        <v>1960</v>
      </c>
      <c r="E23" s="18">
        <v>4417623</v>
      </c>
      <c r="F23" s="25">
        <f t="shared" si="0"/>
        <v>24222</v>
      </c>
      <c r="G23" s="25">
        <f t="shared" si="0"/>
        <v>14860998</v>
      </c>
      <c r="H23" s="162"/>
      <c r="I23" s="176"/>
      <c r="J23" s="179"/>
    </row>
    <row r="24" spans="1:13" x14ac:dyDescent="0.35">
      <c r="A24" s="17" t="s">
        <v>12</v>
      </c>
      <c r="B24" s="18">
        <v>3434</v>
      </c>
      <c r="C24" s="18">
        <v>1222620</v>
      </c>
      <c r="D24" s="18">
        <v>200</v>
      </c>
      <c r="E24" s="18">
        <v>149500</v>
      </c>
      <c r="F24" s="25">
        <f t="shared" si="0"/>
        <v>3634</v>
      </c>
      <c r="G24" s="25">
        <f t="shared" si="0"/>
        <v>1372120</v>
      </c>
      <c r="H24" s="162"/>
      <c r="I24" s="176"/>
      <c r="J24" s="179"/>
    </row>
    <row r="25" spans="1:13" x14ac:dyDescent="0.35">
      <c r="A25" s="17" t="s">
        <v>13</v>
      </c>
      <c r="B25" s="18">
        <v>51284</v>
      </c>
      <c r="C25" s="18">
        <v>18138712</v>
      </c>
      <c r="D25" s="18">
        <v>4693</v>
      </c>
      <c r="E25" s="18">
        <v>3580521</v>
      </c>
      <c r="F25" s="25">
        <f t="shared" si="0"/>
        <v>55977</v>
      </c>
      <c r="G25" s="25">
        <f t="shared" si="0"/>
        <v>21719233</v>
      </c>
      <c r="H25" s="162"/>
      <c r="I25" s="176"/>
      <c r="J25" s="179"/>
    </row>
    <row r="26" spans="1:13" ht="15" thickBot="1" x14ac:dyDescent="0.4">
      <c r="A26" s="21" t="s">
        <v>14</v>
      </c>
      <c r="B26" s="22">
        <v>1283</v>
      </c>
      <c r="C26" s="22">
        <v>492085.55</v>
      </c>
      <c r="D26" s="22">
        <v>92</v>
      </c>
      <c r="E26" s="22">
        <v>69548.299999999901</v>
      </c>
      <c r="F26" s="26">
        <f t="shared" si="0"/>
        <v>1375</v>
      </c>
      <c r="G26" s="26">
        <f t="shared" si="0"/>
        <v>561633.84999999986</v>
      </c>
      <c r="H26" s="174"/>
      <c r="I26" s="177"/>
      <c r="J26" s="180"/>
    </row>
    <row r="27" spans="1:13" x14ac:dyDescent="0.35">
      <c r="A27" s="14" t="s">
        <v>50</v>
      </c>
      <c r="B27" s="15">
        <v>17522</v>
      </c>
      <c r="C27" s="15">
        <v>27037980.41</v>
      </c>
      <c r="D27" s="15">
        <v>7228</v>
      </c>
      <c r="E27" s="15">
        <v>19392829.27</v>
      </c>
      <c r="F27" s="24">
        <f t="shared" si="0"/>
        <v>24750</v>
      </c>
      <c r="G27" s="24">
        <f t="shared" si="0"/>
        <v>46430809.68</v>
      </c>
      <c r="H27" s="161">
        <f>G27/G2</f>
        <v>9.9897349977770625E-2</v>
      </c>
      <c r="I27" s="175">
        <f>F27/F2</f>
        <v>1.5279522661538508E-2</v>
      </c>
      <c r="J27" s="178">
        <f>E27/G27</f>
        <v>0.41767157203707844</v>
      </c>
    </row>
    <row r="28" spans="1:13" x14ac:dyDescent="0.35">
      <c r="A28" s="17" t="s">
        <v>8</v>
      </c>
      <c r="B28" s="18">
        <v>357</v>
      </c>
      <c r="C28" s="18">
        <v>1305420</v>
      </c>
      <c r="D28" s="18">
        <v>227</v>
      </c>
      <c r="E28" s="18">
        <v>1142726</v>
      </c>
      <c r="F28" s="25">
        <f t="shared" si="0"/>
        <v>584</v>
      </c>
      <c r="G28" s="25">
        <f t="shared" si="0"/>
        <v>2448146</v>
      </c>
      <c r="H28" s="162"/>
      <c r="I28" s="176"/>
      <c r="J28" s="179"/>
    </row>
    <row r="29" spans="1:13" x14ac:dyDescent="0.35">
      <c r="A29" s="17" t="s">
        <v>10</v>
      </c>
      <c r="B29" s="18">
        <v>4638</v>
      </c>
      <c r="C29" s="18">
        <v>1031702.699999999</v>
      </c>
      <c r="D29" s="18">
        <v>2079</v>
      </c>
      <c r="E29" s="18">
        <v>607579</v>
      </c>
      <c r="F29" s="25">
        <f t="shared" si="0"/>
        <v>6717</v>
      </c>
      <c r="G29" s="25">
        <f t="shared" si="0"/>
        <v>1639281.699999999</v>
      </c>
      <c r="H29" s="162"/>
      <c r="I29" s="176"/>
      <c r="J29" s="179"/>
    </row>
    <row r="30" spans="1:13" x14ac:dyDescent="0.35">
      <c r="A30" s="17" t="s">
        <v>11</v>
      </c>
      <c r="B30" s="18">
        <v>2111</v>
      </c>
      <c r="C30" s="18">
        <v>10527844</v>
      </c>
      <c r="D30" s="18">
        <v>1414</v>
      </c>
      <c r="E30" s="18">
        <v>8263922</v>
      </c>
      <c r="F30" s="25">
        <f t="shared" si="0"/>
        <v>3525</v>
      </c>
      <c r="G30" s="25">
        <f t="shared" si="0"/>
        <v>18791766</v>
      </c>
      <c r="H30" s="162"/>
      <c r="I30" s="176"/>
      <c r="J30" s="179"/>
    </row>
    <row r="31" spans="1:13" x14ac:dyDescent="0.35">
      <c r="A31" s="17" t="s">
        <v>12</v>
      </c>
      <c r="B31" s="18">
        <v>274</v>
      </c>
      <c r="C31" s="18">
        <v>947570</v>
      </c>
      <c r="D31" s="18">
        <v>227</v>
      </c>
      <c r="E31" s="18">
        <v>1051660</v>
      </c>
      <c r="F31" s="25">
        <f t="shared" si="0"/>
        <v>501</v>
      </c>
      <c r="G31" s="25">
        <f t="shared" si="0"/>
        <v>1999230</v>
      </c>
      <c r="H31" s="162"/>
      <c r="I31" s="176"/>
      <c r="J31" s="179"/>
    </row>
    <row r="32" spans="1:13" x14ac:dyDescent="0.35">
      <c r="A32" s="17" t="s">
        <v>13</v>
      </c>
      <c r="B32" s="18">
        <v>9957</v>
      </c>
      <c r="C32" s="18">
        <v>12545423</v>
      </c>
      <c r="D32" s="18">
        <v>3199</v>
      </c>
      <c r="E32" s="18">
        <v>7922088</v>
      </c>
      <c r="F32" s="25">
        <f t="shared" si="0"/>
        <v>13156</v>
      </c>
      <c r="G32" s="25">
        <f t="shared" si="0"/>
        <v>20467511</v>
      </c>
      <c r="H32" s="162"/>
      <c r="I32" s="176"/>
      <c r="J32" s="179"/>
    </row>
    <row r="33" spans="1:10" ht="15" thickBot="1" x14ac:dyDescent="0.4">
      <c r="A33" s="21" t="s">
        <v>14</v>
      </c>
      <c r="B33" s="22">
        <v>185</v>
      </c>
      <c r="C33" s="22">
        <v>680020.71</v>
      </c>
      <c r="D33" s="22">
        <v>82</v>
      </c>
      <c r="E33" s="22">
        <v>404854.2699999999</v>
      </c>
      <c r="F33" s="26">
        <f t="shared" si="0"/>
        <v>267</v>
      </c>
      <c r="G33" s="26">
        <f t="shared" si="0"/>
        <v>1084874.98</v>
      </c>
      <c r="H33" s="174"/>
      <c r="I33" s="177"/>
      <c r="J33" s="180"/>
    </row>
    <row r="34" spans="1:10" x14ac:dyDescent="0.35">
      <c r="A34" s="14" t="s">
        <v>18</v>
      </c>
      <c r="B34" s="15">
        <v>5515</v>
      </c>
      <c r="C34" s="15">
        <v>33324104.139999997</v>
      </c>
      <c r="D34" s="15">
        <v>4780</v>
      </c>
      <c r="E34" s="15">
        <v>80434731.310000002</v>
      </c>
      <c r="F34" s="24">
        <f>B34+D34</f>
        <v>10295</v>
      </c>
      <c r="G34" s="24">
        <f>C34+E34</f>
        <v>113758835.45</v>
      </c>
      <c r="H34" s="161">
        <f>G34/G2</f>
        <v>0.24475571880684613</v>
      </c>
      <c r="I34" s="164">
        <f>F34/F2</f>
        <v>6.3556640727490486E-3</v>
      </c>
      <c r="J34" s="167">
        <f>E34/G34</f>
        <v>0.70706359635118787</v>
      </c>
    </row>
    <row r="35" spans="1:10" x14ac:dyDescent="0.35">
      <c r="A35" s="17" t="s">
        <v>8</v>
      </c>
      <c r="B35" s="18">
        <v>41</v>
      </c>
      <c r="C35" s="18">
        <v>846297</v>
      </c>
      <c r="D35" s="18">
        <v>74</v>
      </c>
      <c r="E35" s="18">
        <v>4174862</v>
      </c>
      <c r="F35" s="25">
        <f>B35+D35</f>
        <v>115</v>
      </c>
      <c r="G35" s="25">
        <f>C35+E35</f>
        <v>5021159</v>
      </c>
      <c r="H35" s="162"/>
      <c r="I35" s="165"/>
      <c r="J35" s="168"/>
    </row>
    <row r="36" spans="1:10" x14ac:dyDescent="0.35">
      <c r="A36" s="17" t="s">
        <v>10</v>
      </c>
      <c r="B36" s="18">
        <v>298</v>
      </c>
      <c r="C36" s="18">
        <v>547993.39999999991</v>
      </c>
      <c r="D36" s="18">
        <v>709</v>
      </c>
      <c r="E36" s="18">
        <v>1623890.899999998</v>
      </c>
      <c r="F36" s="25">
        <f t="shared" ref="F36:G40" si="1">B36+D36</f>
        <v>1007</v>
      </c>
      <c r="G36" s="25">
        <f t="shared" si="1"/>
        <v>2171884.299999998</v>
      </c>
      <c r="H36" s="162"/>
      <c r="I36" s="165"/>
      <c r="J36" s="168"/>
    </row>
    <row r="37" spans="1:10" x14ac:dyDescent="0.35">
      <c r="A37" s="17" t="s">
        <v>11</v>
      </c>
      <c r="B37" s="18">
        <v>105</v>
      </c>
      <c r="C37" s="18">
        <v>6631933</v>
      </c>
      <c r="D37" s="18">
        <v>204</v>
      </c>
      <c r="E37" s="18">
        <v>17892914</v>
      </c>
      <c r="F37" s="25">
        <f t="shared" si="1"/>
        <v>309</v>
      </c>
      <c r="G37" s="25">
        <f t="shared" si="1"/>
        <v>24524847</v>
      </c>
      <c r="H37" s="162"/>
      <c r="I37" s="165"/>
      <c r="J37" s="168"/>
    </row>
    <row r="38" spans="1:10" x14ac:dyDescent="0.35">
      <c r="A38" s="17" t="s">
        <v>12</v>
      </c>
      <c r="B38" s="18">
        <v>4</v>
      </c>
      <c r="C38" s="18">
        <v>99400</v>
      </c>
      <c r="D38" s="18">
        <v>17</v>
      </c>
      <c r="E38" s="18">
        <v>870170</v>
      </c>
      <c r="F38" s="25">
        <f t="shared" si="1"/>
        <v>21</v>
      </c>
      <c r="G38" s="25">
        <f t="shared" si="1"/>
        <v>969570</v>
      </c>
      <c r="H38" s="162"/>
      <c r="I38" s="165"/>
      <c r="J38" s="168"/>
    </row>
    <row r="39" spans="1:10" x14ac:dyDescent="0.35">
      <c r="A39" s="17" t="s">
        <v>13</v>
      </c>
      <c r="B39" s="18">
        <v>5057</v>
      </c>
      <c r="C39" s="18">
        <v>24847936</v>
      </c>
      <c r="D39" s="18">
        <v>3756</v>
      </c>
      <c r="E39" s="18">
        <v>54693087</v>
      </c>
      <c r="F39" s="25">
        <f t="shared" si="1"/>
        <v>8813</v>
      </c>
      <c r="G39" s="25">
        <f t="shared" si="1"/>
        <v>79541023</v>
      </c>
      <c r="H39" s="162"/>
      <c r="I39" s="165"/>
      <c r="J39" s="168"/>
    </row>
    <row r="40" spans="1:10" ht="15" thickBot="1" x14ac:dyDescent="0.4">
      <c r="A40" s="17" t="s">
        <v>14</v>
      </c>
      <c r="B40" s="18">
        <v>10</v>
      </c>
      <c r="C40" s="18">
        <v>350544.74</v>
      </c>
      <c r="D40" s="18">
        <v>20</v>
      </c>
      <c r="E40" s="18">
        <v>1179807.409999999</v>
      </c>
      <c r="F40" s="27">
        <f t="shared" si="1"/>
        <v>30</v>
      </c>
      <c r="G40" s="27">
        <f t="shared" si="1"/>
        <v>1530352.149999999</v>
      </c>
      <c r="H40" s="163"/>
      <c r="I40" s="166"/>
      <c r="J40" s="169"/>
    </row>
    <row r="41" spans="1:10" x14ac:dyDescent="0.35">
      <c r="A41" s="14" t="s">
        <v>19</v>
      </c>
      <c r="B41" s="15">
        <v>0</v>
      </c>
      <c r="C41" s="15">
        <v>9.3000000000000007</v>
      </c>
      <c r="D41" s="15">
        <v>0</v>
      </c>
      <c r="E41" s="15">
        <v>0</v>
      </c>
      <c r="F41" s="24">
        <f>B41+D41</f>
        <v>0</v>
      </c>
      <c r="G41" s="24">
        <f>C41+E41</f>
        <v>9.3000000000000007</v>
      </c>
      <c r="H41" s="170">
        <f>G41/G2</f>
        <v>2.0009243026262619E-8</v>
      </c>
      <c r="I41" s="170">
        <f>F41/F2</f>
        <v>0</v>
      </c>
      <c r="J41" s="172">
        <f>F42/G41</f>
        <v>0</v>
      </c>
    </row>
    <row r="42" spans="1:10" ht="15" thickBot="1" x14ac:dyDescent="0.4">
      <c r="A42" s="21" t="s">
        <v>10</v>
      </c>
      <c r="B42" s="22">
        <v>0</v>
      </c>
      <c r="C42" s="22">
        <v>9.3000000000000007</v>
      </c>
      <c r="D42" s="22">
        <v>0</v>
      </c>
      <c r="E42" s="22">
        <v>0</v>
      </c>
      <c r="F42" s="26">
        <f t="shared" ref="F42:G42" si="2">B42+D42</f>
        <v>0</v>
      </c>
      <c r="G42" s="26">
        <f t="shared" si="2"/>
        <v>9.3000000000000007</v>
      </c>
      <c r="H42" s="171"/>
      <c r="I42" s="171"/>
      <c r="J42" s="173"/>
    </row>
  </sheetData>
  <mergeCells count="18">
    <mergeCell ref="H3:H10"/>
    <mergeCell ref="I3:I10"/>
    <mergeCell ref="J3:J10"/>
    <mergeCell ref="H11:H18"/>
    <mergeCell ref="I11:I18"/>
    <mergeCell ref="J11:J18"/>
    <mergeCell ref="H19:H26"/>
    <mergeCell ref="I19:I26"/>
    <mergeCell ref="J19:J26"/>
    <mergeCell ref="H27:H33"/>
    <mergeCell ref="I27:I33"/>
    <mergeCell ref="J27:J33"/>
    <mergeCell ref="H34:H40"/>
    <mergeCell ref="I34:I40"/>
    <mergeCell ref="J34:J40"/>
    <mergeCell ref="H41:H42"/>
    <mergeCell ref="I41:I42"/>
    <mergeCell ref="J41:J42"/>
  </mergeCells>
  <pageMargins left="0.7" right="0.7" top="0.75" bottom="0.75" header="0.3" footer="0.3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A2201-6EF7-4142-9706-0965A4968F15}">
  <sheetPr>
    <tabColor rgb="FF00B050"/>
  </sheetPr>
  <dimension ref="A1:M42"/>
  <sheetViews>
    <sheetView zoomScaleNormal="100" workbookViewId="0">
      <selection activeCell="J1" sqref="J1"/>
    </sheetView>
  </sheetViews>
  <sheetFormatPr defaultRowHeight="14.5" x14ac:dyDescent="0.35"/>
  <cols>
    <col min="1" max="1" width="17.453125" customWidth="1"/>
    <col min="2" max="2" width="13.1796875" style="18" customWidth="1"/>
    <col min="3" max="3" width="14.453125" style="18" customWidth="1"/>
    <col min="4" max="4" width="13.1796875" style="18" customWidth="1"/>
    <col min="5" max="5" width="14.1796875" style="18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1">
        <f>JAN!A1</f>
        <v>2015</v>
      </c>
      <c r="B1" s="196" t="s">
        <v>0</v>
      </c>
      <c r="C1" s="2" t="s">
        <v>1</v>
      </c>
      <c r="D1" s="3" t="s">
        <v>53</v>
      </c>
      <c r="E1" s="4" t="s">
        <v>54</v>
      </c>
      <c r="F1" s="5" t="s">
        <v>2</v>
      </c>
      <c r="G1" s="6" t="s">
        <v>3</v>
      </c>
      <c r="H1" s="7" t="s">
        <v>4</v>
      </c>
      <c r="I1" s="7" t="s">
        <v>5</v>
      </c>
      <c r="J1" s="8" t="s">
        <v>56</v>
      </c>
    </row>
    <row r="2" spans="1:12" ht="15" thickBot="1" x14ac:dyDescent="0.4">
      <c r="A2" s="9" t="s">
        <v>21</v>
      </c>
      <c r="B2" s="10">
        <v>1537154</v>
      </c>
      <c r="C2" s="10">
        <v>322988812.46000004</v>
      </c>
      <c r="D2" s="10">
        <v>25283</v>
      </c>
      <c r="E2" s="10">
        <v>88432935.329999998</v>
      </c>
      <c r="F2" s="11">
        <f>B2+D2</f>
        <v>1562437</v>
      </c>
      <c r="G2" s="11">
        <f>C2+E2</f>
        <v>411421747.79000002</v>
      </c>
      <c r="H2" s="12">
        <f>SUM(H3:H42)</f>
        <v>1</v>
      </c>
      <c r="I2" s="13">
        <f>SUM(I3:I42)</f>
        <v>1</v>
      </c>
      <c r="J2" s="13">
        <f>E2/G2</f>
        <v>0.21494472716872123</v>
      </c>
    </row>
    <row r="3" spans="1:12" x14ac:dyDescent="0.35">
      <c r="A3" s="14" t="s">
        <v>7</v>
      </c>
      <c r="B3" s="15">
        <v>1268480</v>
      </c>
      <c r="C3" s="15">
        <v>209442452.75</v>
      </c>
      <c r="D3" s="15">
        <v>3889</v>
      </c>
      <c r="E3" s="15">
        <v>1021346.41</v>
      </c>
      <c r="F3" s="16">
        <f>B3+D3</f>
        <v>1272369</v>
      </c>
      <c r="G3" s="16">
        <f>C3+E3</f>
        <v>210463799.16</v>
      </c>
      <c r="H3" s="161">
        <f>G3/G$2</f>
        <v>0.5115524405078995</v>
      </c>
      <c r="I3" s="181">
        <f>F3/F2</f>
        <v>0.81434899455146037</v>
      </c>
      <c r="J3" s="184">
        <f>E3/G3</f>
        <v>4.8528365166664424E-3</v>
      </c>
    </row>
    <row r="4" spans="1:12" x14ac:dyDescent="0.35">
      <c r="A4" s="17" t="s">
        <v>8</v>
      </c>
      <c r="B4" s="18">
        <v>28837</v>
      </c>
      <c r="C4" s="18">
        <v>4846159</v>
      </c>
      <c r="D4" s="18">
        <v>48</v>
      </c>
      <c r="E4" s="18">
        <v>20245</v>
      </c>
      <c r="F4" s="19">
        <f>B4+D4</f>
        <v>28885</v>
      </c>
      <c r="G4" s="19">
        <f t="shared" ref="F4:G33" si="0">C4+E4</f>
        <v>4866404</v>
      </c>
      <c r="H4" s="162"/>
      <c r="I4" s="182"/>
      <c r="J4" s="185"/>
      <c r="L4" s="18"/>
    </row>
    <row r="5" spans="1:12" x14ac:dyDescent="0.35">
      <c r="A5" s="17" t="s">
        <v>9</v>
      </c>
      <c r="B5" s="18">
        <v>1476</v>
      </c>
      <c r="C5" s="18">
        <v>151006</v>
      </c>
      <c r="D5" s="18">
        <v>0</v>
      </c>
      <c r="E5" s="18">
        <v>0</v>
      </c>
      <c r="F5" s="19">
        <f t="shared" si="0"/>
        <v>1476</v>
      </c>
      <c r="G5" s="19">
        <f t="shared" si="0"/>
        <v>151006</v>
      </c>
      <c r="H5" s="162"/>
      <c r="I5" s="182"/>
      <c r="J5" s="185"/>
      <c r="L5" s="20"/>
    </row>
    <row r="6" spans="1:12" x14ac:dyDescent="0.35">
      <c r="A6" s="17" t="s">
        <v>10</v>
      </c>
      <c r="B6" s="18">
        <v>243220</v>
      </c>
      <c r="C6" s="18">
        <v>41979686</v>
      </c>
      <c r="D6" s="18">
        <v>337</v>
      </c>
      <c r="E6" s="18">
        <v>9633.5399999999991</v>
      </c>
      <c r="F6" s="19">
        <f t="shared" si="0"/>
        <v>243557</v>
      </c>
      <c r="G6" s="19">
        <f t="shared" si="0"/>
        <v>41989319.539999999</v>
      </c>
      <c r="H6" s="162"/>
      <c r="I6" s="182"/>
      <c r="J6" s="185"/>
    </row>
    <row r="7" spans="1:12" x14ac:dyDescent="0.35">
      <c r="A7" s="17" t="s">
        <v>11</v>
      </c>
      <c r="B7" s="18">
        <v>226834</v>
      </c>
      <c r="C7" s="18">
        <v>39161055</v>
      </c>
      <c r="D7" s="18">
        <v>292</v>
      </c>
      <c r="E7" s="18">
        <v>97479</v>
      </c>
      <c r="F7" s="19">
        <f t="shared" si="0"/>
        <v>227126</v>
      </c>
      <c r="G7" s="19">
        <f t="shared" si="0"/>
        <v>39258534</v>
      </c>
      <c r="H7" s="162"/>
      <c r="I7" s="182"/>
      <c r="J7" s="185"/>
    </row>
    <row r="8" spans="1:12" x14ac:dyDescent="0.35">
      <c r="A8" s="17" t="s">
        <v>12</v>
      </c>
      <c r="B8" s="18">
        <v>39954</v>
      </c>
      <c r="C8" s="18">
        <v>5879850</v>
      </c>
      <c r="D8" s="18">
        <v>182</v>
      </c>
      <c r="E8" s="18">
        <v>24180</v>
      </c>
      <c r="F8" s="19">
        <f t="shared" si="0"/>
        <v>40136</v>
      </c>
      <c r="G8" s="19">
        <f t="shared" si="0"/>
        <v>5904030</v>
      </c>
      <c r="H8" s="162"/>
      <c r="I8" s="182"/>
      <c r="J8" s="185"/>
    </row>
    <row r="9" spans="1:12" x14ac:dyDescent="0.35">
      <c r="A9" s="17" t="s">
        <v>13</v>
      </c>
      <c r="B9" s="18">
        <v>717211</v>
      </c>
      <c r="C9" s="18">
        <v>115807756</v>
      </c>
      <c r="D9" s="18">
        <v>3024</v>
      </c>
      <c r="E9" s="18">
        <v>866920</v>
      </c>
      <c r="F9" s="19">
        <f t="shared" si="0"/>
        <v>720235</v>
      </c>
      <c r="G9" s="19">
        <f t="shared" si="0"/>
        <v>116674676</v>
      </c>
      <c r="H9" s="162"/>
      <c r="I9" s="182"/>
      <c r="J9" s="185"/>
    </row>
    <row r="10" spans="1:12" ht="15" thickBot="1" x14ac:dyDescent="0.4">
      <c r="A10" s="21" t="s">
        <v>14</v>
      </c>
      <c r="B10" s="22">
        <v>10948</v>
      </c>
      <c r="C10" s="22">
        <v>1616940.7499999898</v>
      </c>
      <c r="D10" s="22">
        <v>6</v>
      </c>
      <c r="E10" s="22">
        <v>2888.8699999999899</v>
      </c>
      <c r="F10" s="23">
        <f t="shared" si="0"/>
        <v>10954</v>
      </c>
      <c r="G10" s="23">
        <f t="shared" si="0"/>
        <v>1619829.6199999896</v>
      </c>
      <c r="H10" s="174"/>
      <c r="I10" s="183"/>
      <c r="J10" s="186"/>
    </row>
    <row r="11" spans="1:12" x14ac:dyDescent="0.35">
      <c r="A11" s="14" t="s">
        <v>15</v>
      </c>
      <c r="B11" s="15">
        <v>146257</v>
      </c>
      <c r="C11" s="15">
        <v>25026023.009999998</v>
      </c>
      <c r="D11" s="15">
        <v>241</v>
      </c>
      <c r="E11" s="15">
        <v>39529</v>
      </c>
      <c r="F11" s="24">
        <f t="shared" si="0"/>
        <v>146498</v>
      </c>
      <c r="G11" s="24">
        <f t="shared" si="0"/>
        <v>25065552.009999998</v>
      </c>
      <c r="H11" s="161">
        <f>G11/G2</f>
        <v>6.0924227133452566E-2</v>
      </c>
      <c r="I11" s="175">
        <f>F11/F2</f>
        <v>9.3762500504020324E-2</v>
      </c>
      <c r="J11" s="178">
        <f>E11/G11</f>
        <v>1.5770249138829958E-3</v>
      </c>
    </row>
    <row r="12" spans="1:12" x14ac:dyDescent="0.35">
      <c r="A12" s="17" t="s">
        <v>8</v>
      </c>
      <c r="B12" s="18">
        <v>5479</v>
      </c>
      <c r="C12" s="18">
        <v>862597</v>
      </c>
      <c r="D12" s="18">
        <v>0</v>
      </c>
      <c r="E12" s="18">
        <v>0</v>
      </c>
      <c r="F12" s="25">
        <f t="shared" si="0"/>
        <v>5479</v>
      </c>
      <c r="G12" s="25">
        <f t="shared" si="0"/>
        <v>862597</v>
      </c>
      <c r="H12" s="162"/>
      <c r="I12" s="176"/>
      <c r="J12" s="179"/>
    </row>
    <row r="13" spans="1:12" x14ac:dyDescent="0.35">
      <c r="A13" s="17" t="s">
        <v>9</v>
      </c>
      <c r="B13" s="18">
        <v>111</v>
      </c>
      <c r="C13" s="18">
        <v>10677</v>
      </c>
      <c r="D13" s="18">
        <v>0</v>
      </c>
      <c r="E13" s="18">
        <v>0</v>
      </c>
      <c r="F13" s="25">
        <f t="shared" si="0"/>
        <v>111</v>
      </c>
      <c r="G13" s="25">
        <f t="shared" si="0"/>
        <v>10677</v>
      </c>
      <c r="H13" s="162"/>
      <c r="I13" s="176"/>
      <c r="J13" s="179"/>
    </row>
    <row r="14" spans="1:12" x14ac:dyDescent="0.35">
      <c r="A14" s="17" t="s">
        <v>10</v>
      </c>
      <c r="B14" s="18">
        <v>37763</v>
      </c>
      <c r="C14" s="18">
        <v>6988897</v>
      </c>
      <c r="D14" s="18">
        <v>0</v>
      </c>
      <c r="E14" s="18">
        <v>0</v>
      </c>
      <c r="F14" s="25">
        <f t="shared" si="0"/>
        <v>37763</v>
      </c>
      <c r="G14" s="25">
        <f t="shared" si="0"/>
        <v>6988897</v>
      </c>
      <c r="H14" s="162"/>
      <c r="I14" s="176"/>
      <c r="J14" s="179"/>
    </row>
    <row r="15" spans="1:12" x14ac:dyDescent="0.35">
      <c r="A15" s="17" t="s">
        <v>11</v>
      </c>
      <c r="B15" s="18">
        <v>28666</v>
      </c>
      <c r="C15" s="18">
        <v>4787571</v>
      </c>
      <c r="D15" s="18">
        <v>0</v>
      </c>
      <c r="E15" s="18">
        <v>0</v>
      </c>
      <c r="F15" s="25">
        <f t="shared" si="0"/>
        <v>28666</v>
      </c>
      <c r="G15" s="25">
        <f t="shared" si="0"/>
        <v>4787571</v>
      </c>
      <c r="H15" s="162"/>
      <c r="I15" s="176"/>
      <c r="J15" s="179"/>
    </row>
    <row r="16" spans="1:12" x14ac:dyDescent="0.35">
      <c r="A16" s="17" t="s">
        <v>12</v>
      </c>
      <c r="B16" s="18">
        <v>10552</v>
      </c>
      <c r="C16" s="18">
        <v>1395240</v>
      </c>
      <c r="D16" s="18">
        <v>0</v>
      </c>
      <c r="E16" s="18">
        <v>0</v>
      </c>
      <c r="F16" s="25">
        <f t="shared" si="0"/>
        <v>10552</v>
      </c>
      <c r="G16" s="25">
        <f t="shared" si="0"/>
        <v>1395240</v>
      </c>
      <c r="H16" s="162"/>
      <c r="I16" s="176"/>
      <c r="J16" s="179"/>
    </row>
    <row r="17" spans="1:13" x14ac:dyDescent="0.35">
      <c r="A17" s="17" t="s">
        <v>13</v>
      </c>
      <c r="B17" s="18">
        <v>60566</v>
      </c>
      <c r="C17" s="18">
        <v>10497648</v>
      </c>
      <c r="D17" s="18">
        <v>241</v>
      </c>
      <c r="E17" s="18">
        <v>39529</v>
      </c>
      <c r="F17" s="25">
        <f t="shared" si="0"/>
        <v>60807</v>
      </c>
      <c r="G17" s="25">
        <f t="shared" si="0"/>
        <v>10537177</v>
      </c>
      <c r="H17" s="162"/>
      <c r="I17" s="176"/>
      <c r="J17" s="179"/>
    </row>
    <row r="18" spans="1:13" ht="15" thickBot="1" x14ac:dyDescent="0.4">
      <c r="A18" s="21" t="s">
        <v>14</v>
      </c>
      <c r="B18" s="22">
        <v>3120</v>
      </c>
      <c r="C18" s="22">
        <v>483393.0099999989</v>
      </c>
      <c r="D18" s="22">
        <v>0</v>
      </c>
      <c r="E18" s="22">
        <v>0</v>
      </c>
      <c r="F18" s="26">
        <f t="shared" si="0"/>
        <v>3120</v>
      </c>
      <c r="G18" s="26">
        <f t="shared" si="0"/>
        <v>483393.0099999989</v>
      </c>
      <c r="H18" s="174"/>
      <c r="I18" s="177"/>
      <c r="J18" s="180"/>
    </row>
    <row r="19" spans="1:13" x14ac:dyDescent="0.35">
      <c r="A19" s="14" t="s">
        <v>49</v>
      </c>
      <c r="B19" s="15">
        <v>99569</v>
      </c>
      <c r="C19" s="15">
        <v>29509575.169999998</v>
      </c>
      <c r="D19" s="15">
        <v>9154</v>
      </c>
      <c r="E19" s="15">
        <v>5636218.1200000001</v>
      </c>
      <c r="F19" s="24">
        <f t="shared" si="0"/>
        <v>108723</v>
      </c>
      <c r="G19" s="24">
        <f t="shared" si="0"/>
        <v>35145793.289999999</v>
      </c>
      <c r="H19" s="161">
        <f>G19/G2</f>
        <v>8.5425219932562468E-2</v>
      </c>
      <c r="I19" s="175">
        <f>F19/F2</f>
        <v>6.9585525688395752E-2</v>
      </c>
      <c r="J19" s="178">
        <f>E19/G19</f>
        <v>0.16036679193705006</v>
      </c>
    </row>
    <row r="20" spans="1:13" x14ac:dyDescent="0.35">
      <c r="A20" s="17" t="s">
        <v>8</v>
      </c>
      <c r="B20" s="18">
        <v>4171</v>
      </c>
      <c r="C20" s="18">
        <v>1800223</v>
      </c>
      <c r="D20" s="18">
        <v>457</v>
      </c>
      <c r="E20" s="18">
        <v>325760</v>
      </c>
      <c r="F20" s="25">
        <f t="shared" si="0"/>
        <v>4628</v>
      </c>
      <c r="G20" s="25">
        <f t="shared" si="0"/>
        <v>2125983</v>
      </c>
      <c r="H20" s="162"/>
      <c r="I20" s="176"/>
      <c r="J20" s="179"/>
    </row>
    <row r="21" spans="1:13" x14ac:dyDescent="0.35">
      <c r="A21" s="17" t="s">
        <v>9</v>
      </c>
      <c r="B21" s="18">
        <v>171</v>
      </c>
      <c r="C21" s="18">
        <v>101806</v>
      </c>
      <c r="D21" s="18">
        <v>0</v>
      </c>
      <c r="E21" s="18">
        <v>0</v>
      </c>
      <c r="F21" s="25">
        <f t="shared" si="0"/>
        <v>171</v>
      </c>
      <c r="G21" s="25">
        <f t="shared" si="0"/>
        <v>101806</v>
      </c>
      <c r="H21" s="162"/>
      <c r="I21" s="176"/>
      <c r="J21" s="179"/>
      <c r="M21" s="18"/>
    </row>
    <row r="22" spans="1:13" x14ac:dyDescent="0.35">
      <c r="A22" s="17" t="s">
        <v>10</v>
      </c>
      <c r="B22" s="18">
        <v>20838</v>
      </c>
      <c r="C22" s="18">
        <v>620273.9</v>
      </c>
      <c r="D22" s="18">
        <v>1817</v>
      </c>
      <c r="E22" s="18">
        <v>80869</v>
      </c>
      <c r="F22" s="25">
        <f t="shared" si="0"/>
        <v>22655</v>
      </c>
      <c r="G22" s="25">
        <f t="shared" si="0"/>
        <v>701142.9</v>
      </c>
      <c r="H22" s="162"/>
      <c r="I22" s="176"/>
      <c r="J22" s="179"/>
    </row>
    <row r="23" spans="1:13" x14ac:dyDescent="0.35">
      <c r="A23" s="17" t="s">
        <v>11</v>
      </c>
      <c r="B23" s="18">
        <v>22083</v>
      </c>
      <c r="C23" s="18">
        <v>9583194</v>
      </c>
      <c r="D23" s="18">
        <v>1989</v>
      </c>
      <c r="E23" s="18">
        <v>1491220</v>
      </c>
      <c r="F23" s="25">
        <f t="shared" si="0"/>
        <v>24072</v>
      </c>
      <c r="G23" s="25">
        <f t="shared" si="0"/>
        <v>11074414</v>
      </c>
      <c r="H23" s="162"/>
      <c r="I23" s="176"/>
      <c r="J23" s="179"/>
    </row>
    <row r="24" spans="1:13" x14ac:dyDescent="0.35">
      <c r="A24" s="17" t="s">
        <v>12</v>
      </c>
      <c r="B24" s="18">
        <v>3432</v>
      </c>
      <c r="C24" s="18">
        <v>1143470</v>
      </c>
      <c r="D24" s="18">
        <v>200</v>
      </c>
      <c r="E24" s="18">
        <v>181720</v>
      </c>
      <c r="F24" s="25">
        <f t="shared" si="0"/>
        <v>3632</v>
      </c>
      <c r="G24" s="25">
        <f t="shared" si="0"/>
        <v>1325190</v>
      </c>
      <c r="H24" s="162"/>
      <c r="I24" s="176"/>
      <c r="J24" s="179"/>
    </row>
    <row r="25" spans="1:13" x14ac:dyDescent="0.35">
      <c r="A25" s="17" t="s">
        <v>13</v>
      </c>
      <c r="B25" s="18">
        <v>47598</v>
      </c>
      <c r="C25" s="18">
        <v>15775583</v>
      </c>
      <c r="D25" s="18">
        <v>4599</v>
      </c>
      <c r="E25" s="18">
        <v>3491143</v>
      </c>
      <c r="F25" s="25">
        <f t="shared" si="0"/>
        <v>52197</v>
      </c>
      <c r="G25" s="25">
        <f t="shared" si="0"/>
        <v>19266726</v>
      </c>
      <c r="H25" s="162"/>
      <c r="I25" s="176"/>
      <c r="J25" s="179"/>
    </row>
    <row r="26" spans="1:13" ht="15" thickBot="1" x14ac:dyDescent="0.4">
      <c r="A26" s="21" t="s">
        <v>14</v>
      </c>
      <c r="B26" s="22">
        <v>1276</v>
      </c>
      <c r="C26" s="22">
        <v>485025.26999999891</v>
      </c>
      <c r="D26" s="22">
        <v>92</v>
      </c>
      <c r="E26" s="22">
        <v>65506.119999999893</v>
      </c>
      <c r="F26" s="26">
        <f t="shared" si="0"/>
        <v>1368</v>
      </c>
      <c r="G26" s="26">
        <f t="shared" si="0"/>
        <v>550531.38999999885</v>
      </c>
      <c r="H26" s="174"/>
      <c r="I26" s="177"/>
      <c r="J26" s="180"/>
    </row>
    <row r="27" spans="1:13" x14ac:dyDescent="0.35">
      <c r="A27" s="14" t="s">
        <v>50</v>
      </c>
      <c r="B27" s="15">
        <v>17407</v>
      </c>
      <c r="C27" s="15">
        <v>25176987.440000001</v>
      </c>
      <c r="D27" s="15">
        <v>7275</v>
      </c>
      <c r="E27" s="15">
        <v>18266966.539999995</v>
      </c>
      <c r="F27" s="24">
        <f t="shared" si="0"/>
        <v>24682</v>
      </c>
      <c r="G27" s="24">
        <f t="shared" si="0"/>
        <v>43443953.979999997</v>
      </c>
      <c r="H27" s="161">
        <f>G27/G2</f>
        <v>0.10559469501397112</v>
      </c>
      <c r="I27" s="175">
        <f>F27/F2</f>
        <v>1.579711693975501E-2</v>
      </c>
      <c r="J27" s="178">
        <f>E27/G27</f>
        <v>0.42047200741464363</v>
      </c>
    </row>
    <row r="28" spans="1:13" x14ac:dyDescent="0.35">
      <c r="A28" s="17" t="s">
        <v>8</v>
      </c>
      <c r="B28" s="18">
        <v>349</v>
      </c>
      <c r="C28" s="18">
        <v>1165249</v>
      </c>
      <c r="D28" s="18">
        <v>227</v>
      </c>
      <c r="E28" s="18">
        <v>1023256</v>
      </c>
      <c r="F28" s="25">
        <f t="shared" si="0"/>
        <v>576</v>
      </c>
      <c r="G28" s="25">
        <f t="shared" si="0"/>
        <v>2188505</v>
      </c>
      <c r="H28" s="162"/>
      <c r="I28" s="176"/>
      <c r="J28" s="179"/>
    </row>
    <row r="29" spans="1:13" x14ac:dyDescent="0.35">
      <c r="A29" s="17" t="s">
        <v>10</v>
      </c>
      <c r="B29" s="18">
        <v>4619</v>
      </c>
      <c r="C29" s="18">
        <v>923184.3</v>
      </c>
      <c r="D29" s="18">
        <v>2091</v>
      </c>
      <c r="E29" s="18">
        <v>527662.299999999</v>
      </c>
      <c r="F29" s="25">
        <f t="shared" si="0"/>
        <v>6710</v>
      </c>
      <c r="G29" s="25">
        <f t="shared" si="0"/>
        <v>1450846.5999999992</v>
      </c>
      <c r="H29" s="162"/>
      <c r="I29" s="176"/>
      <c r="J29" s="179"/>
    </row>
    <row r="30" spans="1:13" x14ac:dyDescent="0.35">
      <c r="A30" s="17" t="s">
        <v>11</v>
      </c>
      <c r="B30" s="18">
        <v>2220</v>
      </c>
      <c r="C30" s="18">
        <v>10083159</v>
      </c>
      <c r="D30" s="18">
        <v>1473</v>
      </c>
      <c r="E30" s="18">
        <v>7400806</v>
      </c>
      <c r="F30" s="25">
        <f t="shared" si="0"/>
        <v>3693</v>
      </c>
      <c r="G30" s="25">
        <f t="shared" si="0"/>
        <v>17483965</v>
      </c>
      <c r="H30" s="162"/>
      <c r="I30" s="176"/>
      <c r="J30" s="179"/>
    </row>
    <row r="31" spans="1:13" x14ac:dyDescent="0.35">
      <c r="A31" s="17" t="s">
        <v>12</v>
      </c>
      <c r="B31" s="18">
        <v>273</v>
      </c>
      <c r="C31" s="18">
        <v>905380</v>
      </c>
      <c r="D31" s="18">
        <v>229</v>
      </c>
      <c r="E31" s="18">
        <v>1008640</v>
      </c>
      <c r="F31" s="25">
        <f t="shared" si="0"/>
        <v>502</v>
      </c>
      <c r="G31" s="25">
        <f t="shared" si="0"/>
        <v>1914020</v>
      </c>
      <c r="H31" s="162"/>
      <c r="I31" s="176"/>
      <c r="J31" s="179"/>
    </row>
    <row r="32" spans="1:13" x14ac:dyDescent="0.35">
      <c r="A32" s="17" t="s">
        <v>13</v>
      </c>
      <c r="B32" s="18">
        <v>9762</v>
      </c>
      <c r="C32" s="18">
        <v>11430963</v>
      </c>
      <c r="D32" s="18">
        <v>3173</v>
      </c>
      <c r="E32" s="18">
        <v>7931921</v>
      </c>
      <c r="F32" s="25">
        <f t="shared" si="0"/>
        <v>12935</v>
      </c>
      <c r="G32" s="25">
        <f t="shared" si="0"/>
        <v>19362884</v>
      </c>
      <c r="H32" s="162"/>
      <c r="I32" s="176"/>
      <c r="J32" s="179"/>
    </row>
    <row r="33" spans="1:10" ht="15" thickBot="1" x14ac:dyDescent="0.4">
      <c r="A33" s="21" t="s">
        <v>14</v>
      </c>
      <c r="B33" s="22">
        <v>184</v>
      </c>
      <c r="C33" s="22">
        <v>669052.13999999897</v>
      </c>
      <c r="D33" s="22">
        <v>82</v>
      </c>
      <c r="E33" s="22">
        <v>374681.24</v>
      </c>
      <c r="F33" s="26">
        <f t="shared" si="0"/>
        <v>266</v>
      </c>
      <c r="G33" s="26">
        <f t="shared" si="0"/>
        <v>1043733.379999999</v>
      </c>
      <c r="H33" s="174"/>
      <c r="I33" s="177"/>
      <c r="J33" s="180"/>
    </row>
    <row r="34" spans="1:10" x14ac:dyDescent="0.35">
      <c r="A34" s="14" t="s">
        <v>18</v>
      </c>
      <c r="B34" s="15">
        <v>5441</v>
      </c>
      <c r="C34" s="15">
        <v>33833764.590000004</v>
      </c>
      <c r="D34" s="15">
        <v>4724</v>
      </c>
      <c r="E34" s="15">
        <v>63468875.259999998</v>
      </c>
      <c r="F34" s="24">
        <f>B34+D34</f>
        <v>10165</v>
      </c>
      <c r="G34" s="24">
        <f>C34+E34</f>
        <v>97302639.849999994</v>
      </c>
      <c r="H34" s="161">
        <f>G34/G2</f>
        <v>0.23650339432145356</v>
      </c>
      <c r="I34" s="164">
        <f>F34/F2</f>
        <v>6.5058623163685957E-3</v>
      </c>
      <c r="J34" s="167">
        <f>E34/G34</f>
        <v>0.65228317913925538</v>
      </c>
    </row>
    <row r="35" spans="1:10" x14ac:dyDescent="0.35">
      <c r="A35" s="17" t="s">
        <v>8</v>
      </c>
      <c r="B35" s="18">
        <v>33</v>
      </c>
      <c r="C35" s="18">
        <v>583391</v>
      </c>
      <c r="D35" s="18">
        <v>76</v>
      </c>
      <c r="E35" s="18">
        <v>4694920</v>
      </c>
      <c r="F35" s="25">
        <f>B35+D35</f>
        <v>109</v>
      </c>
      <c r="G35" s="25">
        <f>C35+E35</f>
        <v>5278311</v>
      </c>
      <c r="H35" s="162"/>
      <c r="I35" s="165"/>
      <c r="J35" s="168"/>
    </row>
    <row r="36" spans="1:10" x14ac:dyDescent="0.35">
      <c r="A36" s="17" t="s">
        <v>10</v>
      </c>
      <c r="B36" s="18">
        <v>294</v>
      </c>
      <c r="C36" s="18">
        <v>422604.09999999986</v>
      </c>
      <c r="D36" s="18">
        <v>715</v>
      </c>
      <c r="E36" s="18">
        <v>1535361.399999998</v>
      </c>
      <c r="F36" s="25">
        <f t="shared" ref="F36:G40" si="1">B36+D36</f>
        <v>1009</v>
      </c>
      <c r="G36" s="25">
        <f t="shared" si="1"/>
        <v>1957965.4999999979</v>
      </c>
      <c r="H36" s="162"/>
      <c r="I36" s="165"/>
      <c r="J36" s="168"/>
    </row>
    <row r="37" spans="1:10" x14ac:dyDescent="0.35">
      <c r="A37" s="17" t="s">
        <v>11</v>
      </c>
      <c r="B37" s="18">
        <v>108</v>
      </c>
      <c r="C37" s="18">
        <v>9150623</v>
      </c>
      <c r="D37" s="18">
        <v>205</v>
      </c>
      <c r="E37" s="18">
        <v>1321665</v>
      </c>
      <c r="F37" s="25">
        <f t="shared" si="1"/>
        <v>313</v>
      </c>
      <c r="G37" s="25">
        <f t="shared" si="1"/>
        <v>10472288</v>
      </c>
      <c r="H37" s="162"/>
      <c r="I37" s="165"/>
      <c r="J37" s="168"/>
    </row>
    <row r="38" spans="1:10" x14ac:dyDescent="0.35">
      <c r="A38" s="17" t="s">
        <v>12</v>
      </c>
      <c r="B38" s="18">
        <v>4</v>
      </c>
      <c r="C38" s="18">
        <v>91360</v>
      </c>
      <c r="D38" s="18">
        <v>17</v>
      </c>
      <c r="E38" s="18">
        <v>796940</v>
      </c>
      <c r="F38" s="25">
        <f t="shared" si="1"/>
        <v>21</v>
      </c>
      <c r="G38" s="25">
        <f t="shared" si="1"/>
        <v>888300</v>
      </c>
      <c r="H38" s="162"/>
      <c r="I38" s="165"/>
      <c r="J38" s="168"/>
    </row>
    <row r="39" spans="1:10" x14ac:dyDescent="0.35">
      <c r="A39" s="17" t="s">
        <v>13</v>
      </c>
      <c r="B39" s="18">
        <v>4993</v>
      </c>
      <c r="C39" s="18">
        <v>23380796</v>
      </c>
      <c r="D39" s="18">
        <v>3690</v>
      </c>
      <c r="E39" s="18">
        <v>53841613</v>
      </c>
      <c r="F39" s="25">
        <f t="shared" si="1"/>
        <v>8683</v>
      </c>
      <c r="G39" s="25">
        <f t="shared" si="1"/>
        <v>77222409</v>
      </c>
      <c r="H39" s="162"/>
      <c r="I39" s="165"/>
      <c r="J39" s="168"/>
    </row>
    <row r="40" spans="1:10" ht="15" thickBot="1" x14ac:dyDescent="0.4">
      <c r="A40" s="17" t="s">
        <v>14</v>
      </c>
      <c r="B40" s="18">
        <v>9</v>
      </c>
      <c r="C40" s="18">
        <v>204990.48999999888</v>
      </c>
      <c r="D40" s="18">
        <v>21</v>
      </c>
      <c r="E40" s="18">
        <v>1278375.859999998</v>
      </c>
      <c r="F40" s="27">
        <f t="shared" si="1"/>
        <v>30</v>
      </c>
      <c r="G40" s="27">
        <f t="shared" si="1"/>
        <v>1483366.3499999968</v>
      </c>
      <c r="H40" s="163"/>
      <c r="I40" s="166"/>
      <c r="J40" s="169"/>
    </row>
    <row r="41" spans="1:10" x14ac:dyDescent="0.35">
      <c r="A41" s="14" t="s">
        <v>19</v>
      </c>
      <c r="B41" s="15">
        <v>0</v>
      </c>
      <c r="C41" s="15">
        <v>9.5</v>
      </c>
      <c r="D41" s="15">
        <v>0</v>
      </c>
      <c r="E41" s="15">
        <v>0</v>
      </c>
      <c r="F41" s="24">
        <f>B41+D41</f>
        <v>0</v>
      </c>
      <c r="G41" s="24">
        <f>C41+E41</f>
        <v>9.5</v>
      </c>
      <c r="H41" s="170">
        <f>G41/G2</f>
        <v>2.3090660741757964E-8</v>
      </c>
      <c r="I41" s="170">
        <f>F41/F2</f>
        <v>0</v>
      </c>
      <c r="J41" s="172">
        <f>F42/G41</f>
        <v>0</v>
      </c>
    </row>
    <row r="42" spans="1:10" ht="15" thickBot="1" x14ac:dyDescent="0.4">
      <c r="A42" s="21" t="s">
        <v>10</v>
      </c>
      <c r="B42" s="22">
        <v>0</v>
      </c>
      <c r="C42" s="22">
        <v>9.5</v>
      </c>
      <c r="D42" s="22">
        <v>0</v>
      </c>
      <c r="E42" s="22">
        <v>0</v>
      </c>
      <c r="F42" s="26">
        <f t="shared" ref="F42:G42" si="2">B42+D42</f>
        <v>0</v>
      </c>
      <c r="G42" s="26">
        <f t="shared" si="2"/>
        <v>9.5</v>
      </c>
      <c r="H42" s="171"/>
      <c r="I42" s="171"/>
      <c r="J42" s="173"/>
    </row>
  </sheetData>
  <mergeCells count="18">
    <mergeCell ref="H3:H10"/>
    <mergeCell ref="I3:I10"/>
    <mergeCell ref="J3:J10"/>
    <mergeCell ref="H11:H18"/>
    <mergeCell ref="I11:I18"/>
    <mergeCell ref="J11:J18"/>
    <mergeCell ref="H19:H26"/>
    <mergeCell ref="I19:I26"/>
    <mergeCell ref="J19:J26"/>
    <mergeCell ref="H27:H33"/>
    <mergeCell ref="I27:I33"/>
    <mergeCell ref="J27:J33"/>
    <mergeCell ref="H34:H40"/>
    <mergeCell ref="I34:I40"/>
    <mergeCell ref="J34:J40"/>
    <mergeCell ref="H41:H42"/>
    <mergeCell ref="I41:I42"/>
    <mergeCell ref="J41:J42"/>
  </mergeCells>
  <pageMargins left="0.7" right="0.7" top="0.75" bottom="0.75" header="0.3" footer="0.3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518FB-8341-4545-88E7-9977DC0E6653}">
  <sheetPr>
    <tabColor rgb="FFFFFF00"/>
  </sheetPr>
  <dimension ref="A1:M42"/>
  <sheetViews>
    <sheetView zoomScaleNormal="100" workbookViewId="0">
      <selection activeCell="J1" sqref="J1"/>
    </sheetView>
  </sheetViews>
  <sheetFormatPr defaultRowHeight="14.5" x14ac:dyDescent="0.35"/>
  <cols>
    <col min="1" max="1" width="17.453125" customWidth="1"/>
    <col min="2" max="2" width="13.1796875" style="18" customWidth="1"/>
    <col min="3" max="3" width="14.453125" style="18" customWidth="1"/>
    <col min="4" max="4" width="13.1796875" style="18" customWidth="1"/>
    <col min="5" max="5" width="14.1796875" style="18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28">
        <f>JAN!A1</f>
        <v>2015</v>
      </c>
      <c r="B1" s="197" t="s">
        <v>0</v>
      </c>
      <c r="C1" s="30" t="s">
        <v>1</v>
      </c>
      <c r="D1" s="31" t="s">
        <v>53</v>
      </c>
      <c r="E1" s="32" t="s">
        <v>54</v>
      </c>
      <c r="F1" s="33" t="s">
        <v>2</v>
      </c>
      <c r="G1" s="34" t="s">
        <v>3</v>
      </c>
      <c r="H1" s="35" t="s">
        <v>4</v>
      </c>
      <c r="I1" s="35" t="s">
        <v>5</v>
      </c>
      <c r="J1" s="36" t="s">
        <v>56</v>
      </c>
    </row>
    <row r="2" spans="1:12" ht="15" thickBot="1" x14ac:dyDescent="0.4">
      <c r="A2" s="9" t="s">
        <v>22</v>
      </c>
      <c r="B2" s="10">
        <v>1557545</v>
      </c>
      <c r="C2" s="10">
        <v>217968120.40000001</v>
      </c>
      <c r="D2" s="10">
        <v>25167</v>
      </c>
      <c r="E2" s="10">
        <v>79812945.819999993</v>
      </c>
      <c r="F2" s="11">
        <f>B2+D2</f>
        <v>1582712</v>
      </c>
      <c r="G2" s="11">
        <f>C2+E2</f>
        <v>297781066.22000003</v>
      </c>
      <c r="H2" s="12">
        <f>SUM(H3:H42)</f>
        <v>0.99999999999999989</v>
      </c>
      <c r="I2" s="13">
        <f>SUM(I3:I42)</f>
        <v>1</v>
      </c>
      <c r="J2" s="13">
        <f>E2/G2</f>
        <v>0.26802558951493027</v>
      </c>
    </row>
    <row r="3" spans="1:12" x14ac:dyDescent="0.35">
      <c r="A3" s="37" t="s">
        <v>7</v>
      </c>
      <c r="B3" s="38">
        <v>1285065</v>
      </c>
      <c r="C3" s="38">
        <v>141584396.97999999</v>
      </c>
      <c r="D3" s="38">
        <v>4015</v>
      </c>
      <c r="E3" s="38">
        <v>776712.68</v>
      </c>
      <c r="F3" s="39">
        <f>B3+D3</f>
        <v>1289080</v>
      </c>
      <c r="G3" s="39">
        <f>C3+E3</f>
        <v>142361109.66</v>
      </c>
      <c r="H3" s="161">
        <f>G3/G$2</f>
        <v>0.47807307384286113</v>
      </c>
      <c r="I3" s="181">
        <f>F3/F2</f>
        <v>0.81447540677015151</v>
      </c>
      <c r="J3" s="184">
        <f>E3/G3</f>
        <v>5.4559330273205742E-3</v>
      </c>
    </row>
    <row r="4" spans="1:12" x14ac:dyDescent="0.35">
      <c r="A4" s="17" t="s">
        <v>8</v>
      </c>
      <c r="B4" s="18">
        <v>28565</v>
      </c>
      <c r="C4" s="18">
        <v>3465632</v>
      </c>
      <c r="D4" s="18">
        <v>49</v>
      </c>
      <c r="E4" s="18">
        <v>15767</v>
      </c>
      <c r="F4" s="19">
        <f>B4+D4</f>
        <v>28614</v>
      </c>
      <c r="G4" s="19">
        <f t="shared" ref="F4:G33" si="0">C4+E4</f>
        <v>3481399</v>
      </c>
      <c r="H4" s="162"/>
      <c r="I4" s="182"/>
      <c r="J4" s="185"/>
      <c r="L4" s="18"/>
    </row>
    <row r="5" spans="1:12" x14ac:dyDescent="0.35">
      <c r="A5" s="17" t="s">
        <v>9</v>
      </c>
      <c r="B5" s="18">
        <v>1465</v>
      </c>
      <c r="C5" s="18">
        <v>101150</v>
      </c>
      <c r="D5" s="18">
        <v>0</v>
      </c>
      <c r="E5" s="18">
        <v>0</v>
      </c>
      <c r="F5" s="19">
        <f t="shared" si="0"/>
        <v>1465</v>
      </c>
      <c r="G5" s="19">
        <f t="shared" si="0"/>
        <v>101150</v>
      </c>
      <c r="H5" s="162"/>
      <c r="I5" s="182"/>
      <c r="J5" s="185"/>
      <c r="L5" s="20"/>
    </row>
    <row r="6" spans="1:12" x14ac:dyDescent="0.35">
      <c r="A6" s="17" t="s">
        <v>10</v>
      </c>
      <c r="B6" s="18">
        <v>245773</v>
      </c>
      <c r="C6" s="18">
        <v>27274211</v>
      </c>
      <c r="D6" s="18">
        <v>335</v>
      </c>
      <c r="E6" s="18">
        <v>6681</v>
      </c>
      <c r="F6" s="19">
        <f t="shared" si="0"/>
        <v>246108</v>
      </c>
      <c r="G6" s="19">
        <f t="shared" si="0"/>
        <v>27280892</v>
      </c>
      <c r="H6" s="162"/>
      <c r="I6" s="182"/>
      <c r="J6" s="185"/>
    </row>
    <row r="7" spans="1:12" x14ac:dyDescent="0.35">
      <c r="A7" s="17" t="s">
        <v>11</v>
      </c>
      <c r="B7" s="18">
        <v>226169</v>
      </c>
      <c r="C7" s="18">
        <v>24377500</v>
      </c>
      <c r="D7" s="18">
        <v>293</v>
      </c>
      <c r="E7" s="18">
        <v>65520</v>
      </c>
      <c r="F7" s="19">
        <f t="shared" si="0"/>
        <v>226462</v>
      </c>
      <c r="G7" s="19">
        <f t="shared" si="0"/>
        <v>24443020</v>
      </c>
      <c r="H7" s="162"/>
      <c r="I7" s="182"/>
      <c r="J7" s="185"/>
    </row>
    <row r="8" spans="1:12" x14ac:dyDescent="0.35">
      <c r="A8" s="17" t="s">
        <v>12</v>
      </c>
      <c r="B8" s="18">
        <v>39356</v>
      </c>
      <c r="C8" s="18">
        <v>4276660</v>
      </c>
      <c r="D8" s="18">
        <v>182</v>
      </c>
      <c r="E8" s="18">
        <v>15370</v>
      </c>
      <c r="F8" s="19">
        <f t="shared" si="0"/>
        <v>39538</v>
      </c>
      <c r="G8" s="19">
        <f t="shared" si="0"/>
        <v>4292030</v>
      </c>
      <c r="H8" s="162"/>
      <c r="I8" s="182"/>
      <c r="J8" s="185"/>
    </row>
    <row r="9" spans="1:12" x14ac:dyDescent="0.35">
      <c r="A9" s="17" t="s">
        <v>13</v>
      </c>
      <c r="B9" s="18">
        <v>732882</v>
      </c>
      <c r="C9" s="18">
        <v>81179814</v>
      </c>
      <c r="D9" s="18">
        <v>3150</v>
      </c>
      <c r="E9" s="18">
        <v>671558</v>
      </c>
      <c r="F9" s="19">
        <f t="shared" si="0"/>
        <v>736032</v>
      </c>
      <c r="G9" s="19">
        <f t="shared" si="0"/>
        <v>81851372</v>
      </c>
      <c r="H9" s="162"/>
      <c r="I9" s="182"/>
      <c r="J9" s="185"/>
    </row>
    <row r="10" spans="1:12" ht="15" thickBot="1" x14ac:dyDescent="0.4">
      <c r="A10" s="21" t="s">
        <v>14</v>
      </c>
      <c r="B10" s="22">
        <v>10855</v>
      </c>
      <c r="C10" s="22">
        <v>909429.98</v>
      </c>
      <c r="D10" s="22">
        <v>6</v>
      </c>
      <c r="E10" s="22">
        <v>1816.68</v>
      </c>
      <c r="F10" s="23">
        <f t="shared" si="0"/>
        <v>10861</v>
      </c>
      <c r="G10" s="23">
        <f t="shared" si="0"/>
        <v>911246.66</v>
      </c>
      <c r="H10" s="174"/>
      <c r="I10" s="183"/>
      <c r="J10" s="186"/>
    </row>
    <row r="11" spans="1:12" x14ac:dyDescent="0.35">
      <c r="A11" s="37" t="s">
        <v>15</v>
      </c>
      <c r="B11" s="38">
        <v>148614</v>
      </c>
      <c r="C11" s="38">
        <v>18399915.120000001</v>
      </c>
      <c r="D11" s="38">
        <v>234</v>
      </c>
      <c r="E11" s="38">
        <v>30890</v>
      </c>
      <c r="F11" s="40">
        <f t="shared" si="0"/>
        <v>148848</v>
      </c>
      <c r="G11" s="40">
        <f t="shared" si="0"/>
        <v>18430805.120000001</v>
      </c>
      <c r="H11" s="161">
        <f>G11/G2</f>
        <v>6.1893811295521926E-2</v>
      </c>
      <c r="I11" s="175">
        <f>F11/F2</f>
        <v>9.4046168854472575E-2</v>
      </c>
      <c r="J11" s="178">
        <f>E11/G11</f>
        <v>1.6759984058688803E-3</v>
      </c>
    </row>
    <row r="12" spans="1:12" x14ac:dyDescent="0.35">
      <c r="A12" s="17" t="s">
        <v>8</v>
      </c>
      <c r="B12" s="18">
        <v>5655</v>
      </c>
      <c r="C12" s="18">
        <v>660922</v>
      </c>
      <c r="D12" s="18">
        <v>0</v>
      </c>
      <c r="E12" s="18">
        <v>0</v>
      </c>
      <c r="F12" s="25">
        <f t="shared" si="0"/>
        <v>5655</v>
      </c>
      <c r="G12" s="25">
        <f t="shared" si="0"/>
        <v>660922</v>
      </c>
      <c r="H12" s="162"/>
      <c r="I12" s="176"/>
      <c r="J12" s="179"/>
    </row>
    <row r="13" spans="1:12" x14ac:dyDescent="0.35">
      <c r="A13" s="17" t="s">
        <v>9</v>
      </c>
      <c r="B13" s="18">
        <v>119</v>
      </c>
      <c r="C13" s="18">
        <v>7096</v>
      </c>
      <c r="D13" s="18">
        <v>0</v>
      </c>
      <c r="E13" s="18">
        <v>0</v>
      </c>
      <c r="F13" s="25">
        <f t="shared" si="0"/>
        <v>119</v>
      </c>
      <c r="G13" s="25">
        <f t="shared" si="0"/>
        <v>7096</v>
      </c>
      <c r="H13" s="162"/>
      <c r="I13" s="176"/>
      <c r="J13" s="179"/>
    </row>
    <row r="14" spans="1:12" x14ac:dyDescent="0.35">
      <c r="A14" s="17" t="s">
        <v>10</v>
      </c>
      <c r="B14" s="18">
        <v>34500</v>
      </c>
      <c r="C14" s="18">
        <v>4561665</v>
      </c>
      <c r="D14" s="18">
        <v>0</v>
      </c>
      <c r="E14" s="18">
        <v>0</v>
      </c>
      <c r="F14" s="25">
        <f t="shared" si="0"/>
        <v>34500</v>
      </c>
      <c r="G14" s="25">
        <f t="shared" si="0"/>
        <v>4561665</v>
      </c>
      <c r="H14" s="162"/>
      <c r="I14" s="176"/>
      <c r="J14" s="179"/>
    </row>
    <row r="15" spans="1:12" x14ac:dyDescent="0.35">
      <c r="A15" s="17" t="s">
        <v>11</v>
      </c>
      <c r="B15" s="18">
        <v>29368</v>
      </c>
      <c r="C15" s="18">
        <v>3113162</v>
      </c>
      <c r="D15" s="18">
        <v>0</v>
      </c>
      <c r="E15" s="18">
        <v>0</v>
      </c>
      <c r="F15" s="25">
        <f t="shared" si="0"/>
        <v>29368</v>
      </c>
      <c r="G15" s="25">
        <f t="shared" si="0"/>
        <v>3113162</v>
      </c>
      <c r="H15" s="162"/>
      <c r="I15" s="176"/>
      <c r="J15" s="179"/>
    </row>
    <row r="16" spans="1:12" x14ac:dyDescent="0.35">
      <c r="A16" s="17" t="s">
        <v>12</v>
      </c>
      <c r="B16" s="18">
        <v>10802</v>
      </c>
      <c r="C16" s="18">
        <v>1087280</v>
      </c>
      <c r="D16" s="18">
        <v>0</v>
      </c>
      <c r="E16" s="18">
        <v>0</v>
      </c>
      <c r="F16" s="25">
        <f t="shared" si="0"/>
        <v>10802</v>
      </c>
      <c r="G16" s="25">
        <f t="shared" si="0"/>
        <v>1087280</v>
      </c>
      <c r="H16" s="162"/>
      <c r="I16" s="176"/>
      <c r="J16" s="179"/>
    </row>
    <row r="17" spans="1:13" x14ac:dyDescent="0.35">
      <c r="A17" s="17" t="s">
        <v>13</v>
      </c>
      <c r="B17" s="18">
        <v>64964</v>
      </c>
      <c r="C17" s="18">
        <v>8656527</v>
      </c>
      <c r="D17" s="18">
        <v>234</v>
      </c>
      <c r="E17" s="18">
        <v>30890</v>
      </c>
      <c r="F17" s="25">
        <f t="shared" si="0"/>
        <v>65198</v>
      </c>
      <c r="G17" s="25">
        <f t="shared" si="0"/>
        <v>8687417</v>
      </c>
      <c r="H17" s="162"/>
      <c r="I17" s="176"/>
      <c r="J17" s="179"/>
    </row>
    <row r="18" spans="1:13" ht="15" thickBot="1" x14ac:dyDescent="0.4">
      <c r="A18" s="21" t="s">
        <v>14</v>
      </c>
      <c r="B18" s="22">
        <v>3206</v>
      </c>
      <c r="C18" s="22">
        <v>313263.11999999988</v>
      </c>
      <c r="D18" s="22">
        <v>0</v>
      </c>
      <c r="E18" s="22">
        <v>0</v>
      </c>
      <c r="F18" s="26">
        <f t="shared" si="0"/>
        <v>3206</v>
      </c>
      <c r="G18" s="26">
        <f t="shared" si="0"/>
        <v>313263.11999999988</v>
      </c>
      <c r="H18" s="174"/>
      <c r="I18" s="177"/>
      <c r="J18" s="180"/>
    </row>
    <row r="19" spans="1:13" x14ac:dyDescent="0.35">
      <c r="A19" s="37" t="s">
        <v>49</v>
      </c>
      <c r="B19" s="38">
        <v>101215</v>
      </c>
      <c r="C19" s="38">
        <v>19653113.850000001</v>
      </c>
      <c r="D19" s="38">
        <v>9068</v>
      </c>
      <c r="E19" s="38">
        <v>5328531.7699999996</v>
      </c>
      <c r="F19" s="40">
        <f t="shared" si="0"/>
        <v>110283</v>
      </c>
      <c r="G19" s="40">
        <f t="shared" si="0"/>
        <v>24981645.620000001</v>
      </c>
      <c r="H19" s="161">
        <f>G19/G2</f>
        <v>8.3892659587509216E-2</v>
      </c>
      <c r="I19" s="175">
        <f>F19/F2</f>
        <v>6.9679764859304785E-2</v>
      </c>
      <c r="J19" s="178">
        <f>E19/G19</f>
        <v>0.21329786880548982</v>
      </c>
    </row>
    <row r="20" spans="1:13" x14ac:dyDescent="0.35">
      <c r="A20" s="17" t="s">
        <v>8</v>
      </c>
      <c r="B20" s="18">
        <v>4177</v>
      </c>
      <c r="C20" s="18">
        <v>1226318</v>
      </c>
      <c r="D20" s="18">
        <v>459</v>
      </c>
      <c r="E20" s="18">
        <v>245402</v>
      </c>
      <c r="F20" s="25">
        <f t="shared" si="0"/>
        <v>4636</v>
      </c>
      <c r="G20" s="25">
        <f t="shared" si="0"/>
        <v>1471720</v>
      </c>
      <c r="H20" s="162"/>
      <c r="I20" s="176"/>
      <c r="J20" s="179"/>
    </row>
    <row r="21" spans="1:13" x14ac:dyDescent="0.35">
      <c r="A21" s="17" t="s">
        <v>9</v>
      </c>
      <c r="B21" s="18">
        <v>171</v>
      </c>
      <c r="C21" s="18">
        <v>62149</v>
      </c>
      <c r="D21" s="18">
        <v>0</v>
      </c>
      <c r="E21" s="18">
        <v>0</v>
      </c>
      <c r="F21" s="25">
        <f t="shared" si="0"/>
        <v>171</v>
      </c>
      <c r="G21" s="25">
        <f t="shared" si="0"/>
        <v>62149</v>
      </c>
      <c r="H21" s="162"/>
      <c r="I21" s="176"/>
      <c r="J21" s="179"/>
      <c r="M21" s="18"/>
    </row>
    <row r="22" spans="1:13" x14ac:dyDescent="0.35">
      <c r="A22" s="17" t="s">
        <v>10</v>
      </c>
      <c r="B22" s="18">
        <v>20611</v>
      </c>
      <c r="C22" s="18">
        <v>356319.59999999992</v>
      </c>
      <c r="D22" s="18">
        <v>1838</v>
      </c>
      <c r="E22" s="18">
        <v>54089.799999999901</v>
      </c>
      <c r="F22" s="25">
        <f t="shared" si="0"/>
        <v>22449</v>
      </c>
      <c r="G22" s="25">
        <f t="shared" si="0"/>
        <v>410409.39999999979</v>
      </c>
      <c r="H22" s="162"/>
      <c r="I22" s="176"/>
      <c r="J22" s="179"/>
    </row>
    <row r="23" spans="1:13" x14ac:dyDescent="0.35">
      <c r="A23" s="17" t="s">
        <v>11</v>
      </c>
      <c r="B23" s="18">
        <v>22073</v>
      </c>
      <c r="C23" s="18">
        <v>5619550</v>
      </c>
      <c r="D23" s="18">
        <v>1974</v>
      </c>
      <c r="E23" s="18">
        <v>2398059</v>
      </c>
      <c r="F23" s="25">
        <f t="shared" si="0"/>
        <v>24047</v>
      </c>
      <c r="G23" s="25">
        <f t="shared" si="0"/>
        <v>8017609</v>
      </c>
      <c r="H23" s="162"/>
      <c r="I23" s="176"/>
      <c r="J23" s="179"/>
    </row>
    <row r="24" spans="1:13" x14ac:dyDescent="0.35">
      <c r="A24" s="17" t="s">
        <v>12</v>
      </c>
      <c r="B24" s="18">
        <v>3372</v>
      </c>
      <c r="C24" s="18">
        <v>803530</v>
      </c>
      <c r="D24" s="18">
        <v>206</v>
      </c>
      <c r="E24" s="18">
        <v>69660</v>
      </c>
      <c r="F24" s="25">
        <f t="shared" si="0"/>
        <v>3578</v>
      </c>
      <c r="G24" s="25">
        <f t="shared" si="0"/>
        <v>873190</v>
      </c>
      <c r="H24" s="162"/>
      <c r="I24" s="176"/>
      <c r="J24" s="179"/>
    </row>
    <row r="25" spans="1:13" x14ac:dyDescent="0.35">
      <c r="A25" s="17" t="s">
        <v>13</v>
      </c>
      <c r="B25" s="18">
        <v>49542</v>
      </c>
      <c r="C25" s="18">
        <v>11335077</v>
      </c>
      <c r="D25" s="18">
        <v>4498</v>
      </c>
      <c r="E25" s="18">
        <v>2523036</v>
      </c>
      <c r="F25" s="25">
        <f t="shared" si="0"/>
        <v>54040</v>
      </c>
      <c r="G25" s="25">
        <f t="shared" si="0"/>
        <v>13858113</v>
      </c>
      <c r="H25" s="162"/>
      <c r="I25" s="176"/>
      <c r="J25" s="179"/>
    </row>
    <row r="26" spans="1:13" ht="15" thickBot="1" x14ac:dyDescent="0.4">
      <c r="A26" s="21" t="s">
        <v>14</v>
      </c>
      <c r="B26" s="22">
        <v>1269</v>
      </c>
      <c r="C26" s="22">
        <v>250170.24999999988</v>
      </c>
      <c r="D26" s="22">
        <v>93</v>
      </c>
      <c r="E26" s="22">
        <v>38284.969999999994</v>
      </c>
      <c r="F26" s="26">
        <f t="shared" si="0"/>
        <v>1362</v>
      </c>
      <c r="G26" s="26">
        <f t="shared" si="0"/>
        <v>288455.21999999986</v>
      </c>
      <c r="H26" s="174"/>
      <c r="I26" s="177"/>
      <c r="J26" s="180"/>
    </row>
    <row r="27" spans="1:13" x14ac:dyDescent="0.35">
      <c r="A27" s="37" t="s">
        <v>50</v>
      </c>
      <c r="B27" s="38">
        <v>17295</v>
      </c>
      <c r="C27" s="38">
        <v>17715812.559999999</v>
      </c>
      <c r="D27" s="38">
        <v>7195</v>
      </c>
      <c r="E27" s="38">
        <v>12895932.169999998</v>
      </c>
      <c r="F27" s="40">
        <f t="shared" si="0"/>
        <v>24490</v>
      </c>
      <c r="G27" s="40">
        <f t="shared" si="0"/>
        <v>30611744.729999997</v>
      </c>
      <c r="H27" s="161">
        <f>G27/G2</f>
        <v>0.10279950004404949</v>
      </c>
      <c r="I27" s="175">
        <f>F27/F2</f>
        <v>1.5473440524871233E-2</v>
      </c>
      <c r="J27" s="178">
        <f>E27/G27</f>
        <v>0.42127400067340098</v>
      </c>
    </row>
    <row r="28" spans="1:13" x14ac:dyDescent="0.35">
      <c r="A28" s="17" t="s">
        <v>8</v>
      </c>
      <c r="B28" s="18">
        <v>348</v>
      </c>
      <c r="C28" s="18">
        <v>794120</v>
      </c>
      <c r="D28" s="18">
        <v>228</v>
      </c>
      <c r="E28" s="18">
        <v>701083</v>
      </c>
      <c r="F28" s="25">
        <f t="shared" si="0"/>
        <v>576</v>
      </c>
      <c r="G28" s="25">
        <f t="shared" si="0"/>
        <v>1495203</v>
      </c>
      <c r="H28" s="162"/>
      <c r="I28" s="176"/>
      <c r="J28" s="179"/>
    </row>
    <row r="29" spans="1:13" x14ac:dyDescent="0.35">
      <c r="A29" s="17" t="s">
        <v>10</v>
      </c>
      <c r="B29" s="18">
        <v>4596</v>
      </c>
      <c r="C29" s="18">
        <v>592718.799999999</v>
      </c>
      <c r="D29" s="18">
        <v>2098</v>
      </c>
      <c r="E29" s="18">
        <v>376807.1</v>
      </c>
      <c r="F29" s="25">
        <f t="shared" si="0"/>
        <v>6694</v>
      </c>
      <c r="G29" s="25">
        <f t="shared" si="0"/>
        <v>969525.89999999898</v>
      </c>
      <c r="H29" s="162"/>
      <c r="I29" s="176"/>
      <c r="J29" s="179"/>
    </row>
    <row r="30" spans="1:13" x14ac:dyDescent="0.35">
      <c r="A30" s="17" t="s">
        <v>11</v>
      </c>
      <c r="B30" s="18">
        <v>2232</v>
      </c>
      <c r="C30" s="18">
        <v>6643093</v>
      </c>
      <c r="D30" s="18">
        <v>1464</v>
      </c>
      <c r="E30" s="18">
        <v>5239015</v>
      </c>
      <c r="F30" s="25">
        <f t="shared" si="0"/>
        <v>3696</v>
      </c>
      <c r="G30" s="25">
        <f t="shared" si="0"/>
        <v>11882108</v>
      </c>
      <c r="H30" s="162"/>
      <c r="I30" s="176"/>
      <c r="J30" s="179"/>
    </row>
    <row r="31" spans="1:13" x14ac:dyDescent="0.35">
      <c r="A31" s="17" t="s">
        <v>12</v>
      </c>
      <c r="B31" s="18">
        <v>273</v>
      </c>
      <c r="C31" s="18">
        <v>667970</v>
      </c>
      <c r="D31" s="18">
        <v>227</v>
      </c>
      <c r="E31" s="18">
        <v>758100</v>
      </c>
      <c r="F31" s="25">
        <f t="shared" si="0"/>
        <v>500</v>
      </c>
      <c r="G31" s="25">
        <f t="shared" si="0"/>
        <v>1426070</v>
      </c>
      <c r="H31" s="162"/>
      <c r="I31" s="176"/>
      <c r="J31" s="179"/>
    </row>
    <row r="32" spans="1:13" x14ac:dyDescent="0.35">
      <c r="A32" s="17" t="s">
        <v>13</v>
      </c>
      <c r="B32" s="18">
        <v>9667</v>
      </c>
      <c r="C32" s="18">
        <v>8656261</v>
      </c>
      <c r="D32" s="18">
        <v>3091</v>
      </c>
      <c r="E32" s="18">
        <v>5606790</v>
      </c>
      <c r="F32" s="25">
        <f t="shared" si="0"/>
        <v>12758</v>
      </c>
      <c r="G32" s="25">
        <f t="shared" si="0"/>
        <v>14263051</v>
      </c>
      <c r="H32" s="162"/>
      <c r="I32" s="176"/>
      <c r="J32" s="179"/>
    </row>
    <row r="33" spans="1:10" ht="15" thickBot="1" x14ac:dyDescent="0.4">
      <c r="A33" s="21" t="s">
        <v>14</v>
      </c>
      <c r="B33" s="22">
        <v>179</v>
      </c>
      <c r="C33" s="22">
        <v>361649.76</v>
      </c>
      <c r="D33" s="22">
        <v>87</v>
      </c>
      <c r="E33" s="22">
        <v>214137.0699999989</v>
      </c>
      <c r="F33" s="26">
        <f t="shared" si="0"/>
        <v>266</v>
      </c>
      <c r="G33" s="26">
        <f t="shared" si="0"/>
        <v>575786.82999999891</v>
      </c>
      <c r="H33" s="174"/>
      <c r="I33" s="177"/>
      <c r="J33" s="180"/>
    </row>
    <row r="34" spans="1:10" x14ac:dyDescent="0.35">
      <c r="A34" s="37" t="s">
        <v>18</v>
      </c>
      <c r="B34" s="38">
        <v>5356</v>
      </c>
      <c r="C34" s="38">
        <v>20614872.09</v>
      </c>
      <c r="D34" s="38">
        <v>4655</v>
      </c>
      <c r="E34" s="38">
        <v>60780879.200000003</v>
      </c>
      <c r="F34" s="40">
        <f>B34+D34</f>
        <v>10011</v>
      </c>
      <c r="G34" s="40">
        <f>C34+E34</f>
        <v>81395751.290000007</v>
      </c>
      <c r="H34" s="161">
        <f>G34/G2</f>
        <v>0.27334092231997381</v>
      </c>
      <c r="I34" s="164">
        <f>F34/F2</f>
        <v>6.3252189911999152E-3</v>
      </c>
      <c r="J34" s="167">
        <f>E34/G34</f>
        <v>0.74673282372500593</v>
      </c>
    </row>
    <row r="35" spans="1:10" x14ac:dyDescent="0.35">
      <c r="A35" s="17" t="s">
        <v>8</v>
      </c>
      <c r="B35" s="18">
        <v>32</v>
      </c>
      <c r="C35" s="18">
        <v>398136</v>
      </c>
      <c r="D35" s="18">
        <v>76</v>
      </c>
      <c r="E35" s="18">
        <v>3846656</v>
      </c>
      <c r="F35" s="25">
        <f>B35+D35</f>
        <v>108</v>
      </c>
      <c r="G35" s="25">
        <f>C35+E35</f>
        <v>4244792</v>
      </c>
      <c r="H35" s="162"/>
      <c r="I35" s="165"/>
      <c r="J35" s="168"/>
    </row>
    <row r="36" spans="1:10" x14ac:dyDescent="0.35">
      <c r="A36" s="17" t="s">
        <v>10</v>
      </c>
      <c r="B36" s="18">
        <v>290</v>
      </c>
      <c r="C36" s="18">
        <v>321643.29999999993</v>
      </c>
      <c r="D36" s="18">
        <v>717</v>
      </c>
      <c r="E36" s="18">
        <v>1290145.6000000001</v>
      </c>
      <c r="F36" s="25">
        <f t="shared" ref="F36:G40" si="1">B36+D36</f>
        <v>1007</v>
      </c>
      <c r="G36" s="25">
        <f t="shared" si="1"/>
        <v>1611788.9</v>
      </c>
      <c r="H36" s="162"/>
      <c r="I36" s="165"/>
      <c r="J36" s="168"/>
    </row>
    <row r="37" spans="1:10" x14ac:dyDescent="0.35">
      <c r="A37" s="17" t="s">
        <v>11</v>
      </c>
      <c r="B37" s="18">
        <v>109</v>
      </c>
      <c r="C37" s="18">
        <v>1912131</v>
      </c>
      <c r="D37" s="18">
        <v>207</v>
      </c>
      <c r="E37" s="18">
        <v>8525838</v>
      </c>
      <c r="F37" s="25">
        <f t="shared" si="1"/>
        <v>316</v>
      </c>
      <c r="G37" s="25">
        <f t="shared" si="1"/>
        <v>10437969</v>
      </c>
      <c r="H37" s="162"/>
      <c r="I37" s="165"/>
      <c r="J37" s="168"/>
    </row>
    <row r="38" spans="1:10" x14ac:dyDescent="0.35">
      <c r="A38" s="17" t="s">
        <v>12</v>
      </c>
      <c r="B38" s="18">
        <v>4</v>
      </c>
      <c r="C38" s="18">
        <v>157580</v>
      </c>
      <c r="D38" s="18">
        <v>17</v>
      </c>
      <c r="E38" s="18">
        <v>531420</v>
      </c>
      <c r="F38" s="25">
        <f t="shared" si="1"/>
        <v>21</v>
      </c>
      <c r="G38" s="25">
        <f t="shared" si="1"/>
        <v>689000</v>
      </c>
      <c r="H38" s="162"/>
      <c r="I38" s="165"/>
      <c r="J38" s="168"/>
    </row>
    <row r="39" spans="1:10" x14ac:dyDescent="0.35">
      <c r="A39" s="17" t="s">
        <v>13</v>
      </c>
      <c r="B39" s="18">
        <v>4912</v>
      </c>
      <c r="C39" s="18">
        <v>17660329</v>
      </c>
      <c r="D39" s="18">
        <v>3616</v>
      </c>
      <c r="E39" s="18">
        <v>45597316</v>
      </c>
      <c r="F39" s="25">
        <f t="shared" si="1"/>
        <v>8528</v>
      </c>
      <c r="G39" s="25">
        <f t="shared" si="1"/>
        <v>63257645</v>
      </c>
      <c r="H39" s="162"/>
      <c r="I39" s="165"/>
      <c r="J39" s="168"/>
    </row>
    <row r="40" spans="1:10" ht="15" thickBot="1" x14ac:dyDescent="0.4">
      <c r="A40" s="17" t="s">
        <v>14</v>
      </c>
      <c r="B40" s="18">
        <v>9</v>
      </c>
      <c r="C40" s="18">
        <v>165052.78999999992</v>
      </c>
      <c r="D40" s="18">
        <v>22</v>
      </c>
      <c r="E40" s="18">
        <v>989503.59999999986</v>
      </c>
      <c r="F40" s="27">
        <f t="shared" si="1"/>
        <v>31</v>
      </c>
      <c r="G40" s="27">
        <f t="shared" si="1"/>
        <v>1154556.3899999997</v>
      </c>
      <c r="H40" s="163"/>
      <c r="I40" s="166"/>
      <c r="J40" s="169"/>
    </row>
    <row r="41" spans="1:10" x14ac:dyDescent="0.35">
      <c r="A41" s="37" t="s">
        <v>19</v>
      </c>
      <c r="B41" s="38">
        <v>0</v>
      </c>
      <c r="C41" s="38">
        <v>9.8000000000000007</v>
      </c>
      <c r="D41" s="38">
        <v>0</v>
      </c>
      <c r="E41" s="38">
        <v>0</v>
      </c>
      <c r="F41" s="40">
        <f>B41+D41</f>
        <v>0</v>
      </c>
      <c r="G41" s="40">
        <f>C41+E41</f>
        <v>9.8000000000000007</v>
      </c>
      <c r="H41" s="170">
        <f>G41/G2</f>
        <v>3.2910084326045701E-8</v>
      </c>
      <c r="I41" s="170">
        <f>F41/F2</f>
        <v>0</v>
      </c>
      <c r="J41" s="172">
        <f>F42/G41</f>
        <v>0</v>
      </c>
    </row>
    <row r="42" spans="1:10" ht="15" thickBot="1" x14ac:dyDescent="0.4">
      <c r="A42" s="21" t="s">
        <v>10</v>
      </c>
      <c r="B42" s="22">
        <v>0</v>
      </c>
      <c r="C42" s="22">
        <v>9.8000000000000007</v>
      </c>
      <c r="D42" s="22">
        <v>0</v>
      </c>
      <c r="E42" s="22">
        <v>0</v>
      </c>
      <c r="F42" s="26">
        <f t="shared" ref="F42:G42" si="2">B42+D42</f>
        <v>0</v>
      </c>
      <c r="G42" s="26">
        <f t="shared" si="2"/>
        <v>9.8000000000000007</v>
      </c>
      <c r="H42" s="171"/>
      <c r="I42" s="171"/>
      <c r="J42" s="173"/>
    </row>
  </sheetData>
  <mergeCells count="18">
    <mergeCell ref="H3:H10"/>
    <mergeCell ref="I3:I10"/>
    <mergeCell ref="J3:J10"/>
    <mergeCell ref="H11:H18"/>
    <mergeCell ref="I11:I18"/>
    <mergeCell ref="J11:J18"/>
    <mergeCell ref="H19:H26"/>
    <mergeCell ref="I19:I26"/>
    <mergeCell ref="J19:J26"/>
    <mergeCell ref="H27:H33"/>
    <mergeCell ref="I27:I33"/>
    <mergeCell ref="J27:J33"/>
    <mergeCell ref="H34:H40"/>
    <mergeCell ref="I34:I40"/>
    <mergeCell ref="J34:J40"/>
    <mergeCell ref="H41:H42"/>
    <mergeCell ref="I41:I42"/>
    <mergeCell ref="J41:J42"/>
  </mergeCells>
  <pageMargins left="0.7" right="0.7" top="0.75" bottom="0.75" header="0.3" footer="0.3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BE383-B609-4A0F-8344-56A1809FF162}">
  <sheetPr>
    <tabColor rgb="FFFFFF00"/>
  </sheetPr>
  <dimension ref="A1:M42"/>
  <sheetViews>
    <sheetView zoomScaleNormal="100" workbookViewId="0">
      <selection activeCell="J1" sqref="J1"/>
    </sheetView>
  </sheetViews>
  <sheetFormatPr defaultRowHeight="14.5" x14ac:dyDescent="0.35"/>
  <cols>
    <col min="1" max="1" width="17.453125" customWidth="1"/>
    <col min="2" max="2" width="13.1796875" style="18" customWidth="1"/>
    <col min="3" max="3" width="14.453125" style="18" customWidth="1"/>
    <col min="4" max="4" width="13.1796875" style="18" customWidth="1"/>
    <col min="5" max="5" width="14.1796875" style="18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28">
        <f>JAN!A1</f>
        <v>2015</v>
      </c>
      <c r="B1" s="197" t="s">
        <v>0</v>
      </c>
      <c r="C1" s="30" t="s">
        <v>1</v>
      </c>
      <c r="D1" s="31" t="s">
        <v>53</v>
      </c>
      <c r="E1" s="32" t="s">
        <v>54</v>
      </c>
      <c r="F1" s="33" t="s">
        <v>2</v>
      </c>
      <c r="G1" s="34" t="s">
        <v>3</v>
      </c>
      <c r="H1" s="35" t="s">
        <v>4</v>
      </c>
      <c r="I1" s="35" t="s">
        <v>5</v>
      </c>
      <c r="J1" s="36" t="s">
        <v>56</v>
      </c>
    </row>
    <row r="2" spans="1:12" ht="15" thickBot="1" x14ac:dyDescent="0.4">
      <c r="A2" s="9" t="s">
        <v>23</v>
      </c>
      <c r="B2" s="10">
        <v>1553743</v>
      </c>
      <c r="C2" s="10">
        <v>98396217.160000011</v>
      </c>
      <c r="D2" s="10">
        <v>25593</v>
      </c>
      <c r="E2" s="10">
        <v>55334095.749999993</v>
      </c>
      <c r="F2" s="11">
        <f>B2+D2</f>
        <v>1579336</v>
      </c>
      <c r="G2" s="11">
        <f>C2+E2</f>
        <v>153730312.91</v>
      </c>
      <c r="H2" s="12">
        <f>SUM(H3:H42)</f>
        <v>1</v>
      </c>
      <c r="I2" s="13">
        <f>SUM(I3:I42)</f>
        <v>1</v>
      </c>
      <c r="J2" s="13">
        <f>E2/G2</f>
        <v>0.35994264698072159</v>
      </c>
    </row>
    <row r="3" spans="1:12" x14ac:dyDescent="0.35">
      <c r="A3" s="37" t="s">
        <v>7</v>
      </c>
      <c r="B3" s="38">
        <v>1278605</v>
      </c>
      <c r="C3" s="38">
        <v>59433609.630000003</v>
      </c>
      <c r="D3" s="38">
        <v>4167</v>
      </c>
      <c r="E3" s="38">
        <v>377611.67</v>
      </c>
      <c r="F3" s="39">
        <f>B3+D3</f>
        <v>1282772</v>
      </c>
      <c r="G3" s="39">
        <f>C3+E3</f>
        <v>59811221.300000004</v>
      </c>
      <c r="H3" s="161">
        <f>G3/G$2</f>
        <v>0.3890658918714095</v>
      </c>
      <c r="I3" s="181">
        <f>F3/F2</f>
        <v>0.81222235167184187</v>
      </c>
      <c r="J3" s="184">
        <f>E3/G3</f>
        <v>6.3133917313940545E-3</v>
      </c>
    </row>
    <row r="4" spans="1:12" x14ac:dyDescent="0.35">
      <c r="A4" s="17" t="s">
        <v>8</v>
      </c>
      <c r="B4" s="18">
        <v>28243</v>
      </c>
      <c r="C4" s="18">
        <v>1466097</v>
      </c>
      <c r="D4" s="18">
        <v>50</v>
      </c>
      <c r="E4" s="18">
        <v>7521</v>
      </c>
      <c r="F4" s="19">
        <f>B4+D4</f>
        <v>28293</v>
      </c>
      <c r="G4" s="19">
        <f t="shared" ref="F4:G33" si="0">C4+E4</f>
        <v>1473618</v>
      </c>
      <c r="H4" s="162"/>
      <c r="I4" s="182"/>
      <c r="J4" s="185"/>
      <c r="L4" s="18"/>
    </row>
    <row r="5" spans="1:12" x14ac:dyDescent="0.35">
      <c r="A5" s="17" t="s">
        <v>9</v>
      </c>
      <c r="B5" s="18">
        <v>1458</v>
      </c>
      <c r="C5" s="18">
        <v>35861</v>
      </c>
      <c r="D5" s="18">
        <v>0</v>
      </c>
      <c r="E5" s="18">
        <v>0</v>
      </c>
      <c r="F5" s="19">
        <f t="shared" si="0"/>
        <v>1458</v>
      </c>
      <c r="G5" s="19">
        <f t="shared" si="0"/>
        <v>35861</v>
      </c>
      <c r="H5" s="162"/>
      <c r="I5" s="182"/>
      <c r="J5" s="185"/>
      <c r="L5" s="20"/>
    </row>
    <row r="6" spans="1:12" x14ac:dyDescent="0.35">
      <c r="A6" s="17" t="s">
        <v>10</v>
      </c>
      <c r="B6" s="18">
        <v>243921</v>
      </c>
      <c r="C6" s="18">
        <v>10869539</v>
      </c>
      <c r="D6" s="18">
        <v>341</v>
      </c>
      <c r="E6" s="18">
        <v>2992.2000000000003</v>
      </c>
      <c r="F6" s="19">
        <f t="shared" si="0"/>
        <v>244262</v>
      </c>
      <c r="G6" s="19">
        <f t="shared" si="0"/>
        <v>10872531.199999999</v>
      </c>
      <c r="H6" s="162"/>
      <c r="I6" s="182"/>
      <c r="J6" s="185"/>
    </row>
    <row r="7" spans="1:12" x14ac:dyDescent="0.35">
      <c r="A7" s="17" t="s">
        <v>11</v>
      </c>
      <c r="B7" s="18">
        <v>225548</v>
      </c>
      <c r="C7" s="18">
        <v>10670044</v>
      </c>
      <c r="D7" s="18">
        <v>292</v>
      </c>
      <c r="E7" s="18">
        <v>34782</v>
      </c>
      <c r="F7" s="19">
        <f t="shared" si="0"/>
        <v>225840</v>
      </c>
      <c r="G7" s="19">
        <f t="shared" si="0"/>
        <v>10704826</v>
      </c>
      <c r="H7" s="162"/>
      <c r="I7" s="182"/>
      <c r="J7" s="185"/>
    </row>
    <row r="8" spans="1:12" x14ac:dyDescent="0.35">
      <c r="A8" s="17" t="s">
        <v>12</v>
      </c>
      <c r="B8" s="18">
        <v>39256</v>
      </c>
      <c r="C8" s="18">
        <v>1827330</v>
      </c>
      <c r="D8" s="18">
        <v>182</v>
      </c>
      <c r="E8" s="18">
        <v>9630</v>
      </c>
      <c r="F8" s="19">
        <f t="shared" si="0"/>
        <v>39438</v>
      </c>
      <c r="G8" s="19">
        <f t="shared" si="0"/>
        <v>1836960</v>
      </c>
      <c r="H8" s="162"/>
      <c r="I8" s="182"/>
      <c r="J8" s="185"/>
    </row>
    <row r="9" spans="1:12" x14ac:dyDescent="0.35">
      <c r="A9" s="17" t="s">
        <v>13</v>
      </c>
      <c r="B9" s="18">
        <v>729306</v>
      </c>
      <c r="C9" s="18">
        <v>34183534</v>
      </c>
      <c r="D9" s="18">
        <v>3296</v>
      </c>
      <c r="E9" s="18">
        <v>321620</v>
      </c>
      <c r="F9" s="19">
        <f t="shared" si="0"/>
        <v>732602</v>
      </c>
      <c r="G9" s="19">
        <f t="shared" si="0"/>
        <v>34505154</v>
      </c>
      <c r="H9" s="162"/>
      <c r="I9" s="182"/>
      <c r="J9" s="185"/>
    </row>
    <row r="10" spans="1:12" ht="15" thickBot="1" x14ac:dyDescent="0.4">
      <c r="A10" s="21" t="s">
        <v>14</v>
      </c>
      <c r="B10" s="22">
        <v>10873</v>
      </c>
      <c r="C10" s="22">
        <v>381204.63</v>
      </c>
      <c r="D10" s="22">
        <v>6</v>
      </c>
      <c r="E10" s="22">
        <v>1066.47</v>
      </c>
      <c r="F10" s="23">
        <f t="shared" si="0"/>
        <v>10879</v>
      </c>
      <c r="G10" s="23">
        <f t="shared" si="0"/>
        <v>382271.1</v>
      </c>
      <c r="H10" s="174"/>
      <c r="I10" s="183"/>
      <c r="J10" s="186"/>
    </row>
    <row r="11" spans="1:12" x14ac:dyDescent="0.35">
      <c r="A11" s="37" t="s">
        <v>15</v>
      </c>
      <c r="B11" s="38">
        <v>152847</v>
      </c>
      <c r="C11" s="38">
        <v>9548334.7599999998</v>
      </c>
      <c r="D11" s="38">
        <v>342</v>
      </c>
      <c r="E11" s="38">
        <v>22279</v>
      </c>
      <c r="F11" s="40">
        <f t="shared" si="0"/>
        <v>153189</v>
      </c>
      <c r="G11" s="40">
        <f t="shared" si="0"/>
        <v>9570613.7599999998</v>
      </c>
      <c r="H11" s="161">
        <f>G11/G2</f>
        <v>6.2255865995687054E-2</v>
      </c>
      <c r="I11" s="175">
        <f>F11/F2</f>
        <v>9.6995826094004062E-2</v>
      </c>
      <c r="J11" s="178">
        <f>E11/G11</f>
        <v>2.3278548856620037E-3</v>
      </c>
    </row>
    <row r="12" spans="1:12" x14ac:dyDescent="0.35">
      <c r="A12" s="17" t="s">
        <v>8</v>
      </c>
      <c r="B12" s="18">
        <v>6023</v>
      </c>
      <c r="C12" s="18">
        <v>306763</v>
      </c>
      <c r="D12" s="18">
        <v>0</v>
      </c>
      <c r="E12" s="18">
        <v>0</v>
      </c>
      <c r="F12" s="25">
        <f t="shared" si="0"/>
        <v>6023</v>
      </c>
      <c r="G12" s="25">
        <f t="shared" si="0"/>
        <v>306763</v>
      </c>
      <c r="H12" s="162"/>
      <c r="I12" s="176"/>
      <c r="J12" s="179"/>
    </row>
    <row r="13" spans="1:12" x14ac:dyDescent="0.35">
      <c r="A13" s="17" t="s">
        <v>9</v>
      </c>
      <c r="B13" s="18">
        <v>117</v>
      </c>
      <c r="C13" s="18">
        <v>2395</v>
      </c>
      <c r="D13" s="18">
        <v>0</v>
      </c>
      <c r="E13" s="18">
        <v>0</v>
      </c>
      <c r="F13" s="25">
        <f t="shared" si="0"/>
        <v>117</v>
      </c>
      <c r="G13" s="25">
        <f t="shared" si="0"/>
        <v>2395</v>
      </c>
      <c r="H13" s="162"/>
      <c r="I13" s="176"/>
      <c r="J13" s="179"/>
    </row>
    <row r="14" spans="1:12" x14ac:dyDescent="0.35">
      <c r="A14" s="17" t="s">
        <v>10</v>
      </c>
      <c r="B14" s="18">
        <v>35254</v>
      </c>
      <c r="C14" s="18">
        <v>2312599</v>
      </c>
      <c r="D14" s="18">
        <v>0</v>
      </c>
      <c r="E14" s="18">
        <v>0</v>
      </c>
      <c r="F14" s="25">
        <f t="shared" si="0"/>
        <v>35254</v>
      </c>
      <c r="G14" s="25">
        <f t="shared" si="0"/>
        <v>2312599</v>
      </c>
      <c r="H14" s="162"/>
      <c r="I14" s="176"/>
      <c r="J14" s="179"/>
    </row>
    <row r="15" spans="1:12" x14ac:dyDescent="0.35">
      <c r="A15" s="17" t="s">
        <v>11</v>
      </c>
      <c r="B15" s="18">
        <v>29878</v>
      </c>
      <c r="C15" s="18">
        <v>1441360</v>
      </c>
      <c r="D15" s="18">
        <v>0</v>
      </c>
      <c r="E15" s="18">
        <v>0</v>
      </c>
      <c r="F15" s="25">
        <f t="shared" si="0"/>
        <v>29878</v>
      </c>
      <c r="G15" s="25">
        <f t="shared" si="0"/>
        <v>1441360</v>
      </c>
      <c r="H15" s="162"/>
      <c r="I15" s="176"/>
      <c r="J15" s="179"/>
    </row>
    <row r="16" spans="1:12" x14ac:dyDescent="0.35">
      <c r="A16" s="17" t="s">
        <v>12</v>
      </c>
      <c r="B16" s="18">
        <v>10733</v>
      </c>
      <c r="C16" s="18">
        <v>439800</v>
      </c>
      <c r="D16" s="18">
        <v>0</v>
      </c>
      <c r="E16" s="18">
        <v>0</v>
      </c>
      <c r="F16" s="25">
        <f t="shared" si="0"/>
        <v>10733</v>
      </c>
      <c r="G16" s="25">
        <f t="shared" si="0"/>
        <v>439800</v>
      </c>
      <c r="H16" s="162"/>
      <c r="I16" s="176"/>
      <c r="J16" s="179"/>
    </row>
    <row r="17" spans="1:13" x14ac:dyDescent="0.35">
      <c r="A17" s="17" t="s">
        <v>13</v>
      </c>
      <c r="B17" s="18">
        <v>67709</v>
      </c>
      <c r="C17" s="18">
        <v>4900648</v>
      </c>
      <c r="D17" s="18">
        <v>342</v>
      </c>
      <c r="E17" s="18">
        <v>22279</v>
      </c>
      <c r="F17" s="25">
        <f t="shared" si="0"/>
        <v>68051</v>
      </c>
      <c r="G17" s="25">
        <f t="shared" si="0"/>
        <v>4922927</v>
      </c>
      <c r="H17" s="162"/>
      <c r="I17" s="176"/>
      <c r="J17" s="179"/>
    </row>
    <row r="18" spans="1:13" ht="15" thickBot="1" x14ac:dyDescent="0.4">
      <c r="A18" s="21" t="s">
        <v>14</v>
      </c>
      <c r="B18" s="22">
        <v>3133</v>
      </c>
      <c r="C18" s="22">
        <v>144769.76</v>
      </c>
      <c r="D18" s="22">
        <v>0</v>
      </c>
      <c r="E18" s="22">
        <v>0</v>
      </c>
      <c r="F18" s="26">
        <f t="shared" si="0"/>
        <v>3133</v>
      </c>
      <c r="G18" s="26">
        <f t="shared" si="0"/>
        <v>144769.76</v>
      </c>
      <c r="H18" s="174"/>
      <c r="I18" s="177"/>
      <c r="J18" s="180"/>
    </row>
    <row r="19" spans="1:13" x14ac:dyDescent="0.35">
      <c r="A19" s="37" t="s">
        <v>49</v>
      </c>
      <c r="B19" s="38">
        <v>99784</v>
      </c>
      <c r="C19" s="38">
        <v>8136304.6699999999</v>
      </c>
      <c r="D19" s="38">
        <v>9128</v>
      </c>
      <c r="E19" s="38">
        <v>4267872.9000000004</v>
      </c>
      <c r="F19" s="40">
        <f t="shared" si="0"/>
        <v>108912</v>
      </c>
      <c r="G19" s="40">
        <f t="shared" si="0"/>
        <v>12404177.57</v>
      </c>
      <c r="H19" s="161">
        <f>G19/G2</f>
        <v>8.0687909464296173E-2</v>
      </c>
      <c r="I19" s="175">
        <f>F19/F2</f>
        <v>6.8960626491132979E-2</v>
      </c>
      <c r="J19" s="178">
        <f>E19/G19</f>
        <v>0.34406738180869173</v>
      </c>
    </row>
    <row r="20" spans="1:13" x14ac:dyDescent="0.35">
      <c r="A20" s="17" t="s">
        <v>8</v>
      </c>
      <c r="B20" s="18">
        <v>4153</v>
      </c>
      <c r="C20" s="18">
        <v>491331</v>
      </c>
      <c r="D20" s="18">
        <v>461</v>
      </c>
      <c r="E20" s="18">
        <v>112840</v>
      </c>
      <c r="F20" s="25">
        <f t="shared" si="0"/>
        <v>4614</v>
      </c>
      <c r="G20" s="25">
        <f t="shared" si="0"/>
        <v>604171</v>
      </c>
      <c r="H20" s="162"/>
      <c r="I20" s="176"/>
      <c r="J20" s="179"/>
    </row>
    <row r="21" spans="1:13" x14ac:dyDescent="0.35">
      <c r="A21" s="17" t="s">
        <v>9</v>
      </c>
      <c r="B21" s="18">
        <v>169</v>
      </c>
      <c r="C21" s="18">
        <v>20258</v>
      </c>
      <c r="D21" s="18">
        <v>0</v>
      </c>
      <c r="E21" s="18">
        <v>0</v>
      </c>
      <c r="F21" s="25">
        <f t="shared" si="0"/>
        <v>169</v>
      </c>
      <c r="G21" s="25">
        <f t="shared" si="0"/>
        <v>20258</v>
      </c>
      <c r="H21" s="162"/>
      <c r="I21" s="176"/>
      <c r="J21" s="179"/>
      <c r="M21" s="18"/>
    </row>
    <row r="22" spans="1:13" x14ac:dyDescent="0.35">
      <c r="A22" s="17" t="s">
        <v>10</v>
      </c>
      <c r="B22" s="18">
        <v>20285</v>
      </c>
      <c r="C22" s="18">
        <v>96708.6</v>
      </c>
      <c r="D22" s="18">
        <v>1836</v>
      </c>
      <c r="E22" s="18">
        <v>21315.5</v>
      </c>
      <c r="F22" s="25">
        <f t="shared" si="0"/>
        <v>22121</v>
      </c>
      <c r="G22" s="25">
        <f t="shared" si="0"/>
        <v>118024.1</v>
      </c>
      <c r="H22" s="162"/>
      <c r="I22" s="176"/>
      <c r="J22" s="179"/>
    </row>
    <row r="23" spans="1:13" x14ac:dyDescent="0.35">
      <c r="A23" s="17" t="s">
        <v>11</v>
      </c>
      <c r="B23" s="18">
        <v>21972</v>
      </c>
      <c r="C23" s="18">
        <v>2288349</v>
      </c>
      <c r="D23" s="18">
        <v>1985</v>
      </c>
      <c r="E23" s="18">
        <v>2683503</v>
      </c>
      <c r="F23" s="25">
        <f t="shared" si="0"/>
        <v>23957</v>
      </c>
      <c r="G23" s="25">
        <f t="shared" si="0"/>
        <v>4971852</v>
      </c>
      <c r="H23" s="162"/>
      <c r="I23" s="176"/>
      <c r="J23" s="179"/>
    </row>
    <row r="24" spans="1:13" x14ac:dyDescent="0.35">
      <c r="A24" s="17" t="s">
        <v>12</v>
      </c>
      <c r="B24" s="18">
        <v>3353</v>
      </c>
      <c r="C24" s="18">
        <v>349540</v>
      </c>
      <c r="D24" s="18">
        <v>210</v>
      </c>
      <c r="E24" s="18">
        <v>56210</v>
      </c>
      <c r="F24" s="25">
        <f t="shared" si="0"/>
        <v>3563</v>
      </c>
      <c r="G24" s="25">
        <f t="shared" si="0"/>
        <v>405750</v>
      </c>
      <c r="H24" s="162"/>
      <c r="I24" s="176"/>
      <c r="J24" s="179"/>
    </row>
    <row r="25" spans="1:13" x14ac:dyDescent="0.35">
      <c r="A25" s="17" t="s">
        <v>13</v>
      </c>
      <c r="B25" s="18">
        <v>48611</v>
      </c>
      <c r="C25" s="18">
        <v>4789775</v>
      </c>
      <c r="D25" s="18">
        <v>4543</v>
      </c>
      <c r="E25" s="18">
        <v>1372669</v>
      </c>
      <c r="F25" s="25">
        <f t="shared" si="0"/>
        <v>53154</v>
      </c>
      <c r="G25" s="25">
        <f t="shared" si="0"/>
        <v>6162444</v>
      </c>
      <c r="H25" s="162"/>
      <c r="I25" s="176"/>
      <c r="J25" s="179"/>
    </row>
    <row r="26" spans="1:13" ht="15" thickBot="1" x14ac:dyDescent="0.4">
      <c r="A26" s="21" t="s">
        <v>14</v>
      </c>
      <c r="B26" s="22">
        <v>1241</v>
      </c>
      <c r="C26" s="22">
        <v>100343.06999999989</v>
      </c>
      <c r="D26" s="22">
        <v>93</v>
      </c>
      <c r="E26" s="22">
        <v>21335.399999999991</v>
      </c>
      <c r="F26" s="26">
        <f t="shared" si="0"/>
        <v>1334</v>
      </c>
      <c r="G26" s="26">
        <f t="shared" si="0"/>
        <v>121678.46999999988</v>
      </c>
      <c r="H26" s="174"/>
      <c r="I26" s="177"/>
      <c r="J26" s="180"/>
    </row>
    <row r="27" spans="1:13" x14ac:dyDescent="0.35">
      <c r="A27" s="37" t="s">
        <v>50</v>
      </c>
      <c r="B27" s="38">
        <v>17177</v>
      </c>
      <c r="C27" s="38">
        <v>8172385.0799999982</v>
      </c>
      <c r="D27" s="38">
        <v>7247</v>
      </c>
      <c r="E27" s="38">
        <v>7438734.7699999996</v>
      </c>
      <c r="F27" s="40">
        <f t="shared" si="0"/>
        <v>24424</v>
      </c>
      <c r="G27" s="40">
        <f t="shared" si="0"/>
        <v>15611119.849999998</v>
      </c>
      <c r="H27" s="161">
        <f>G27/G2</f>
        <v>0.10154874178353741</v>
      </c>
      <c r="I27" s="175">
        <f>F27/F2</f>
        <v>1.5464726948540399E-2</v>
      </c>
      <c r="J27" s="178">
        <f>E27/G27</f>
        <v>0.47650231639211971</v>
      </c>
    </row>
    <row r="28" spans="1:13" x14ac:dyDescent="0.35">
      <c r="A28" s="17" t="s">
        <v>8</v>
      </c>
      <c r="B28" s="18">
        <v>340</v>
      </c>
      <c r="C28" s="18">
        <v>382604</v>
      </c>
      <c r="D28" s="18">
        <v>234</v>
      </c>
      <c r="E28" s="18">
        <v>316095</v>
      </c>
      <c r="F28" s="25">
        <f t="shared" si="0"/>
        <v>574</v>
      </c>
      <c r="G28" s="25">
        <f t="shared" si="0"/>
        <v>698699</v>
      </c>
      <c r="H28" s="162"/>
      <c r="I28" s="176"/>
      <c r="J28" s="179"/>
    </row>
    <row r="29" spans="1:13" x14ac:dyDescent="0.35">
      <c r="A29" s="17" t="s">
        <v>10</v>
      </c>
      <c r="B29" s="18">
        <v>4565</v>
      </c>
      <c r="C29" s="18">
        <v>248999.899999999</v>
      </c>
      <c r="D29" s="18">
        <v>2100</v>
      </c>
      <c r="E29" s="18">
        <v>171316.69999999902</v>
      </c>
      <c r="F29" s="25">
        <f t="shared" si="0"/>
        <v>6665</v>
      </c>
      <c r="G29" s="25">
        <f t="shared" si="0"/>
        <v>420316.599999998</v>
      </c>
      <c r="H29" s="162"/>
      <c r="I29" s="176"/>
      <c r="J29" s="179"/>
    </row>
    <row r="30" spans="1:13" x14ac:dyDescent="0.35">
      <c r="A30" s="17" t="s">
        <v>11</v>
      </c>
      <c r="B30" s="18">
        <v>2213</v>
      </c>
      <c r="C30" s="18">
        <v>3065688</v>
      </c>
      <c r="D30" s="18">
        <v>1471</v>
      </c>
      <c r="E30" s="18">
        <v>3045451</v>
      </c>
      <c r="F30" s="25">
        <f t="shared" si="0"/>
        <v>3684</v>
      </c>
      <c r="G30" s="25">
        <f t="shared" si="0"/>
        <v>6111139</v>
      </c>
      <c r="H30" s="162"/>
      <c r="I30" s="176"/>
      <c r="J30" s="179"/>
    </row>
    <row r="31" spans="1:13" x14ac:dyDescent="0.35">
      <c r="A31" s="17" t="s">
        <v>12</v>
      </c>
      <c r="B31" s="18">
        <v>273</v>
      </c>
      <c r="C31" s="18">
        <v>328660</v>
      </c>
      <c r="D31" s="18">
        <v>229</v>
      </c>
      <c r="E31" s="18">
        <v>525160</v>
      </c>
      <c r="F31" s="25">
        <f t="shared" si="0"/>
        <v>502</v>
      </c>
      <c r="G31" s="25">
        <f t="shared" si="0"/>
        <v>853820</v>
      </c>
      <c r="H31" s="162"/>
      <c r="I31" s="176"/>
      <c r="J31" s="179"/>
    </row>
    <row r="32" spans="1:13" x14ac:dyDescent="0.35">
      <c r="A32" s="17" t="s">
        <v>13</v>
      </c>
      <c r="B32" s="18">
        <v>9609</v>
      </c>
      <c r="C32" s="18">
        <v>4003078</v>
      </c>
      <c r="D32" s="18">
        <v>3126</v>
      </c>
      <c r="E32" s="18">
        <v>3281771</v>
      </c>
      <c r="F32" s="25">
        <f t="shared" si="0"/>
        <v>12735</v>
      </c>
      <c r="G32" s="25">
        <f t="shared" si="0"/>
        <v>7284849</v>
      </c>
      <c r="H32" s="162"/>
      <c r="I32" s="176"/>
      <c r="J32" s="179"/>
    </row>
    <row r="33" spans="1:10" ht="15" thickBot="1" x14ac:dyDescent="0.4">
      <c r="A33" s="21" t="s">
        <v>14</v>
      </c>
      <c r="B33" s="22">
        <v>177</v>
      </c>
      <c r="C33" s="22">
        <v>143355.17999999991</v>
      </c>
      <c r="D33" s="22">
        <v>87</v>
      </c>
      <c r="E33" s="22">
        <v>98941.069999999891</v>
      </c>
      <c r="F33" s="26">
        <f t="shared" si="0"/>
        <v>264</v>
      </c>
      <c r="G33" s="26">
        <f t="shared" si="0"/>
        <v>242296.2499999998</v>
      </c>
      <c r="H33" s="174"/>
      <c r="I33" s="177"/>
      <c r="J33" s="180"/>
    </row>
    <row r="34" spans="1:10" x14ac:dyDescent="0.35">
      <c r="A34" s="37" t="s">
        <v>18</v>
      </c>
      <c r="B34" s="38">
        <v>5330</v>
      </c>
      <c r="C34" s="38">
        <v>13105574.119999999</v>
      </c>
      <c r="D34" s="38">
        <v>4709</v>
      </c>
      <c r="E34" s="38">
        <v>43227597.409999996</v>
      </c>
      <c r="F34" s="40">
        <f>B34+D34</f>
        <v>10039</v>
      </c>
      <c r="G34" s="40">
        <f>C34+E34</f>
        <v>56333171.529999994</v>
      </c>
      <c r="H34" s="161">
        <f>G34/G2</f>
        <v>0.36644153299147797</v>
      </c>
      <c r="I34" s="164">
        <f>F34/F2</f>
        <v>6.3564687944807187E-3</v>
      </c>
      <c r="J34" s="167">
        <f>E34/G34</f>
        <v>0.76735600421466277</v>
      </c>
    </row>
    <row r="35" spans="1:10" x14ac:dyDescent="0.35">
      <c r="A35" s="17" t="s">
        <v>8</v>
      </c>
      <c r="B35" s="18">
        <v>32</v>
      </c>
      <c r="C35" s="18">
        <v>234776</v>
      </c>
      <c r="D35" s="18">
        <v>76</v>
      </c>
      <c r="E35" s="18">
        <v>3013809</v>
      </c>
      <c r="F35" s="25">
        <f>B35+D35</f>
        <v>108</v>
      </c>
      <c r="G35" s="25">
        <f>C35+E35</f>
        <v>3248585</v>
      </c>
      <c r="H35" s="162"/>
      <c r="I35" s="165"/>
      <c r="J35" s="168"/>
    </row>
    <row r="36" spans="1:10" x14ac:dyDescent="0.35">
      <c r="A36" s="17" t="s">
        <v>10</v>
      </c>
      <c r="B36" s="18">
        <v>277</v>
      </c>
      <c r="C36" s="18">
        <v>106740.69999999981</v>
      </c>
      <c r="D36" s="18">
        <v>726</v>
      </c>
      <c r="E36" s="18">
        <v>809227.39999999898</v>
      </c>
      <c r="F36" s="25">
        <f t="shared" ref="F36:G40" si="1">B36+D36</f>
        <v>1003</v>
      </c>
      <c r="G36" s="25">
        <f t="shared" si="1"/>
        <v>915968.09999999881</v>
      </c>
      <c r="H36" s="162"/>
      <c r="I36" s="165"/>
      <c r="J36" s="168"/>
    </row>
    <row r="37" spans="1:10" x14ac:dyDescent="0.35">
      <c r="A37" s="17" t="s">
        <v>11</v>
      </c>
      <c r="B37" s="18">
        <v>103</v>
      </c>
      <c r="C37" s="18">
        <v>3345063</v>
      </c>
      <c r="D37" s="18">
        <v>210</v>
      </c>
      <c r="E37" s="18">
        <v>10354024</v>
      </c>
      <c r="F37" s="25">
        <f t="shared" si="1"/>
        <v>313</v>
      </c>
      <c r="G37" s="25">
        <f t="shared" si="1"/>
        <v>13699087</v>
      </c>
      <c r="H37" s="162"/>
      <c r="I37" s="165"/>
      <c r="J37" s="168"/>
    </row>
    <row r="38" spans="1:10" x14ac:dyDescent="0.35">
      <c r="A38" s="17" t="s">
        <v>12</v>
      </c>
      <c r="B38" s="18">
        <v>3</v>
      </c>
      <c r="C38" s="18">
        <v>79550</v>
      </c>
      <c r="D38" s="18">
        <v>18</v>
      </c>
      <c r="E38" s="18">
        <v>559840</v>
      </c>
      <c r="F38" s="25">
        <f t="shared" si="1"/>
        <v>21</v>
      </c>
      <c r="G38" s="25">
        <f t="shared" si="1"/>
        <v>639390</v>
      </c>
      <c r="H38" s="162"/>
      <c r="I38" s="165"/>
      <c r="J38" s="168"/>
    </row>
    <row r="39" spans="1:10" x14ac:dyDescent="0.35">
      <c r="A39" s="17" t="s">
        <v>13</v>
      </c>
      <c r="B39" s="18">
        <v>4906</v>
      </c>
      <c r="C39" s="18">
        <v>9266605</v>
      </c>
      <c r="D39" s="18">
        <v>3657</v>
      </c>
      <c r="E39" s="18">
        <v>27709837</v>
      </c>
      <c r="F39" s="25">
        <f t="shared" si="1"/>
        <v>8563</v>
      </c>
      <c r="G39" s="25">
        <f t="shared" si="1"/>
        <v>36976442</v>
      </c>
      <c r="H39" s="162"/>
      <c r="I39" s="165"/>
      <c r="J39" s="168"/>
    </row>
    <row r="40" spans="1:10" ht="15" thickBot="1" x14ac:dyDescent="0.4">
      <c r="A40" s="17" t="s">
        <v>14</v>
      </c>
      <c r="B40" s="18">
        <v>9</v>
      </c>
      <c r="C40" s="18">
        <v>72839.42</v>
      </c>
      <c r="D40" s="18">
        <v>22</v>
      </c>
      <c r="E40" s="18">
        <v>780860.00999999908</v>
      </c>
      <c r="F40" s="27">
        <f t="shared" si="1"/>
        <v>31</v>
      </c>
      <c r="G40" s="27">
        <f t="shared" si="1"/>
        <v>853699.42999999912</v>
      </c>
      <c r="H40" s="163"/>
      <c r="I40" s="166"/>
      <c r="J40" s="169"/>
    </row>
    <row r="41" spans="1:10" x14ac:dyDescent="0.35">
      <c r="A41" s="37" t="s">
        <v>19</v>
      </c>
      <c r="B41" s="38">
        <v>0</v>
      </c>
      <c r="C41" s="38">
        <v>8.9</v>
      </c>
      <c r="D41" s="38">
        <v>0</v>
      </c>
      <c r="E41" s="38">
        <v>0</v>
      </c>
      <c r="F41" s="40">
        <f>B41+D41</f>
        <v>0</v>
      </c>
      <c r="G41" s="40">
        <f>C41+E41</f>
        <v>8.9</v>
      </c>
      <c r="H41" s="170">
        <f>G41/G2</f>
        <v>5.7893591911248005E-8</v>
      </c>
      <c r="I41" s="170">
        <f>F41/F2</f>
        <v>0</v>
      </c>
      <c r="J41" s="172">
        <f>F42/G41</f>
        <v>0</v>
      </c>
    </row>
    <row r="42" spans="1:10" ht="15" thickBot="1" x14ac:dyDescent="0.4">
      <c r="A42" s="21" t="s">
        <v>10</v>
      </c>
      <c r="B42" s="22">
        <v>0</v>
      </c>
      <c r="C42" s="22">
        <v>8.9</v>
      </c>
      <c r="D42" s="22">
        <v>0</v>
      </c>
      <c r="E42" s="22">
        <v>0</v>
      </c>
      <c r="F42" s="26">
        <f t="shared" ref="F42:G42" si="2">B42+D42</f>
        <v>0</v>
      </c>
      <c r="G42" s="26">
        <f t="shared" si="2"/>
        <v>8.9</v>
      </c>
      <c r="H42" s="171"/>
      <c r="I42" s="171"/>
      <c r="J42" s="173"/>
    </row>
  </sheetData>
  <mergeCells count="18">
    <mergeCell ref="H3:H10"/>
    <mergeCell ref="I3:I10"/>
    <mergeCell ref="J3:J10"/>
    <mergeCell ref="H11:H18"/>
    <mergeCell ref="I11:I18"/>
    <mergeCell ref="J11:J18"/>
    <mergeCell ref="H19:H26"/>
    <mergeCell ref="I19:I26"/>
    <mergeCell ref="J19:J26"/>
    <mergeCell ref="H27:H33"/>
    <mergeCell ref="I27:I33"/>
    <mergeCell ref="J27:J33"/>
    <mergeCell ref="H34:H40"/>
    <mergeCell ref="I34:I40"/>
    <mergeCell ref="J34:J40"/>
    <mergeCell ref="H41:H42"/>
    <mergeCell ref="I41:I42"/>
    <mergeCell ref="J41:J42"/>
  </mergeCells>
  <pageMargins left="0.7" right="0.7" top="0.75" bottom="0.75" header="0.3" footer="0.3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1AA90-DBC9-48B9-8F56-ACEDFD39A952}">
  <sheetPr>
    <tabColor rgb="FFFFFF00"/>
  </sheetPr>
  <dimension ref="A1:M42"/>
  <sheetViews>
    <sheetView zoomScaleNormal="100" workbookViewId="0">
      <selection activeCell="J1" sqref="J1"/>
    </sheetView>
  </sheetViews>
  <sheetFormatPr defaultRowHeight="14.5" x14ac:dyDescent="0.35"/>
  <cols>
    <col min="1" max="1" width="17.453125" customWidth="1"/>
    <col min="2" max="2" width="13.1796875" style="18" customWidth="1"/>
    <col min="3" max="3" width="14.453125" style="18" customWidth="1"/>
    <col min="4" max="4" width="13.1796875" style="18" customWidth="1"/>
    <col min="5" max="5" width="14.1796875" style="18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28">
        <f>JAN!A1</f>
        <v>2015</v>
      </c>
      <c r="B1" s="29" t="s">
        <v>0</v>
      </c>
      <c r="C1" s="30" t="s">
        <v>1</v>
      </c>
      <c r="D1" s="31" t="s">
        <v>53</v>
      </c>
      <c r="E1" s="32" t="s">
        <v>54</v>
      </c>
      <c r="F1" s="33" t="s">
        <v>2</v>
      </c>
      <c r="G1" s="34" t="s">
        <v>3</v>
      </c>
      <c r="H1" s="35" t="s">
        <v>4</v>
      </c>
      <c r="I1" s="35" t="s">
        <v>5</v>
      </c>
      <c r="J1" s="36" t="s">
        <v>56</v>
      </c>
    </row>
    <row r="2" spans="1:12" ht="15" thickBot="1" x14ac:dyDescent="0.4">
      <c r="A2" s="9" t="s">
        <v>24</v>
      </c>
      <c r="B2" s="10">
        <v>1593749</v>
      </c>
      <c r="C2" s="10">
        <v>56723444.18</v>
      </c>
      <c r="D2" s="10">
        <v>27392</v>
      </c>
      <c r="E2" s="10">
        <v>37794303.729999997</v>
      </c>
      <c r="F2" s="11">
        <f>B2+D2</f>
        <v>1621141</v>
      </c>
      <c r="G2" s="11">
        <f>C2+E2</f>
        <v>94517747.909999996</v>
      </c>
      <c r="H2" s="12">
        <f>SUM(H3:H42)</f>
        <v>0.99999999999999989</v>
      </c>
      <c r="I2" s="13">
        <f>SUM(I3:I42)</f>
        <v>1</v>
      </c>
      <c r="J2" s="13">
        <f>E2/G2</f>
        <v>0.39986462400678247</v>
      </c>
    </row>
    <row r="3" spans="1:12" x14ac:dyDescent="0.35">
      <c r="A3" s="37" t="s">
        <v>7</v>
      </c>
      <c r="B3" s="38">
        <v>1314447</v>
      </c>
      <c r="C3" s="38">
        <v>32275298.309999999</v>
      </c>
      <c r="D3" s="38">
        <v>4904</v>
      </c>
      <c r="E3" s="38">
        <v>239475.68</v>
      </c>
      <c r="F3" s="39">
        <f>B3+D3</f>
        <v>1319351</v>
      </c>
      <c r="G3" s="39">
        <f>C3+E3</f>
        <v>32514773.989999998</v>
      </c>
      <c r="H3" s="161">
        <f>G3/G$2</f>
        <v>0.34400707495655353</v>
      </c>
      <c r="I3" s="181">
        <f>F3/F2</f>
        <v>0.81384099223941653</v>
      </c>
      <c r="J3" s="184">
        <f>E3/G3</f>
        <v>7.3651343870220765E-3</v>
      </c>
    </row>
    <row r="4" spans="1:12" x14ac:dyDescent="0.35">
      <c r="A4" s="17" t="s">
        <v>8</v>
      </c>
      <c r="B4" s="18">
        <v>27989</v>
      </c>
      <c r="C4" s="18">
        <v>655567</v>
      </c>
      <c r="D4" s="18">
        <v>50</v>
      </c>
      <c r="E4" s="18">
        <v>3181</v>
      </c>
      <c r="F4" s="19">
        <f>B4+D4</f>
        <v>28039</v>
      </c>
      <c r="G4" s="19">
        <f t="shared" ref="F4:G33" si="0">C4+E4</f>
        <v>658748</v>
      </c>
      <c r="H4" s="162"/>
      <c r="I4" s="182"/>
      <c r="J4" s="185"/>
      <c r="L4" s="18"/>
    </row>
    <row r="5" spans="1:12" x14ac:dyDescent="0.35">
      <c r="A5" s="17" t="s">
        <v>9</v>
      </c>
      <c r="B5" s="18">
        <v>1452</v>
      </c>
      <c r="C5" s="18">
        <v>27882</v>
      </c>
      <c r="D5" s="18">
        <v>0</v>
      </c>
      <c r="E5" s="18">
        <v>0</v>
      </c>
      <c r="F5" s="19">
        <f t="shared" si="0"/>
        <v>1452</v>
      </c>
      <c r="G5" s="19">
        <f t="shared" si="0"/>
        <v>27882</v>
      </c>
      <c r="H5" s="162"/>
      <c r="I5" s="182"/>
      <c r="J5" s="185"/>
      <c r="L5" s="20"/>
    </row>
    <row r="6" spans="1:12" x14ac:dyDescent="0.35">
      <c r="A6" s="17" t="s">
        <v>10</v>
      </c>
      <c r="B6" s="18">
        <v>243522</v>
      </c>
      <c r="C6" s="18">
        <v>5866825</v>
      </c>
      <c r="D6" s="18">
        <v>362</v>
      </c>
      <c r="E6" s="18">
        <v>1770.8999999999999</v>
      </c>
      <c r="F6" s="19">
        <f t="shared" si="0"/>
        <v>243884</v>
      </c>
      <c r="G6" s="19">
        <f t="shared" si="0"/>
        <v>5868595.9000000004</v>
      </c>
      <c r="H6" s="162"/>
      <c r="I6" s="182"/>
      <c r="J6" s="185"/>
    </row>
    <row r="7" spans="1:12" x14ac:dyDescent="0.35">
      <c r="A7" s="17" t="s">
        <v>11</v>
      </c>
      <c r="B7" s="18">
        <v>225230</v>
      </c>
      <c r="C7" s="18">
        <v>5501912</v>
      </c>
      <c r="D7" s="18">
        <v>294</v>
      </c>
      <c r="E7" s="18">
        <v>17997</v>
      </c>
      <c r="F7" s="19">
        <f t="shared" si="0"/>
        <v>225524</v>
      </c>
      <c r="G7" s="19">
        <f t="shared" si="0"/>
        <v>5519909</v>
      </c>
      <c r="H7" s="162"/>
      <c r="I7" s="182"/>
      <c r="J7" s="185"/>
    </row>
    <row r="8" spans="1:12" x14ac:dyDescent="0.35">
      <c r="A8" s="17" t="s">
        <v>12</v>
      </c>
      <c r="B8" s="18">
        <v>40368</v>
      </c>
      <c r="C8" s="18">
        <v>959740</v>
      </c>
      <c r="D8" s="18">
        <v>182</v>
      </c>
      <c r="E8" s="18">
        <v>5110</v>
      </c>
      <c r="F8" s="19">
        <f t="shared" si="0"/>
        <v>40550</v>
      </c>
      <c r="G8" s="19">
        <f t="shared" si="0"/>
        <v>964850</v>
      </c>
      <c r="H8" s="162"/>
      <c r="I8" s="182"/>
      <c r="J8" s="185"/>
    </row>
    <row r="9" spans="1:12" x14ac:dyDescent="0.35">
      <c r="A9" s="17" t="s">
        <v>13</v>
      </c>
      <c r="B9" s="18">
        <v>765010</v>
      </c>
      <c r="C9" s="18">
        <v>19043920</v>
      </c>
      <c r="D9" s="18">
        <v>4010</v>
      </c>
      <c r="E9" s="18">
        <v>210644</v>
      </c>
      <c r="F9" s="19">
        <f t="shared" si="0"/>
        <v>769020</v>
      </c>
      <c r="G9" s="19">
        <f t="shared" si="0"/>
        <v>19254564</v>
      </c>
      <c r="H9" s="162"/>
      <c r="I9" s="182"/>
      <c r="J9" s="185"/>
    </row>
    <row r="10" spans="1:12" ht="15" thickBot="1" x14ac:dyDescent="0.4">
      <c r="A10" s="21" t="s">
        <v>14</v>
      </c>
      <c r="B10" s="22">
        <v>10876</v>
      </c>
      <c r="C10" s="22">
        <v>219452.31</v>
      </c>
      <c r="D10" s="22">
        <v>6</v>
      </c>
      <c r="E10" s="22">
        <v>772.77999999999895</v>
      </c>
      <c r="F10" s="23">
        <f t="shared" si="0"/>
        <v>10882</v>
      </c>
      <c r="G10" s="23">
        <f t="shared" si="0"/>
        <v>220225.09</v>
      </c>
      <c r="H10" s="174"/>
      <c r="I10" s="183"/>
      <c r="J10" s="186"/>
    </row>
    <row r="11" spans="1:12" x14ac:dyDescent="0.35">
      <c r="A11" s="37" t="s">
        <v>15</v>
      </c>
      <c r="B11" s="38">
        <v>153801</v>
      </c>
      <c r="C11" s="38">
        <v>5038017.3099999996</v>
      </c>
      <c r="D11" s="38">
        <v>607</v>
      </c>
      <c r="E11" s="38">
        <v>18085</v>
      </c>
      <c r="F11" s="40">
        <f t="shared" si="0"/>
        <v>154408</v>
      </c>
      <c r="G11" s="40">
        <f t="shared" si="0"/>
        <v>5056102.3099999996</v>
      </c>
      <c r="H11" s="161">
        <f>G11/G2</f>
        <v>5.3493681576230856E-2</v>
      </c>
      <c r="I11" s="175">
        <f>F11/F2</f>
        <v>9.5246496140681161E-2</v>
      </c>
      <c r="J11" s="178">
        <f>E11/G11</f>
        <v>3.576865911955805E-3</v>
      </c>
    </row>
    <row r="12" spans="1:12" x14ac:dyDescent="0.35">
      <c r="A12" s="17" t="s">
        <v>8</v>
      </c>
      <c r="B12" s="18">
        <v>6059</v>
      </c>
      <c r="C12" s="18">
        <v>135938</v>
      </c>
      <c r="D12" s="18">
        <v>0</v>
      </c>
      <c r="E12" s="18">
        <v>0</v>
      </c>
      <c r="F12" s="25">
        <f t="shared" si="0"/>
        <v>6059</v>
      </c>
      <c r="G12" s="25">
        <f t="shared" si="0"/>
        <v>135938</v>
      </c>
      <c r="H12" s="162"/>
      <c r="I12" s="176"/>
      <c r="J12" s="179"/>
    </row>
    <row r="13" spans="1:12" x14ac:dyDescent="0.35">
      <c r="A13" s="17" t="s">
        <v>9</v>
      </c>
      <c r="B13" s="18">
        <v>115</v>
      </c>
      <c r="C13" s="18">
        <v>1762</v>
      </c>
      <c r="D13" s="18">
        <v>0</v>
      </c>
      <c r="E13" s="18">
        <v>0</v>
      </c>
      <c r="F13" s="25">
        <f t="shared" si="0"/>
        <v>115</v>
      </c>
      <c r="G13" s="25">
        <f t="shared" si="0"/>
        <v>1762</v>
      </c>
      <c r="H13" s="162"/>
      <c r="I13" s="176"/>
      <c r="J13" s="179"/>
    </row>
    <row r="14" spans="1:12" x14ac:dyDescent="0.35">
      <c r="A14" s="17" t="s">
        <v>10</v>
      </c>
      <c r="B14" s="18">
        <v>34647</v>
      </c>
      <c r="C14" s="18">
        <v>1255416</v>
      </c>
      <c r="D14" s="18">
        <v>0</v>
      </c>
      <c r="E14" s="18">
        <v>0</v>
      </c>
      <c r="F14" s="25">
        <f t="shared" si="0"/>
        <v>34647</v>
      </c>
      <c r="G14" s="25">
        <f t="shared" si="0"/>
        <v>1255416</v>
      </c>
      <c r="H14" s="162"/>
      <c r="I14" s="176"/>
      <c r="J14" s="179"/>
    </row>
    <row r="15" spans="1:12" x14ac:dyDescent="0.35">
      <c r="A15" s="17" t="s">
        <v>11</v>
      </c>
      <c r="B15" s="18">
        <v>30029</v>
      </c>
      <c r="C15" s="18">
        <v>780899</v>
      </c>
      <c r="D15" s="18">
        <v>0</v>
      </c>
      <c r="E15" s="18">
        <v>0</v>
      </c>
      <c r="F15" s="25">
        <f t="shared" si="0"/>
        <v>30029</v>
      </c>
      <c r="G15" s="25">
        <f t="shared" si="0"/>
        <v>780899</v>
      </c>
      <c r="H15" s="162"/>
      <c r="I15" s="176"/>
      <c r="J15" s="179"/>
    </row>
    <row r="16" spans="1:12" x14ac:dyDescent="0.35">
      <c r="A16" s="17" t="s">
        <v>12</v>
      </c>
      <c r="B16" s="18">
        <v>9498</v>
      </c>
      <c r="C16" s="18">
        <v>248060</v>
      </c>
      <c r="D16" s="18">
        <v>0</v>
      </c>
      <c r="E16" s="18">
        <v>0</v>
      </c>
      <c r="F16" s="25">
        <f t="shared" si="0"/>
        <v>9498</v>
      </c>
      <c r="G16" s="25">
        <f t="shared" si="0"/>
        <v>248060</v>
      </c>
      <c r="H16" s="162"/>
      <c r="I16" s="176"/>
      <c r="J16" s="179"/>
    </row>
    <row r="17" spans="1:13" x14ac:dyDescent="0.35">
      <c r="A17" s="17" t="s">
        <v>13</v>
      </c>
      <c r="B17" s="18">
        <v>70355</v>
      </c>
      <c r="C17" s="18">
        <v>2520117</v>
      </c>
      <c r="D17" s="18">
        <v>607</v>
      </c>
      <c r="E17" s="18">
        <v>18085</v>
      </c>
      <c r="F17" s="25">
        <f t="shared" si="0"/>
        <v>70962</v>
      </c>
      <c r="G17" s="25">
        <f t="shared" si="0"/>
        <v>2538202</v>
      </c>
      <c r="H17" s="162"/>
      <c r="I17" s="176"/>
      <c r="J17" s="179"/>
    </row>
    <row r="18" spans="1:13" ht="15" thickBot="1" x14ac:dyDescent="0.4">
      <c r="A18" s="21" t="s">
        <v>14</v>
      </c>
      <c r="B18" s="22">
        <v>3098</v>
      </c>
      <c r="C18" s="22">
        <v>95825.31</v>
      </c>
      <c r="D18" s="22">
        <v>0</v>
      </c>
      <c r="E18" s="22">
        <v>0</v>
      </c>
      <c r="F18" s="26">
        <f t="shared" si="0"/>
        <v>3098</v>
      </c>
      <c r="G18" s="26">
        <f t="shared" si="0"/>
        <v>95825.31</v>
      </c>
      <c r="H18" s="174"/>
      <c r="I18" s="177"/>
      <c r="J18" s="180"/>
    </row>
    <row r="19" spans="1:13" x14ac:dyDescent="0.35">
      <c r="A19" s="37" t="s">
        <v>49</v>
      </c>
      <c r="B19" s="38">
        <v>102205</v>
      </c>
      <c r="C19" s="38">
        <v>4648419.18</v>
      </c>
      <c r="D19" s="38">
        <v>9490</v>
      </c>
      <c r="E19" s="38">
        <v>1441054.4</v>
      </c>
      <c r="F19" s="40">
        <f t="shared" si="0"/>
        <v>111695</v>
      </c>
      <c r="G19" s="40">
        <f t="shared" si="0"/>
        <v>6089473.5800000001</v>
      </c>
      <c r="H19" s="161">
        <f>G19/G2</f>
        <v>6.4426773962054304E-2</v>
      </c>
      <c r="I19" s="175">
        <f>F19/F2</f>
        <v>6.8899003849757667E-2</v>
      </c>
      <c r="J19" s="178">
        <f>E19/G19</f>
        <v>0.23664679402386041</v>
      </c>
    </row>
    <row r="20" spans="1:13" x14ac:dyDescent="0.35">
      <c r="A20" s="17" t="s">
        <v>8</v>
      </c>
      <c r="B20" s="18">
        <v>4135</v>
      </c>
      <c r="C20" s="18">
        <v>247749</v>
      </c>
      <c r="D20" s="18">
        <v>465</v>
      </c>
      <c r="E20" s="18">
        <v>56793</v>
      </c>
      <c r="F20" s="25">
        <f t="shared" si="0"/>
        <v>4600</v>
      </c>
      <c r="G20" s="25">
        <f t="shared" si="0"/>
        <v>304542</v>
      </c>
      <c r="H20" s="162"/>
      <c r="I20" s="176"/>
      <c r="J20" s="179"/>
    </row>
    <row r="21" spans="1:13" x14ac:dyDescent="0.35">
      <c r="A21" s="17" t="s">
        <v>9</v>
      </c>
      <c r="B21" s="18">
        <v>168</v>
      </c>
      <c r="C21" s="18">
        <v>15889</v>
      </c>
      <c r="D21" s="18">
        <v>0</v>
      </c>
      <c r="E21" s="18">
        <v>0</v>
      </c>
      <c r="F21" s="25">
        <f t="shared" si="0"/>
        <v>168</v>
      </c>
      <c r="G21" s="25">
        <f t="shared" si="0"/>
        <v>15889</v>
      </c>
      <c r="H21" s="162"/>
      <c r="I21" s="176"/>
      <c r="J21" s="179"/>
      <c r="M21" s="18"/>
    </row>
    <row r="22" spans="1:13" x14ac:dyDescent="0.35">
      <c r="A22" s="17" t="s">
        <v>10</v>
      </c>
      <c r="B22" s="18">
        <v>20047</v>
      </c>
      <c r="C22" s="18">
        <v>53283.8</v>
      </c>
      <c r="D22" s="18">
        <v>1847</v>
      </c>
      <c r="E22" s="18">
        <v>12717.899999999991</v>
      </c>
      <c r="F22" s="25">
        <f t="shared" si="0"/>
        <v>21894</v>
      </c>
      <c r="G22" s="25">
        <f t="shared" si="0"/>
        <v>66001.7</v>
      </c>
      <c r="H22" s="162"/>
      <c r="I22" s="176"/>
      <c r="J22" s="179"/>
    </row>
    <row r="23" spans="1:13" x14ac:dyDescent="0.35">
      <c r="A23" s="17" t="s">
        <v>11</v>
      </c>
      <c r="B23" s="18">
        <v>21907</v>
      </c>
      <c r="C23" s="18">
        <v>1259869</v>
      </c>
      <c r="D23" s="18">
        <v>1986</v>
      </c>
      <c r="E23" s="18">
        <v>350688</v>
      </c>
      <c r="F23" s="25">
        <f t="shared" si="0"/>
        <v>23893</v>
      </c>
      <c r="G23" s="25">
        <f t="shared" si="0"/>
        <v>1610557</v>
      </c>
      <c r="H23" s="162"/>
      <c r="I23" s="176"/>
      <c r="J23" s="179"/>
    </row>
    <row r="24" spans="1:13" x14ac:dyDescent="0.35">
      <c r="A24" s="17" t="s">
        <v>12</v>
      </c>
      <c r="B24" s="18">
        <v>3310</v>
      </c>
      <c r="C24" s="18">
        <v>179550</v>
      </c>
      <c r="D24" s="18">
        <v>215</v>
      </c>
      <c r="E24" s="18">
        <v>23560</v>
      </c>
      <c r="F24" s="25">
        <f t="shared" si="0"/>
        <v>3525</v>
      </c>
      <c r="G24" s="25">
        <f t="shared" si="0"/>
        <v>203110</v>
      </c>
      <c r="H24" s="162"/>
      <c r="I24" s="176"/>
      <c r="J24" s="179"/>
    </row>
    <row r="25" spans="1:13" x14ac:dyDescent="0.35">
      <c r="A25" s="17" t="s">
        <v>13</v>
      </c>
      <c r="B25" s="18">
        <v>51412</v>
      </c>
      <c r="C25" s="18">
        <v>2841738</v>
      </c>
      <c r="D25" s="18">
        <v>4884</v>
      </c>
      <c r="E25" s="18">
        <v>986551</v>
      </c>
      <c r="F25" s="25">
        <f t="shared" si="0"/>
        <v>56296</v>
      </c>
      <c r="G25" s="25">
        <f t="shared" si="0"/>
        <v>3828289</v>
      </c>
      <c r="H25" s="162"/>
      <c r="I25" s="176"/>
      <c r="J25" s="179"/>
    </row>
    <row r="26" spans="1:13" ht="15" thickBot="1" x14ac:dyDescent="0.4">
      <c r="A26" s="21" t="s">
        <v>14</v>
      </c>
      <c r="B26" s="22">
        <v>1226</v>
      </c>
      <c r="C26" s="22">
        <v>50340.379999999801</v>
      </c>
      <c r="D26" s="22">
        <v>93</v>
      </c>
      <c r="E26" s="22">
        <v>10744.5</v>
      </c>
      <c r="F26" s="26">
        <f t="shared" si="0"/>
        <v>1319</v>
      </c>
      <c r="G26" s="26">
        <f t="shared" si="0"/>
        <v>61084.879999999801</v>
      </c>
      <c r="H26" s="174"/>
      <c r="I26" s="177"/>
      <c r="J26" s="180"/>
    </row>
    <row r="27" spans="1:13" x14ac:dyDescent="0.35">
      <c r="A27" s="37" t="s">
        <v>50</v>
      </c>
      <c r="B27" s="38">
        <v>17679</v>
      </c>
      <c r="C27" s="38">
        <v>5346960.26</v>
      </c>
      <c r="D27" s="38">
        <v>7482</v>
      </c>
      <c r="E27" s="38">
        <v>4628474.6499999994</v>
      </c>
      <c r="F27" s="40">
        <f t="shared" si="0"/>
        <v>25161</v>
      </c>
      <c r="G27" s="40">
        <f t="shared" si="0"/>
        <v>9975434.9100000001</v>
      </c>
      <c r="H27" s="161">
        <f>G27/G2</f>
        <v>0.10554033639797079</v>
      </c>
      <c r="I27" s="175">
        <f>F27/F2</f>
        <v>1.5520550032353756E-2</v>
      </c>
      <c r="J27" s="178">
        <f>E27/G27</f>
        <v>0.46398725386500461</v>
      </c>
    </row>
    <row r="28" spans="1:13" x14ac:dyDescent="0.35">
      <c r="A28" s="17" t="s">
        <v>8</v>
      </c>
      <c r="B28" s="18">
        <v>341</v>
      </c>
      <c r="C28" s="18">
        <v>232198</v>
      </c>
      <c r="D28" s="18">
        <v>236</v>
      </c>
      <c r="E28" s="18">
        <v>205445</v>
      </c>
      <c r="F28" s="25">
        <f t="shared" si="0"/>
        <v>577</v>
      </c>
      <c r="G28" s="25">
        <f t="shared" si="0"/>
        <v>437643</v>
      </c>
      <c r="H28" s="162"/>
      <c r="I28" s="176"/>
      <c r="J28" s="179"/>
    </row>
    <row r="29" spans="1:13" x14ac:dyDescent="0.35">
      <c r="A29" s="17" t="s">
        <v>10</v>
      </c>
      <c r="B29" s="18">
        <v>4544</v>
      </c>
      <c r="C29" s="18">
        <v>150804.1</v>
      </c>
      <c r="D29" s="18">
        <v>2108</v>
      </c>
      <c r="E29" s="18">
        <v>112567.7999999998</v>
      </c>
      <c r="F29" s="25">
        <f t="shared" si="0"/>
        <v>6652</v>
      </c>
      <c r="G29" s="25">
        <f t="shared" si="0"/>
        <v>263371.89999999979</v>
      </c>
      <c r="H29" s="162"/>
      <c r="I29" s="176"/>
      <c r="J29" s="179"/>
    </row>
    <row r="30" spans="1:13" x14ac:dyDescent="0.35">
      <c r="A30" s="17" t="s">
        <v>11</v>
      </c>
      <c r="B30" s="18">
        <v>2208</v>
      </c>
      <c r="C30" s="18">
        <v>1992681</v>
      </c>
      <c r="D30" s="18">
        <v>1470</v>
      </c>
      <c r="E30" s="18">
        <v>1856225</v>
      </c>
      <c r="F30" s="25">
        <f t="shared" si="0"/>
        <v>3678</v>
      </c>
      <c r="G30" s="25">
        <f t="shared" si="0"/>
        <v>3848906</v>
      </c>
      <c r="H30" s="162"/>
      <c r="I30" s="176"/>
      <c r="J30" s="179"/>
    </row>
    <row r="31" spans="1:13" x14ac:dyDescent="0.35">
      <c r="A31" s="17" t="s">
        <v>12</v>
      </c>
      <c r="B31" s="18">
        <v>272</v>
      </c>
      <c r="C31" s="18">
        <v>256290</v>
      </c>
      <c r="D31" s="18">
        <v>230</v>
      </c>
      <c r="E31" s="18">
        <v>235640</v>
      </c>
      <c r="F31" s="25">
        <f t="shared" si="0"/>
        <v>502</v>
      </c>
      <c r="G31" s="25">
        <f t="shared" si="0"/>
        <v>491930</v>
      </c>
      <c r="H31" s="162"/>
      <c r="I31" s="176"/>
      <c r="J31" s="179"/>
    </row>
    <row r="32" spans="1:13" x14ac:dyDescent="0.35">
      <c r="A32" s="17" t="s">
        <v>13</v>
      </c>
      <c r="B32" s="18">
        <v>10138</v>
      </c>
      <c r="C32" s="18">
        <v>2604875</v>
      </c>
      <c r="D32" s="18">
        <v>3351</v>
      </c>
      <c r="E32" s="18">
        <v>2155364</v>
      </c>
      <c r="F32" s="25">
        <f t="shared" si="0"/>
        <v>13489</v>
      </c>
      <c r="G32" s="25">
        <f t="shared" si="0"/>
        <v>4760239</v>
      </c>
      <c r="H32" s="162"/>
      <c r="I32" s="176"/>
      <c r="J32" s="179"/>
    </row>
    <row r="33" spans="1:10" ht="15" thickBot="1" x14ac:dyDescent="0.4">
      <c r="A33" s="21" t="s">
        <v>14</v>
      </c>
      <c r="B33" s="22">
        <v>176</v>
      </c>
      <c r="C33" s="22">
        <v>110112.16</v>
      </c>
      <c r="D33" s="22">
        <v>87</v>
      </c>
      <c r="E33" s="22">
        <v>63232.849999999897</v>
      </c>
      <c r="F33" s="26">
        <f t="shared" si="0"/>
        <v>263</v>
      </c>
      <c r="G33" s="26">
        <f t="shared" si="0"/>
        <v>173345.00999999989</v>
      </c>
      <c r="H33" s="174"/>
      <c r="I33" s="177"/>
      <c r="J33" s="180"/>
    </row>
    <row r="34" spans="1:10" x14ac:dyDescent="0.35">
      <c r="A34" s="37" t="s">
        <v>18</v>
      </c>
      <c r="B34" s="38">
        <v>5617</v>
      </c>
      <c r="C34" s="38">
        <v>9414739.6199999992</v>
      </c>
      <c r="D34" s="38">
        <v>4909</v>
      </c>
      <c r="E34" s="38">
        <v>31467213.999999996</v>
      </c>
      <c r="F34" s="40">
        <f>B34+D34</f>
        <v>10526</v>
      </c>
      <c r="G34" s="40">
        <f>C34+E34</f>
        <v>40881953.619999997</v>
      </c>
      <c r="H34" s="161">
        <f>G34/G2</f>
        <v>0.43253203259696665</v>
      </c>
      <c r="I34" s="164">
        <f>F34/F2</f>
        <v>6.4929577377908524E-3</v>
      </c>
      <c r="J34" s="167">
        <f>E34/G34</f>
        <v>0.76970915559685527</v>
      </c>
    </row>
    <row r="35" spans="1:10" x14ac:dyDescent="0.35">
      <c r="A35" s="17" t="s">
        <v>8</v>
      </c>
      <c r="B35" s="18">
        <v>32</v>
      </c>
      <c r="C35" s="18">
        <v>220702</v>
      </c>
      <c r="D35" s="18">
        <v>77</v>
      </c>
      <c r="E35" s="18">
        <v>2843906</v>
      </c>
      <c r="F35" s="25">
        <f>B35+D35</f>
        <v>109</v>
      </c>
      <c r="G35" s="25">
        <f>C35+E35</f>
        <v>3064608</v>
      </c>
      <c r="H35" s="162"/>
      <c r="I35" s="165"/>
      <c r="J35" s="168"/>
    </row>
    <row r="36" spans="1:10" x14ac:dyDescent="0.35">
      <c r="A36" s="17" t="s">
        <v>10</v>
      </c>
      <c r="B36" s="18">
        <v>280</v>
      </c>
      <c r="C36" s="18">
        <v>97948.499999999884</v>
      </c>
      <c r="D36" s="18">
        <v>727</v>
      </c>
      <c r="E36" s="18">
        <v>676889.099999998</v>
      </c>
      <c r="F36" s="25">
        <f t="shared" ref="F36:G40" si="1">B36+D36</f>
        <v>1007</v>
      </c>
      <c r="G36" s="25">
        <f t="shared" si="1"/>
        <v>774837.59999999788</v>
      </c>
      <c r="H36" s="162"/>
      <c r="I36" s="165"/>
      <c r="J36" s="168"/>
    </row>
    <row r="37" spans="1:10" x14ac:dyDescent="0.35">
      <c r="A37" s="17" t="s">
        <v>11</v>
      </c>
      <c r="B37" s="18">
        <v>92</v>
      </c>
      <c r="C37" s="18">
        <v>2617101</v>
      </c>
      <c r="D37" s="18">
        <v>220</v>
      </c>
      <c r="E37" s="18">
        <v>1157206</v>
      </c>
      <c r="F37" s="25">
        <f t="shared" si="1"/>
        <v>312</v>
      </c>
      <c r="G37" s="25">
        <f t="shared" si="1"/>
        <v>3774307</v>
      </c>
      <c r="H37" s="162"/>
      <c r="I37" s="165"/>
      <c r="J37" s="168"/>
    </row>
    <row r="38" spans="1:10" x14ac:dyDescent="0.35">
      <c r="A38" s="17" t="s">
        <v>12</v>
      </c>
      <c r="B38" s="18">
        <v>3</v>
      </c>
      <c r="C38" s="18">
        <v>63250</v>
      </c>
      <c r="D38" s="18">
        <v>19</v>
      </c>
      <c r="E38" s="18">
        <v>540220</v>
      </c>
      <c r="F38" s="25">
        <f t="shared" si="1"/>
        <v>22</v>
      </c>
      <c r="G38" s="25">
        <f t="shared" si="1"/>
        <v>603470</v>
      </c>
      <c r="H38" s="162"/>
      <c r="I38" s="165"/>
      <c r="J38" s="168"/>
    </row>
    <row r="39" spans="1:10" x14ac:dyDescent="0.35">
      <c r="A39" s="17" t="s">
        <v>13</v>
      </c>
      <c r="B39" s="18">
        <v>5201</v>
      </c>
      <c r="C39" s="18">
        <v>6376573</v>
      </c>
      <c r="D39" s="18">
        <v>3844</v>
      </c>
      <c r="E39" s="18">
        <v>25502930</v>
      </c>
      <c r="F39" s="25">
        <f t="shared" si="1"/>
        <v>9045</v>
      </c>
      <c r="G39" s="25">
        <f t="shared" si="1"/>
        <v>31879503</v>
      </c>
      <c r="H39" s="162"/>
      <c r="I39" s="165"/>
      <c r="J39" s="168"/>
    </row>
    <row r="40" spans="1:10" ht="15" thickBot="1" x14ac:dyDescent="0.4">
      <c r="A40" s="17" t="s">
        <v>14</v>
      </c>
      <c r="B40" s="18">
        <v>9</v>
      </c>
      <c r="C40" s="18">
        <v>39165.120000000003</v>
      </c>
      <c r="D40" s="18">
        <v>22</v>
      </c>
      <c r="E40" s="18">
        <v>746062.89999999886</v>
      </c>
      <c r="F40" s="27">
        <f t="shared" si="1"/>
        <v>31</v>
      </c>
      <c r="G40" s="27">
        <f t="shared" si="1"/>
        <v>785228.01999999885</v>
      </c>
      <c r="H40" s="163"/>
      <c r="I40" s="166"/>
      <c r="J40" s="169"/>
    </row>
    <row r="41" spans="1:10" x14ac:dyDescent="0.35">
      <c r="A41" s="37" t="s">
        <v>19</v>
      </c>
      <c r="B41" s="38">
        <v>0</v>
      </c>
      <c r="C41" s="38">
        <v>9.5</v>
      </c>
      <c r="D41" s="38">
        <v>0</v>
      </c>
      <c r="E41" s="38">
        <v>0</v>
      </c>
      <c r="F41" s="40">
        <f>B41+D41</f>
        <v>0</v>
      </c>
      <c r="G41" s="40">
        <f>C41+E41</f>
        <v>9.5</v>
      </c>
      <c r="H41" s="170">
        <f>G41/G2</f>
        <v>1.0051022384754577E-7</v>
      </c>
      <c r="I41" s="170">
        <f>F41/F2</f>
        <v>0</v>
      </c>
      <c r="J41" s="172">
        <f>F42/G41</f>
        <v>0</v>
      </c>
    </row>
    <row r="42" spans="1:10" ht="15" thickBot="1" x14ac:dyDescent="0.4">
      <c r="A42" s="21" t="s">
        <v>10</v>
      </c>
      <c r="B42" s="22">
        <v>0</v>
      </c>
      <c r="C42" s="22">
        <v>9.5</v>
      </c>
      <c r="D42" s="22">
        <v>0</v>
      </c>
      <c r="E42" s="22">
        <v>0</v>
      </c>
      <c r="F42" s="26">
        <f t="shared" ref="F42:G42" si="2">B42+D42</f>
        <v>0</v>
      </c>
      <c r="G42" s="26">
        <f t="shared" si="2"/>
        <v>9.5</v>
      </c>
      <c r="H42" s="171"/>
      <c r="I42" s="171"/>
      <c r="J42" s="173"/>
    </row>
  </sheetData>
  <mergeCells count="18">
    <mergeCell ref="H3:H10"/>
    <mergeCell ref="I3:I10"/>
    <mergeCell ref="J3:J10"/>
    <mergeCell ref="H11:H18"/>
    <mergeCell ref="I11:I18"/>
    <mergeCell ref="J11:J18"/>
    <mergeCell ref="H19:H26"/>
    <mergeCell ref="I19:I26"/>
    <mergeCell ref="J19:J26"/>
    <mergeCell ref="H27:H33"/>
    <mergeCell ref="I27:I33"/>
    <mergeCell ref="J27:J33"/>
    <mergeCell ref="H34:H40"/>
    <mergeCell ref="I34:I40"/>
    <mergeCell ref="J34:J40"/>
    <mergeCell ref="H41:H42"/>
    <mergeCell ref="I41:I42"/>
    <mergeCell ref="J41:J42"/>
  </mergeCells>
  <pageMargins left="0.7" right="0.7" top="0.75" bottom="0.75" header="0.3" footer="0.3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09BCD-BB6F-4C07-83DB-32CC4B213F8E}">
  <sheetPr>
    <tabColor rgb="FFFF0000"/>
  </sheetPr>
  <dimension ref="A1:M42"/>
  <sheetViews>
    <sheetView zoomScaleNormal="100" workbookViewId="0">
      <selection activeCell="J1" sqref="J1"/>
    </sheetView>
  </sheetViews>
  <sheetFormatPr defaultRowHeight="14.5" x14ac:dyDescent="0.35"/>
  <cols>
    <col min="1" max="1" width="17.453125" customWidth="1"/>
    <col min="2" max="2" width="13.1796875" style="18" customWidth="1"/>
    <col min="3" max="3" width="14.453125" style="18" customWidth="1"/>
    <col min="4" max="4" width="13.1796875" style="18" customWidth="1"/>
    <col min="5" max="5" width="14.1796875" style="18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41">
        <f>JAN!A1</f>
        <v>2015</v>
      </c>
      <c r="B1" s="198" t="s">
        <v>0</v>
      </c>
      <c r="C1" s="42" t="s">
        <v>1</v>
      </c>
      <c r="D1" s="43" t="s">
        <v>53</v>
      </c>
      <c r="E1" s="44" t="s">
        <v>54</v>
      </c>
      <c r="F1" s="45" t="s">
        <v>2</v>
      </c>
      <c r="G1" s="46" t="s">
        <v>3</v>
      </c>
      <c r="H1" s="47" t="s">
        <v>4</v>
      </c>
      <c r="I1" s="47" t="s">
        <v>5</v>
      </c>
      <c r="J1" s="48" t="s">
        <v>56</v>
      </c>
    </row>
    <row r="2" spans="1:12" ht="15" thickBot="1" x14ac:dyDescent="0.4">
      <c r="A2" s="9" t="s">
        <v>25</v>
      </c>
      <c r="B2" s="10">
        <v>1590279</v>
      </c>
      <c r="C2" s="10">
        <v>43754591.460000001</v>
      </c>
      <c r="D2" s="10">
        <v>27886</v>
      </c>
      <c r="E2" s="10">
        <v>38095952.189999998</v>
      </c>
      <c r="F2" s="11">
        <f>B2+D2</f>
        <v>1618165</v>
      </c>
      <c r="G2" s="11">
        <f>C2+E2</f>
        <v>81850543.650000006</v>
      </c>
      <c r="H2" s="12">
        <f>SUM(H3:H42)</f>
        <v>0.99999999999999989</v>
      </c>
      <c r="I2" s="13">
        <f>SUM(I3:I42)</f>
        <v>1</v>
      </c>
      <c r="J2" s="13">
        <f>E2/G2</f>
        <v>0.46543309905064995</v>
      </c>
    </row>
    <row r="3" spans="1:12" x14ac:dyDescent="0.35">
      <c r="A3" s="49" t="s">
        <v>7</v>
      </c>
      <c r="B3" s="50">
        <v>1312398</v>
      </c>
      <c r="C3" s="50">
        <v>25112467.170000002</v>
      </c>
      <c r="D3" s="50">
        <v>5404</v>
      </c>
      <c r="E3" s="50">
        <v>182504.45</v>
      </c>
      <c r="F3" s="51">
        <f>B3+D3</f>
        <v>1317802</v>
      </c>
      <c r="G3" s="51">
        <f>C3+E3</f>
        <v>25294971.620000001</v>
      </c>
      <c r="H3" s="161">
        <f>G3/G$2</f>
        <v>0.30903852915337354</v>
      </c>
      <c r="I3" s="181">
        <f>F3/F2</f>
        <v>0.8143804865387646</v>
      </c>
      <c r="J3" s="184">
        <f>E3/G3</f>
        <v>7.2150486168444262E-3</v>
      </c>
    </row>
    <row r="4" spans="1:12" x14ac:dyDescent="0.35">
      <c r="A4" s="17" t="s">
        <v>8</v>
      </c>
      <c r="B4" s="18">
        <v>27904</v>
      </c>
      <c r="C4" s="18">
        <v>534475</v>
      </c>
      <c r="D4" s="18">
        <v>50</v>
      </c>
      <c r="E4" s="18">
        <v>2106</v>
      </c>
      <c r="F4" s="19">
        <f>B4+D4</f>
        <v>27954</v>
      </c>
      <c r="G4" s="19">
        <f t="shared" ref="F4:G33" si="0">C4+E4</f>
        <v>536581</v>
      </c>
      <c r="H4" s="162"/>
      <c r="I4" s="182"/>
      <c r="J4" s="185"/>
      <c r="L4" s="18"/>
    </row>
    <row r="5" spans="1:12" x14ac:dyDescent="0.35">
      <c r="A5" s="17" t="s">
        <v>9</v>
      </c>
      <c r="B5" s="18">
        <v>1454</v>
      </c>
      <c r="C5" s="18">
        <v>25511</v>
      </c>
      <c r="D5" s="18">
        <v>0</v>
      </c>
      <c r="E5" s="18">
        <v>0</v>
      </c>
      <c r="F5" s="19">
        <f t="shared" si="0"/>
        <v>1454</v>
      </c>
      <c r="G5" s="19">
        <f t="shared" si="0"/>
        <v>25511</v>
      </c>
      <c r="H5" s="162"/>
      <c r="I5" s="182"/>
      <c r="J5" s="185"/>
      <c r="L5" s="20"/>
    </row>
    <row r="6" spans="1:12" x14ac:dyDescent="0.35">
      <c r="A6" s="17" t="s">
        <v>10</v>
      </c>
      <c r="B6" s="18">
        <v>242222</v>
      </c>
      <c r="C6" s="18">
        <v>5000707</v>
      </c>
      <c r="D6" s="18">
        <v>360</v>
      </c>
      <c r="E6" s="18">
        <v>1325.1999999999998</v>
      </c>
      <c r="F6" s="19">
        <f t="shared" si="0"/>
        <v>242582</v>
      </c>
      <c r="G6" s="19">
        <f t="shared" si="0"/>
        <v>5002032.2</v>
      </c>
      <c r="H6" s="162"/>
      <c r="I6" s="182"/>
      <c r="J6" s="185"/>
    </row>
    <row r="7" spans="1:12" x14ac:dyDescent="0.35">
      <c r="A7" s="17" t="s">
        <v>11</v>
      </c>
      <c r="B7" s="18">
        <v>224833</v>
      </c>
      <c r="C7" s="18">
        <v>4119993</v>
      </c>
      <c r="D7" s="18">
        <v>349</v>
      </c>
      <c r="E7" s="18">
        <v>12987</v>
      </c>
      <c r="F7" s="19">
        <f t="shared" si="0"/>
        <v>225182</v>
      </c>
      <c r="G7" s="19">
        <f t="shared" si="0"/>
        <v>4132980</v>
      </c>
      <c r="H7" s="162"/>
      <c r="I7" s="182"/>
      <c r="J7" s="185"/>
    </row>
    <row r="8" spans="1:12" x14ac:dyDescent="0.35">
      <c r="A8" s="17" t="s">
        <v>12</v>
      </c>
      <c r="B8" s="18">
        <v>40397</v>
      </c>
      <c r="C8" s="18">
        <v>757370</v>
      </c>
      <c r="D8" s="18">
        <v>182</v>
      </c>
      <c r="E8" s="18">
        <v>4310</v>
      </c>
      <c r="F8" s="19">
        <f t="shared" si="0"/>
        <v>40579</v>
      </c>
      <c r="G8" s="19">
        <f t="shared" si="0"/>
        <v>761680</v>
      </c>
      <c r="H8" s="162"/>
      <c r="I8" s="182"/>
      <c r="J8" s="185"/>
    </row>
    <row r="9" spans="1:12" x14ac:dyDescent="0.35">
      <c r="A9" s="17" t="s">
        <v>13</v>
      </c>
      <c r="B9" s="18">
        <v>764717</v>
      </c>
      <c r="C9" s="18">
        <v>14506396</v>
      </c>
      <c r="D9" s="18">
        <v>4457</v>
      </c>
      <c r="E9" s="18">
        <v>161190</v>
      </c>
      <c r="F9" s="19">
        <f t="shared" si="0"/>
        <v>769174</v>
      </c>
      <c r="G9" s="19">
        <f t="shared" si="0"/>
        <v>14667586</v>
      </c>
      <c r="H9" s="162"/>
      <c r="I9" s="182"/>
      <c r="J9" s="185"/>
    </row>
    <row r="10" spans="1:12" ht="15" thickBot="1" x14ac:dyDescent="0.4">
      <c r="A10" s="21" t="s">
        <v>14</v>
      </c>
      <c r="B10" s="22">
        <v>10871</v>
      </c>
      <c r="C10" s="22">
        <v>168015.17</v>
      </c>
      <c r="D10" s="22">
        <v>6</v>
      </c>
      <c r="E10" s="22">
        <v>586.25</v>
      </c>
      <c r="F10" s="23">
        <f t="shared" si="0"/>
        <v>10877</v>
      </c>
      <c r="G10" s="23">
        <f t="shared" si="0"/>
        <v>168601.42</v>
      </c>
      <c r="H10" s="174"/>
      <c r="I10" s="183"/>
      <c r="J10" s="186"/>
    </row>
    <row r="11" spans="1:12" x14ac:dyDescent="0.35">
      <c r="A11" s="49" t="s">
        <v>15</v>
      </c>
      <c r="B11" s="50">
        <v>155124</v>
      </c>
      <c r="C11" s="50">
        <v>3328174.42</v>
      </c>
      <c r="D11" s="50">
        <v>853</v>
      </c>
      <c r="E11" s="50">
        <v>20283</v>
      </c>
      <c r="F11" s="52">
        <f t="shared" si="0"/>
        <v>155977</v>
      </c>
      <c r="G11" s="52">
        <f t="shared" si="0"/>
        <v>3348457.42</v>
      </c>
      <c r="H11" s="161">
        <f>G11/G2</f>
        <v>4.0909409646908312E-2</v>
      </c>
      <c r="I11" s="175">
        <f>F11/F2</f>
        <v>9.6391282718387802E-2</v>
      </c>
      <c r="J11" s="178">
        <f>E11/G11</f>
        <v>6.0574161340238878E-3</v>
      </c>
    </row>
    <row r="12" spans="1:12" x14ac:dyDescent="0.35">
      <c r="A12" s="17" t="s">
        <v>8</v>
      </c>
      <c r="B12" s="18">
        <v>5969</v>
      </c>
      <c r="C12" s="18">
        <v>106785</v>
      </c>
      <c r="D12" s="18">
        <v>0</v>
      </c>
      <c r="E12" s="18">
        <v>0</v>
      </c>
      <c r="F12" s="25">
        <f t="shared" si="0"/>
        <v>5969</v>
      </c>
      <c r="G12" s="25">
        <f t="shared" si="0"/>
        <v>106785</v>
      </c>
      <c r="H12" s="162"/>
      <c r="I12" s="176"/>
      <c r="J12" s="179"/>
    </row>
    <row r="13" spans="1:12" x14ac:dyDescent="0.35">
      <c r="A13" s="17" t="s">
        <v>9</v>
      </c>
      <c r="B13" s="18">
        <v>112</v>
      </c>
      <c r="C13" s="18">
        <v>1565</v>
      </c>
      <c r="D13" s="18">
        <v>0</v>
      </c>
      <c r="E13" s="18">
        <v>0</v>
      </c>
      <c r="F13" s="25">
        <f t="shared" si="0"/>
        <v>112</v>
      </c>
      <c r="G13" s="25">
        <f t="shared" si="0"/>
        <v>1565</v>
      </c>
      <c r="H13" s="162"/>
      <c r="I13" s="176"/>
      <c r="J13" s="179"/>
    </row>
    <row r="14" spans="1:12" x14ac:dyDescent="0.35">
      <c r="A14" s="17" t="s">
        <v>10</v>
      </c>
      <c r="B14" s="18">
        <v>35339</v>
      </c>
      <c r="C14" s="18">
        <v>866704</v>
      </c>
      <c r="D14" s="18">
        <v>0</v>
      </c>
      <c r="E14" s="18">
        <v>0</v>
      </c>
      <c r="F14" s="25">
        <f t="shared" si="0"/>
        <v>35339</v>
      </c>
      <c r="G14" s="25">
        <f t="shared" si="0"/>
        <v>866704</v>
      </c>
      <c r="H14" s="162"/>
      <c r="I14" s="176"/>
      <c r="J14" s="179"/>
    </row>
    <row r="15" spans="1:12" x14ac:dyDescent="0.35">
      <c r="A15" s="17" t="s">
        <v>11</v>
      </c>
      <c r="B15" s="18">
        <v>29977</v>
      </c>
      <c r="C15" s="18">
        <v>570201</v>
      </c>
      <c r="D15" s="18">
        <v>29</v>
      </c>
      <c r="E15" s="18">
        <v>660</v>
      </c>
      <c r="F15" s="25">
        <f t="shared" si="0"/>
        <v>30006</v>
      </c>
      <c r="G15" s="25">
        <f t="shared" si="0"/>
        <v>570861</v>
      </c>
      <c r="H15" s="162"/>
      <c r="I15" s="176"/>
      <c r="J15" s="179"/>
    </row>
    <row r="16" spans="1:12" x14ac:dyDescent="0.35">
      <c r="A16" s="17" t="s">
        <v>12</v>
      </c>
      <c r="B16" s="18">
        <v>9381</v>
      </c>
      <c r="C16" s="18">
        <v>174060</v>
      </c>
      <c r="D16" s="18">
        <v>0</v>
      </c>
      <c r="E16" s="18">
        <v>0</v>
      </c>
      <c r="F16" s="25">
        <f t="shared" si="0"/>
        <v>9381</v>
      </c>
      <c r="G16" s="25">
        <f t="shared" si="0"/>
        <v>174060</v>
      </c>
      <c r="H16" s="162"/>
      <c r="I16" s="176"/>
      <c r="J16" s="179"/>
    </row>
    <row r="17" spans="1:13" x14ac:dyDescent="0.35">
      <c r="A17" s="17" t="s">
        <v>13</v>
      </c>
      <c r="B17" s="18">
        <v>71273</v>
      </c>
      <c r="C17" s="18">
        <v>1541232</v>
      </c>
      <c r="D17" s="18">
        <v>824</v>
      </c>
      <c r="E17" s="18">
        <v>19623</v>
      </c>
      <c r="F17" s="25">
        <f t="shared" si="0"/>
        <v>72097</v>
      </c>
      <c r="G17" s="25">
        <f t="shared" si="0"/>
        <v>1560855</v>
      </c>
      <c r="H17" s="162"/>
      <c r="I17" s="176"/>
      <c r="J17" s="179"/>
    </row>
    <row r="18" spans="1:13" ht="15" thickBot="1" x14ac:dyDescent="0.4">
      <c r="A18" s="21" t="s">
        <v>14</v>
      </c>
      <c r="B18" s="22">
        <v>3073</v>
      </c>
      <c r="C18" s="22">
        <v>67627.419999999896</v>
      </c>
      <c r="D18" s="22">
        <v>0</v>
      </c>
      <c r="E18" s="22">
        <v>0</v>
      </c>
      <c r="F18" s="26">
        <f t="shared" si="0"/>
        <v>3073</v>
      </c>
      <c r="G18" s="26">
        <f t="shared" si="0"/>
        <v>67627.419999999896</v>
      </c>
      <c r="H18" s="174"/>
      <c r="I18" s="177"/>
      <c r="J18" s="180"/>
    </row>
    <row r="19" spans="1:13" x14ac:dyDescent="0.35">
      <c r="A19" s="49" t="s">
        <v>49</v>
      </c>
      <c r="B19" s="50">
        <v>100165</v>
      </c>
      <c r="C19" s="50">
        <v>3821804.8099999996</v>
      </c>
      <c r="D19" s="50">
        <v>9441</v>
      </c>
      <c r="E19" s="50">
        <v>2190601.8000000003</v>
      </c>
      <c r="F19" s="52">
        <f t="shared" si="0"/>
        <v>109606</v>
      </c>
      <c r="G19" s="52">
        <f t="shared" si="0"/>
        <v>6012406.6099999994</v>
      </c>
      <c r="H19" s="161">
        <f>G19/G2</f>
        <v>7.3455915402462921E-2</v>
      </c>
      <c r="I19" s="175">
        <f>F19/F2</f>
        <v>6.7734748928570329E-2</v>
      </c>
      <c r="J19" s="178">
        <f>E19/G19</f>
        <v>0.36434691498684257</v>
      </c>
    </row>
    <row r="20" spans="1:13" x14ac:dyDescent="0.35">
      <c r="A20" s="17" t="s">
        <v>8</v>
      </c>
      <c r="B20" s="18">
        <v>4112</v>
      </c>
      <c r="C20" s="18">
        <v>233298</v>
      </c>
      <c r="D20" s="18">
        <v>471</v>
      </c>
      <c r="E20" s="18">
        <v>49615</v>
      </c>
      <c r="F20" s="25">
        <f t="shared" si="0"/>
        <v>4583</v>
      </c>
      <c r="G20" s="25">
        <f t="shared" si="0"/>
        <v>282913</v>
      </c>
      <c r="H20" s="162"/>
      <c r="I20" s="176"/>
      <c r="J20" s="179"/>
    </row>
    <row r="21" spans="1:13" x14ac:dyDescent="0.35">
      <c r="A21" s="17" t="s">
        <v>9</v>
      </c>
      <c r="B21" s="18">
        <v>168</v>
      </c>
      <c r="C21" s="18">
        <v>12953</v>
      </c>
      <c r="D21" s="18">
        <v>0</v>
      </c>
      <c r="E21" s="18">
        <v>0</v>
      </c>
      <c r="F21" s="25">
        <f t="shared" si="0"/>
        <v>168</v>
      </c>
      <c r="G21" s="25">
        <f t="shared" si="0"/>
        <v>12953</v>
      </c>
      <c r="H21" s="162"/>
      <c r="I21" s="176"/>
      <c r="J21" s="179"/>
      <c r="M21" s="18"/>
    </row>
    <row r="22" spans="1:13" x14ac:dyDescent="0.35">
      <c r="A22" s="17" t="s">
        <v>10</v>
      </c>
      <c r="B22" s="18">
        <v>19840</v>
      </c>
      <c r="C22" s="18">
        <v>46320.4</v>
      </c>
      <c r="D22" s="18">
        <v>1899</v>
      </c>
      <c r="E22" s="18">
        <v>9732.6</v>
      </c>
      <c r="F22" s="25">
        <f t="shared" si="0"/>
        <v>21739</v>
      </c>
      <c r="G22" s="25">
        <f t="shared" si="0"/>
        <v>56053</v>
      </c>
      <c r="H22" s="162"/>
      <c r="I22" s="176"/>
      <c r="J22" s="179"/>
    </row>
    <row r="23" spans="1:13" x14ac:dyDescent="0.35">
      <c r="A23" s="17" t="s">
        <v>11</v>
      </c>
      <c r="B23" s="18">
        <v>21811</v>
      </c>
      <c r="C23" s="18">
        <v>983196</v>
      </c>
      <c r="D23" s="18">
        <v>2003</v>
      </c>
      <c r="E23" s="18">
        <v>1317015</v>
      </c>
      <c r="F23" s="25">
        <f t="shared" si="0"/>
        <v>23814</v>
      </c>
      <c r="G23" s="25">
        <f t="shared" si="0"/>
        <v>2300211</v>
      </c>
      <c r="H23" s="162"/>
      <c r="I23" s="176"/>
      <c r="J23" s="179"/>
    </row>
    <row r="24" spans="1:13" x14ac:dyDescent="0.35">
      <c r="A24" s="17" t="s">
        <v>12</v>
      </c>
      <c r="B24" s="18">
        <v>3301</v>
      </c>
      <c r="C24" s="18">
        <v>118130</v>
      </c>
      <c r="D24" s="18">
        <v>216</v>
      </c>
      <c r="E24" s="18">
        <v>17390</v>
      </c>
      <c r="F24" s="25">
        <f t="shared" si="0"/>
        <v>3517</v>
      </c>
      <c r="G24" s="25">
        <f t="shared" si="0"/>
        <v>135520</v>
      </c>
      <c r="H24" s="162"/>
      <c r="I24" s="176"/>
      <c r="J24" s="179"/>
    </row>
    <row r="25" spans="1:13" x14ac:dyDescent="0.35">
      <c r="A25" s="17" t="s">
        <v>13</v>
      </c>
      <c r="B25" s="18">
        <v>49714</v>
      </c>
      <c r="C25" s="18">
        <v>2381355</v>
      </c>
      <c r="D25" s="18">
        <v>4759</v>
      </c>
      <c r="E25" s="18">
        <v>790623</v>
      </c>
      <c r="F25" s="25">
        <f t="shared" si="0"/>
        <v>54473</v>
      </c>
      <c r="G25" s="25">
        <f t="shared" si="0"/>
        <v>3171978</v>
      </c>
      <c r="H25" s="162"/>
      <c r="I25" s="176"/>
      <c r="J25" s="179"/>
    </row>
    <row r="26" spans="1:13" ht="15" thickBot="1" x14ac:dyDescent="0.4">
      <c r="A26" s="21" t="s">
        <v>14</v>
      </c>
      <c r="B26" s="22">
        <v>1219</v>
      </c>
      <c r="C26" s="22">
        <v>46552.409999999902</v>
      </c>
      <c r="D26" s="22">
        <v>93</v>
      </c>
      <c r="E26" s="22">
        <v>6226.2000000000007</v>
      </c>
      <c r="F26" s="26">
        <f t="shared" si="0"/>
        <v>1312</v>
      </c>
      <c r="G26" s="26">
        <f t="shared" si="0"/>
        <v>52778.609999999899</v>
      </c>
      <c r="H26" s="174"/>
      <c r="I26" s="177"/>
      <c r="J26" s="180"/>
    </row>
    <row r="27" spans="1:13" x14ac:dyDescent="0.35">
      <c r="A27" s="49" t="s">
        <v>50</v>
      </c>
      <c r="B27" s="50">
        <v>17179</v>
      </c>
      <c r="C27" s="50">
        <v>4027752.04</v>
      </c>
      <c r="D27" s="50">
        <v>7357</v>
      </c>
      <c r="E27" s="50">
        <v>3708378.79</v>
      </c>
      <c r="F27" s="52">
        <f t="shared" si="0"/>
        <v>24536</v>
      </c>
      <c r="G27" s="52">
        <f t="shared" si="0"/>
        <v>7736130.8300000001</v>
      </c>
      <c r="H27" s="161">
        <f>G27/G2</f>
        <v>9.4515326166682095E-2</v>
      </c>
      <c r="I27" s="175">
        <f>F27/F2</f>
        <v>1.5162854220675889E-2</v>
      </c>
      <c r="J27" s="178">
        <f>E27/G27</f>
        <v>0.47935833448152787</v>
      </c>
    </row>
    <row r="28" spans="1:13" x14ac:dyDescent="0.35">
      <c r="A28" s="17" t="s">
        <v>8</v>
      </c>
      <c r="B28" s="18">
        <v>339</v>
      </c>
      <c r="C28" s="18">
        <v>201945</v>
      </c>
      <c r="D28" s="18">
        <v>240</v>
      </c>
      <c r="E28" s="18">
        <v>192214</v>
      </c>
      <c r="F28" s="25">
        <f t="shared" si="0"/>
        <v>579</v>
      </c>
      <c r="G28" s="25">
        <f t="shared" si="0"/>
        <v>394159</v>
      </c>
      <c r="H28" s="162"/>
      <c r="I28" s="176"/>
      <c r="J28" s="179"/>
    </row>
    <row r="29" spans="1:13" x14ac:dyDescent="0.35">
      <c r="A29" s="17" t="s">
        <v>10</v>
      </c>
      <c r="B29" s="18">
        <v>4509</v>
      </c>
      <c r="C29" s="18">
        <v>135721.39999999991</v>
      </c>
      <c r="D29" s="18">
        <v>2128</v>
      </c>
      <c r="E29" s="18">
        <v>93289.799999999799</v>
      </c>
      <c r="F29" s="25">
        <f t="shared" si="0"/>
        <v>6637</v>
      </c>
      <c r="G29" s="25">
        <f t="shared" si="0"/>
        <v>229011.19999999972</v>
      </c>
      <c r="H29" s="162"/>
      <c r="I29" s="176"/>
      <c r="J29" s="179"/>
    </row>
    <row r="30" spans="1:13" x14ac:dyDescent="0.35">
      <c r="A30" s="17" t="s">
        <v>11</v>
      </c>
      <c r="B30" s="18">
        <v>2200</v>
      </c>
      <c r="C30" s="18">
        <v>1512442</v>
      </c>
      <c r="D30" s="18">
        <v>1473</v>
      </c>
      <c r="E30" s="18">
        <v>1635299</v>
      </c>
      <c r="F30" s="25">
        <f t="shared" si="0"/>
        <v>3673</v>
      </c>
      <c r="G30" s="25">
        <f t="shared" si="0"/>
        <v>3147741</v>
      </c>
      <c r="H30" s="162"/>
      <c r="I30" s="176"/>
      <c r="J30" s="179"/>
    </row>
    <row r="31" spans="1:13" x14ac:dyDescent="0.35">
      <c r="A31" s="17" t="s">
        <v>12</v>
      </c>
      <c r="B31" s="18">
        <v>271</v>
      </c>
      <c r="C31" s="18">
        <v>114500</v>
      </c>
      <c r="D31" s="18">
        <v>228</v>
      </c>
      <c r="E31" s="18">
        <v>165370</v>
      </c>
      <c r="F31" s="25">
        <f t="shared" si="0"/>
        <v>499</v>
      </c>
      <c r="G31" s="25">
        <f t="shared" si="0"/>
        <v>279870</v>
      </c>
      <c r="H31" s="162"/>
      <c r="I31" s="176"/>
      <c r="J31" s="179"/>
    </row>
    <row r="32" spans="1:13" x14ac:dyDescent="0.35">
      <c r="A32" s="17" t="s">
        <v>13</v>
      </c>
      <c r="B32" s="18">
        <v>9686</v>
      </c>
      <c r="C32" s="18">
        <v>1980942</v>
      </c>
      <c r="D32" s="18">
        <v>3202</v>
      </c>
      <c r="E32" s="18">
        <v>1579648</v>
      </c>
      <c r="F32" s="25">
        <f t="shared" si="0"/>
        <v>12888</v>
      </c>
      <c r="G32" s="25">
        <f t="shared" si="0"/>
        <v>3560590</v>
      </c>
      <c r="H32" s="162"/>
      <c r="I32" s="176"/>
      <c r="J32" s="179"/>
    </row>
    <row r="33" spans="1:10" ht="15" thickBot="1" x14ac:dyDescent="0.4">
      <c r="A33" s="21" t="s">
        <v>14</v>
      </c>
      <c r="B33" s="22">
        <v>174</v>
      </c>
      <c r="C33" s="22">
        <v>82201.64</v>
      </c>
      <c r="D33" s="22">
        <v>86</v>
      </c>
      <c r="E33" s="22">
        <v>42557.99</v>
      </c>
      <c r="F33" s="26">
        <f t="shared" si="0"/>
        <v>260</v>
      </c>
      <c r="G33" s="26">
        <f t="shared" si="0"/>
        <v>124759.63</v>
      </c>
      <c r="H33" s="174"/>
      <c r="I33" s="177"/>
      <c r="J33" s="180"/>
    </row>
    <row r="34" spans="1:10" x14ac:dyDescent="0.35">
      <c r="A34" s="49" t="s">
        <v>18</v>
      </c>
      <c r="B34" s="50">
        <v>5413</v>
      </c>
      <c r="C34" s="50">
        <v>7464383.1199999992</v>
      </c>
      <c r="D34" s="50">
        <v>4831</v>
      </c>
      <c r="E34" s="50">
        <v>31994184.149999999</v>
      </c>
      <c r="F34" s="52">
        <f>B34+D34</f>
        <v>10244</v>
      </c>
      <c r="G34" s="52">
        <f>C34+E34</f>
        <v>39458567.269999996</v>
      </c>
      <c r="H34" s="161">
        <f>G34/G2</f>
        <v>0.48208069867841363</v>
      </c>
      <c r="I34" s="164">
        <f>F34/F2</f>
        <v>6.3306275936013939E-3</v>
      </c>
      <c r="J34" s="167">
        <f>E34/G34</f>
        <v>0.81082984922072676</v>
      </c>
    </row>
    <row r="35" spans="1:10" x14ac:dyDescent="0.35">
      <c r="A35" s="17" t="s">
        <v>8</v>
      </c>
      <c r="B35" s="18">
        <v>33</v>
      </c>
      <c r="C35" s="18">
        <v>240421</v>
      </c>
      <c r="D35" s="18">
        <v>77</v>
      </c>
      <c r="E35" s="18">
        <v>2946970</v>
      </c>
      <c r="F35" s="25">
        <f>B35+D35</f>
        <v>110</v>
      </c>
      <c r="G35" s="25">
        <f>C35+E35</f>
        <v>3187391</v>
      </c>
      <c r="H35" s="162"/>
      <c r="I35" s="165"/>
      <c r="J35" s="168"/>
    </row>
    <row r="36" spans="1:10" x14ac:dyDescent="0.35">
      <c r="A36" s="17" t="s">
        <v>10</v>
      </c>
      <c r="B36" s="18">
        <v>284</v>
      </c>
      <c r="C36" s="18">
        <v>80379.199999999895</v>
      </c>
      <c r="D36" s="18">
        <v>724</v>
      </c>
      <c r="E36" s="18">
        <v>518181.49999999994</v>
      </c>
      <c r="F36" s="25">
        <f t="shared" ref="F36:G40" si="1">B36+D36</f>
        <v>1008</v>
      </c>
      <c r="G36" s="25">
        <f t="shared" si="1"/>
        <v>598560.69999999984</v>
      </c>
      <c r="H36" s="162"/>
      <c r="I36" s="165"/>
      <c r="J36" s="168"/>
    </row>
    <row r="37" spans="1:10" x14ac:dyDescent="0.35">
      <c r="A37" s="17" t="s">
        <v>11</v>
      </c>
      <c r="B37" s="18">
        <v>91</v>
      </c>
      <c r="C37" s="18">
        <v>2531530</v>
      </c>
      <c r="D37" s="18">
        <v>221</v>
      </c>
      <c r="E37" s="18">
        <v>4973392</v>
      </c>
      <c r="F37" s="25">
        <f t="shared" si="1"/>
        <v>312</v>
      </c>
      <c r="G37" s="25">
        <f t="shared" si="1"/>
        <v>7504922</v>
      </c>
      <c r="H37" s="162"/>
      <c r="I37" s="165"/>
      <c r="J37" s="168"/>
    </row>
    <row r="38" spans="1:10" x14ac:dyDescent="0.35">
      <c r="A38" s="17" t="s">
        <v>12</v>
      </c>
      <c r="B38" s="18">
        <v>3</v>
      </c>
      <c r="C38" s="18">
        <v>74430</v>
      </c>
      <c r="D38" s="18">
        <v>19</v>
      </c>
      <c r="E38" s="18">
        <v>353570</v>
      </c>
      <c r="F38" s="25">
        <f t="shared" si="1"/>
        <v>22</v>
      </c>
      <c r="G38" s="25">
        <f t="shared" si="1"/>
        <v>428000</v>
      </c>
      <c r="H38" s="162"/>
      <c r="I38" s="165"/>
      <c r="J38" s="168"/>
    </row>
    <row r="39" spans="1:10" x14ac:dyDescent="0.35">
      <c r="A39" s="17" t="s">
        <v>13</v>
      </c>
      <c r="B39" s="18">
        <v>4993</v>
      </c>
      <c r="C39" s="18">
        <v>4486780</v>
      </c>
      <c r="D39" s="18">
        <v>3768</v>
      </c>
      <c r="E39" s="18">
        <v>22449753</v>
      </c>
      <c r="F39" s="25">
        <f t="shared" si="1"/>
        <v>8761</v>
      </c>
      <c r="G39" s="25">
        <f t="shared" si="1"/>
        <v>26936533</v>
      </c>
      <c r="H39" s="162"/>
      <c r="I39" s="165"/>
      <c r="J39" s="168"/>
    </row>
    <row r="40" spans="1:10" ht="15" thickBot="1" x14ac:dyDescent="0.4">
      <c r="A40" s="17" t="s">
        <v>14</v>
      </c>
      <c r="B40" s="18">
        <v>9</v>
      </c>
      <c r="C40" s="18">
        <v>50842.919999999896</v>
      </c>
      <c r="D40" s="18">
        <v>22</v>
      </c>
      <c r="E40" s="18">
        <v>752317.64999999898</v>
      </c>
      <c r="F40" s="27">
        <f t="shared" si="1"/>
        <v>31</v>
      </c>
      <c r="G40" s="27">
        <f t="shared" si="1"/>
        <v>803160.5699999989</v>
      </c>
      <c r="H40" s="163"/>
      <c r="I40" s="166"/>
      <c r="J40" s="169"/>
    </row>
    <row r="41" spans="1:10" x14ac:dyDescent="0.35">
      <c r="A41" s="49" t="s">
        <v>19</v>
      </c>
      <c r="B41" s="50">
        <v>0</v>
      </c>
      <c r="C41" s="50">
        <v>9.9</v>
      </c>
      <c r="D41" s="50">
        <v>0</v>
      </c>
      <c r="E41" s="50">
        <v>0</v>
      </c>
      <c r="F41" s="52">
        <f>B41+D41</f>
        <v>0</v>
      </c>
      <c r="G41" s="52">
        <f>C41+E41</f>
        <v>9.9</v>
      </c>
      <c r="H41" s="170">
        <f>G41/G2</f>
        <v>1.2095215936907219E-7</v>
      </c>
      <c r="I41" s="170">
        <f>F41/F2</f>
        <v>0</v>
      </c>
      <c r="J41" s="172">
        <f>F42/G41</f>
        <v>0</v>
      </c>
    </row>
    <row r="42" spans="1:10" ht="15" thickBot="1" x14ac:dyDescent="0.4">
      <c r="A42" s="21" t="s">
        <v>10</v>
      </c>
      <c r="B42" s="22">
        <v>0</v>
      </c>
      <c r="C42" s="22">
        <v>9.9</v>
      </c>
      <c r="D42" s="22">
        <v>0</v>
      </c>
      <c r="E42" s="22">
        <v>0</v>
      </c>
      <c r="F42" s="26">
        <f t="shared" ref="F42:G42" si="2">B42+D42</f>
        <v>0</v>
      </c>
      <c r="G42" s="26">
        <f t="shared" si="2"/>
        <v>9.9</v>
      </c>
      <c r="H42" s="171"/>
      <c r="I42" s="171"/>
      <c r="J42" s="173"/>
    </row>
  </sheetData>
  <mergeCells count="18">
    <mergeCell ref="H3:H10"/>
    <mergeCell ref="I3:I10"/>
    <mergeCell ref="J3:J10"/>
    <mergeCell ref="H11:H18"/>
    <mergeCell ref="I11:I18"/>
    <mergeCell ref="J11:J18"/>
    <mergeCell ref="H19:H26"/>
    <mergeCell ref="I19:I26"/>
    <mergeCell ref="J19:J26"/>
    <mergeCell ref="H27:H33"/>
    <mergeCell ref="I27:I33"/>
    <mergeCell ref="J27:J33"/>
    <mergeCell ref="H34:H40"/>
    <mergeCell ref="I34:I40"/>
    <mergeCell ref="J34:J40"/>
    <mergeCell ref="H41:H42"/>
    <mergeCell ref="I41:I42"/>
    <mergeCell ref="J41:J42"/>
  </mergeCells>
  <pageMargins left="0.7" right="0.7" top="0.75" bottom="0.75" header="0.3" footer="0.3"/>
  <pageSetup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05C20-A284-4FC2-ADBD-B6E11F7AB37B}">
  <sheetPr>
    <tabColor rgb="FFFF0000"/>
  </sheetPr>
  <dimension ref="A1:M42"/>
  <sheetViews>
    <sheetView zoomScaleNormal="100" workbookViewId="0">
      <selection activeCell="J1" sqref="J1"/>
    </sheetView>
  </sheetViews>
  <sheetFormatPr defaultRowHeight="14.5" x14ac:dyDescent="0.35"/>
  <cols>
    <col min="1" max="1" width="17.453125" customWidth="1"/>
    <col min="2" max="2" width="13.1796875" style="18" customWidth="1"/>
    <col min="3" max="3" width="14.453125" style="18" customWidth="1"/>
    <col min="4" max="4" width="13.1796875" style="18" customWidth="1"/>
    <col min="5" max="5" width="14.1796875" style="18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41">
        <f>JAN!A1</f>
        <v>2015</v>
      </c>
      <c r="B1" s="198" t="s">
        <v>0</v>
      </c>
      <c r="C1" s="42" t="s">
        <v>1</v>
      </c>
      <c r="D1" s="43" t="s">
        <v>53</v>
      </c>
      <c r="E1" s="44" t="s">
        <v>54</v>
      </c>
      <c r="F1" s="45" t="s">
        <v>2</v>
      </c>
      <c r="G1" s="46" t="s">
        <v>3</v>
      </c>
      <c r="H1" s="47" t="s">
        <v>4</v>
      </c>
      <c r="I1" s="47" t="s">
        <v>5</v>
      </c>
      <c r="J1" s="48" t="s">
        <v>56</v>
      </c>
    </row>
    <row r="2" spans="1:12" ht="15" thickBot="1" x14ac:dyDescent="0.4">
      <c r="A2" s="9" t="s">
        <v>26</v>
      </c>
      <c r="B2" s="10">
        <v>1540412</v>
      </c>
      <c r="C2" s="10">
        <v>36835129.629999995</v>
      </c>
      <c r="D2" s="10">
        <v>27607</v>
      </c>
      <c r="E2" s="10">
        <v>35973446.799999997</v>
      </c>
      <c r="F2" s="11">
        <f>B2+D2</f>
        <v>1568019</v>
      </c>
      <c r="G2" s="11">
        <f>C2+E2</f>
        <v>72808576.429999992</v>
      </c>
      <c r="H2" s="12">
        <f>SUM(H3:H42)</f>
        <v>1.0000000000000002</v>
      </c>
      <c r="I2" s="13">
        <f>SUM(I3:I42)</f>
        <v>0.99999999999999989</v>
      </c>
      <c r="J2" s="13">
        <f>E2/G2</f>
        <v>0.49408254581911487</v>
      </c>
    </row>
    <row r="3" spans="1:12" x14ac:dyDescent="0.35">
      <c r="A3" s="49" t="s">
        <v>7</v>
      </c>
      <c r="B3" s="50">
        <v>1271856</v>
      </c>
      <c r="C3" s="50">
        <v>20627991.43</v>
      </c>
      <c r="D3" s="50">
        <v>5540</v>
      </c>
      <c r="E3" s="50">
        <v>148943.66</v>
      </c>
      <c r="F3" s="51">
        <f>B3+D3</f>
        <v>1277396</v>
      </c>
      <c r="G3" s="51">
        <f>C3+E3</f>
        <v>20776935.09</v>
      </c>
      <c r="H3" s="161">
        <f>G3/G$2</f>
        <v>0.28536384185420066</v>
      </c>
      <c r="I3" s="181">
        <f>F3/F2</f>
        <v>0.81465594485781101</v>
      </c>
      <c r="J3" s="184">
        <f>E3/G3</f>
        <v>7.1687021860932232E-3</v>
      </c>
    </row>
    <row r="4" spans="1:12" x14ac:dyDescent="0.35">
      <c r="A4" s="17" t="s">
        <v>8</v>
      </c>
      <c r="B4" s="18">
        <v>27792</v>
      </c>
      <c r="C4" s="18">
        <v>450218</v>
      </c>
      <c r="D4" s="18">
        <v>50</v>
      </c>
      <c r="E4" s="18">
        <v>1736</v>
      </c>
      <c r="F4" s="19">
        <f>B4+D4</f>
        <v>27842</v>
      </c>
      <c r="G4" s="19">
        <f t="shared" ref="F4:G33" si="0">C4+E4</f>
        <v>451954</v>
      </c>
      <c r="H4" s="162"/>
      <c r="I4" s="182"/>
      <c r="J4" s="185"/>
      <c r="L4" s="18"/>
    </row>
    <row r="5" spans="1:12" x14ac:dyDescent="0.35">
      <c r="A5" s="17" t="s">
        <v>9</v>
      </c>
      <c r="B5" s="18">
        <v>1449</v>
      </c>
      <c r="C5" s="18">
        <v>24826</v>
      </c>
      <c r="D5" s="18">
        <v>0</v>
      </c>
      <c r="E5" s="18">
        <v>0</v>
      </c>
      <c r="F5" s="19">
        <f t="shared" si="0"/>
        <v>1449</v>
      </c>
      <c r="G5" s="19">
        <f t="shared" si="0"/>
        <v>24826</v>
      </c>
      <c r="H5" s="162"/>
      <c r="I5" s="182"/>
      <c r="J5" s="185"/>
      <c r="L5" s="20"/>
    </row>
    <row r="6" spans="1:12" x14ac:dyDescent="0.35">
      <c r="A6" s="17" t="s">
        <v>10</v>
      </c>
      <c r="B6" s="18">
        <v>252407</v>
      </c>
      <c r="C6" s="18">
        <v>4235463</v>
      </c>
      <c r="D6" s="18">
        <v>363</v>
      </c>
      <c r="E6" s="18">
        <v>1129.4000000000001</v>
      </c>
      <c r="F6" s="19">
        <f t="shared" si="0"/>
        <v>252770</v>
      </c>
      <c r="G6" s="19">
        <f t="shared" si="0"/>
        <v>4236592.4000000004</v>
      </c>
      <c r="H6" s="162"/>
      <c r="I6" s="182"/>
      <c r="J6" s="185"/>
    </row>
    <row r="7" spans="1:12" x14ac:dyDescent="0.35">
      <c r="A7" s="17" t="s">
        <v>11</v>
      </c>
      <c r="B7" s="18">
        <v>224997</v>
      </c>
      <c r="C7" s="18">
        <v>3456591</v>
      </c>
      <c r="D7" s="18">
        <v>374</v>
      </c>
      <c r="E7" s="18">
        <v>10389</v>
      </c>
      <c r="F7" s="19">
        <f t="shared" si="0"/>
        <v>225371</v>
      </c>
      <c r="G7" s="19">
        <f t="shared" si="0"/>
        <v>3466980</v>
      </c>
      <c r="H7" s="162"/>
      <c r="I7" s="182"/>
      <c r="J7" s="185"/>
    </row>
    <row r="8" spans="1:12" x14ac:dyDescent="0.35">
      <c r="A8" s="17" t="s">
        <v>12</v>
      </c>
      <c r="B8" s="18">
        <v>40509</v>
      </c>
      <c r="C8" s="18">
        <v>666240</v>
      </c>
      <c r="D8" s="18">
        <v>182</v>
      </c>
      <c r="E8" s="18">
        <v>4290</v>
      </c>
      <c r="F8" s="19">
        <f t="shared" si="0"/>
        <v>40691</v>
      </c>
      <c r="G8" s="19">
        <f t="shared" si="0"/>
        <v>670530</v>
      </c>
      <c r="H8" s="162"/>
      <c r="I8" s="182"/>
      <c r="J8" s="185"/>
    </row>
    <row r="9" spans="1:12" x14ac:dyDescent="0.35">
      <c r="A9" s="17" t="s">
        <v>13</v>
      </c>
      <c r="B9" s="18">
        <v>713753</v>
      </c>
      <c r="C9" s="18">
        <v>11629782</v>
      </c>
      <c r="D9" s="18">
        <v>4565</v>
      </c>
      <c r="E9" s="18">
        <v>130841</v>
      </c>
      <c r="F9" s="19">
        <f t="shared" si="0"/>
        <v>718318</v>
      </c>
      <c r="G9" s="19">
        <f t="shared" si="0"/>
        <v>11760623</v>
      </c>
      <c r="H9" s="162"/>
      <c r="I9" s="182"/>
      <c r="J9" s="185"/>
    </row>
    <row r="10" spans="1:12" ht="15" thickBot="1" x14ac:dyDescent="0.4">
      <c r="A10" s="21" t="s">
        <v>14</v>
      </c>
      <c r="B10" s="22">
        <v>10949</v>
      </c>
      <c r="C10" s="22">
        <v>164871.42999999988</v>
      </c>
      <c r="D10" s="22">
        <v>6</v>
      </c>
      <c r="E10" s="22">
        <v>558.25999999999897</v>
      </c>
      <c r="F10" s="23">
        <f t="shared" si="0"/>
        <v>10955</v>
      </c>
      <c r="G10" s="23">
        <f t="shared" si="0"/>
        <v>165429.68999999989</v>
      </c>
      <c r="H10" s="174"/>
      <c r="I10" s="183"/>
      <c r="J10" s="186"/>
    </row>
    <row r="11" spans="1:12" x14ac:dyDescent="0.35">
      <c r="A11" s="49" t="s">
        <v>15</v>
      </c>
      <c r="B11" s="50">
        <v>149645</v>
      </c>
      <c r="C11" s="50">
        <v>2584860.9700000002</v>
      </c>
      <c r="D11" s="50">
        <v>1051</v>
      </c>
      <c r="E11" s="50">
        <v>31356</v>
      </c>
      <c r="F11" s="52">
        <f t="shared" si="0"/>
        <v>150696</v>
      </c>
      <c r="G11" s="52">
        <f t="shared" si="0"/>
        <v>2616216.9700000002</v>
      </c>
      <c r="H11" s="161">
        <f>G11/G2</f>
        <v>3.5932813114610163E-2</v>
      </c>
      <c r="I11" s="175">
        <f>F11/F2</f>
        <v>9.6105978307660808E-2</v>
      </c>
      <c r="J11" s="178">
        <f>E11/G11</f>
        <v>1.1985244480697637E-2</v>
      </c>
    </row>
    <row r="12" spans="1:12" x14ac:dyDescent="0.35">
      <c r="A12" s="17" t="s">
        <v>8</v>
      </c>
      <c r="B12" s="18">
        <v>6010</v>
      </c>
      <c r="C12" s="18">
        <v>92519</v>
      </c>
      <c r="D12" s="18">
        <v>0</v>
      </c>
      <c r="E12" s="18">
        <v>0</v>
      </c>
      <c r="F12" s="25">
        <f t="shared" si="0"/>
        <v>6010</v>
      </c>
      <c r="G12" s="25">
        <f t="shared" si="0"/>
        <v>92519</v>
      </c>
      <c r="H12" s="162"/>
      <c r="I12" s="176"/>
      <c r="J12" s="179"/>
    </row>
    <row r="13" spans="1:12" x14ac:dyDescent="0.35">
      <c r="A13" s="17" t="s">
        <v>9</v>
      </c>
      <c r="B13" s="18">
        <v>113</v>
      </c>
      <c r="C13" s="18">
        <v>1545</v>
      </c>
      <c r="D13" s="18">
        <v>0</v>
      </c>
      <c r="E13" s="18">
        <v>0</v>
      </c>
      <c r="F13" s="25">
        <f t="shared" si="0"/>
        <v>113</v>
      </c>
      <c r="G13" s="25">
        <f t="shared" si="0"/>
        <v>1545</v>
      </c>
      <c r="H13" s="162"/>
      <c r="I13" s="176"/>
      <c r="J13" s="179"/>
    </row>
    <row r="14" spans="1:12" x14ac:dyDescent="0.35">
      <c r="A14" s="17" t="s">
        <v>10</v>
      </c>
      <c r="B14" s="18">
        <v>34797</v>
      </c>
      <c r="C14" s="18">
        <v>670510</v>
      </c>
      <c r="D14" s="18">
        <v>0</v>
      </c>
      <c r="E14" s="18">
        <v>0</v>
      </c>
      <c r="F14" s="25">
        <f t="shared" si="0"/>
        <v>34797</v>
      </c>
      <c r="G14" s="25">
        <f t="shared" si="0"/>
        <v>670510</v>
      </c>
      <c r="H14" s="162"/>
      <c r="I14" s="176"/>
      <c r="J14" s="179"/>
    </row>
    <row r="15" spans="1:12" x14ac:dyDescent="0.35">
      <c r="A15" s="17" t="s">
        <v>11</v>
      </c>
      <c r="B15" s="18">
        <v>29800</v>
      </c>
      <c r="C15" s="18">
        <v>482583</v>
      </c>
      <c r="D15" s="18">
        <v>67</v>
      </c>
      <c r="E15" s="18">
        <v>1276</v>
      </c>
      <c r="F15" s="25">
        <f t="shared" si="0"/>
        <v>29867</v>
      </c>
      <c r="G15" s="25">
        <f t="shared" si="0"/>
        <v>483859</v>
      </c>
      <c r="H15" s="162"/>
      <c r="I15" s="176"/>
      <c r="J15" s="179"/>
    </row>
    <row r="16" spans="1:12" x14ac:dyDescent="0.35">
      <c r="A16" s="17" t="s">
        <v>12</v>
      </c>
      <c r="B16" s="18">
        <v>9293</v>
      </c>
      <c r="C16" s="18">
        <v>145100</v>
      </c>
      <c r="D16" s="18">
        <v>0</v>
      </c>
      <c r="E16" s="18">
        <v>11340</v>
      </c>
      <c r="F16" s="25">
        <f t="shared" si="0"/>
        <v>9293</v>
      </c>
      <c r="G16" s="25">
        <f t="shared" si="0"/>
        <v>156440</v>
      </c>
      <c r="H16" s="162"/>
      <c r="I16" s="176"/>
      <c r="J16" s="179"/>
    </row>
    <row r="17" spans="1:13" x14ac:dyDescent="0.35">
      <c r="A17" s="17" t="s">
        <v>13</v>
      </c>
      <c r="B17" s="18">
        <v>66642</v>
      </c>
      <c r="C17" s="18">
        <v>1142527</v>
      </c>
      <c r="D17" s="18">
        <v>984</v>
      </c>
      <c r="E17" s="18">
        <v>18740</v>
      </c>
      <c r="F17" s="25">
        <f t="shared" si="0"/>
        <v>67626</v>
      </c>
      <c r="G17" s="25">
        <f t="shared" si="0"/>
        <v>1161267</v>
      </c>
      <c r="H17" s="162"/>
      <c r="I17" s="176"/>
      <c r="J17" s="179"/>
    </row>
    <row r="18" spans="1:13" ht="15" thickBot="1" x14ac:dyDescent="0.4">
      <c r="A18" s="21" t="s">
        <v>14</v>
      </c>
      <c r="B18" s="22">
        <v>2990</v>
      </c>
      <c r="C18" s="22">
        <v>50076.97</v>
      </c>
      <c r="D18" s="22">
        <v>0</v>
      </c>
      <c r="E18" s="22">
        <v>0</v>
      </c>
      <c r="F18" s="26">
        <f t="shared" si="0"/>
        <v>2990</v>
      </c>
      <c r="G18" s="26">
        <f t="shared" si="0"/>
        <v>50076.97</v>
      </c>
      <c r="H18" s="174"/>
      <c r="I18" s="177"/>
      <c r="J18" s="180"/>
    </row>
    <row r="19" spans="1:13" x14ac:dyDescent="0.35">
      <c r="A19" s="49" t="s">
        <v>49</v>
      </c>
      <c r="B19" s="50">
        <v>97039</v>
      </c>
      <c r="C19" s="50">
        <v>3321989.09</v>
      </c>
      <c r="D19" s="50">
        <v>9096</v>
      </c>
      <c r="E19" s="50">
        <v>1582437.32</v>
      </c>
      <c r="F19" s="52">
        <f t="shared" si="0"/>
        <v>106135</v>
      </c>
      <c r="G19" s="52">
        <f t="shared" si="0"/>
        <v>4904426.41</v>
      </c>
      <c r="H19" s="161">
        <f>G19/G2</f>
        <v>6.7360559023087616E-2</v>
      </c>
      <c r="I19" s="175">
        <f>F19/F2</f>
        <v>6.7687317564391752E-2</v>
      </c>
      <c r="J19" s="178">
        <f>E19/G19</f>
        <v>0.32265492184232814</v>
      </c>
    </row>
    <row r="20" spans="1:13" x14ac:dyDescent="0.35">
      <c r="A20" s="17" t="s">
        <v>8</v>
      </c>
      <c r="B20" s="18">
        <v>4091</v>
      </c>
      <c r="C20" s="18">
        <v>205025</v>
      </c>
      <c r="D20" s="18">
        <v>470</v>
      </c>
      <c r="E20" s="18">
        <v>39985</v>
      </c>
      <c r="F20" s="25">
        <f t="shared" si="0"/>
        <v>4561</v>
      </c>
      <c r="G20" s="25">
        <f t="shared" si="0"/>
        <v>245010</v>
      </c>
      <c r="H20" s="162"/>
      <c r="I20" s="176"/>
      <c r="J20" s="179"/>
    </row>
    <row r="21" spans="1:13" x14ac:dyDescent="0.35">
      <c r="A21" s="17" t="s">
        <v>9</v>
      </c>
      <c r="B21" s="18">
        <v>167</v>
      </c>
      <c r="C21" s="18">
        <v>11229</v>
      </c>
      <c r="D21" s="18">
        <v>0</v>
      </c>
      <c r="E21" s="18">
        <v>0</v>
      </c>
      <c r="F21" s="25">
        <f t="shared" si="0"/>
        <v>167</v>
      </c>
      <c r="G21" s="25">
        <f t="shared" si="0"/>
        <v>11229</v>
      </c>
      <c r="H21" s="162"/>
      <c r="I21" s="176"/>
      <c r="J21" s="179"/>
      <c r="M21" s="18"/>
    </row>
    <row r="22" spans="1:13" x14ac:dyDescent="0.35">
      <c r="A22" s="17" t="s">
        <v>10</v>
      </c>
      <c r="B22" s="18">
        <v>19736</v>
      </c>
      <c r="C22" s="18">
        <v>39763.499999999898</v>
      </c>
      <c r="D22" s="18">
        <v>1901</v>
      </c>
      <c r="E22" s="18">
        <v>8381.0999999999804</v>
      </c>
      <c r="F22" s="25">
        <f t="shared" si="0"/>
        <v>21637</v>
      </c>
      <c r="G22" s="25">
        <f t="shared" si="0"/>
        <v>48144.599999999875</v>
      </c>
      <c r="H22" s="162"/>
      <c r="I22" s="176"/>
      <c r="J22" s="179"/>
    </row>
    <row r="23" spans="1:13" x14ac:dyDescent="0.35">
      <c r="A23" s="17" t="s">
        <v>11</v>
      </c>
      <c r="B23" s="18">
        <v>21820</v>
      </c>
      <c r="C23" s="18">
        <v>889766</v>
      </c>
      <c r="D23" s="18">
        <v>1956</v>
      </c>
      <c r="E23" s="18">
        <v>771944</v>
      </c>
      <c r="F23" s="25">
        <f t="shared" si="0"/>
        <v>23776</v>
      </c>
      <c r="G23" s="25">
        <f t="shared" si="0"/>
        <v>1661710</v>
      </c>
      <c r="H23" s="162"/>
      <c r="I23" s="176"/>
      <c r="J23" s="179"/>
    </row>
    <row r="24" spans="1:13" x14ac:dyDescent="0.35">
      <c r="A24" s="17" t="s">
        <v>12</v>
      </c>
      <c r="B24" s="18">
        <v>3293</v>
      </c>
      <c r="C24" s="18">
        <v>106940</v>
      </c>
      <c r="D24" s="18">
        <v>221</v>
      </c>
      <c r="E24" s="18">
        <v>71530</v>
      </c>
      <c r="F24" s="25">
        <f t="shared" si="0"/>
        <v>3514</v>
      </c>
      <c r="G24" s="25">
        <f t="shared" si="0"/>
        <v>178470</v>
      </c>
      <c r="H24" s="162"/>
      <c r="I24" s="176"/>
      <c r="J24" s="179"/>
    </row>
    <row r="25" spans="1:13" x14ac:dyDescent="0.35">
      <c r="A25" s="17" t="s">
        <v>13</v>
      </c>
      <c r="B25" s="18">
        <v>46721</v>
      </c>
      <c r="C25" s="18">
        <v>2016302</v>
      </c>
      <c r="D25" s="18">
        <v>4459</v>
      </c>
      <c r="E25" s="18">
        <v>685258</v>
      </c>
      <c r="F25" s="25">
        <f t="shared" si="0"/>
        <v>51180</v>
      </c>
      <c r="G25" s="25">
        <f t="shared" si="0"/>
        <v>2701560</v>
      </c>
      <c r="H25" s="162"/>
      <c r="I25" s="176"/>
      <c r="J25" s="179"/>
    </row>
    <row r="26" spans="1:13" ht="15" thickBot="1" x14ac:dyDescent="0.4">
      <c r="A26" s="21" t="s">
        <v>14</v>
      </c>
      <c r="B26" s="22">
        <v>1211</v>
      </c>
      <c r="C26" s="22">
        <v>52963.59</v>
      </c>
      <c r="D26" s="22">
        <v>89</v>
      </c>
      <c r="E26" s="22">
        <v>5339.22</v>
      </c>
      <c r="F26" s="26">
        <f t="shared" si="0"/>
        <v>1300</v>
      </c>
      <c r="G26" s="26">
        <f t="shared" si="0"/>
        <v>58302.81</v>
      </c>
      <c r="H26" s="174"/>
      <c r="I26" s="177"/>
      <c r="J26" s="180"/>
    </row>
    <row r="27" spans="1:13" x14ac:dyDescent="0.35">
      <c r="A27" s="49" t="s">
        <v>50</v>
      </c>
      <c r="B27" s="50">
        <v>16743</v>
      </c>
      <c r="C27" s="50">
        <v>3433889.68</v>
      </c>
      <c r="D27" s="50">
        <v>7245</v>
      </c>
      <c r="E27" s="50">
        <v>3269847.68</v>
      </c>
      <c r="F27" s="52">
        <f t="shared" si="0"/>
        <v>23988</v>
      </c>
      <c r="G27" s="52">
        <f t="shared" si="0"/>
        <v>6703737.3600000003</v>
      </c>
      <c r="H27" s="161">
        <f>G27/G2</f>
        <v>9.2073457396123423E-2</v>
      </c>
      <c r="I27" s="175">
        <f>F27/F2</f>
        <v>1.5298284013140147E-2</v>
      </c>
      <c r="J27" s="178">
        <f>E27/G27</f>
        <v>0.48776488463145878</v>
      </c>
    </row>
    <row r="28" spans="1:13" x14ac:dyDescent="0.35">
      <c r="A28" s="17" t="s">
        <v>8</v>
      </c>
      <c r="B28" s="18">
        <v>337</v>
      </c>
      <c r="C28" s="18">
        <v>177362</v>
      </c>
      <c r="D28" s="18">
        <v>238</v>
      </c>
      <c r="E28" s="18">
        <v>169683</v>
      </c>
      <c r="F28" s="25">
        <f t="shared" si="0"/>
        <v>575</v>
      </c>
      <c r="G28" s="25">
        <f t="shared" si="0"/>
        <v>347045</v>
      </c>
      <c r="H28" s="162"/>
      <c r="I28" s="176"/>
      <c r="J28" s="179"/>
    </row>
    <row r="29" spans="1:13" x14ac:dyDescent="0.35">
      <c r="A29" s="17" t="s">
        <v>10</v>
      </c>
      <c r="B29" s="18">
        <v>4503</v>
      </c>
      <c r="C29" s="18">
        <v>114176.1999999999</v>
      </c>
      <c r="D29" s="18">
        <v>2139</v>
      </c>
      <c r="E29" s="18">
        <v>83404.200000000012</v>
      </c>
      <c r="F29" s="25">
        <f t="shared" si="0"/>
        <v>6642</v>
      </c>
      <c r="G29" s="25">
        <f t="shared" si="0"/>
        <v>197580.39999999991</v>
      </c>
      <c r="H29" s="162"/>
      <c r="I29" s="176"/>
      <c r="J29" s="179"/>
    </row>
    <row r="30" spans="1:13" x14ac:dyDescent="0.35">
      <c r="A30" s="17" t="s">
        <v>11</v>
      </c>
      <c r="B30" s="18">
        <v>2195</v>
      </c>
      <c r="C30" s="18">
        <v>1365573</v>
      </c>
      <c r="D30" s="18">
        <v>1480</v>
      </c>
      <c r="E30" s="18">
        <v>1464682</v>
      </c>
      <c r="F30" s="25">
        <f t="shared" si="0"/>
        <v>3675</v>
      </c>
      <c r="G30" s="25">
        <f t="shared" si="0"/>
        <v>2830255</v>
      </c>
      <c r="H30" s="162"/>
      <c r="I30" s="176"/>
      <c r="J30" s="179"/>
    </row>
    <row r="31" spans="1:13" x14ac:dyDescent="0.35">
      <c r="A31" s="17" t="s">
        <v>12</v>
      </c>
      <c r="B31" s="18">
        <v>266</v>
      </c>
      <c r="C31" s="18">
        <v>97710</v>
      </c>
      <c r="D31" s="18">
        <v>234</v>
      </c>
      <c r="E31" s="18">
        <v>158220</v>
      </c>
      <c r="F31" s="25">
        <f t="shared" si="0"/>
        <v>500</v>
      </c>
      <c r="G31" s="25">
        <f t="shared" si="0"/>
        <v>255930</v>
      </c>
      <c r="H31" s="162"/>
      <c r="I31" s="176"/>
      <c r="J31" s="179"/>
    </row>
    <row r="32" spans="1:13" x14ac:dyDescent="0.35">
      <c r="A32" s="17" t="s">
        <v>13</v>
      </c>
      <c r="B32" s="18">
        <v>9264</v>
      </c>
      <c r="C32" s="18">
        <v>1636005</v>
      </c>
      <c r="D32" s="18">
        <v>3065</v>
      </c>
      <c r="E32" s="18">
        <v>1355074</v>
      </c>
      <c r="F32" s="25">
        <f t="shared" si="0"/>
        <v>12329</v>
      </c>
      <c r="G32" s="25">
        <f t="shared" si="0"/>
        <v>2991079</v>
      </c>
      <c r="H32" s="162"/>
      <c r="I32" s="176"/>
      <c r="J32" s="179"/>
    </row>
    <row r="33" spans="1:10" ht="15" thickBot="1" x14ac:dyDescent="0.4">
      <c r="A33" s="21" t="s">
        <v>14</v>
      </c>
      <c r="B33" s="22">
        <v>178</v>
      </c>
      <c r="C33" s="22">
        <v>43063.48</v>
      </c>
      <c r="D33" s="22">
        <v>89</v>
      </c>
      <c r="E33" s="22">
        <v>38784.479999999901</v>
      </c>
      <c r="F33" s="26">
        <f t="shared" si="0"/>
        <v>267</v>
      </c>
      <c r="G33" s="26">
        <f t="shared" si="0"/>
        <v>81847.959999999905</v>
      </c>
      <c r="H33" s="174"/>
      <c r="I33" s="177"/>
      <c r="J33" s="180"/>
    </row>
    <row r="34" spans="1:10" x14ac:dyDescent="0.35">
      <c r="A34" s="49" t="s">
        <v>18</v>
      </c>
      <c r="B34" s="50">
        <v>5129</v>
      </c>
      <c r="C34" s="50">
        <v>6866389.0599999996</v>
      </c>
      <c r="D34" s="50">
        <v>4675</v>
      </c>
      <c r="E34" s="50">
        <v>30940862.140000001</v>
      </c>
      <c r="F34" s="52">
        <f>B34+D34</f>
        <v>9804</v>
      </c>
      <c r="G34" s="52">
        <f>C34+E34</f>
        <v>37807251.200000003</v>
      </c>
      <c r="H34" s="161">
        <f>G34/G2</f>
        <v>0.5192691995063089</v>
      </c>
      <c r="I34" s="164">
        <f>F34/F2</f>
        <v>6.2524752569962485E-3</v>
      </c>
      <c r="J34" s="167">
        <f>E34/G34</f>
        <v>0.81838433522509035</v>
      </c>
    </row>
    <row r="35" spans="1:10" x14ac:dyDescent="0.35">
      <c r="A35" s="17" t="s">
        <v>8</v>
      </c>
      <c r="B35" s="18">
        <v>32</v>
      </c>
      <c r="C35" s="18">
        <v>184056</v>
      </c>
      <c r="D35" s="18">
        <v>76</v>
      </c>
      <c r="E35" s="18">
        <v>3106777</v>
      </c>
      <c r="F35" s="25">
        <f>B35+D35</f>
        <v>108</v>
      </c>
      <c r="G35" s="25">
        <f>C35+E35</f>
        <v>3290833</v>
      </c>
      <c r="H35" s="162"/>
      <c r="I35" s="165"/>
      <c r="J35" s="168"/>
    </row>
    <row r="36" spans="1:10" x14ac:dyDescent="0.35">
      <c r="A36" s="17" t="s">
        <v>10</v>
      </c>
      <c r="B36" s="18">
        <v>282</v>
      </c>
      <c r="C36" s="18">
        <v>361244.19999999902</v>
      </c>
      <c r="D36" s="18">
        <v>724</v>
      </c>
      <c r="E36" s="18">
        <v>475475.09999999986</v>
      </c>
      <c r="F36" s="25">
        <f t="shared" ref="F36:G40" si="1">B36+D36</f>
        <v>1006</v>
      </c>
      <c r="G36" s="25">
        <f t="shared" si="1"/>
        <v>836719.29999999888</v>
      </c>
      <c r="H36" s="162"/>
      <c r="I36" s="165"/>
      <c r="J36" s="168"/>
    </row>
    <row r="37" spans="1:10" x14ac:dyDescent="0.35">
      <c r="A37" s="17" t="s">
        <v>11</v>
      </c>
      <c r="B37" s="18">
        <v>90</v>
      </c>
      <c r="C37" s="18">
        <v>2443992</v>
      </c>
      <c r="D37" s="18">
        <v>222</v>
      </c>
      <c r="E37" s="18">
        <v>4284766</v>
      </c>
      <c r="F37" s="25">
        <f t="shared" si="1"/>
        <v>312</v>
      </c>
      <c r="G37" s="25">
        <f t="shared" si="1"/>
        <v>6728758</v>
      </c>
      <c r="H37" s="162"/>
      <c r="I37" s="165"/>
      <c r="J37" s="168"/>
    </row>
    <row r="38" spans="1:10" x14ac:dyDescent="0.35">
      <c r="A38" s="17" t="s">
        <v>12</v>
      </c>
      <c r="B38" s="18">
        <v>2</v>
      </c>
      <c r="C38" s="18">
        <v>58520</v>
      </c>
      <c r="D38" s="18">
        <v>20</v>
      </c>
      <c r="E38" s="18">
        <v>518780</v>
      </c>
      <c r="F38" s="25">
        <f t="shared" si="1"/>
        <v>22</v>
      </c>
      <c r="G38" s="25">
        <f t="shared" si="1"/>
        <v>577300</v>
      </c>
      <c r="H38" s="162"/>
      <c r="I38" s="165"/>
      <c r="J38" s="168"/>
    </row>
    <row r="39" spans="1:10" x14ac:dyDescent="0.35">
      <c r="A39" s="17" t="s">
        <v>13</v>
      </c>
      <c r="B39" s="18">
        <v>4714</v>
      </c>
      <c r="C39" s="18">
        <v>3770985</v>
      </c>
      <c r="D39" s="18">
        <v>3611</v>
      </c>
      <c r="E39" s="18">
        <v>21744695</v>
      </c>
      <c r="F39" s="25">
        <f t="shared" si="1"/>
        <v>8325</v>
      </c>
      <c r="G39" s="25">
        <f t="shared" si="1"/>
        <v>25515680</v>
      </c>
      <c r="H39" s="162"/>
      <c r="I39" s="165"/>
      <c r="J39" s="168"/>
    </row>
    <row r="40" spans="1:10" ht="15" thickBot="1" x14ac:dyDescent="0.4">
      <c r="A40" s="17" t="s">
        <v>14</v>
      </c>
      <c r="B40" s="18">
        <v>9</v>
      </c>
      <c r="C40" s="18">
        <v>47591.86</v>
      </c>
      <c r="D40" s="18">
        <v>22</v>
      </c>
      <c r="E40" s="18">
        <v>810369.03999999992</v>
      </c>
      <c r="F40" s="27">
        <f t="shared" si="1"/>
        <v>31</v>
      </c>
      <c r="G40" s="27">
        <f t="shared" si="1"/>
        <v>857960.89999999991</v>
      </c>
      <c r="H40" s="163"/>
      <c r="I40" s="166"/>
      <c r="J40" s="169"/>
    </row>
    <row r="41" spans="1:10" x14ac:dyDescent="0.35">
      <c r="A41" s="49" t="s">
        <v>19</v>
      </c>
      <c r="B41" s="50">
        <v>0</v>
      </c>
      <c r="C41" s="50">
        <v>9.4</v>
      </c>
      <c r="D41" s="50">
        <v>0</v>
      </c>
      <c r="E41" s="50">
        <v>0</v>
      </c>
      <c r="F41" s="52">
        <f>B41+D41</f>
        <v>0</v>
      </c>
      <c r="G41" s="52">
        <f>C41+E41</f>
        <v>9.4</v>
      </c>
      <c r="H41" s="170">
        <f>G41/G2</f>
        <v>1.2910566942669725E-7</v>
      </c>
      <c r="I41" s="170">
        <f>F41/F2</f>
        <v>0</v>
      </c>
      <c r="J41" s="172">
        <f>F42/G41</f>
        <v>0</v>
      </c>
    </row>
    <row r="42" spans="1:10" ht="15" thickBot="1" x14ac:dyDescent="0.4">
      <c r="A42" s="21" t="s">
        <v>10</v>
      </c>
      <c r="B42" s="22">
        <v>0</v>
      </c>
      <c r="C42" s="22">
        <v>9.4</v>
      </c>
      <c r="D42" s="22">
        <v>0</v>
      </c>
      <c r="E42" s="22">
        <v>0</v>
      </c>
      <c r="F42" s="26">
        <f t="shared" ref="F42:G42" si="2">B42+D42</f>
        <v>0</v>
      </c>
      <c r="G42" s="26">
        <f t="shared" si="2"/>
        <v>9.4</v>
      </c>
      <c r="H42" s="171"/>
      <c r="I42" s="171"/>
      <c r="J42" s="173"/>
    </row>
  </sheetData>
  <mergeCells count="18">
    <mergeCell ref="H3:H10"/>
    <mergeCell ref="I3:I10"/>
    <mergeCell ref="J3:J10"/>
    <mergeCell ref="H11:H18"/>
    <mergeCell ref="I11:I18"/>
    <mergeCell ref="J11:J18"/>
    <mergeCell ref="H19:H26"/>
    <mergeCell ref="I19:I26"/>
    <mergeCell ref="J19:J26"/>
    <mergeCell ref="H27:H33"/>
    <mergeCell ref="I27:I33"/>
    <mergeCell ref="J27:J33"/>
    <mergeCell ref="H34:H40"/>
    <mergeCell ref="I34:I40"/>
    <mergeCell ref="J34:J40"/>
    <mergeCell ref="H41:H42"/>
    <mergeCell ref="I41:I42"/>
    <mergeCell ref="J41:J42"/>
  </mergeCells>
  <pageMargins left="0.7" right="0.7" top="0.75" bottom="0.75" header="0.3" footer="0.3"/>
  <pageSetup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2112A-47E6-40A8-B243-7C5F6A84F67E}">
  <sheetPr>
    <tabColor rgb="FFFF0000"/>
  </sheetPr>
  <dimension ref="A1:M42"/>
  <sheetViews>
    <sheetView zoomScaleNormal="100" workbookViewId="0">
      <selection activeCell="J1" sqref="J1"/>
    </sheetView>
  </sheetViews>
  <sheetFormatPr defaultRowHeight="14.5" x14ac:dyDescent="0.35"/>
  <cols>
    <col min="1" max="1" width="17.453125" customWidth="1"/>
    <col min="2" max="2" width="13.1796875" style="18" customWidth="1"/>
    <col min="3" max="3" width="14.453125" style="18" customWidth="1"/>
    <col min="4" max="4" width="13.1796875" style="18" customWidth="1"/>
    <col min="5" max="5" width="14.1796875" style="18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41">
        <f>JAN!A1</f>
        <v>2015</v>
      </c>
      <c r="B1" s="198" t="s">
        <v>0</v>
      </c>
      <c r="C1" s="42" t="s">
        <v>1</v>
      </c>
      <c r="D1" s="43" t="s">
        <v>53</v>
      </c>
      <c r="E1" s="44" t="s">
        <v>54</v>
      </c>
      <c r="F1" s="45" t="s">
        <v>2</v>
      </c>
      <c r="G1" s="46" t="s">
        <v>3</v>
      </c>
      <c r="H1" s="47" t="s">
        <v>4</v>
      </c>
      <c r="I1" s="47" t="s">
        <v>5</v>
      </c>
      <c r="J1" s="48" t="s">
        <v>56</v>
      </c>
    </row>
    <row r="2" spans="1:12" ht="15" thickBot="1" x14ac:dyDescent="0.4">
      <c r="A2" s="9" t="s">
        <v>27</v>
      </c>
      <c r="B2" s="10">
        <v>1514589</v>
      </c>
      <c r="C2" s="10">
        <v>36160119.450000003</v>
      </c>
      <c r="D2" s="10">
        <v>27846</v>
      </c>
      <c r="E2" s="10">
        <v>39706050.049999997</v>
      </c>
      <c r="F2" s="11">
        <f>B2+D2</f>
        <v>1542435</v>
      </c>
      <c r="G2" s="11">
        <f>C2+E2</f>
        <v>75866169.5</v>
      </c>
      <c r="H2" s="12">
        <f>SUM(H3:H42)</f>
        <v>0.99999999999999989</v>
      </c>
      <c r="I2" s="13">
        <f>SUM(I3:I42)</f>
        <v>1</v>
      </c>
      <c r="J2" s="13">
        <f>E2/G2</f>
        <v>0.52336964303964228</v>
      </c>
    </row>
    <row r="3" spans="1:12" x14ac:dyDescent="0.35">
      <c r="A3" s="49" t="s">
        <v>7</v>
      </c>
      <c r="B3" s="50">
        <v>1251745</v>
      </c>
      <c r="C3" s="50">
        <v>20579251.120000001</v>
      </c>
      <c r="D3" s="50">
        <v>5588</v>
      </c>
      <c r="E3" s="50">
        <v>155527.69999999998</v>
      </c>
      <c r="F3" s="51">
        <f>B3+D3</f>
        <v>1257333</v>
      </c>
      <c r="G3" s="51">
        <f>C3+E3</f>
        <v>20734778.82</v>
      </c>
      <c r="H3" s="161">
        <f>G3/G$2</f>
        <v>0.27330731150199961</v>
      </c>
      <c r="I3" s="181">
        <f>F3/F2</f>
        <v>0.81516109268786041</v>
      </c>
      <c r="J3" s="184">
        <f>E3/G3</f>
        <v>7.5008130711278062E-3</v>
      </c>
    </row>
    <row r="4" spans="1:12" x14ac:dyDescent="0.35">
      <c r="A4" s="17" t="s">
        <v>8</v>
      </c>
      <c r="B4" s="18">
        <v>27875</v>
      </c>
      <c r="C4" s="18">
        <v>435725</v>
      </c>
      <c r="D4" s="18">
        <v>50</v>
      </c>
      <c r="E4" s="18">
        <v>1570</v>
      </c>
      <c r="F4" s="19">
        <f>B4+D4</f>
        <v>27925</v>
      </c>
      <c r="G4" s="19">
        <f t="shared" ref="F4:G33" si="0">C4+E4</f>
        <v>437295</v>
      </c>
      <c r="H4" s="162"/>
      <c r="I4" s="182"/>
      <c r="J4" s="185"/>
      <c r="L4" s="18"/>
    </row>
    <row r="5" spans="1:12" x14ac:dyDescent="0.35">
      <c r="A5" s="17" t="s">
        <v>9</v>
      </c>
      <c r="B5" s="18">
        <v>1454</v>
      </c>
      <c r="C5" s="18">
        <v>21118</v>
      </c>
      <c r="D5" s="18">
        <v>0</v>
      </c>
      <c r="E5" s="18">
        <v>0</v>
      </c>
      <c r="F5" s="19">
        <f t="shared" si="0"/>
        <v>1454</v>
      </c>
      <c r="G5" s="19">
        <f t="shared" si="0"/>
        <v>21118</v>
      </c>
      <c r="H5" s="162"/>
      <c r="I5" s="182"/>
      <c r="J5" s="185"/>
      <c r="L5" s="20"/>
    </row>
    <row r="6" spans="1:12" x14ac:dyDescent="0.35">
      <c r="A6" s="17" t="s">
        <v>10</v>
      </c>
      <c r="B6" s="18">
        <v>243701</v>
      </c>
      <c r="C6" s="18">
        <v>4202983</v>
      </c>
      <c r="D6" s="18">
        <v>366</v>
      </c>
      <c r="E6" s="18">
        <v>1171.8</v>
      </c>
      <c r="F6" s="19">
        <f t="shared" si="0"/>
        <v>244067</v>
      </c>
      <c r="G6" s="19">
        <f t="shared" si="0"/>
        <v>4204154.8</v>
      </c>
      <c r="H6" s="162"/>
      <c r="I6" s="182"/>
      <c r="J6" s="185"/>
    </row>
    <row r="7" spans="1:12" x14ac:dyDescent="0.35">
      <c r="A7" s="17" t="s">
        <v>11</v>
      </c>
      <c r="B7" s="18">
        <v>225392</v>
      </c>
      <c r="C7" s="18">
        <v>3548676</v>
      </c>
      <c r="D7" s="18">
        <v>447</v>
      </c>
      <c r="E7" s="18">
        <v>12012</v>
      </c>
      <c r="F7" s="19">
        <f t="shared" si="0"/>
        <v>225839</v>
      </c>
      <c r="G7" s="19">
        <f t="shared" si="0"/>
        <v>3560688</v>
      </c>
      <c r="H7" s="162"/>
      <c r="I7" s="182"/>
      <c r="J7" s="185"/>
    </row>
    <row r="8" spans="1:12" x14ac:dyDescent="0.35">
      <c r="A8" s="17" t="s">
        <v>12</v>
      </c>
      <c r="B8" s="18">
        <v>40485</v>
      </c>
      <c r="C8" s="18">
        <v>647290</v>
      </c>
      <c r="D8" s="18">
        <v>182</v>
      </c>
      <c r="E8" s="18">
        <v>4000</v>
      </c>
      <c r="F8" s="19">
        <f t="shared" si="0"/>
        <v>40667</v>
      </c>
      <c r="G8" s="19">
        <f t="shared" si="0"/>
        <v>651290</v>
      </c>
      <c r="H8" s="162"/>
      <c r="I8" s="182"/>
      <c r="J8" s="185"/>
    </row>
    <row r="9" spans="1:12" x14ac:dyDescent="0.35">
      <c r="A9" s="17" t="s">
        <v>13</v>
      </c>
      <c r="B9" s="18">
        <v>701739</v>
      </c>
      <c r="C9" s="18">
        <v>11560853</v>
      </c>
      <c r="D9" s="18">
        <v>4537</v>
      </c>
      <c r="E9" s="18">
        <v>136165</v>
      </c>
      <c r="F9" s="19">
        <f t="shared" si="0"/>
        <v>706276</v>
      </c>
      <c r="G9" s="19">
        <f t="shared" si="0"/>
        <v>11697018</v>
      </c>
      <c r="H9" s="162"/>
      <c r="I9" s="182"/>
      <c r="J9" s="185"/>
    </row>
    <row r="10" spans="1:12" ht="15" thickBot="1" x14ac:dyDescent="0.4">
      <c r="A10" s="21" t="s">
        <v>14</v>
      </c>
      <c r="B10" s="22">
        <v>11099</v>
      </c>
      <c r="C10" s="22">
        <v>162606.12</v>
      </c>
      <c r="D10" s="22">
        <v>6</v>
      </c>
      <c r="E10" s="22">
        <v>608.89999999999895</v>
      </c>
      <c r="F10" s="23">
        <f t="shared" si="0"/>
        <v>11105</v>
      </c>
      <c r="G10" s="23">
        <f t="shared" si="0"/>
        <v>163215.01999999999</v>
      </c>
      <c r="H10" s="174"/>
      <c r="I10" s="183"/>
      <c r="J10" s="186"/>
    </row>
    <row r="11" spans="1:12" x14ac:dyDescent="0.35">
      <c r="A11" s="49" t="s">
        <v>15</v>
      </c>
      <c r="B11" s="50">
        <v>145318</v>
      </c>
      <c r="C11" s="50">
        <v>2521460.1</v>
      </c>
      <c r="D11" s="50">
        <v>1154</v>
      </c>
      <c r="E11" s="50">
        <v>22357</v>
      </c>
      <c r="F11" s="52">
        <f t="shared" si="0"/>
        <v>146472</v>
      </c>
      <c r="G11" s="52">
        <f t="shared" si="0"/>
        <v>2543817.1</v>
      </c>
      <c r="H11" s="161">
        <f>G11/G2</f>
        <v>3.3530322102264566E-2</v>
      </c>
      <c r="I11" s="175">
        <f>F11/F2</f>
        <v>9.4961538087504502E-2</v>
      </c>
      <c r="J11" s="178">
        <f>E11/G11</f>
        <v>8.7887607957348821E-3</v>
      </c>
    </row>
    <row r="12" spans="1:12" x14ac:dyDescent="0.35">
      <c r="A12" s="17" t="s">
        <v>8</v>
      </c>
      <c r="B12" s="18">
        <v>5928</v>
      </c>
      <c r="C12" s="18">
        <v>86509</v>
      </c>
      <c r="D12" s="18">
        <v>0</v>
      </c>
      <c r="E12" s="18">
        <v>0</v>
      </c>
      <c r="F12" s="25">
        <f t="shared" si="0"/>
        <v>5928</v>
      </c>
      <c r="G12" s="25">
        <f t="shared" si="0"/>
        <v>86509</v>
      </c>
      <c r="H12" s="162"/>
      <c r="I12" s="176"/>
      <c r="J12" s="179"/>
    </row>
    <row r="13" spans="1:12" x14ac:dyDescent="0.35">
      <c r="A13" s="17" t="s">
        <v>9</v>
      </c>
      <c r="B13" s="18">
        <v>112</v>
      </c>
      <c r="C13" s="18">
        <v>1338</v>
      </c>
      <c r="D13" s="18">
        <v>0</v>
      </c>
      <c r="E13" s="18">
        <v>0</v>
      </c>
      <c r="F13" s="25">
        <f t="shared" si="0"/>
        <v>112</v>
      </c>
      <c r="G13" s="25">
        <f t="shared" si="0"/>
        <v>1338</v>
      </c>
      <c r="H13" s="162"/>
      <c r="I13" s="176"/>
      <c r="J13" s="179"/>
    </row>
    <row r="14" spans="1:12" x14ac:dyDescent="0.35">
      <c r="A14" s="17" t="s">
        <v>10</v>
      </c>
      <c r="B14" s="18">
        <v>33910</v>
      </c>
      <c r="C14" s="18">
        <v>634990</v>
      </c>
      <c r="D14" s="18">
        <v>0</v>
      </c>
      <c r="E14" s="18">
        <v>0</v>
      </c>
      <c r="F14" s="25">
        <f t="shared" si="0"/>
        <v>33910</v>
      </c>
      <c r="G14" s="25">
        <f t="shared" si="0"/>
        <v>634990</v>
      </c>
      <c r="H14" s="162"/>
      <c r="I14" s="176"/>
      <c r="J14" s="179"/>
    </row>
    <row r="15" spans="1:12" x14ac:dyDescent="0.35">
      <c r="A15" s="17" t="s">
        <v>11</v>
      </c>
      <c r="B15" s="18">
        <v>29623</v>
      </c>
      <c r="C15" s="18">
        <v>490587</v>
      </c>
      <c r="D15" s="18">
        <v>124</v>
      </c>
      <c r="E15" s="18">
        <v>2629</v>
      </c>
      <c r="F15" s="25">
        <f t="shared" si="0"/>
        <v>29747</v>
      </c>
      <c r="G15" s="25">
        <f t="shared" si="0"/>
        <v>493216</v>
      </c>
      <c r="H15" s="162"/>
      <c r="I15" s="176"/>
      <c r="J15" s="179"/>
    </row>
    <row r="16" spans="1:12" x14ac:dyDescent="0.35">
      <c r="A16" s="17" t="s">
        <v>12</v>
      </c>
      <c r="B16" s="18">
        <v>9174</v>
      </c>
      <c r="C16" s="18">
        <v>147600</v>
      </c>
      <c r="D16" s="18">
        <v>0</v>
      </c>
      <c r="E16" s="18">
        <v>0</v>
      </c>
      <c r="F16" s="25">
        <f t="shared" si="0"/>
        <v>9174</v>
      </c>
      <c r="G16" s="25">
        <f t="shared" si="0"/>
        <v>147600</v>
      </c>
      <c r="H16" s="162"/>
      <c r="I16" s="176"/>
      <c r="J16" s="179"/>
    </row>
    <row r="17" spans="1:13" x14ac:dyDescent="0.35">
      <c r="A17" s="17" t="s">
        <v>13</v>
      </c>
      <c r="B17" s="18">
        <v>63728</v>
      </c>
      <c r="C17" s="18">
        <v>1113401</v>
      </c>
      <c r="D17" s="18">
        <v>1030</v>
      </c>
      <c r="E17" s="18">
        <v>19728</v>
      </c>
      <c r="F17" s="25">
        <f t="shared" si="0"/>
        <v>64758</v>
      </c>
      <c r="G17" s="25">
        <f t="shared" si="0"/>
        <v>1133129</v>
      </c>
      <c r="H17" s="162"/>
      <c r="I17" s="176"/>
      <c r="J17" s="179"/>
    </row>
    <row r="18" spans="1:13" ht="15" thickBot="1" x14ac:dyDescent="0.4">
      <c r="A18" s="21" t="s">
        <v>14</v>
      </c>
      <c r="B18" s="22">
        <v>2843</v>
      </c>
      <c r="C18" s="22">
        <v>47035.099999999897</v>
      </c>
      <c r="D18" s="22">
        <v>0</v>
      </c>
      <c r="E18" s="22">
        <v>0</v>
      </c>
      <c r="F18" s="26">
        <f t="shared" si="0"/>
        <v>2843</v>
      </c>
      <c r="G18" s="26">
        <f t="shared" si="0"/>
        <v>47035.099999999897</v>
      </c>
      <c r="H18" s="174"/>
      <c r="I18" s="177"/>
      <c r="J18" s="180"/>
    </row>
    <row r="19" spans="1:13" x14ac:dyDescent="0.35">
      <c r="A19" s="49" t="s">
        <v>49</v>
      </c>
      <c r="B19" s="50">
        <v>95810</v>
      </c>
      <c r="C19" s="50">
        <v>3249654.94</v>
      </c>
      <c r="D19" s="50">
        <v>9133</v>
      </c>
      <c r="E19" s="50">
        <v>1993553.24</v>
      </c>
      <c r="F19" s="52">
        <f t="shared" si="0"/>
        <v>104943</v>
      </c>
      <c r="G19" s="52">
        <f t="shared" si="0"/>
        <v>5243208.18</v>
      </c>
      <c r="H19" s="161">
        <f>G19/G2</f>
        <v>6.9111281280650388E-2</v>
      </c>
      <c r="I19" s="175">
        <f>F19/F2</f>
        <v>6.8037226852347102E-2</v>
      </c>
      <c r="J19" s="178">
        <f>E19/G19</f>
        <v>0.38021630489598451</v>
      </c>
    </row>
    <row r="20" spans="1:13" x14ac:dyDescent="0.35">
      <c r="A20" s="17" t="s">
        <v>8</v>
      </c>
      <c r="B20" s="18">
        <v>4088</v>
      </c>
      <c r="C20" s="18">
        <v>199557</v>
      </c>
      <c r="D20" s="18">
        <v>468</v>
      </c>
      <c r="E20" s="18">
        <v>41970</v>
      </c>
      <c r="F20" s="25">
        <f t="shared" si="0"/>
        <v>4556</v>
      </c>
      <c r="G20" s="25">
        <f t="shared" si="0"/>
        <v>241527</v>
      </c>
      <c r="H20" s="162"/>
      <c r="I20" s="176"/>
      <c r="J20" s="179"/>
    </row>
    <row r="21" spans="1:13" x14ac:dyDescent="0.35">
      <c r="A21" s="17" t="s">
        <v>9</v>
      </c>
      <c r="B21" s="18">
        <v>167</v>
      </c>
      <c r="C21" s="18">
        <v>15917</v>
      </c>
      <c r="D21" s="18">
        <v>0</v>
      </c>
      <c r="E21" s="18">
        <v>0</v>
      </c>
      <c r="F21" s="25">
        <f t="shared" si="0"/>
        <v>167</v>
      </c>
      <c r="G21" s="25">
        <f t="shared" si="0"/>
        <v>15917</v>
      </c>
      <c r="H21" s="162"/>
      <c r="I21" s="176"/>
      <c r="J21" s="179"/>
      <c r="M21" s="18"/>
    </row>
    <row r="22" spans="1:13" x14ac:dyDescent="0.35">
      <c r="A22" s="17" t="s">
        <v>10</v>
      </c>
      <c r="B22" s="18">
        <v>19725</v>
      </c>
      <c r="C22" s="18">
        <v>40147.299999999901</v>
      </c>
      <c r="D22" s="18">
        <v>1923</v>
      </c>
      <c r="E22" s="18">
        <v>8801.8999999999905</v>
      </c>
      <c r="F22" s="25">
        <f t="shared" si="0"/>
        <v>21648</v>
      </c>
      <c r="G22" s="25">
        <f t="shared" si="0"/>
        <v>48949.199999999895</v>
      </c>
      <c r="H22" s="162"/>
      <c r="I22" s="176"/>
      <c r="J22" s="179"/>
    </row>
    <row r="23" spans="1:13" x14ac:dyDescent="0.35">
      <c r="A23" s="17" t="s">
        <v>11</v>
      </c>
      <c r="B23" s="18">
        <v>21790</v>
      </c>
      <c r="C23" s="18">
        <v>931485</v>
      </c>
      <c r="D23" s="18">
        <v>1970</v>
      </c>
      <c r="E23" s="18">
        <v>1258816</v>
      </c>
      <c r="F23" s="25">
        <f t="shared" si="0"/>
        <v>23760</v>
      </c>
      <c r="G23" s="25">
        <f t="shared" si="0"/>
        <v>2190301</v>
      </c>
      <c r="H23" s="162"/>
      <c r="I23" s="176"/>
      <c r="J23" s="179"/>
    </row>
    <row r="24" spans="1:13" x14ac:dyDescent="0.35">
      <c r="A24" s="17" t="s">
        <v>12</v>
      </c>
      <c r="B24" s="18">
        <v>3269</v>
      </c>
      <c r="C24" s="18">
        <v>78300</v>
      </c>
      <c r="D24" s="18">
        <v>215</v>
      </c>
      <c r="E24" s="18">
        <v>17180</v>
      </c>
      <c r="F24" s="25">
        <f t="shared" si="0"/>
        <v>3484</v>
      </c>
      <c r="G24" s="25">
        <f t="shared" si="0"/>
        <v>95480</v>
      </c>
      <c r="H24" s="162"/>
      <c r="I24" s="176"/>
      <c r="J24" s="179"/>
    </row>
    <row r="25" spans="1:13" x14ac:dyDescent="0.35">
      <c r="A25" s="17" t="s">
        <v>13</v>
      </c>
      <c r="B25" s="18">
        <v>45552</v>
      </c>
      <c r="C25" s="18">
        <v>1948625</v>
      </c>
      <c r="D25" s="18">
        <v>4468</v>
      </c>
      <c r="E25" s="18">
        <v>660976</v>
      </c>
      <c r="F25" s="25">
        <f t="shared" si="0"/>
        <v>50020</v>
      </c>
      <c r="G25" s="25">
        <f t="shared" si="0"/>
        <v>2609601</v>
      </c>
      <c r="H25" s="162"/>
      <c r="I25" s="176"/>
      <c r="J25" s="179"/>
    </row>
    <row r="26" spans="1:13" ht="15" thickBot="1" x14ac:dyDescent="0.4">
      <c r="A26" s="21" t="s">
        <v>14</v>
      </c>
      <c r="B26" s="22">
        <v>1219</v>
      </c>
      <c r="C26" s="22">
        <v>35623.639999999992</v>
      </c>
      <c r="D26" s="22">
        <v>89</v>
      </c>
      <c r="E26" s="22">
        <v>5809.3399999999901</v>
      </c>
      <c r="F26" s="26">
        <f t="shared" si="0"/>
        <v>1308</v>
      </c>
      <c r="G26" s="26">
        <f t="shared" si="0"/>
        <v>41432.979999999981</v>
      </c>
      <c r="H26" s="174"/>
      <c r="I26" s="177"/>
      <c r="J26" s="180"/>
    </row>
    <row r="27" spans="1:13" x14ac:dyDescent="0.35">
      <c r="A27" s="49" t="s">
        <v>50</v>
      </c>
      <c r="B27" s="50">
        <v>16597</v>
      </c>
      <c r="C27" s="50">
        <v>3623208.43</v>
      </c>
      <c r="D27" s="50">
        <v>7291</v>
      </c>
      <c r="E27" s="50">
        <v>4027508.6799999997</v>
      </c>
      <c r="F27" s="52">
        <f t="shared" si="0"/>
        <v>23888</v>
      </c>
      <c r="G27" s="52">
        <f t="shared" si="0"/>
        <v>7650717.1099999994</v>
      </c>
      <c r="H27" s="161">
        <f>G27/G2</f>
        <v>0.10084491098499443</v>
      </c>
      <c r="I27" s="175">
        <f>F27/F2</f>
        <v>1.5487200433081459E-2</v>
      </c>
      <c r="J27" s="178">
        <f>E27/G27</f>
        <v>0.52642237611109377</v>
      </c>
    </row>
    <row r="28" spans="1:13" x14ac:dyDescent="0.35">
      <c r="A28" s="17" t="s">
        <v>8</v>
      </c>
      <c r="B28" s="18">
        <v>338</v>
      </c>
      <c r="C28" s="18">
        <v>185699</v>
      </c>
      <c r="D28" s="18">
        <v>238</v>
      </c>
      <c r="E28" s="18">
        <v>189025</v>
      </c>
      <c r="F28" s="25">
        <f t="shared" si="0"/>
        <v>576</v>
      </c>
      <c r="G28" s="25">
        <f t="shared" si="0"/>
        <v>374724</v>
      </c>
      <c r="H28" s="162"/>
      <c r="I28" s="176"/>
      <c r="J28" s="179"/>
    </row>
    <row r="29" spans="1:13" x14ac:dyDescent="0.35">
      <c r="A29" s="17" t="s">
        <v>10</v>
      </c>
      <c r="B29" s="18">
        <v>4509</v>
      </c>
      <c r="C29" s="18">
        <v>110750.1</v>
      </c>
      <c r="D29" s="18">
        <v>2144</v>
      </c>
      <c r="E29" s="18">
        <v>85512.89999999979</v>
      </c>
      <c r="F29" s="25">
        <f t="shared" si="0"/>
        <v>6653</v>
      </c>
      <c r="G29" s="25">
        <f t="shared" si="0"/>
        <v>196262.9999999998</v>
      </c>
      <c r="H29" s="162"/>
      <c r="I29" s="176"/>
      <c r="J29" s="179"/>
    </row>
    <row r="30" spans="1:13" x14ac:dyDescent="0.35">
      <c r="A30" s="17" t="s">
        <v>11</v>
      </c>
      <c r="B30" s="18">
        <v>2193</v>
      </c>
      <c r="C30" s="18">
        <v>1413960</v>
      </c>
      <c r="D30" s="18">
        <v>1486</v>
      </c>
      <c r="E30" s="18">
        <v>1948770</v>
      </c>
      <c r="F30" s="25">
        <f t="shared" si="0"/>
        <v>3679</v>
      </c>
      <c r="G30" s="25">
        <f t="shared" si="0"/>
        <v>3362730</v>
      </c>
      <c r="H30" s="162"/>
      <c r="I30" s="176"/>
      <c r="J30" s="179"/>
    </row>
    <row r="31" spans="1:13" x14ac:dyDescent="0.35">
      <c r="A31" s="17" t="s">
        <v>12</v>
      </c>
      <c r="B31" s="18">
        <v>277</v>
      </c>
      <c r="C31" s="18">
        <v>110390</v>
      </c>
      <c r="D31" s="18">
        <v>240</v>
      </c>
      <c r="E31" s="18">
        <v>138760</v>
      </c>
      <c r="F31" s="25">
        <f t="shared" si="0"/>
        <v>517</v>
      </c>
      <c r="G31" s="25">
        <f t="shared" si="0"/>
        <v>249150</v>
      </c>
      <c r="H31" s="162"/>
      <c r="I31" s="176"/>
      <c r="J31" s="179"/>
    </row>
    <row r="32" spans="1:13" x14ac:dyDescent="0.35">
      <c r="A32" s="17" t="s">
        <v>13</v>
      </c>
      <c r="B32" s="18">
        <v>9099</v>
      </c>
      <c r="C32" s="18">
        <v>1730846</v>
      </c>
      <c r="D32" s="18">
        <v>3093</v>
      </c>
      <c r="E32" s="18">
        <v>1619452</v>
      </c>
      <c r="F32" s="25">
        <f t="shared" si="0"/>
        <v>12192</v>
      </c>
      <c r="G32" s="25">
        <f t="shared" si="0"/>
        <v>3350298</v>
      </c>
      <c r="H32" s="162"/>
      <c r="I32" s="176"/>
      <c r="J32" s="179"/>
    </row>
    <row r="33" spans="1:10" ht="15" thickBot="1" x14ac:dyDescent="0.4">
      <c r="A33" s="21" t="s">
        <v>14</v>
      </c>
      <c r="B33" s="22">
        <v>181</v>
      </c>
      <c r="C33" s="22">
        <v>71563.3299999999</v>
      </c>
      <c r="D33" s="22">
        <v>90</v>
      </c>
      <c r="E33" s="22">
        <v>45988.78</v>
      </c>
      <c r="F33" s="26">
        <f t="shared" si="0"/>
        <v>271</v>
      </c>
      <c r="G33" s="26">
        <f t="shared" si="0"/>
        <v>117552.1099999999</v>
      </c>
      <c r="H33" s="174"/>
      <c r="I33" s="177"/>
      <c r="J33" s="180"/>
    </row>
    <row r="34" spans="1:10" x14ac:dyDescent="0.35">
      <c r="A34" s="49" t="s">
        <v>18</v>
      </c>
      <c r="B34" s="50">
        <v>5119</v>
      </c>
      <c r="C34" s="50">
        <v>6186535.2600000007</v>
      </c>
      <c r="D34" s="50">
        <v>4680</v>
      </c>
      <c r="E34" s="50">
        <v>33507103.43</v>
      </c>
      <c r="F34" s="52">
        <f>B34+D34</f>
        <v>9799</v>
      </c>
      <c r="G34" s="52">
        <f>C34+E34</f>
        <v>39693638.689999998</v>
      </c>
      <c r="H34" s="161">
        <f>G34/G2</f>
        <v>0.52320604759147615</v>
      </c>
      <c r="I34" s="164">
        <f>F34/F2</f>
        <v>6.3529419392065146E-3</v>
      </c>
      <c r="J34" s="167">
        <f>E34/G34</f>
        <v>0.84414290389662439</v>
      </c>
    </row>
    <row r="35" spans="1:10" x14ac:dyDescent="0.35">
      <c r="A35" s="17" t="s">
        <v>8</v>
      </c>
      <c r="B35" s="18">
        <v>32</v>
      </c>
      <c r="C35" s="18">
        <v>231712</v>
      </c>
      <c r="D35" s="18">
        <v>76</v>
      </c>
      <c r="E35" s="18">
        <v>3127813</v>
      </c>
      <c r="F35" s="25">
        <f>B35+D35</f>
        <v>108</v>
      </c>
      <c r="G35" s="25">
        <f>C35+E35</f>
        <v>3359525</v>
      </c>
      <c r="H35" s="162"/>
      <c r="I35" s="165"/>
      <c r="J35" s="168"/>
    </row>
    <row r="36" spans="1:10" x14ac:dyDescent="0.35">
      <c r="A36" s="17" t="s">
        <v>10</v>
      </c>
      <c r="B36" s="18">
        <v>278</v>
      </c>
      <c r="C36" s="18">
        <v>74685.399999999892</v>
      </c>
      <c r="D36" s="18">
        <v>728</v>
      </c>
      <c r="E36" s="18">
        <v>497158.30000000005</v>
      </c>
      <c r="F36" s="25">
        <f t="shared" ref="F36:G40" si="1">B36+D36</f>
        <v>1006</v>
      </c>
      <c r="G36" s="25">
        <f t="shared" si="1"/>
        <v>571843.69999999995</v>
      </c>
      <c r="H36" s="162"/>
      <c r="I36" s="165"/>
      <c r="J36" s="168"/>
    </row>
    <row r="37" spans="1:10" x14ac:dyDescent="0.35">
      <c r="A37" s="17" t="s">
        <v>11</v>
      </c>
      <c r="B37" s="18">
        <v>94</v>
      </c>
      <c r="C37" s="18">
        <v>2548278</v>
      </c>
      <c r="D37" s="18">
        <v>217</v>
      </c>
      <c r="E37" s="18">
        <v>5324924</v>
      </c>
      <c r="F37" s="25">
        <f t="shared" si="1"/>
        <v>311</v>
      </c>
      <c r="G37" s="25">
        <f t="shared" si="1"/>
        <v>7873202</v>
      </c>
      <c r="H37" s="162"/>
      <c r="I37" s="165"/>
      <c r="J37" s="168"/>
    </row>
    <row r="38" spans="1:10" x14ac:dyDescent="0.35">
      <c r="A38" s="17" t="s">
        <v>12</v>
      </c>
      <c r="B38" s="18">
        <v>2</v>
      </c>
      <c r="C38" s="18">
        <v>59680</v>
      </c>
      <c r="D38" s="18">
        <v>20</v>
      </c>
      <c r="E38" s="18">
        <v>491330</v>
      </c>
      <c r="F38" s="25">
        <f t="shared" si="1"/>
        <v>22</v>
      </c>
      <c r="G38" s="25">
        <f t="shared" si="1"/>
        <v>551010</v>
      </c>
      <c r="H38" s="162"/>
      <c r="I38" s="165"/>
      <c r="J38" s="168"/>
    </row>
    <row r="39" spans="1:10" x14ac:dyDescent="0.35">
      <c r="A39" s="17" t="s">
        <v>13</v>
      </c>
      <c r="B39" s="18">
        <v>4705</v>
      </c>
      <c r="C39" s="18">
        <v>3215689</v>
      </c>
      <c r="D39" s="18">
        <v>3618</v>
      </c>
      <c r="E39" s="18">
        <v>23257234</v>
      </c>
      <c r="F39" s="25">
        <f t="shared" si="1"/>
        <v>8323</v>
      </c>
      <c r="G39" s="25">
        <f t="shared" si="1"/>
        <v>26472923</v>
      </c>
      <c r="H39" s="162"/>
      <c r="I39" s="165"/>
      <c r="J39" s="168"/>
    </row>
    <row r="40" spans="1:10" ht="15" thickBot="1" x14ac:dyDescent="0.4">
      <c r="A40" s="17" t="s">
        <v>14</v>
      </c>
      <c r="B40" s="18">
        <v>8</v>
      </c>
      <c r="C40" s="18">
        <v>56490.859999999899</v>
      </c>
      <c r="D40" s="18">
        <v>21</v>
      </c>
      <c r="E40" s="18">
        <v>808644.12999999896</v>
      </c>
      <c r="F40" s="27">
        <f t="shared" si="1"/>
        <v>29</v>
      </c>
      <c r="G40" s="27">
        <f t="shared" si="1"/>
        <v>865134.98999999883</v>
      </c>
      <c r="H40" s="163"/>
      <c r="I40" s="166"/>
      <c r="J40" s="169"/>
    </row>
    <row r="41" spans="1:10" x14ac:dyDescent="0.35">
      <c r="A41" s="49" t="s">
        <v>19</v>
      </c>
      <c r="B41" s="50">
        <v>0</v>
      </c>
      <c r="C41" s="50">
        <v>9.5999999999999908</v>
      </c>
      <c r="D41" s="50">
        <v>0</v>
      </c>
      <c r="E41" s="50">
        <v>0</v>
      </c>
      <c r="F41" s="52">
        <f>B41+D41</f>
        <v>0</v>
      </c>
      <c r="G41" s="52">
        <f>C41+E41</f>
        <v>9.5999999999999908</v>
      </c>
      <c r="H41" s="170">
        <f>G41/G2</f>
        <v>1.2653861481697704E-7</v>
      </c>
      <c r="I41" s="170">
        <f>F41/F2</f>
        <v>0</v>
      </c>
      <c r="J41" s="172">
        <f>F42/G41</f>
        <v>0</v>
      </c>
    </row>
    <row r="42" spans="1:10" ht="15" thickBot="1" x14ac:dyDescent="0.4">
      <c r="A42" s="21" t="s">
        <v>10</v>
      </c>
      <c r="B42" s="22">
        <v>0</v>
      </c>
      <c r="C42" s="22">
        <v>9.5999999999999908</v>
      </c>
      <c r="D42" s="22">
        <v>0</v>
      </c>
      <c r="E42" s="22">
        <v>0</v>
      </c>
      <c r="F42" s="26">
        <f t="shared" ref="F42:G42" si="2">B42+D42</f>
        <v>0</v>
      </c>
      <c r="G42" s="26">
        <f t="shared" si="2"/>
        <v>9.5999999999999908</v>
      </c>
      <c r="H42" s="171"/>
      <c r="I42" s="171"/>
      <c r="J42" s="173"/>
    </row>
  </sheetData>
  <mergeCells count="18">
    <mergeCell ref="H3:H10"/>
    <mergeCell ref="I3:I10"/>
    <mergeCell ref="J3:J10"/>
    <mergeCell ref="H11:H18"/>
    <mergeCell ref="I11:I18"/>
    <mergeCell ref="J11:J18"/>
    <mergeCell ref="H19:H26"/>
    <mergeCell ref="I19:I26"/>
    <mergeCell ref="J19:J26"/>
    <mergeCell ref="H27:H33"/>
    <mergeCell ref="I27:I33"/>
    <mergeCell ref="J27:J33"/>
    <mergeCell ref="H34:H40"/>
    <mergeCell ref="I34:I40"/>
    <mergeCell ref="J34:J40"/>
    <mergeCell ref="H41:H42"/>
    <mergeCell ref="I41:I42"/>
    <mergeCell ref="J41:J42"/>
  </mergeCells>
  <pageMargins left="0.7" right="0.7" top="0.75" bottom="0.75" header="0.3" footer="0.3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6C89982BBFA40AD8012DACA8A907F" ma:contentTypeVersion="10" ma:contentTypeDescription="Create a new document." ma:contentTypeScope="" ma:versionID="6070f81d0fc684ad370c8e5507417a15">
  <xsd:schema xmlns:xsd="http://www.w3.org/2001/XMLSchema" xmlns:xs="http://www.w3.org/2001/XMLSchema" xmlns:p="http://schemas.microsoft.com/office/2006/metadata/properties" xmlns:ns1="http://schemas.microsoft.com/sharepoint/v3" xmlns:ns2="e12619c7-9a19-4dc6-ad29-a355e3b803fe" xmlns:ns3="338e5083-a46f-4766-8e64-ee827b9e16b3" targetNamespace="http://schemas.microsoft.com/office/2006/metadata/properties" ma:root="true" ma:fieldsID="3bd5baa586ab47ba67d940dea43ee07a" ns1:_="" ns2:_="" ns3:_="">
    <xsd:import namespace="http://schemas.microsoft.com/sharepoint/v3"/>
    <xsd:import namespace="e12619c7-9a19-4dc6-ad29-a355e3b803fe"/>
    <xsd:import namespace="338e5083-a46f-4766-8e64-ee827b9e16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2619c7-9a19-4dc6-ad29-a355e3b803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e5083-a46f-4766-8e64-ee827b9e16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9372E71-7AE7-4428-B66A-991DFD7EE7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1ED04B-8B7F-4C75-9FF4-D1ABDC5BF6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12619c7-9a19-4dc6-ad29-a355e3b803fe"/>
    <ds:schemaRef ds:uri="338e5083-a46f-4766-8e64-ee827b9e16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911938-9D25-48B8-AD7B-ED92C7CBB63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  <vt:lpstr>Annual</vt:lpstr>
      <vt:lpstr>Winter2015</vt:lpstr>
      <vt:lpstr>winterdata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Atala, Zazy (ENE)</dc:creator>
  <cp:lastModifiedBy>Lopes, Paul (ENE)</cp:lastModifiedBy>
  <dcterms:created xsi:type="dcterms:W3CDTF">2020-02-12T19:16:37Z</dcterms:created>
  <dcterms:modified xsi:type="dcterms:W3CDTF">2021-05-10T15:48:59Z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0x010100A7E6C89982BBFA40AD8012DACA8A907F</vt:lpwstr>
  </property>
</Properties>
</file>