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opes\Desktop\DOER\"/>
    </mc:Choice>
  </mc:AlternateContent>
  <xr:revisionPtr revIDLastSave="0" documentId="8_{9B6D8FFF-0F17-41FC-833E-600FA76A4118}" xr6:coauthVersionLast="46" xr6:coauthVersionMax="46" xr10:uidLastSave="{00000000-0000-0000-0000-000000000000}"/>
  <bookViews>
    <workbookView xWindow="-110" yWindow="-110" windowWidth="19420" windowHeight="10420" firstSheet="2" activeTab="12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Winter2016" sheetId="15" r:id="rId14"/>
    <sheet name="winterdata" sheetId="16" r:id="rId15"/>
  </sheets>
  <definedNames>
    <definedName name="_xlnm._FilterDatabase" localSheetId="14" hidden="1">winterdata!$A$2:$E$276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5" l="1"/>
  <c r="B44" i="15" l="1"/>
  <c r="C44" i="15"/>
  <c r="D44" i="15"/>
  <c r="E44" i="15"/>
  <c r="B45" i="15"/>
  <c r="C45" i="15"/>
  <c r="K45" i="15" s="1"/>
  <c r="D45" i="15"/>
  <c r="E45" i="15"/>
  <c r="B46" i="15"/>
  <c r="C46" i="15"/>
  <c r="D46" i="15"/>
  <c r="E46" i="15"/>
  <c r="B47" i="15"/>
  <c r="C47" i="15"/>
  <c r="D47" i="15"/>
  <c r="E47" i="15"/>
  <c r="B48" i="15"/>
  <c r="C48" i="15"/>
  <c r="D48" i="15"/>
  <c r="E48" i="15"/>
  <c r="E42" i="15"/>
  <c r="C42" i="15"/>
  <c r="D42" i="15"/>
  <c r="B42" i="15"/>
  <c r="B37" i="15"/>
  <c r="C37" i="15"/>
  <c r="D37" i="15"/>
  <c r="E37" i="15"/>
  <c r="B38" i="15"/>
  <c r="C38" i="15"/>
  <c r="K38" i="15" s="1"/>
  <c r="D38" i="15"/>
  <c r="E38" i="15"/>
  <c r="B39" i="15"/>
  <c r="C39" i="15"/>
  <c r="D39" i="15"/>
  <c r="E39" i="15"/>
  <c r="B40" i="15"/>
  <c r="C40" i="15"/>
  <c r="K40" i="15" s="1"/>
  <c r="D40" i="15"/>
  <c r="E40" i="15"/>
  <c r="B41" i="15"/>
  <c r="C41" i="15"/>
  <c r="D41" i="15"/>
  <c r="E41" i="15"/>
  <c r="E36" i="15"/>
  <c r="C36" i="15"/>
  <c r="K36" i="15" s="1"/>
  <c r="D36" i="15"/>
  <c r="B36" i="15"/>
  <c r="B35" i="15"/>
  <c r="B29" i="15"/>
  <c r="C29" i="15"/>
  <c r="D29" i="15"/>
  <c r="E29" i="15"/>
  <c r="G29" i="15" s="1"/>
  <c r="B30" i="15"/>
  <c r="C30" i="15"/>
  <c r="D30" i="15"/>
  <c r="E30" i="15"/>
  <c r="B31" i="15"/>
  <c r="C31" i="15"/>
  <c r="D31" i="15"/>
  <c r="E31" i="15"/>
  <c r="B32" i="15"/>
  <c r="N5" i="15" s="1"/>
  <c r="C32" i="15"/>
  <c r="D32" i="15"/>
  <c r="E32" i="15"/>
  <c r="B33" i="15"/>
  <c r="C33" i="15"/>
  <c r="D33" i="15"/>
  <c r="E33" i="15"/>
  <c r="B34" i="15"/>
  <c r="F34" i="15" s="1"/>
  <c r="C34" i="15"/>
  <c r="D34" i="15"/>
  <c r="E34" i="15"/>
  <c r="B27" i="15"/>
  <c r="B21" i="15"/>
  <c r="C21" i="15"/>
  <c r="D21" i="15"/>
  <c r="E21" i="15"/>
  <c r="G21" i="15" s="1"/>
  <c r="B22" i="15"/>
  <c r="C22" i="15"/>
  <c r="D22" i="15"/>
  <c r="E22" i="15"/>
  <c r="B23" i="15"/>
  <c r="C23" i="15"/>
  <c r="D23" i="15"/>
  <c r="F23" i="15" s="1"/>
  <c r="E23" i="15"/>
  <c r="G23" i="15" s="1"/>
  <c r="B24" i="15"/>
  <c r="C24" i="15"/>
  <c r="D24" i="15"/>
  <c r="E24" i="15"/>
  <c r="B25" i="15"/>
  <c r="C25" i="15"/>
  <c r="D25" i="15"/>
  <c r="E25" i="15"/>
  <c r="B26" i="15"/>
  <c r="C26" i="15"/>
  <c r="D26" i="15"/>
  <c r="E26" i="15"/>
  <c r="E19" i="15"/>
  <c r="C19" i="15"/>
  <c r="D19" i="15"/>
  <c r="B19" i="15"/>
  <c r="E13" i="15"/>
  <c r="E14" i="15"/>
  <c r="E15" i="15"/>
  <c r="E16" i="15"/>
  <c r="E17" i="15"/>
  <c r="E18" i="15"/>
  <c r="E12" i="15"/>
  <c r="C13" i="15"/>
  <c r="K13" i="15" s="1"/>
  <c r="C14" i="15"/>
  <c r="C15" i="15"/>
  <c r="G15" i="15" s="1"/>
  <c r="C16" i="15"/>
  <c r="C17" i="15"/>
  <c r="C12" i="15"/>
  <c r="D12" i="15"/>
  <c r="D13" i="15"/>
  <c r="F13" i="15" s="1"/>
  <c r="D14" i="15"/>
  <c r="F14" i="15" s="1"/>
  <c r="D15" i="15"/>
  <c r="D16" i="15"/>
  <c r="D17" i="15"/>
  <c r="C18" i="15"/>
  <c r="D18" i="15"/>
  <c r="B13" i="15"/>
  <c r="B14" i="15"/>
  <c r="B15" i="15"/>
  <c r="Q4" i="15" s="1"/>
  <c r="B16" i="15"/>
  <c r="B17" i="15"/>
  <c r="B18" i="15"/>
  <c r="B12" i="15"/>
  <c r="B11" i="15"/>
  <c r="B10" i="15"/>
  <c r="B20" i="15"/>
  <c r="F20" i="15" s="1"/>
  <c r="C20" i="15"/>
  <c r="D20" i="15"/>
  <c r="E20" i="15"/>
  <c r="K25" i="15"/>
  <c r="C27" i="15"/>
  <c r="D27" i="15"/>
  <c r="E27" i="15"/>
  <c r="B28" i="15"/>
  <c r="C28" i="15"/>
  <c r="D28" i="15"/>
  <c r="E28" i="15"/>
  <c r="F29" i="15"/>
  <c r="F31" i="15"/>
  <c r="F33" i="15"/>
  <c r="C35" i="15"/>
  <c r="D35" i="15"/>
  <c r="L35" i="15" s="1"/>
  <c r="E35" i="15"/>
  <c r="F37" i="15"/>
  <c r="F39" i="15"/>
  <c r="L41" i="15"/>
  <c r="B43" i="15"/>
  <c r="C43" i="15"/>
  <c r="D43" i="15"/>
  <c r="E43" i="15"/>
  <c r="F46" i="15"/>
  <c r="F48" i="15"/>
  <c r="K44" i="15"/>
  <c r="K46" i="15"/>
  <c r="K48" i="15"/>
  <c r="F21" i="15"/>
  <c r="F25" i="15"/>
  <c r="E11" i="15"/>
  <c r="C11" i="15"/>
  <c r="D11" i="15"/>
  <c r="D10" i="15"/>
  <c r="E10" i="15"/>
  <c r="C10" i="15"/>
  <c r="F44" i="15"/>
  <c r="L12" i="15"/>
  <c r="H4" i="15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K25" i="13" s="1"/>
  <c r="D25" i="13"/>
  <c r="E25" i="13"/>
  <c r="B26" i="13"/>
  <c r="C26" i="13"/>
  <c r="D26" i="13"/>
  <c r="E26" i="13"/>
  <c r="B27" i="13"/>
  <c r="C27" i="13"/>
  <c r="K27" i="13" s="1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K33" i="13" s="1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A12" i="13"/>
  <c r="F43" i="15" l="1"/>
  <c r="F16" i="15"/>
  <c r="F26" i="15"/>
  <c r="F36" i="15"/>
  <c r="F40" i="15"/>
  <c r="F38" i="15"/>
  <c r="F42" i="15"/>
  <c r="F47" i="15"/>
  <c r="F45" i="15"/>
  <c r="K23" i="13"/>
  <c r="B4" i="13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B4" i="15"/>
  <c r="L34" i="13"/>
  <c r="F46" i="13"/>
  <c r="F30" i="13"/>
  <c r="H5" i="13" s="1"/>
  <c r="G31" i="13"/>
  <c r="G25" i="13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K34" i="15"/>
  <c r="K30" i="15"/>
  <c r="G12" i="15"/>
  <c r="N4" i="15"/>
  <c r="F24" i="15"/>
  <c r="F22" i="15"/>
  <c r="K26" i="15"/>
  <c r="K24" i="15"/>
  <c r="K22" i="15"/>
  <c r="F30" i="15"/>
  <c r="L27" i="15"/>
  <c r="F32" i="15"/>
  <c r="L17" i="15"/>
  <c r="E4" i="15"/>
  <c r="F19" i="15"/>
  <c r="K17" i="15"/>
  <c r="F12" i="15"/>
  <c r="B5" i="15"/>
  <c r="K5" i="15"/>
  <c r="Q5" i="15"/>
  <c r="K47" i="15"/>
  <c r="K41" i="15"/>
  <c r="K39" i="15"/>
  <c r="K37" i="15"/>
  <c r="L44" i="15"/>
  <c r="K33" i="15"/>
  <c r="K35" i="15"/>
  <c r="N6" i="15"/>
  <c r="K31" i="15"/>
  <c r="L33" i="15"/>
  <c r="L45" i="15"/>
  <c r="F35" i="15"/>
  <c r="F41" i="15"/>
  <c r="L43" i="15"/>
  <c r="L39" i="15"/>
  <c r="K4" i="15"/>
  <c r="F15" i="15"/>
  <c r="M15" i="15" s="1"/>
  <c r="L47" i="15"/>
  <c r="K18" i="15"/>
  <c r="L15" i="15"/>
  <c r="T4" i="15"/>
  <c r="F18" i="15"/>
  <c r="F10" i="15"/>
  <c r="I42" i="15" s="1"/>
  <c r="K11" i="15"/>
  <c r="G11" i="15"/>
  <c r="J11" i="15" s="1"/>
  <c r="G19" i="15"/>
  <c r="J19" i="15" s="1"/>
  <c r="G10" i="15"/>
  <c r="L48" i="15"/>
  <c r="K21" i="15"/>
  <c r="L46" i="15"/>
  <c r="L40" i="15"/>
  <c r="L36" i="15"/>
  <c r="L34" i="15"/>
  <c r="L32" i="15"/>
  <c r="L28" i="15"/>
  <c r="L16" i="15"/>
  <c r="R4" i="15"/>
  <c r="S4" i="15" s="1"/>
  <c r="G33" i="15"/>
  <c r="M33" i="15" s="1"/>
  <c r="K29" i="15"/>
  <c r="G31" i="15"/>
  <c r="M31" i="15" s="1"/>
  <c r="L4" i="15"/>
  <c r="M4" i="15" s="1"/>
  <c r="K23" i="15"/>
  <c r="G13" i="15"/>
  <c r="M13" i="15" s="1"/>
  <c r="G37" i="15"/>
  <c r="M37" i="15" s="1"/>
  <c r="F4" i="15"/>
  <c r="G4" i="15" s="1"/>
  <c r="C5" i="15"/>
  <c r="D5" i="15" s="1"/>
  <c r="O5" i="15"/>
  <c r="P5" i="15" s="1"/>
  <c r="F5" i="15"/>
  <c r="G5" i="15" s="1"/>
  <c r="G20" i="15"/>
  <c r="M20" i="15" s="1"/>
  <c r="U4" i="15"/>
  <c r="V4" i="15" s="1"/>
  <c r="O4" i="15"/>
  <c r="P4" i="15" s="1"/>
  <c r="C4" i="15"/>
  <c r="D4" i="15" s="1"/>
  <c r="R5" i="15"/>
  <c r="S5" i="15" s="1"/>
  <c r="K12" i="15"/>
  <c r="G44" i="15"/>
  <c r="M44" i="15" s="1"/>
  <c r="G42" i="15"/>
  <c r="M42" i="15" s="1"/>
  <c r="G38" i="15"/>
  <c r="G30" i="15"/>
  <c r="M30" i="15" s="1"/>
  <c r="G22" i="15"/>
  <c r="G18" i="15"/>
  <c r="G14" i="15"/>
  <c r="M14" i="15" s="1"/>
  <c r="U5" i="15"/>
  <c r="V5" i="15" s="1"/>
  <c r="K28" i="15"/>
  <c r="K32" i="15"/>
  <c r="K14" i="15"/>
  <c r="L11" i="15"/>
  <c r="M29" i="15"/>
  <c r="K20" i="15"/>
  <c r="G36" i="15"/>
  <c r="M36" i="15" s="1"/>
  <c r="L38" i="15"/>
  <c r="L18" i="15"/>
  <c r="G32" i="15"/>
  <c r="M32" i="15" s="1"/>
  <c r="L31" i="15"/>
  <c r="F11" i="15"/>
  <c r="F17" i="15"/>
  <c r="L19" i="15"/>
  <c r="F27" i="15"/>
  <c r="H5" i="15" s="1"/>
  <c r="H6" i="15" s="1"/>
  <c r="K27" i="15"/>
  <c r="Q6" i="15"/>
  <c r="L23" i="15"/>
  <c r="G43" i="15"/>
  <c r="M43" i="15" s="1"/>
  <c r="M21" i="15"/>
  <c r="M23" i="15"/>
  <c r="K42" i="15"/>
  <c r="I4" i="15"/>
  <c r="L5" i="15"/>
  <c r="M5" i="15" s="1"/>
  <c r="T5" i="15"/>
  <c r="K15" i="15"/>
  <c r="G16" i="15"/>
  <c r="M16" i="15" s="1"/>
  <c r="G24" i="15"/>
  <c r="M24" i="15" s="1"/>
  <c r="G25" i="15"/>
  <c r="M25" i="15" s="1"/>
  <c r="G26" i="15"/>
  <c r="M26" i="15" s="1"/>
  <c r="G27" i="15"/>
  <c r="G34" i="15"/>
  <c r="M34" i="15" s="1"/>
  <c r="L37" i="15"/>
  <c r="G39" i="15"/>
  <c r="M39" i="15" s="1"/>
  <c r="L42" i="15"/>
  <c r="K43" i="15"/>
  <c r="B6" i="15"/>
  <c r="E5" i="15"/>
  <c r="K16" i="15"/>
  <c r="G17" i="15"/>
  <c r="G35" i="15"/>
  <c r="G40" i="15"/>
  <c r="M40" i="15" s="1"/>
  <c r="G45" i="15"/>
  <c r="M45" i="15" s="1"/>
  <c r="K19" i="15"/>
  <c r="K10" i="15"/>
  <c r="G41" i="15"/>
  <c r="G46" i="15"/>
  <c r="M46" i="15" s="1"/>
  <c r="F28" i="15"/>
  <c r="G47" i="15"/>
  <c r="L10" i="15"/>
  <c r="G28" i="15"/>
  <c r="G48" i="15"/>
  <c r="M48" i="15" s="1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I35" i="15" l="1"/>
  <c r="I19" i="15"/>
  <c r="I11" i="15"/>
  <c r="M38" i="15"/>
  <c r="M47" i="15"/>
  <c r="M46" i="13"/>
  <c r="M25" i="13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22" i="15"/>
  <c r="E6" i="15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M12" i="15"/>
  <c r="K6" i="15"/>
  <c r="M18" i="15"/>
  <c r="H11" i="15"/>
  <c r="M19" i="15"/>
  <c r="H19" i="15"/>
  <c r="M10" i="15"/>
  <c r="T6" i="15"/>
  <c r="M41" i="15"/>
  <c r="J10" i="15"/>
  <c r="F6" i="15"/>
  <c r="G6" i="15" s="1"/>
  <c r="M17" i="15"/>
  <c r="C6" i="15"/>
  <c r="D6" i="15" s="1"/>
  <c r="J42" i="15"/>
  <c r="H42" i="15"/>
  <c r="R6" i="15"/>
  <c r="P6" i="15"/>
  <c r="V6" i="15"/>
  <c r="M11" i="15"/>
  <c r="O6" i="15"/>
  <c r="S6" i="15"/>
  <c r="U6" i="15"/>
  <c r="I27" i="15"/>
  <c r="I10" i="15" s="1"/>
  <c r="H35" i="15"/>
  <c r="M35" i="15"/>
  <c r="L6" i="15"/>
  <c r="M27" i="15"/>
  <c r="I5" i="15"/>
  <c r="J5" i="15" s="1"/>
  <c r="J27" i="15"/>
  <c r="H27" i="15"/>
  <c r="J35" i="15"/>
  <c r="J4" i="15"/>
  <c r="M28" i="15"/>
  <c r="M6" i="15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H10" i="15"/>
  <c r="J6" i="15"/>
  <c r="I6" i="15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H27" i="10" s="1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I3" i="9" s="1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J41" i="6" l="1"/>
  <c r="I41" i="8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<sst xmlns="http://schemas.openxmlformats.org/spreadsheetml/2006/main" count="1047" uniqueCount="62">
  <si>
    <t>LDC # Sales Customers</t>
  </si>
  <si>
    <t>LDC  THERMS (Volume)</t>
  </si>
  <si>
    <t>CG  # Sales Customer</t>
  </si>
  <si>
    <t>Total  Gas Customer Counts</t>
  </si>
  <si>
    <t>Total Therms</t>
  </si>
  <si>
    <t>% of classs Therms</t>
  </si>
  <si>
    <t>% of Customers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</si>
  <si>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</si>
  <si>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</si>
  <si>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</si>
  <si>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</si>
  <si>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</si>
  <si>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</si>
  <si>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</si>
  <si>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</si>
  <si>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</si>
  <si>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</si>
  <si>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 xml:space="preserve">Small C&amp;I </t>
  </si>
  <si>
    <t xml:space="preserve">Medium C&amp;I 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</si>
  <si>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</si>
  <si>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</si>
  <si>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</si>
  <si>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</si>
  <si>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</si>
  <si>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</si>
  <si>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</si>
  <si>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</si>
  <si>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</si>
  <si>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</si>
  <si>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</si>
  <si>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</si>
  <si>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</si>
  <si>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</si>
  <si>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</si>
  <si>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Therms</t>
  </si>
  <si>
    <t>MMBTU</t>
  </si>
  <si>
    <t>Total Residential</t>
  </si>
  <si>
    <t xml:space="preserve">Total C&amp; I </t>
  </si>
  <si>
    <t>Total</t>
  </si>
  <si>
    <t>LDC Usage/         Customer</t>
  </si>
  <si>
    <t>Tot Usage/         Customer</t>
  </si>
  <si>
    <t>NGRID</t>
  </si>
  <si>
    <t>Customer 
Count</t>
  </si>
  <si>
    <t>Customer
 Count</t>
  </si>
  <si>
    <t>Eversource</t>
  </si>
  <si>
    <t>Row Labels</t>
  </si>
  <si>
    <t>Sum of LDC_Customer_Count</t>
  </si>
  <si>
    <t>Sum of LDC_Therms_USED</t>
  </si>
  <si>
    <t>Average of CG_Customer_Count</t>
  </si>
  <si>
    <t>Sum of CG_Therms_USED</t>
  </si>
  <si>
    <t>Small C&amp;I</t>
  </si>
  <si>
    <t>Medium C&amp;I</t>
  </si>
  <si>
    <t>Winter 2016 October-April</t>
  </si>
  <si>
    <t>Winter 2016</t>
  </si>
  <si>
    <t>CS  # Sales Customer</t>
  </si>
  <si>
    <t>CS THERMS (Volume)</t>
  </si>
  <si>
    <t>Competitive Supply (CS) Rate Class Load ( in %) Therms</t>
  </si>
  <si>
    <t>Competitive Supply(CS) Rate Class Load ( in %) Therms</t>
  </si>
  <si>
    <t>CS # Sales Customer</t>
  </si>
  <si>
    <t>Annual</t>
  </si>
  <si>
    <t>CSUsage/         Customer</t>
  </si>
  <si>
    <t>CS Usage/        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</si>
</sst>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indent="1"/>
    </xf>
    <xf numFmtId="3" fontId="1" fillId="5" borderId="11" xfId="0" applyNumberFormat="1" applyFont="1" applyFill="1" applyBorder="1"/>
    <xf numFmtId="3" fontId="1" fillId="5" borderId="12" xfId="0" applyNumberFormat="1" applyFont="1" applyFill="1" applyBorder="1"/>
    <xf numFmtId="3" fontId="1" fillId="5" borderId="12" xfId="0" applyNumberFormat="1" applyFont="1" applyFill="1" applyBorder="1" applyAlignment="1">
      <alignment horizontal="center"/>
    </xf>
    <xf numFmtId="3" fontId="1" fillId="7" borderId="11" xfId="0" applyNumberFormat="1" applyFont="1" applyFill="1" applyBorder="1"/>
    <xf numFmtId="0" fontId="1" fillId="7" borderId="10" xfId="0" applyFont="1" applyFill="1" applyBorder="1" applyAlignment="1">
      <alignment horizontal="left" indent="1"/>
    </xf>
    <xf numFmtId="3" fontId="1" fillId="7" borderId="12" xfId="0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3" fillId="7" borderId="2" xfId="0" applyNumberFormat="1" applyFont="1" applyFill="1" applyBorder="1" applyAlignment="1">
      <alignment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wrapText="1"/>
    </xf>
    <xf numFmtId="3" fontId="3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wrapText="1"/>
    </xf>
    <xf numFmtId="3" fontId="1" fillId="7" borderId="12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20" xfId="0" applyNumberFormat="1" applyBorder="1"/>
    <xf numFmtId="3" fontId="1" fillId="7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7" borderId="14" xfId="0" applyNumberFormat="1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" xfId="0" applyNumberFormat="1" applyBorder="1" applyAlignment="1">
      <alignment horizontal="center"/>
    </xf>
    <xf numFmtId="3" fontId="0" fillId="0" borderId="0" xfId="0" applyNumberFormat="1" applyFill="1" applyBorder="1"/>
    <xf numFmtId="0" fontId="0" fillId="9" borderId="8" xfId="0" applyFill="1" applyBorder="1" applyAlignment="1">
      <alignment wrapText="1"/>
    </xf>
    <xf numFmtId="3" fontId="0" fillId="10" borderId="26" xfId="0" applyNumberFormat="1" applyFill="1" applyBorder="1"/>
    <xf numFmtId="3" fontId="0" fillId="10" borderId="4" xfId="0" applyNumberFormat="1" applyFill="1" applyBorder="1"/>
    <xf numFmtId="3" fontId="0" fillId="10" borderId="5" xfId="0" applyNumberFormat="1" applyFill="1" applyBorder="1"/>
    <xf numFmtId="3" fontId="0" fillId="10" borderId="10" xfId="0" applyNumberFormat="1" applyFill="1" applyBorder="1"/>
    <xf numFmtId="3" fontId="0" fillId="10" borderId="11" xfId="0" applyNumberFormat="1" applyFill="1" applyBorder="1"/>
    <xf numFmtId="3" fontId="0" fillId="10" borderId="23" xfId="0" applyNumberFormat="1" applyFill="1" applyBorder="1"/>
    <xf numFmtId="3" fontId="0" fillId="10" borderId="15" xfId="0" applyNumberFormat="1" applyFill="1" applyBorder="1"/>
    <xf numFmtId="3" fontId="0" fillId="10" borderId="0" xfId="0" applyNumberFormat="1" applyFill="1"/>
    <xf numFmtId="3" fontId="0" fillId="10" borderId="27" xfId="0" applyNumberFormat="1" applyFill="1" applyBorder="1"/>
    <xf numFmtId="3" fontId="0" fillId="10" borderId="17" xfId="0" applyNumberFormat="1" applyFill="1" applyBorder="1"/>
    <xf numFmtId="3" fontId="0" fillId="10" borderId="18" xfId="0" applyNumberFormat="1" applyFill="1" applyBorder="1"/>
    <xf numFmtId="3" fontId="0" fillId="10" borderId="24" xfId="0" applyNumberFormat="1" applyFill="1" applyBorder="1"/>
    <xf numFmtId="3" fontId="7" fillId="0" borderId="28" xfId="0" applyNumberFormat="1" applyFont="1" applyBorder="1" applyAlignment="1">
      <alignment horizontal="center"/>
    </xf>
    <xf numFmtId="0" fontId="5" fillId="7" borderId="23" xfId="0" applyFont="1" applyFill="1" applyBorder="1"/>
    <xf numFmtId="166" fontId="8" fillId="12" borderId="0" xfId="0" applyNumberFormat="1" applyFont="1" applyFill="1"/>
    <xf numFmtId="0" fontId="8" fillId="12" borderId="0" xfId="0" applyFont="1" applyFill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6" fillId="12" borderId="8" xfId="0" applyNumberFormat="1" applyFont="1" applyFill="1" applyBorder="1" applyAlignment="1">
      <alignment horizontal="center" wrapText="1"/>
    </xf>
    <xf numFmtId="3" fontId="6" fillId="12" borderId="8" xfId="0" applyNumberFormat="1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3" fontId="9" fillId="0" borderId="0" xfId="0" applyNumberFormat="1" applyFon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11" borderId="0" xfId="0" applyFill="1" applyAlignment="1">
      <alignment horizontal="left" indent="2"/>
    </xf>
    <xf numFmtId="0" fontId="0" fillId="8" borderId="0" xfId="0" applyFill="1" applyAlignment="1">
      <alignment horizontal="left" indent="2"/>
    </xf>
    <xf numFmtId="0" fontId="0" fillId="6" borderId="0" xfId="0" applyFill="1" applyAlignment="1">
      <alignment horizontal="left" indent="2"/>
    </xf>
    <xf numFmtId="0" fontId="0" fillId="13" borderId="0" xfId="0" applyFill="1" applyAlignment="1">
      <alignment horizontal="left" indent="2"/>
    </xf>
    <xf numFmtId="0" fontId="5" fillId="14" borderId="23" xfId="0" applyFont="1" applyFill="1" applyBorder="1"/>
    <xf numFmtId="0" fontId="1" fillId="14" borderId="1" xfId="0" applyFont="1" applyFill="1" applyBorder="1" applyAlignment="1">
      <alignment horizontal="left" wrapText="1"/>
    </xf>
    <xf numFmtId="3" fontId="3" fillId="14" borderId="3" xfId="0" applyNumberFormat="1" applyFont="1" applyFill="1" applyBorder="1" applyAlignment="1">
      <alignment horizontal="center" vertical="center" wrapText="1"/>
    </xf>
    <xf numFmtId="3" fontId="3" fillId="14" borderId="4" xfId="0" applyNumberFormat="1" applyFont="1" applyFill="1" applyBorder="1" applyAlignment="1">
      <alignment wrapText="1"/>
    </xf>
    <xf numFmtId="3" fontId="3" fillId="14" borderId="5" xfId="0" applyNumberFormat="1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7" xfId="0" applyFont="1" applyFill="1" applyBorder="1" applyAlignment="1">
      <alignment wrapText="1"/>
    </xf>
    <xf numFmtId="0" fontId="1" fillId="14" borderId="10" xfId="0" applyFont="1" applyFill="1" applyBorder="1" applyAlignment="1">
      <alignment horizontal="left" indent="1"/>
    </xf>
    <xf numFmtId="3" fontId="1" fillId="14" borderId="11" xfId="0" applyNumberFormat="1" applyFont="1" applyFill="1" applyBorder="1"/>
    <xf numFmtId="3" fontId="1" fillId="14" borderId="12" xfId="0" applyNumberFormat="1" applyFont="1" applyFill="1" applyBorder="1"/>
    <xf numFmtId="3" fontId="1" fillId="14" borderId="0" xfId="0" applyNumberFormat="1" applyFont="1" applyFill="1" applyBorder="1"/>
    <xf numFmtId="3" fontId="1" fillId="14" borderId="12" xfId="0" applyNumberFormat="1" applyFont="1" applyFill="1" applyBorder="1" applyAlignment="1">
      <alignment horizontal="center"/>
    </xf>
    <xf numFmtId="3" fontId="1" fillId="14" borderId="14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9" fillId="0" borderId="18" xfId="0" applyNumberFormat="1" applyFont="1" applyFill="1" applyBorder="1"/>
    <xf numFmtId="0" fontId="0" fillId="14" borderId="8" xfId="0" applyFill="1" applyBorder="1" applyAlignment="1">
      <alignment wrapText="1"/>
    </xf>
    <xf numFmtId="3" fontId="0" fillId="14" borderId="26" xfId="0" applyNumberFormat="1" applyFill="1" applyBorder="1"/>
    <xf numFmtId="3" fontId="0" fillId="14" borderId="4" xfId="0" applyNumberFormat="1" applyFill="1" applyBorder="1"/>
    <xf numFmtId="3" fontId="0" fillId="14" borderId="5" xfId="0" applyNumberFormat="1" applyFill="1" applyBorder="1"/>
    <xf numFmtId="3" fontId="0" fillId="14" borderId="10" xfId="0" applyNumberFormat="1" applyFill="1" applyBorder="1"/>
    <xf numFmtId="3" fontId="0" fillId="14" borderId="11" xfId="0" applyNumberFormat="1" applyFill="1" applyBorder="1"/>
    <xf numFmtId="3" fontId="0" fillId="14" borderId="23" xfId="0" applyNumberFormat="1" applyFill="1" applyBorder="1"/>
    <xf numFmtId="3" fontId="0" fillId="14" borderId="15" xfId="0" applyNumberFormat="1" applyFill="1" applyBorder="1"/>
    <xf numFmtId="3" fontId="0" fillId="14" borderId="0" xfId="0" applyNumberFormat="1" applyFill="1"/>
    <xf numFmtId="3" fontId="0" fillId="14" borderId="27" xfId="0" applyNumberFormat="1" applyFill="1" applyBorder="1"/>
    <xf numFmtId="3" fontId="0" fillId="14" borderId="17" xfId="0" applyNumberFormat="1" applyFill="1" applyBorder="1"/>
    <xf numFmtId="3" fontId="0" fillId="14" borderId="18" xfId="0" applyNumberFormat="1" applyFill="1" applyBorder="1"/>
    <xf numFmtId="3" fontId="0" fillId="14" borderId="24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3" fontId="5" fillId="7" borderId="10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9" fontId="2" fillId="0" borderId="32" xfId="0" applyNumberFormat="1" applyFont="1" applyBorder="1" applyAlignment="1">
      <alignment horizontal="center" vertical="top"/>
    </xf>
    <xf numFmtId="9" fontId="2" fillId="0" borderId="37" xfId="0" applyNumberFormat="1" applyFont="1" applyBorder="1" applyAlignment="1">
      <alignment horizontal="center" vertical="top"/>
    </xf>
    <xf numFmtId="9" fontId="2" fillId="0" borderId="38" xfId="0" applyNumberFormat="1" applyFont="1" applyBorder="1" applyAlignment="1">
      <alignment horizontal="center" vertical="top"/>
    </xf>
    <xf numFmtId="165" fontId="2" fillId="0" borderId="19" xfId="0" applyNumberFormat="1" applyFont="1" applyBorder="1" applyAlignment="1">
      <alignment horizontal="center" vertical="top"/>
    </xf>
    <xf numFmtId="165" fontId="2" fillId="0" borderId="21" xfId="0" applyNumberFormat="1" applyFont="1" applyBorder="1" applyAlignment="1">
      <alignment horizontal="center" vertical="top"/>
    </xf>
    <xf numFmtId="3" fontId="5" fillId="14" borderId="10" xfId="0" applyNumberFormat="1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/>
    </xf>
    <xf numFmtId="3" fontId="4" fillId="3" borderId="39" xfId="0" applyNumberFormat="1" applyFont="1" applyFill="1" applyBorder="1" applyAlignment="1">
      <alignment wrapText="1"/>
    </xf>
    <xf numFmtId="3" fontId="3" fillId="4" borderId="39" xfId="0" applyNumberFormat="1" applyFont="1" applyFill="1" applyBorder="1" applyAlignment="1">
      <alignment wrapText="1"/>
    </xf>
    <xf numFmtId="3" fontId="3" fillId="5" borderId="39" xfId="0" applyNumberFormat="1" applyFont="1" applyFill="1" applyBorder="1" applyAlignment="1">
      <alignment wrapText="1"/>
    </xf>
    <xf numFmtId="3" fontId="3" fillId="14" borderId="3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44" thickBot="1" x14ac:dyDescent="0.4">
      <c r="A1" s="1">
        <v>2016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3</v>
      </c>
      <c r="G1" s="7" t="s">
        <v>4</v>
      </c>
      <c r="H1" s="8" t="s">
        <v>5</v>
      </c>
      <c r="I1" s="8" t="s">
        <v>6</v>
      </c>
      <c r="J1" s="9" t="s">
        <v>56</v>
      </c>
    </row>
    <row r="2" spans="1:12" ht="15" thickBot="1" x14ac:dyDescent="0.4">
      <c r="A2" s="10" t="s">
        <v>7</v>
      </c>
      <c r="B2" s="11">
        <v>1552591</v>
      </c>
      <c r="C2" s="11">
        <v>222344124.08000004</v>
      </c>
      <c r="D2" s="11">
        <v>30702</v>
      </c>
      <c r="E2" s="11">
        <v>85944548.359999985</v>
      </c>
      <c r="F2" s="12">
        <f>B2+D2</f>
        <v>1583293</v>
      </c>
      <c r="G2" s="12">
        <f>C2+E2</f>
        <v>308288672.44000006</v>
      </c>
      <c r="H2" s="13">
        <f>SUM(H3:H42)</f>
        <v>0.99999999999999989</v>
      </c>
      <c r="I2" s="14">
        <f>SUM(I3:I42)</f>
        <v>1</v>
      </c>
      <c r="J2" s="14">
        <f>E2/G2</f>
        <v>0.27877945589040976</v>
      </c>
    </row>
    <row r="3" spans="1:12" x14ac:dyDescent="0.35">
      <c r="A3" s="15" t="s">
        <v>8</v>
      </c>
      <c r="B3" s="16">
        <v>1281093</v>
      </c>
      <c r="C3" s="16">
        <v>146457126.77000001</v>
      </c>
      <c r="D3" s="16">
        <v>7405</v>
      </c>
      <c r="E3" s="16">
        <v>1123375.49</v>
      </c>
      <c r="F3" s="17">
        <f>B3+D3</f>
        <v>1288498</v>
      </c>
      <c r="G3" s="17">
        <f>C3+E3</f>
        <v>147580502.26000002</v>
      </c>
      <c r="H3" s="163">
        <f>G3/G$2</f>
        <v>0.4787088059121683</v>
      </c>
      <c r="I3" s="166">
        <f>F3/F2</f>
        <v>0.81380894123829262</v>
      </c>
      <c r="J3" s="169">
        <f>E3/G3</f>
        <v>7.6119505815266351E-3</v>
      </c>
    </row>
    <row r="4" spans="1:12" x14ac:dyDescent="0.35">
      <c r="A4" s="18" t="s">
        <v>9</v>
      </c>
      <c r="B4" s="19">
        <v>28212</v>
      </c>
      <c r="C4" s="19">
        <v>3755938</v>
      </c>
      <c r="D4" s="19">
        <v>46</v>
      </c>
      <c r="E4" s="19">
        <v>15099</v>
      </c>
      <c r="F4" s="20">
        <f>B4+D4</f>
        <v>28258</v>
      </c>
      <c r="G4" s="20">
        <f t="shared" ref="F4:G33" si="0">C4+E4</f>
        <v>3771037</v>
      </c>
      <c r="H4" s="164"/>
      <c r="I4" s="167"/>
      <c r="J4" s="170"/>
      <c r="L4" s="19"/>
    </row>
    <row r="5" spans="1:12" x14ac:dyDescent="0.35">
      <c r="A5" s="18" t="s">
        <v>10</v>
      </c>
      <c r="B5" s="19">
        <v>1504</v>
      </c>
      <c r="C5" s="19">
        <v>194812</v>
      </c>
      <c r="D5" s="19">
        <v>0</v>
      </c>
      <c r="E5" s="19">
        <v>0</v>
      </c>
      <c r="F5" s="20">
        <f t="shared" si="0"/>
        <v>1504</v>
      </c>
      <c r="G5" s="20">
        <f t="shared" si="0"/>
        <v>194812</v>
      </c>
      <c r="H5" s="164"/>
      <c r="I5" s="167"/>
      <c r="J5" s="170"/>
      <c r="L5" s="21"/>
    </row>
    <row r="6" spans="1:12" x14ac:dyDescent="0.35">
      <c r="A6" s="18" t="s">
        <v>11</v>
      </c>
      <c r="B6" s="19">
        <v>243898</v>
      </c>
      <c r="C6" s="19">
        <v>32577585</v>
      </c>
      <c r="D6" s="19">
        <v>376</v>
      </c>
      <c r="E6" s="19">
        <v>7922.8</v>
      </c>
      <c r="F6" s="20">
        <f t="shared" si="0"/>
        <v>244274</v>
      </c>
      <c r="G6" s="20">
        <f t="shared" si="0"/>
        <v>32585507.800000001</v>
      </c>
      <c r="H6" s="164"/>
      <c r="I6" s="167"/>
      <c r="J6" s="170"/>
    </row>
    <row r="7" spans="1:12" x14ac:dyDescent="0.35">
      <c r="A7" s="18" t="s">
        <v>12</v>
      </c>
      <c r="B7" s="19">
        <v>228437</v>
      </c>
      <c r="C7" s="19">
        <v>27878715</v>
      </c>
      <c r="D7" s="19">
        <v>558</v>
      </c>
      <c r="E7" s="19">
        <v>108643</v>
      </c>
      <c r="F7" s="20">
        <f t="shared" si="0"/>
        <v>228995</v>
      </c>
      <c r="G7" s="20">
        <f t="shared" si="0"/>
        <v>27987358</v>
      </c>
      <c r="H7" s="164"/>
      <c r="I7" s="167"/>
      <c r="J7" s="170"/>
    </row>
    <row r="8" spans="1:12" x14ac:dyDescent="0.35">
      <c r="A8" s="18" t="s">
        <v>13</v>
      </c>
      <c r="B8" s="19">
        <v>39995</v>
      </c>
      <c r="C8" s="19">
        <v>3799060</v>
      </c>
      <c r="D8" s="19">
        <v>237</v>
      </c>
      <c r="E8" s="19">
        <v>26280</v>
      </c>
      <c r="F8" s="20">
        <f t="shared" si="0"/>
        <v>40232</v>
      </c>
      <c r="G8" s="20">
        <f t="shared" si="0"/>
        <v>3825340</v>
      </c>
      <c r="H8" s="164"/>
      <c r="I8" s="167"/>
      <c r="J8" s="170"/>
    </row>
    <row r="9" spans="1:12" x14ac:dyDescent="0.35">
      <c r="A9" s="18" t="s">
        <v>14</v>
      </c>
      <c r="B9" s="19">
        <v>727889</v>
      </c>
      <c r="C9" s="19">
        <v>77079865</v>
      </c>
      <c r="D9" s="19">
        <v>6183</v>
      </c>
      <c r="E9" s="19">
        <v>964897</v>
      </c>
      <c r="F9" s="20">
        <f t="shared" si="0"/>
        <v>734072</v>
      </c>
      <c r="G9" s="20">
        <f t="shared" si="0"/>
        <v>78044762</v>
      </c>
      <c r="H9" s="164"/>
      <c r="I9" s="167"/>
      <c r="J9" s="170"/>
    </row>
    <row r="10" spans="1:12" ht="15" thickBot="1" x14ac:dyDescent="0.4">
      <c r="A10" s="22" t="s">
        <v>15</v>
      </c>
      <c r="B10" s="23">
        <v>11158</v>
      </c>
      <c r="C10" s="23">
        <v>1171151.77</v>
      </c>
      <c r="D10" s="23">
        <v>5</v>
      </c>
      <c r="E10" s="23">
        <v>533.69000000000005</v>
      </c>
      <c r="F10" s="24">
        <f t="shared" si="0"/>
        <v>11163</v>
      </c>
      <c r="G10" s="24">
        <f t="shared" si="0"/>
        <v>1171685.46</v>
      </c>
      <c r="H10" s="165"/>
      <c r="I10" s="168"/>
      <c r="J10" s="171"/>
    </row>
    <row r="11" spans="1:12" x14ac:dyDescent="0.35">
      <c r="A11" s="15" t="s">
        <v>16</v>
      </c>
      <c r="B11" s="16">
        <v>149061</v>
      </c>
      <c r="C11" s="16">
        <v>17021814.34</v>
      </c>
      <c r="D11" s="16">
        <v>1681</v>
      </c>
      <c r="E11" s="16">
        <v>206669.8</v>
      </c>
      <c r="F11" s="25">
        <f t="shared" si="0"/>
        <v>150742</v>
      </c>
      <c r="G11" s="25">
        <f t="shared" si="0"/>
        <v>17228484.140000001</v>
      </c>
      <c r="H11" s="163">
        <f>G11/G2</f>
        <v>5.5884259397669091E-2</v>
      </c>
      <c r="I11" s="172">
        <f>F11/F2</f>
        <v>9.5207898980163491E-2</v>
      </c>
      <c r="J11" s="175">
        <f>E11/G11</f>
        <v>1.1995820312488617E-2</v>
      </c>
    </row>
    <row r="12" spans="1:12" x14ac:dyDescent="0.35">
      <c r="A12" s="18" t="s">
        <v>9</v>
      </c>
      <c r="B12" s="19">
        <v>6243</v>
      </c>
      <c r="C12" s="19">
        <v>727287</v>
      </c>
      <c r="D12" s="19">
        <v>0</v>
      </c>
      <c r="E12" s="19">
        <v>0</v>
      </c>
      <c r="F12" s="26">
        <f t="shared" si="0"/>
        <v>6243</v>
      </c>
      <c r="G12" s="26">
        <f t="shared" si="0"/>
        <v>727287</v>
      </c>
      <c r="H12" s="164"/>
      <c r="I12" s="173"/>
      <c r="J12" s="176"/>
    </row>
    <row r="13" spans="1:12" x14ac:dyDescent="0.35">
      <c r="A13" s="18" t="s">
        <v>10</v>
      </c>
      <c r="B13" s="19">
        <v>118</v>
      </c>
      <c r="C13" s="19">
        <v>12536</v>
      </c>
      <c r="D13" s="19">
        <v>0</v>
      </c>
      <c r="E13" s="19">
        <v>0</v>
      </c>
      <c r="F13" s="26">
        <f t="shared" si="0"/>
        <v>118</v>
      </c>
      <c r="G13" s="26">
        <f t="shared" si="0"/>
        <v>12536</v>
      </c>
      <c r="H13" s="164"/>
      <c r="I13" s="173"/>
      <c r="J13" s="176"/>
    </row>
    <row r="14" spans="1:12" x14ac:dyDescent="0.35">
      <c r="A14" s="18" t="s">
        <v>11</v>
      </c>
      <c r="B14" s="19">
        <v>39613</v>
      </c>
      <c r="C14" s="19">
        <v>5079515</v>
      </c>
      <c r="D14" s="19">
        <v>3</v>
      </c>
      <c r="E14" s="19">
        <v>20.8</v>
      </c>
      <c r="F14" s="26">
        <f t="shared" si="0"/>
        <v>39616</v>
      </c>
      <c r="G14" s="26">
        <f t="shared" si="0"/>
        <v>5079535.8</v>
      </c>
      <c r="H14" s="164"/>
      <c r="I14" s="173"/>
      <c r="J14" s="176"/>
    </row>
    <row r="15" spans="1:12" x14ac:dyDescent="0.35">
      <c r="A15" s="18" t="s">
        <v>12</v>
      </c>
      <c r="B15" s="19">
        <v>29523</v>
      </c>
      <c r="C15" s="19">
        <v>3245705</v>
      </c>
      <c r="D15" s="19">
        <v>174</v>
      </c>
      <c r="E15" s="19">
        <v>24289</v>
      </c>
      <c r="F15" s="26">
        <f t="shared" si="0"/>
        <v>29697</v>
      </c>
      <c r="G15" s="26">
        <f t="shared" si="0"/>
        <v>3269994</v>
      </c>
      <c r="H15" s="164"/>
      <c r="I15" s="173"/>
      <c r="J15" s="176"/>
    </row>
    <row r="16" spans="1:12" x14ac:dyDescent="0.35">
      <c r="A16" s="18" t="s">
        <v>13</v>
      </c>
      <c r="B16" s="19">
        <v>10750</v>
      </c>
      <c r="C16" s="19">
        <v>1029820</v>
      </c>
      <c r="D16" s="19">
        <v>0</v>
      </c>
      <c r="E16" s="19">
        <v>0</v>
      </c>
      <c r="F16" s="26">
        <f t="shared" si="0"/>
        <v>10750</v>
      </c>
      <c r="G16" s="26">
        <f t="shared" si="0"/>
        <v>1029820</v>
      </c>
      <c r="H16" s="164"/>
      <c r="I16" s="173"/>
      <c r="J16" s="176"/>
    </row>
    <row r="17" spans="1:13" x14ac:dyDescent="0.35">
      <c r="A17" s="18" t="s">
        <v>14</v>
      </c>
      <c r="B17" s="19">
        <v>59862</v>
      </c>
      <c r="C17" s="19">
        <v>6642300</v>
      </c>
      <c r="D17" s="19">
        <v>1504</v>
      </c>
      <c r="E17" s="19">
        <v>182360</v>
      </c>
      <c r="F17" s="26">
        <f t="shared" si="0"/>
        <v>61366</v>
      </c>
      <c r="G17" s="26">
        <f t="shared" si="0"/>
        <v>6824660</v>
      </c>
      <c r="H17" s="164"/>
      <c r="I17" s="173"/>
      <c r="J17" s="176"/>
    </row>
    <row r="18" spans="1:13" ht="15" thickBot="1" x14ac:dyDescent="0.4">
      <c r="A18" s="22" t="s">
        <v>15</v>
      </c>
      <c r="B18" s="23">
        <v>2952</v>
      </c>
      <c r="C18" s="23">
        <v>284651.33999999991</v>
      </c>
      <c r="D18" s="23">
        <v>0</v>
      </c>
      <c r="E18" s="23">
        <v>0</v>
      </c>
      <c r="F18" s="27">
        <f t="shared" si="0"/>
        <v>2952</v>
      </c>
      <c r="G18" s="27">
        <f t="shared" si="0"/>
        <v>284651.33999999991</v>
      </c>
      <c r="H18" s="165"/>
      <c r="I18" s="174"/>
      <c r="J18" s="177"/>
    </row>
    <row r="19" spans="1:13" x14ac:dyDescent="0.35">
      <c r="A19" s="15" t="s">
        <v>50</v>
      </c>
      <c r="B19" s="16">
        <v>100139</v>
      </c>
      <c r="C19" s="16">
        <v>19666291.600000001</v>
      </c>
      <c r="D19" s="16">
        <v>9365</v>
      </c>
      <c r="E19" s="16">
        <v>4045495.94</v>
      </c>
      <c r="F19" s="25">
        <f t="shared" si="0"/>
        <v>109504</v>
      </c>
      <c r="G19" s="25">
        <f t="shared" si="0"/>
        <v>23711787.540000003</v>
      </c>
      <c r="H19" s="163">
        <f>G19/G2</f>
        <v>7.6914235454482532E-2</v>
      </c>
      <c r="I19" s="172">
        <f>F19/F2</f>
        <v>6.9162182868237276E-2</v>
      </c>
      <c r="J19" s="175">
        <f>E19/G19</f>
        <v>0.17061117527202674</v>
      </c>
    </row>
    <row r="20" spans="1:13" x14ac:dyDescent="0.35">
      <c r="A20" s="18" t="s">
        <v>9</v>
      </c>
      <c r="B20" s="19">
        <v>4170</v>
      </c>
      <c r="C20" s="19">
        <v>1305047</v>
      </c>
      <c r="D20" s="19">
        <v>453</v>
      </c>
      <c r="E20" s="19">
        <v>256050</v>
      </c>
      <c r="F20" s="26">
        <f t="shared" si="0"/>
        <v>4623</v>
      </c>
      <c r="G20" s="26">
        <f t="shared" si="0"/>
        <v>1561097</v>
      </c>
      <c r="H20" s="164"/>
      <c r="I20" s="173"/>
      <c r="J20" s="176"/>
    </row>
    <row r="21" spans="1:13" x14ac:dyDescent="0.35">
      <c r="A21" s="18" t="s">
        <v>10</v>
      </c>
      <c r="B21" s="19">
        <v>176</v>
      </c>
      <c r="C21" s="19">
        <v>112055</v>
      </c>
      <c r="D21" s="19">
        <v>0</v>
      </c>
      <c r="E21" s="19">
        <v>0</v>
      </c>
      <c r="F21" s="26">
        <f t="shared" si="0"/>
        <v>176</v>
      </c>
      <c r="G21" s="26">
        <f t="shared" si="0"/>
        <v>112055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20734</v>
      </c>
      <c r="C22" s="19">
        <v>417143.30000000005</v>
      </c>
      <c r="D22" s="19">
        <v>1919</v>
      </c>
      <c r="E22" s="19">
        <v>60751.299999999901</v>
      </c>
      <c r="F22" s="26">
        <f t="shared" si="0"/>
        <v>22653</v>
      </c>
      <c r="G22" s="26">
        <f t="shared" si="0"/>
        <v>477894.6</v>
      </c>
      <c r="H22" s="164"/>
      <c r="I22" s="173"/>
      <c r="J22" s="176"/>
    </row>
    <row r="23" spans="1:13" x14ac:dyDescent="0.35">
      <c r="A23" s="18" t="s">
        <v>12</v>
      </c>
      <c r="B23" s="19">
        <v>22105</v>
      </c>
      <c r="C23" s="19">
        <v>6519587</v>
      </c>
      <c r="D23" s="19">
        <v>2079</v>
      </c>
      <c r="E23" s="19">
        <v>1195373</v>
      </c>
      <c r="F23" s="26">
        <f t="shared" si="0"/>
        <v>24184</v>
      </c>
      <c r="G23" s="26">
        <f t="shared" si="0"/>
        <v>7714960</v>
      </c>
      <c r="H23" s="164"/>
      <c r="I23" s="173"/>
      <c r="J23" s="176"/>
    </row>
    <row r="24" spans="1:13" x14ac:dyDescent="0.35">
      <c r="A24" s="18" t="s">
        <v>13</v>
      </c>
      <c r="B24" s="19">
        <v>3413</v>
      </c>
      <c r="C24" s="19">
        <v>638070</v>
      </c>
      <c r="D24" s="19">
        <v>212</v>
      </c>
      <c r="E24" s="19">
        <v>99730</v>
      </c>
      <c r="F24" s="26">
        <f t="shared" si="0"/>
        <v>3625</v>
      </c>
      <c r="G24" s="26">
        <f t="shared" si="0"/>
        <v>737800</v>
      </c>
      <c r="H24" s="164"/>
      <c r="I24" s="173"/>
      <c r="J24" s="176"/>
    </row>
    <row r="25" spans="1:13" x14ac:dyDescent="0.35">
      <c r="A25" s="18" t="s">
        <v>14</v>
      </c>
      <c r="B25" s="19">
        <v>48268</v>
      </c>
      <c r="C25" s="19">
        <v>10340809</v>
      </c>
      <c r="D25" s="19">
        <v>4619</v>
      </c>
      <c r="E25" s="19">
        <v>2387862</v>
      </c>
      <c r="F25" s="26">
        <f t="shared" si="0"/>
        <v>52887</v>
      </c>
      <c r="G25" s="26">
        <f t="shared" si="0"/>
        <v>12728671</v>
      </c>
      <c r="H25" s="164"/>
      <c r="I25" s="173"/>
      <c r="J25" s="176"/>
    </row>
    <row r="26" spans="1:13" ht="15" thickBot="1" x14ac:dyDescent="0.4">
      <c r="A26" s="22" t="s">
        <v>15</v>
      </c>
      <c r="B26" s="23">
        <v>1273</v>
      </c>
      <c r="C26" s="23">
        <v>333580.29999999888</v>
      </c>
      <c r="D26" s="23">
        <v>83</v>
      </c>
      <c r="E26" s="23">
        <v>45729.64</v>
      </c>
      <c r="F26" s="27">
        <f t="shared" si="0"/>
        <v>1356</v>
      </c>
      <c r="G26" s="27">
        <f t="shared" si="0"/>
        <v>379309.9399999989</v>
      </c>
      <c r="H26" s="165"/>
      <c r="I26" s="174"/>
      <c r="J26" s="177"/>
    </row>
    <row r="27" spans="1:13" x14ac:dyDescent="0.35">
      <c r="A27" s="15" t="s">
        <v>51</v>
      </c>
      <c r="B27" s="16">
        <v>17145</v>
      </c>
      <c r="C27" s="16">
        <v>18220252.109999999</v>
      </c>
      <c r="D27" s="16">
        <v>7420</v>
      </c>
      <c r="E27" s="16">
        <v>14559748.799999999</v>
      </c>
      <c r="F27" s="25">
        <f t="shared" si="0"/>
        <v>24565</v>
      </c>
      <c r="G27" s="25">
        <f t="shared" si="0"/>
        <v>32780000.909999996</v>
      </c>
      <c r="H27" s="163">
        <f>G27/G2</f>
        <v>0.10632891779823576</v>
      </c>
      <c r="I27" s="172">
        <f>F27/F2</f>
        <v>1.5515132069680091E-2</v>
      </c>
      <c r="J27" s="175">
        <f>E27/G27</f>
        <v>0.44416560084836193</v>
      </c>
    </row>
    <row r="28" spans="1:13" x14ac:dyDescent="0.35">
      <c r="A28" s="18" t="s">
        <v>9</v>
      </c>
      <c r="B28" s="19">
        <v>366</v>
      </c>
      <c r="C28" s="19">
        <v>1066262</v>
      </c>
      <c r="D28" s="19">
        <v>214</v>
      </c>
      <c r="E28" s="19">
        <v>801717</v>
      </c>
      <c r="F28" s="26">
        <f t="shared" si="0"/>
        <v>580</v>
      </c>
      <c r="G28" s="26">
        <f t="shared" si="0"/>
        <v>1867979</v>
      </c>
      <c r="H28" s="164"/>
      <c r="I28" s="173"/>
      <c r="J28" s="176"/>
    </row>
    <row r="29" spans="1:13" x14ac:dyDescent="0.35">
      <c r="A29" s="18" t="s">
        <v>11</v>
      </c>
      <c r="B29" s="19">
        <v>4750</v>
      </c>
      <c r="C29" s="19">
        <v>691684.9</v>
      </c>
      <c r="D29" s="19">
        <v>2178</v>
      </c>
      <c r="E29" s="19">
        <v>433896.6999999999</v>
      </c>
      <c r="F29" s="26">
        <f t="shared" si="0"/>
        <v>6928</v>
      </c>
      <c r="G29" s="26">
        <f t="shared" si="0"/>
        <v>1125581.5999999999</v>
      </c>
      <c r="H29" s="164"/>
      <c r="I29" s="173"/>
      <c r="J29" s="176"/>
    </row>
    <row r="30" spans="1:13" x14ac:dyDescent="0.35">
      <c r="A30" s="18" t="s">
        <v>12</v>
      </c>
      <c r="B30" s="19">
        <v>2159</v>
      </c>
      <c r="C30" s="19">
        <v>7815178</v>
      </c>
      <c r="D30" s="19">
        <v>1557</v>
      </c>
      <c r="E30" s="19">
        <v>6761237</v>
      </c>
      <c r="F30" s="26">
        <f t="shared" si="0"/>
        <v>3716</v>
      </c>
      <c r="G30" s="26">
        <f t="shared" si="0"/>
        <v>14576415</v>
      </c>
      <c r="H30" s="164"/>
      <c r="I30" s="173"/>
      <c r="J30" s="176"/>
    </row>
    <row r="31" spans="1:13" x14ac:dyDescent="0.35">
      <c r="A31" s="18" t="s">
        <v>13</v>
      </c>
      <c r="B31" s="19">
        <v>297</v>
      </c>
      <c r="C31" s="19">
        <v>545960</v>
      </c>
      <c r="D31" s="19">
        <v>241</v>
      </c>
      <c r="E31" s="19">
        <v>808170</v>
      </c>
      <c r="F31" s="26">
        <f t="shared" si="0"/>
        <v>538</v>
      </c>
      <c r="G31" s="26">
        <f t="shared" si="0"/>
        <v>1354130</v>
      </c>
      <c r="H31" s="164"/>
      <c r="I31" s="173"/>
      <c r="J31" s="176"/>
    </row>
    <row r="32" spans="1:13" x14ac:dyDescent="0.35">
      <c r="A32" s="18" t="s">
        <v>14</v>
      </c>
      <c r="B32" s="19">
        <v>9381</v>
      </c>
      <c r="C32" s="19">
        <v>7607670</v>
      </c>
      <c r="D32" s="19">
        <v>3146</v>
      </c>
      <c r="E32" s="19">
        <v>5441533</v>
      </c>
      <c r="F32" s="26">
        <f t="shared" si="0"/>
        <v>12527</v>
      </c>
      <c r="G32" s="26">
        <f t="shared" si="0"/>
        <v>13049203</v>
      </c>
      <c r="H32" s="164"/>
      <c r="I32" s="173"/>
      <c r="J32" s="176"/>
    </row>
    <row r="33" spans="1:10" ht="15" thickBot="1" x14ac:dyDescent="0.4">
      <c r="A33" s="22" t="s">
        <v>15</v>
      </c>
      <c r="B33" s="23">
        <v>192</v>
      </c>
      <c r="C33" s="23">
        <v>493497.21</v>
      </c>
      <c r="D33" s="23">
        <v>84</v>
      </c>
      <c r="E33" s="23">
        <v>313195.09999999899</v>
      </c>
      <c r="F33" s="27">
        <f t="shared" si="0"/>
        <v>276</v>
      </c>
      <c r="G33" s="27">
        <f t="shared" si="0"/>
        <v>806692.30999999901</v>
      </c>
      <c r="H33" s="165"/>
      <c r="I33" s="174"/>
      <c r="J33" s="177"/>
    </row>
    <row r="34" spans="1:10" x14ac:dyDescent="0.35">
      <c r="A34" s="15" t="s">
        <v>19</v>
      </c>
      <c r="B34" s="16">
        <v>5153</v>
      </c>
      <c r="C34" s="16">
        <v>20978629.060000002</v>
      </c>
      <c r="D34" s="16">
        <v>4831</v>
      </c>
      <c r="E34" s="16">
        <v>66009258.329999991</v>
      </c>
      <c r="F34" s="25">
        <f>B34+D34</f>
        <v>9984</v>
      </c>
      <c r="G34" s="25">
        <f>C34+E34</f>
        <v>86987887.389999986</v>
      </c>
      <c r="H34" s="163">
        <f>G34/G2</f>
        <v>0.28216374835157071</v>
      </c>
      <c r="I34" s="179">
        <f>F34/F2</f>
        <v>6.3058448436265433E-3</v>
      </c>
      <c r="J34" s="182">
        <f>E34/G34</f>
        <v>0.7588327560371162</v>
      </c>
    </row>
    <row r="35" spans="1:10" x14ac:dyDescent="0.35">
      <c r="A35" s="18" t="s">
        <v>9</v>
      </c>
      <c r="B35" s="19">
        <v>44</v>
      </c>
      <c r="C35" s="19">
        <v>859790</v>
      </c>
      <c r="D35" s="19">
        <v>64</v>
      </c>
      <c r="E35" s="19">
        <v>4117130</v>
      </c>
      <c r="F35" s="26">
        <f>B35+D35</f>
        <v>108</v>
      </c>
      <c r="G35" s="26">
        <f>C35+E35</f>
        <v>4976920</v>
      </c>
      <c r="H35" s="164"/>
      <c r="I35" s="180"/>
      <c r="J35" s="183"/>
    </row>
    <row r="36" spans="1:10" x14ac:dyDescent="0.35">
      <c r="A36" s="18" t="s">
        <v>11</v>
      </c>
      <c r="B36" s="19">
        <v>276</v>
      </c>
      <c r="C36" s="19">
        <v>290772.59999999905</v>
      </c>
      <c r="D36" s="19">
        <v>761</v>
      </c>
      <c r="E36" s="19">
        <v>1389130.6999999979</v>
      </c>
      <c r="F36" s="26">
        <f t="shared" ref="F36:G40" si="1">B36+D36</f>
        <v>1037</v>
      </c>
      <c r="G36" s="26">
        <f t="shared" si="1"/>
        <v>1679903.299999997</v>
      </c>
      <c r="H36" s="164"/>
      <c r="I36" s="180"/>
      <c r="J36" s="183"/>
    </row>
    <row r="37" spans="1:10" x14ac:dyDescent="0.35">
      <c r="A37" s="18" t="s">
        <v>12</v>
      </c>
      <c r="B37" s="19">
        <v>96</v>
      </c>
      <c r="C37" s="19">
        <v>5398917</v>
      </c>
      <c r="D37" s="19">
        <v>226</v>
      </c>
      <c r="E37" s="19">
        <v>17780471</v>
      </c>
      <c r="F37" s="26">
        <f t="shared" si="1"/>
        <v>322</v>
      </c>
      <c r="G37" s="26">
        <f t="shared" si="1"/>
        <v>23179388</v>
      </c>
      <c r="H37" s="164"/>
      <c r="I37" s="180"/>
      <c r="J37" s="183"/>
    </row>
    <row r="38" spans="1:10" x14ac:dyDescent="0.35">
      <c r="A38" s="18" t="s">
        <v>13</v>
      </c>
      <c r="B38" s="19">
        <v>5</v>
      </c>
      <c r="C38" s="19">
        <v>353780</v>
      </c>
      <c r="D38" s="19">
        <v>15</v>
      </c>
      <c r="E38" s="19">
        <v>651000</v>
      </c>
      <c r="F38" s="26">
        <f t="shared" si="1"/>
        <v>20</v>
      </c>
      <c r="G38" s="26">
        <f t="shared" si="1"/>
        <v>1004780</v>
      </c>
      <c r="H38" s="164"/>
      <c r="I38" s="180"/>
      <c r="J38" s="183"/>
    </row>
    <row r="39" spans="1:10" x14ac:dyDescent="0.35">
      <c r="A39" s="18" t="s">
        <v>14</v>
      </c>
      <c r="B39" s="19">
        <v>4723</v>
      </c>
      <c r="C39" s="19">
        <v>13825102</v>
      </c>
      <c r="D39" s="19">
        <v>3744</v>
      </c>
      <c r="E39" s="19">
        <v>41095014</v>
      </c>
      <c r="F39" s="26">
        <f t="shared" si="1"/>
        <v>8467</v>
      </c>
      <c r="G39" s="26">
        <f t="shared" si="1"/>
        <v>54920116</v>
      </c>
      <c r="H39" s="164"/>
      <c r="I39" s="180"/>
      <c r="J39" s="183"/>
    </row>
    <row r="40" spans="1:10" ht="15" thickBot="1" x14ac:dyDescent="0.4">
      <c r="A40" s="18" t="s">
        <v>15</v>
      </c>
      <c r="B40" s="19">
        <v>9</v>
      </c>
      <c r="C40" s="19">
        <v>250267.46000000002</v>
      </c>
      <c r="D40" s="19">
        <v>21</v>
      </c>
      <c r="E40" s="19">
        <v>976512.62999999884</v>
      </c>
      <c r="F40" s="28">
        <f t="shared" si="1"/>
        <v>30</v>
      </c>
      <c r="G40" s="28">
        <f t="shared" si="1"/>
        <v>1226780.0899999989</v>
      </c>
      <c r="H40" s="178"/>
      <c r="I40" s="181"/>
      <c r="J40" s="184"/>
    </row>
    <row r="41" spans="1:10" x14ac:dyDescent="0.35">
      <c r="A41" s="15" t="s">
        <v>20</v>
      </c>
      <c r="B41" s="16">
        <v>0</v>
      </c>
      <c r="C41" s="16">
        <v>10.1999999999999</v>
      </c>
      <c r="D41" s="16">
        <v>0</v>
      </c>
      <c r="E41" s="16">
        <v>0</v>
      </c>
      <c r="F41" s="25">
        <f>B41+D41</f>
        <v>0</v>
      </c>
      <c r="G41" s="25">
        <f>C41+E41</f>
        <v>10.1999999999999</v>
      </c>
      <c r="H41" s="185">
        <f>G41/G2</f>
        <v>3.308587344215526E-8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10.1999999999999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10.1999999999999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2016</v>
      </c>
      <c r="B1" s="200" t="s">
        <v>0</v>
      </c>
      <c r="C1" s="55" t="s">
        <v>1</v>
      </c>
      <c r="D1" s="56" t="s">
        <v>54</v>
      </c>
      <c r="E1" s="57" t="s">
        <v>55</v>
      </c>
      <c r="F1" s="58" t="s">
        <v>3</v>
      </c>
      <c r="G1" s="59" t="s">
        <v>4</v>
      </c>
      <c r="H1" s="60" t="s">
        <v>5</v>
      </c>
      <c r="I1" s="60" t="s">
        <v>6</v>
      </c>
      <c r="J1" s="61" t="s">
        <v>57</v>
      </c>
    </row>
    <row r="2" spans="1:12" ht="15" thickBot="1" x14ac:dyDescent="0.4">
      <c r="A2" s="10" t="s">
        <v>29</v>
      </c>
      <c r="B2" s="11">
        <v>1580122</v>
      </c>
      <c r="C2" s="11">
        <v>52429736.640000001</v>
      </c>
      <c r="D2" s="11">
        <v>40446</v>
      </c>
      <c r="E2" s="11">
        <v>42427837.909999996</v>
      </c>
      <c r="F2" s="12">
        <f>B2+D2</f>
        <v>1620568</v>
      </c>
      <c r="G2" s="12">
        <f>C2+E2</f>
        <v>94857574.549999997</v>
      </c>
      <c r="H2" s="13">
        <f>SUM(H3:H42)</f>
        <v>1</v>
      </c>
      <c r="I2" s="14">
        <f>SUM(I3:I42)</f>
        <v>1</v>
      </c>
      <c r="J2" s="14">
        <f>E2/G2</f>
        <v>0.44727938819093493</v>
      </c>
    </row>
    <row r="3" spans="1:12" x14ac:dyDescent="0.35">
      <c r="A3" s="62" t="s">
        <v>8</v>
      </c>
      <c r="B3" s="63">
        <v>1301124</v>
      </c>
      <c r="C3" s="63">
        <v>30573468.75</v>
      </c>
      <c r="D3" s="63">
        <v>12832</v>
      </c>
      <c r="E3" s="63">
        <v>400569.25</v>
      </c>
      <c r="F3" s="64">
        <f>B3+D3</f>
        <v>1313956</v>
      </c>
      <c r="G3" s="64">
        <f>C3+E3</f>
        <v>30974038</v>
      </c>
      <c r="H3" s="163">
        <f>G3/G$2</f>
        <v>0.32653204709206851</v>
      </c>
      <c r="I3" s="166">
        <f>F3/F2</f>
        <v>0.81079967023907662</v>
      </c>
      <c r="J3" s="169">
        <f>E3/G3</f>
        <v>1.293241940233947E-2</v>
      </c>
    </row>
    <row r="4" spans="1:12" x14ac:dyDescent="0.35">
      <c r="A4" s="18" t="s">
        <v>9</v>
      </c>
      <c r="B4" s="19">
        <v>27763</v>
      </c>
      <c r="C4" s="19">
        <v>754826</v>
      </c>
      <c r="D4" s="19">
        <v>45</v>
      </c>
      <c r="E4" s="19">
        <v>2985</v>
      </c>
      <c r="F4" s="20">
        <f>B4+D4</f>
        <v>27808</v>
      </c>
      <c r="G4" s="20">
        <f t="shared" ref="F4:G33" si="0">C4+E4</f>
        <v>757811</v>
      </c>
      <c r="H4" s="164"/>
      <c r="I4" s="167"/>
      <c r="J4" s="170"/>
      <c r="L4" s="19"/>
    </row>
    <row r="5" spans="1:12" x14ac:dyDescent="0.35">
      <c r="A5" s="18" t="s">
        <v>10</v>
      </c>
      <c r="B5" s="19">
        <v>1520</v>
      </c>
      <c r="C5" s="19">
        <v>42812</v>
      </c>
      <c r="D5" s="19">
        <v>0</v>
      </c>
      <c r="E5" s="19">
        <v>0</v>
      </c>
      <c r="F5" s="20">
        <f t="shared" si="0"/>
        <v>1520</v>
      </c>
      <c r="G5" s="20">
        <f t="shared" si="0"/>
        <v>42812</v>
      </c>
      <c r="H5" s="164"/>
      <c r="I5" s="167"/>
      <c r="J5" s="170"/>
      <c r="L5" s="21"/>
    </row>
    <row r="6" spans="1:12" x14ac:dyDescent="0.35">
      <c r="A6" s="18" t="s">
        <v>11</v>
      </c>
      <c r="B6" s="19">
        <v>245713</v>
      </c>
      <c r="C6" s="19">
        <v>6666579</v>
      </c>
      <c r="D6" s="19">
        <v>260</v>
      </c>
      <c r="E6" s="19">
        <v>1434</v>
      </c>
      <c r="F6" s="20">
        <f t="shared" si="0"/>
        <v>245973</v>
      </c>
      <c r="G6" s="20">
        <f t="shared" si="0"/>
        <v>6668013</v>
      </c>
      <c r="H6" s="164"/>
      <c r="I6" s="167"/>
      <c r="J6" s="170"/>
    </row>
    <row r="7" spans="1:12" x14ac:dyDescent="0.35">
      <c r="A7" s="18" t="s">
        <v>12</v>
      </c>
      <c r="B7" s="19">
        <v>228503</v>
      </c>
      <c r="C7" s="19">
        <v>5474151</v>
      </c>
      <c r="D7" s="19">
        <v>985</v>
      </c>
      <c r="E7" s="19">
        <v>37429</v>
      </c>
      <c r="F7" s="20">
        <f t="shared" si="0"/>
        <v>229488</v>
      </c>
      <c r="G7" s="20">
        <f t="shared" si="0"/>
        <v>5511580</v>
      </c>
      <c r="H7" s="164"/>
      <c r="I7" s="167"/>
      <c r="J7" s="170"/>
    </row>
    <row r="8" spans="1:12" x14ac:dyDescent="0.35">
      <c r="A8" s="18" t="s">
        <v>13</v>
      </c>
      <c r="B8" s="19">
        <v>40152</v>
      </c>
      <c r="C8" s="19">
        <v>831750</v>
      </c>
      <c r="D8" s="19">
        <v>237</v>
      </c>
      <c r="E8" s="19">
        <v>8960</v>
      </c>
      <c r="F8" s="20">
        <f t="shared" si="0"/>
        <v>40389</v>
      </c>
      <c r="G8" s="20">
        <f t="shared" si="0"/>
        <v>840710</v>
      </c>
      <c r="H8" s="164"/>
      <c r="I8" s="167"/>
      <c r="J8" s="170"/>
    </row>
    <row r="9" spans="1:12" x14ac:dyDescent="0.35">
      <c r="A9" s="18" t="s">
        <v>14</v>
      </c>
      <c r="B9" s="19">
        <v>746290</v>
      </c>
      <c r="C9" s="19">
        <v>16545341</v>
      </c>
      <c r="D9" s="19">
        <v>11299</v>
      </c>
      <c r="E9" s="19">
        <v>349539</v>
      </c>
      <c r="F9" s="20">
        <f t="shared" si="0"/>
        <v>757589</v>
      </c>
      <c r="G9" s="20">
        <f t="shared" si="0"/>
        <v>16894880</v>
      </c>
      <c r="H9" s="164"/>
      <c r="I9" s="167"/>
      <c r="J9" s="170"/>
    </row>
    <row r="10" spans="1:12" ht="15" thickBot="1" x14ac:dyDescent="0.4">
      <c r="A10" s="22" t="s">
        <v>15</v>
      </c>
      <c r="B10" s="23">
        <v>11183</v>
      </c>
      <c r="C10" s="23">
        <v>258009.74999999889</v>
      </c>
      <c r="D10" s="23">
        <v>6</v>
      </c>
      <c r="E10" s="23">
        <v>222.25</v>
      </c>
      <c r="F10" s="24">
        <f t="shared" si="0"/>
        <v>11189</v>
      </c>
      <c r="G10" s="24">
        <f t="shared" si="0"/>
        <v>258231.99999999889</v>
      </c>
      <c r="H10" s="165"/>
      <c r="I10" s="168"/>
      <c r="J10" s="171"/>
    </row>
    <row r="11" spans="1:12" x14ac:dyDescent="0.35">
      <c r="A11" s="62" t="s">
        <v>16</v>
      </c>
      <c r="B11" s="63">
        <v>156743</v>
      </c>
      <c r="C11" s="63">
        <v>3731866.2</v>
      </c>
      <c r="D11" s="63">
        <v>4552</v>
      </c>
      <c r="E11" s="63">
        <v>121408.2</v>
      </c>
      <c r="F11" s="65">
        <f t="shared" si="0"/>
        <v>161295</v>
      </c>
      <c r="G11" s="65">
        <f t="shared" si="0"/>
        <v>3853274.4000000004</v>
      </c>
      <c r="H11" s="163">
        <f>G11/G2</f>
        <v>4.0621683806272277E-2</v>
      </c>
      <c r="I11" s="172">
        <f>F11/F2</f>
        <v>9.9529917905327017E-2</v>
      </c>
      <c r="J11" s="175">
        <f>E11/G11</f>
        <v>3.1507800223103753E-2</v>
      </c>
    </row>
    <row r="12" spans="1:12" x14ac:dyDescent="0.35">
      <c r="A12" s="18" t="s">
        <v>9</v>
      </c>
      <c r="B12" s="19">
        <v>6331</v>
      </c>
      <c r="C12" s="19">
        <v>149925</v>
      </c>
      <c r="D12" s="19">
        <v>0</v>
      </c>
      <c r="E12" s="19">
        <v>0</v>
      </c>
      <c r="F12" s="26">
        <f t="shared" si="0"/>
        <v>6331</v>
      </c>
      <c r="G12" s="26">
        <f t="shared" si="0"/>
        <v>149925</v>
      </c>
      <c r="H12" s="164"/>
      <c r="I12" s="173"/>
      <c r="J12" s="176"/>
    </row>
    <row r="13" spans="1:12" x14ac:dyDescent="0.35">
      <c r="A13" s="18" t="s">
        <v>10</v>
      </c>
      <c r="B13" s="19">
        <v>113</v>
      </c>
      <c r="C13" s="19">
        <v>2807</v>
      </c>
      <c r="D13" s="19">
        <v>0</v>
      </c>
      <c r="E13" s="19">
        <v>0</v>
      </c>
      <c r="F13" s="26">
        <f t="shared" si="0"/>
        <v>113</v>
      </c>
      <c r="G13" s="26">
        <f t="shared" si="0"/>
        <v>2807</v>
      </c>
      <c r="H13" s="164"/>
      <c r="I13" s="173"/>
      <c r="J13" s="176"/>
    </row>
    <row r="14" spans="1:12" x14ac:dyDescent="0.35">
      <c r="A14" s="18" t="s">
        <v>11</v>
      </c>
      <c r="B14" s="19">
        <v>38012</v>
      </c>
      <c r="C14" s="19">
        <v>1010568</v>
      </c>
      <c r="D14" s="19">
        <v>3</v>
      </c>
      <c r="E14" s="19">
        <v>6.2</v>
      </c>
      <c r="F14" s="26">
        <f t="shared" si="0"/>
        <v>38015</v>
      </c>
      <c r="G14" s="26">
        <f t="shared" si="0"/>
        <v>1010574.2</v>
      </c>
      <c r="H14" s="164"/>
      <c r="I14" s="173"/>
      <c r="J14" s="176"/>
    </row>
    <row r="15" spans="1:12" x14ac:dyDescent="0.35">
      <c r="A15" s="18" t="s">
        <v>12</v>
      </c>
      <c r="B15" s="19">
        <v>29349</v>
      </c>
      <c r="C15" s="19">
        <v>700536</v>
      </c>
      <c r="D15" s="19">
        <v>512</v>
      </c>
      <c r="E15" s="19">
        <v>15549</v>
      </c>
      <c r="F15" s="26">
        <f t="shared" si="0"/>
        <v>29861</v>
      </c>
      <c r="G15" s="26">
        <f t="shared" si="0"/>
        <v>716085</v>
      </c>
      <c r="H15" s="164"/>
      <c r="I15" s="173"/>
      <c r="J15" s="176"/>
    </row>
    <row r="16" spans="1:12" x14ac:dyDescent="0.35">
      <c r="A16" s="18" t="s">
        <v>13</v>
      </c>
      <c r="B16" s="19">
        <v>9983</v>
      </c>
      <c r="C16" s="19">
        <v>216250</v>
      </c>
      <c r="D16" s="19">
        <v>0</v>
      </c>
      <c r="E16" s="19">
        <v>0</v>
      </c>
      <c r="F16" s="26">
        <f t="shared" si="0"/>
        <v>9983</v>
      </c>
      <c r="G16" s="26">
        <f t="shared" si="0"/>
        <v>216250</v>
      </c>
      <c r="H16" s="164"/>
      <c r="I16" s="173"/>
      <c r="J16" s="176"/>
    </row>
    <row r="17" spans="1:13" x14ac:dyDescent="0.35">
      <c r="A17" s="18" t="s">
        <v>14</v>
      </c>
      <c r="B17" s="19">
        <v>70056</v>
      </c>
      <c r="C17" s="19">
        <v>1583297</v>
      </c>
      <c r="D17" s="19">
        <v>4037</v>
      </c>
      <c r="E17" s="19">
        <v>105853</v>
      </c>
      <c r="F17" s="26">
        <f t="shared" si="0"/>
        <v>74093</v>
      </c>
      <c r="G17" s="26">
        <f t="shared" si="0"/>
        <v>1689150</v>
      </c>
      <c r="H17" s="164"/>
      <c r="I17" s="173"/>
      <c r="J17" s="176"/>
    </row>
    <row r="18" spans="1:13" ht="15" thickBot="1" x14ac:dyDescent="0.4">
      <c r="A18" s="22" t="s">
        <v>15</v>
      </c>
      <c r="B18" s="23">
        <v>2899</v>
      </c>
      <c r="C18" s="23">
        <v>68483.199999999997</v>
      </c>
      <c r="D18" s="23">
        <v>0</v>
      </c>
      <c r="E18" s="23">
        <v>0</v>
      </c>
      <c r="F18" s="27">
        <f t="shared" si="0"/>
        <v>2899</v>
      </c>
      <c r="G18" s="27">
        <f t="shared" si="0"/>
        <v>68483.199999999997</v>
      </c>
      <c r="H18" s="165"/>
      <c r="I18" s="174"/>
      <c r="J18" s="177"/>
    </row>
    <row r="19" spans="1:13" x14ac:dyDescent="0.35">
      <c r="A19" s="62" t="s">
        <v>50</v>
      </c>
      <c r="B19" s="63">
        <v>100531</v>
      </c>
      <c r="C19" s="63">
        <v>4283403.72</v>
      </c>
      <c r="D19" s="63">
        <v>10426</v>
      </c>
      <c r="E19" s="63">
        <v>1351789.98</v>
      </c>
      <c r="F19" s="65">
        <f t="shared" si="0"/>
        <v>110957</v>
      </c>
      <c r="G19" s="65">
        <f t="shared" si="0"/>
        <v>5635193.6999999993</v>
      </c>
      <c r="H19" s="163">
        <f>G19/G2</f>
        <v>5.9406892140486417E-2</v>
      </c>
      <c r="I19" s="172">
        <f>F19/F2</f>
        <v>6.8467969255224095E-2</v>
      </c>
      <c r="J19" s="175">
        <f>E19/G19</f>
        <v>0.2398834985920715</v>
      </c>
    </row>
    <row r="20" spans="1:13" x14ac:dyDescent="0.35">
      <c r="A20" s="18" t="s">
        <v>9</v>
      </c>
      <c r="B20" s="19">
        <v>4039</v>
      </c>
      <c r="C20" s="19">
        <v>261997</v>
      </c>
      <c r="D20" s="19">
        <v>447</v>
      </c>
      <c r="E20" s="19">
        <v>50421</v>
      </c>
      <c r="F20" s="26">
        <f t="shared" si="0"/>
        <v>4486</v>
      </c>
      <c r="G20" s="26">
        <f t="shared" si="0"/>
        <v>312418</v>
      </c>
      <c r="H20" s="164"/>
      <c r="I20" s="173"/>
      <c r="J20" s="176"/>
    </row>
    <row r="21" spans="1:13" x14ac:dyDescent="0.35">
      <c r="A21" s="18" t="s">
        <v>10</v>
      </c>
      <c r="B21" s="19">
        <v>173</v>
      </c>
      <c r="C21" s="19">
        <v>25923</v>
      </c>
      <c r="D21" s="19">
        <v>0</v>
      </c>
      <c r="E21" s="19">
        <v>0</v>
      </c>
      <c r="F21" s="26">
        <f t="shared" si="0"/>
        <v>173</v>
      </c>
      <c r="G21" s="26">
        <f t="shared" si="0"/>
        <v>25923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21250</v>
      </c>
      <c r="C22" s="19">
        <v>42763.4</v>
      </c>
      <c r="D22" s="19">
        <v>2093</v>
      </c>
      <c r="E22" s="19">
        <v>8866.4000000000015</v>
      </c>
      <c r="F22" s="26">
        <f t="shared" si="0"/>
        <v>23343</v>
      </c>
      <c r="G22" s="26">
        <f t="shared" si="0"/>
        <v>51629.8</v>
      </c>
      <c r="H22" s="164"/>
      <c r="I22" s="173"/>
      <c r="J22" s="176"/>
    </row>
    <row r="23" spans="1:13" x14ac:dyDescent="0.35">
      <c r="A23" s="18" t="s">
        <v>12</v>
      </c>
      <c r="B23" s="19">
        <v>21756</v>
      </c>
      <c r="C23" s="19">
        <v>1310430</v>
      </c>
      <c r="D23" s="19">
        <v>2196</v>
      </c>
      <c r="E23" s="19">
        <v>317073</v>
      </c>
      <c r="F23" s="26">
        <f t="shared" si="0"/>
        <v>23952</v>
      </c>
      <c r="G23" s="26">
        <f t="shared" si="0"/>
        <v>1627503</v>
      </c>
      <c r="H23" s="164"/>
      <c r="I23" s="173"/>
      <c r="J23" s="176"/>
    </row>
    <row r="24" spans="1:13" x14ac:dyDescent="0.35">
      <c r="A24" s="18" t="s">
        <v>13</v>
      </c>
      <c r="B24" s="19">
        <v>3340</v>
      </c>
      <c r="C24" s="19">
        <v>131230</v>
      </c>
      <c r="D24" s="19">
        <v>231</v>
      </c>
      <c r="E24" s="19">
        <v>33520</v>
      </c>
      <c r="F24" s="26">
        <f t="shared" si="0"/>
        <v>3571</v>
      </c>
      <c r="G24" s="26">
        <f t="shared" si="0"/>
        <v>164750</v>
      </c>
      <c r="H24" s="164"/>
      <c r="I24" s="173"/>
      <c r="J24" s="176"/>
    </row>
    <row r="25" spans="1:13" x14ac:dyDescent="0.35">
      <c r="A25" s="18" t="s">
        <v>14</v>
      </c>
      <c r="B25" s="19">
        <v>48703</v>
      </c>
      <c r="C25" s="19">
        <v>2446714</v>
      </c>
      <c r="D25" s="19">
        <v>5364</v>
      </c>
      <c r="E25" s="19">
        <v>929805</v>
      </c>
      <c r="F25" s="26">
        <f t="shared" si="0"/>
        <v>54067</v>
      </c>
      <c r="G25" s="26">
        <f t="shared" si="0"/>
        <v>3376519</v>
      </c>
      <c r="H25" s="164"/>
      <c r="I25" s="173"/>
      <c r="J25" s="176"/>
    </row>
    <row r="26" spans="1:13" ht="15" thickBot="1" x14ac:dyDescent="0.4">
      <c r="A26" s="22" t="s">
        <v>15</v>
      </c>
      <c r="B26" s="23">
        <v>1270</v>
      </c>
      <c r="C26" s="23">
        <v>64346.319999999803</v>
      </c>
      <c r="D26" s="23">
        <v>95</v>
      </c>
      <c r="E26" s="23">
        <v>12104.580000000002</v>
      </c>
      <c r="F26" s="27">
        <f t="shared" si="0"/>
        <v>1365</v>
      </c>
      <c r="G26" s="27">
        <f t="shared" si="0"/>
        <v>76450.899999999805</v>
      </c>
      <c r="H26" s="165"/>
      <c r="I26" s="174"/>
      <c r="J26" s="177"/>
    </row>
    <row r="27" spans="1:13" x14ac:dyDescent="0.35">
      <c r="A27" s="62" t="s">
        <v>51</v>
      </c>
      <c r="B27" s="63">
        <v>16458</v>
      </c>
      <c r="C27" s="63">
        <v>5138735.43</v>
      </c>
      <c r="D27" s="63">
        <v>7576</v>
      </c>
      <c r="E27" s="63">
        <v>5169358.54</v>
      </c>
      <c r="F27" s="65">
        <f t="shared" si="0"/>
        <v>24034</v>
      </c>
      <c r="G27" s="65">
        <f t="shared" si="0"/>
        <v>10308093.969999999</v>
      </c>
      <c r="H27" s="163">
        <f>G27/G2</f>
        <v>0.10866917079528046</v>
      </c>
      <c r="I27" s="172">
        <f>F27/F2</f>
        <v>1.4830602603531601E-2</v>
      </c>
      <c r="J27" s="175">
        <f>E27/G27</f>
        <v>0.50148539148406701</v>
      </c>
    </row>
    <row r="28" spans="1:13" x14ac:dyDescent="0.35">
      <c r="A28" s="18" t="s">
        <v>9</v>
      </c>
      <c r="B28" s="19">
        <v>395</v>
      </c>
      <c r="C28" s="19">
        <v>287713</v>
      </c>
      <c r="D28" s="19">
        <v>240</v>
      </c>
      <c r="E28" s="19">
        <v>261985</v>
      </c>
      <c r="F28" s="26">
        <f t="shared" si="0"/>
        <v>635</v>
      </c>
      <c r="G28" s="26">
        <f t="shared" si="0"/>
        <v>549698</v>
      </c>
      <c r="H28" s="164"/>
      <c r="I28" s="173"/>
      <c r="J28" s="176"/>
    </row>
    <row r="29" spans="1:13" x14ac:dyDescent="0.35">
      <c r="A29" s="18" t="s">
        <v>11</v>
      </c>
      <c r="B29" s="19">
        <v>3921</v>
      </c>
      <c r="C29" s="19">
        <v>148929.49999999988</v>
      </c>
      <c r="D29" s="19">
        <v>2020</v>
      </c>
      <c r="E29" s="19">
        <v>117736</v>
      </c>
      <c r="F29" s="26">
        <f t="shared" si="0"/>
        <v>5941</v>
      </c>
      <c r="G29" s="26">
        <f t="shared" si="0"/>
        <v>266665.49999999988</v>
      </c>
      <c r="H29" s="164"/>
      <c r="I29" s="173"/>
      <c r="J29" s="176"/>
    </row>
    <row r="30" spans="1:13" x14ac:dyDescent="0.35">
      <c r="A30" s="18" t="s">
        <v>12</v>
      </c>
      <c r="B30" s="19">
        <v>2139</v>
      </c>
      <c r="C30" s="19">
        <v>2185012</v>
      </c>
      <c r="D30" s="19">
        <v>1598</v>
      </c>
      <c r="E30" s="19">
        <v>2566983</v>
      </c>
      <c r="F30" s="26">
        <f t="shared" si="0"/>
        <v>3737</v>
      </c>
      <c r="G30" s="26">
        <f t="shared" si="0"/>
        <v>4751995</v>
      </c>
      <c r="H30" s="164"/>
      <c r="I30" s="173"/>
      <c r="J30" s="176"/>
    </row>
    <row r="31" spans="1:13" x14ac:dyDescent="0.35">
      <c r="A31" s="18" t="s">
        <v>13</v>
      </c>
      <c r="B31" s="19">
        <v>281</v>
      </c>
      <c r="C31" s="19">
        <v>156460</v>
      </c>
      <c r="D31" s="19">
        <v>238</v>
      </c>
      <c r="E31" s="19">
        <v>231840</v>
      </c>
      <c r="F31" s="26">
        <f t="shared" si="0"/>
        <v>519</v>
      </c>
      <c r="G31" s="26">
        <f t="shared" si="0"/>
        <v>388300</v>
      </c>
      <c r="H31" s="164"/>
      <c r="I31" s="173"/>
      <c r="J31" s="176"/>
    </row>
    <row r="32" spans="1:13" x14ac:dyDescent="0.35">
      <c r="A32" s="18" t="s">
        <v>14</v>
      </c>
      <c r="B32" s="19">
        <v>9545</v>
      </c>
      <c r="C32" s="19">
        <v>2245197</v>
      </c>
      <c r="D32" s="19">
        <v>3399</v>
      </c>
      <c r="E32" s="19">
        <v>1906854</v>
      </c>
      <c r="F32" s="26">
        <f t="shared" si="0"/>
        <v>12944</v>
      </c>
      <c r="G32" s="26">
        <f t="shared" si="0"/>
        <v>4152051</v>
      </c>
      <c r="H32" s="164"/>
      <c r="I32" s="173"/>
      <c r="J32" s="176"/>
    </row>
    <row r="33" spans="1:10" ht="15" thickBot="1" x14ac:dyDescent="0.4">
      <c r="A33" s="22" t="s">
        <v>15</v>
      </c>
      <c r="B33" s="23">
        <v>177</v>
      </c>
      <c r="C33" s="23">
        <v>115423.92999999991</v>
      </c>
      <c r="D33" s="23">
        <v>81</v>
      </c>
      <c r="E33" s="23">
        <v>83960.539999999804</v>
      </c>
      <c r="F33" s="27">
        <f t="shared" si="0"/>
        <v>258</v>
      </c>
      <c r="G33" s="27">
        <f t="shared" si="0"/>
        <v>199384.46999999971</v>
      </c>
      <c r="H33" s="165"/>
      <c r="I33" s="174"/>
      <c r="J33" s="177"/>
    </row>
    <row r="34" spans="1:10" x14ac:dyDescent="0.35">
      <c r="A34" s="62" t="s">
        <v>19</v>
      </c>
      <c r="B34" s="63">
        <v>5266</v>
      </c>
      <c r="C34" s="63">
        <v>8702253.1399999987</v>
      </c>
      <c r="D34" s="63">
        <v>5060</v>
      </c>
      <c r="E34" s="63">
        <v>35384711.939999998</v>
      </c>
      <c r="F34" s="65">
        <f>B34+D34</f>
        <v>10326</v>
      </c>
      <c r="G34" s="65">
        <f>C34+E34</f>
        <v>44086965.079999998</v>
      </c>
      <c r="H34" s="163">
        <f>G34/G2</f>
        <v>0.46477010706995775</v>
      </c>
      <c r="I34" s="179">
        <f>F34/F2</f>
        <v>6.3718399968406142E-3</v>
      </c>
      <c r="J34" s="182">
        <f>E34/G34</f>
        <v>0.80261165348513031</v>
      </c>
    </row>
    <row r="35" spans="1:10" x14ac:dyDescent="0.35">
      <c r="A35" s="18" t="s">
        <v>9</v>
      </c>
      <c r="B35" s="19">
        <v>38</v>
      </c>
      <c r="C35" s="19">
        <v>337108</v>
      </c>
      <c r="D35" s="19">
        <v>86</v>
      </c>
      <c r="E35" s="19">
        <v>3411484</v>
      </c>
      <c r="F35" s="26">
        <f>B35+D35</f>
        <v>124</v>
      </c>
      <c r="G35" s="26">
        <f>C35+E35</f>
        <v>3748592</v>
      </c>
      <c r="H35" s="164"/>
      <c r="I35" s="180"/>
      <c r="J35" s="183"/>
    </row>
    <row r="36" spans="1:10" x14ac:dyDescent="0.35">
      <c r="A36" s="18" t="s">
        <v>11</v>
      </c>
      <c r="B36" s="19">
        <v>223</v>
      </c>
      <c r="C36" s="19">
        <v>1174769.399999999</v>
      </c>
      <c r="D36" s="19">
        <v>769</v>
      </c>
      <c r="E36" s="19">
        <v>638622.39999999886</v>
      </c>
      <c r="F36" s="26">
        <f t="shared" ref="F36:G40" si="1">B36+D36</f>
        <v>992</v>
      </c>
      <c r="G36" s="26">
        <f t="shared" si="1"/>
        <v>1813391.799999998</v>
      </c>
      <c r="H36" s="164"/>
      <c r="I36" s="180"/>
      <c r="J36" s="183"/>
    </row>
    <row r="37" spans="1:10" x14ac:dyDescent="0.35">
      <c r="A37" s="18" t="s">
        <v>12</v>
      </c>
      <c r="B37" s="19">
        <v>90</v>
      </c>
      <c r="C37" s="19">
        <v>2834797</v>
      </c>
      <c r="D37" s="19">
        <v>227</v>
      </c>
      <c r="E37" s="19">
        <v>5600031</v>
      </c>
      <c r="F37" s="26">
        <f t="shared" si="1"/>
        <v>317</v>
      </c>
      <c r="G37" s="26">
        <f t="shared" si="1"/>
        <v>8434828</v>
      </c>
      <c r="H37" s="164"/>
      <c r="I37" s="180"/>
      <c r="J37" s="183"/>
    </row>
    <row r="38" spans="1:10" x14ac:dyDescent="0.35">
      <c r="A38" s="18" t="s">
        <v>13</v>
      </c>
      <c r="B38" s="19">
        <v>3</v>
      </c>
      <c r="C38" s="19">
        <v>40040</v>
      </c>
      <c r="D38" s="19">
        <v>13</v>
      </c>
      <c r="E38" s="19">
        <v>448580</v>
      </c>
      <c r="F38" s="26">
        <f t="shared" si="1"/>
        <v>16</v>
      </c>
      <c r="G38" s="26">
        <f t="shared" si="1"/>
        <v>488620</v>
      </c>
      <c r="H38" s="164"/>
      <c r="I38" s="180"/>
      <c r="J38" s="183"/>
    </row>
    <row r="39" spans="1:10" x14ac:dyDescent="0.35">
      <c r="A39" s="18" t="s">
        <v>14</v>
      </c>
      <c r="B39" s="19">
        <v>4906</v>
      </c>
      <c r="C39" s="19">
        <v>4256476</v>
      </c>
      <c r="D39" s="19">
        <v>3943</v>
      </c>
      <c r="E39" s="19">
        <v>24454542</v>
      </c>
      <c r="F39" s="26">
        <f t="shared" si="1"/>
        <v>8849</v>
      </c>
      <c r="G39" s="26">
        <f t="shared" si="1"/>
        <v>28711018</v>
      </c>
      <c r="H39" s="164"/>
      <c r="I39" s="180"/>
      <c r="J39" s="183"/>
    </row>
    <row r="40" spans="1:10" ht="15" thickBot="1" x14ac:dyDescent="0.4">
      <c r="A40" s="18" t="s">
        <v>15</v>
      </c>
      <c r="B40" s="19">
        <v>6</v>
      </c>
      <c r="C40" s="19">
        <v>59062.739999999903</v>
      </c>
      <c r="D40" s="19">
        <v>22</v>
      </c>
      <c r="E40" s="19">
        <v>831452.53999999876</v>
      </c>
      <c r="F40" s="28">
        <f t="shared" si="1"/>
        <v>28</v>
      </c>
      <c r="G40" s="28">
        <f t="shared" si="1"/>
        <v>890515.27999999863</v>
      </c>
      <c r="H40" s="178"/>
      <c r="I40" s="181"/>
      <c r="J40" s="184"/>
    </row>
    <row r="41" spans="1:10" x14ac:dyDescent="0.35">
      <c r="A41" s="62" t="s">
        <v>20</v>
      </c>
      <c r="B41" s="63">
        <v>0</v>
      </c>
      <c r="C41" s="63">
        <v>9.4</v>
      </c>
      <c r="D41" s="63">
        <v>0</v>
      </c>
      <c r="E41" s="63">
        <v>0</v>
      </c>
      <c r="F41" s="65">
        <f>B41+D41</f>
        <v>0</v>
      </c>
      <c r="G41" s="65">
        <f>C41+E41</f>
        <v>9.4</v>
      </c>
      <c r="H41" s="185">
        <f>G41/G2</f>
        <v>9.909593455865988E-8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9.4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2016</v>
      </c>
      <c r="B1" s="200" t="s">
        <v>0</v>
      </c>
      <c r="C1" s="55" t="s">
        <v>1</v>
      </c>
      <c r="D1" s="56" t="s">
        <v>54</v>
      </c>
      <c r="E1" s="57" t="s">
        <v>55</v>
      </c>
      <c r="F1" s="58" t="s">
        <v>3</v>
      </c>
      <c r="G1" s="59" t="s">
        <v>4</v>
      </c>
      <c r="H1" s="60" t="s">
        <v>5</v>
      </c>
      <c r="I1" s="60" t="s">
        <v>6</v>
      </c>
      <c r="J1" s="61" t="s">
        <v>57</v>
      </c>
    </row>
    <row r="2" spans="1:12" ht="15" thickBot="1" x14ac:dyDescent="0.4">
      <c r="A2" s="10" t="s">
        <v>30</v>
      </c>
      <c r="B2" s="11">
        <v>1579148</v>
      </c>
      <c r="C2" s="11">
        <v>103604601.06999998</v>
      </c>
      <c r="D2" s="11">
        <v>40512</v>
      </c>
      <c r="E2" s="11">
        <v>58549226.889999993</v>
      </c>
      <c r="F2" s="12">
        <f>B2+D2</f>
        <v>1619660</v>
      </c>
      <c r="G2" s="12">
        <f>C2+E2</f>
        <v>162153827.95999998</v>
      </c>
      <c r="H2" s="13">
        <f>SUM(H3:H42)</f>
        <v>1</v>
      </c>
      <c r="I2" s="14">
        <f>SUM(I3:I42)</f>
        <v>1</v>
      </c>
      <c r="J2" s="14">
        <f>E2/G2</f>
        <v>0.36107212285141294</v>
      </c>
    </row>
    <row r="3" spans="1:12" x14ac:dyDescent="0.35">
      <c r="A3" s="62" t="s">
        <v>8</v>
      </c>
      <c r="B3" s="63">
        <v>1312471</v>
      </c>
      <c r="C3" s="63">
        <v>68502347.469999999</v>
      </c>
      <c r="D3" s="63">
        <v>13778</v>
      </c>
      <c r="E3" s="63">
        <v>822649.27</v>
      </c>
      <c r="F3" s="64">
        <f>B3+D3</f>
        <v>1326249</v>
      </c>
      <c r="G3" s="64">
        <f>C3+E3</f>
        <v>69324996.739999995</v>
      </c>
      <c r="H3" s="163">
        <f>G3/G$2</f>
        <v>0.42752611894614689</v>
      </c>
      <c r="I3" s="166">
        <f>F3/F2</f>
        <v>0.81884407838682194</v>
      </c>
      <c r="J3" s="169">
        <f>E3/G3</f>
        <v>1.1866560529173998E-2</v>
      </c>
    </row>
    <row r="4" spans="1:12" x14ac:dyDescent="0.35">
      <c r="A4" s="18" t="s">
        <v>9</v>
      </c>
      <c r="B4" s="19">
        <v>27861</v>
      </c>
      <c r="C4" s="19">
        <v>1855397</v>
      </c>
      <c r="D4" s="19">
        <v>46</v>
      </c>
      <c r="E4" s="19">
        <v>9773</v>
      </c>
      <c r="F4" s="20">
        <f>B4+D4</f>
        <v>27907</v>
      </c>
      <c r="G4" s="20">
        <f t="shared" ref="F4:G33" si="0">C4+E4</f>
        <v>1865170</v>
      </c>
      <c r="H4" s="164"/>
      <c r="I4" s="167"/>
      <c r="J4" s="170"/>
      <c r="L4" s="19"/>
    </row>
    <row r="5" spans="1:12" x14ac:dyDescent="0.35">
      <c r="A5" s="18" t="s">
        <v>10</v>
      </c>
      <c r="B5" s="19">
        <v>1539</v>
      </c>
      <c r="C5" s="19">
        <v>113947</v>
      </c>
      <c r="D5" s="19">
        <v>0</v>
      </c>
      <c r="E5" s="19">
        <v>0</v>
      </c>
      <c r="F5" s="20">
        <f t="shared" si="0"/>
        <v>1539</v>
      </c>
      <c r="G5" s="20">
        <f t="shared" si="0"/>
        <v>113947</v>
      </c>
      <c r="H5" s="164"/>
      <c r="I5" s="167"/>
      <c r="J5" s="170"/>
      <c r="L5" s="21"/>
    </row>
    <row r="6" spans="1:12" x14ac:dyDescent="0.35">
      <c r="A6" s="18" t="s">
        <v>11</v>
      </c>
      <c r="B6" s="19">
        <v>247197</v>
      </c>
      <c r="C6" s="19">
        <v>15090643</v>
      </c>
      <c r="D6" s="19">
        <v>261</v>
      </c>
      <c r="E6" s="19">
        <v>3202.4999999999991</v>
      </c>
      <c r="F6" s="20">
        <f t="shared" si="0"/>
        <v>247458</v>
      </c>
      <c r="G6" s="20">
        <f t="shared" si="0"/>
        <v>15093845.5</v>
      </c>
      <c r="H6" s="164"/>
      <c r="I6" s="167"/>
      <c r="J6" s="170"/>
    </row>
    <row r="7" spans="1:12" x14ac:dyDescent="0.35">
      <c r="A7" s="18" t="s">
        <v>12</v>
      </c>
      <c r="B7" s="19">
        <v>229108</v>
      </c>
      <c r="C7" s="19">
        <v>12926314</v>
      </c>
      <c r="D7" s="19">
        <v>1089</v>
      </c>
      <c r="E7" s="19">
        <v>85259</v>
      </c>
      <c r="F7" s="20">
        <f t="shared" si="0"/>
        <v>230197</v>
      </c>
      <c r="G7" s="20">
        <f t="shared" si="0"/>
        <v>13011573</v>
      </c>
      <c r="H7" s="164"/>
      <c r="I7" s="167"/>
      <c r="J7" s="170"/>
    </row>
    <row r="8" spans="1:12" x14ac:dyDescent="0.35">
      <c r="A8" s="18" t="s">
        <v>13</v>
      </c>
      <c r="B8" s="19">
        <v>40497</v>
      </c>
      <c r="C8" s="19">
        <v>1711210</v>
      </c>
      <c r="D8" s="19">
        <v>238</v>
      </c>
      <c r="E8" s="19">
        <v>17980</v>
      </c>
      <c r="F8" s="20">
        <f t="shared" si="0"/>
        <v>40735</v>
      </c>
      <c r="G8" s="20">
        <f t="shared" si="0"/>
        <v>1729190</v>
      </c>
      <c r="H8" s="164"/>
      <c r="I8" s="167"/>
      <c r="J8" s="170"/>
    </row>
    <row r="9" spans="1:12" x14ac:dyDescent="0.35">
      <c r="A9" s="18" t="s">
        <v>14</v>
      </c>
      <c r="B9" s="19">
        <v>754996</v>
      </c>
      <c r="C9" s="19">
        <v>36234944</v>
      </c>
      <c r="D9" s="19">
        <v>12138</v>
      </c>
      <c r="E9" s="19">
        <v>706125</v>
      </c>
      <c r="F9" s="20">
        <f t="shared" si="0"/>
        <v>767134</v>
      </c>
      <c r="G9" s="20">
        <f t="shared" si="0"/>
        <v>36941069</v>
      </c>
      <c r="H9" s="164"/>
      <c r="I9" s="167"/>
      <c r="J9" s="170"/>
    </row>
    <row r="10" spans="1:12" ht="15" thickBot="1" x14ac:dyDescent="0.4">
      <c r="A10" s="22" t="s">
        <v>15</v>
      </c>
      <c r="B10" s="23">
        <v>11273</v>
      </c>
      <c r="C10" s="23">
        <v>569892.47</v>
      </c>
      <c r="D10" s="23">
        <v>6</v>
      </c>
      <c r="E10" s="23">
        <v>309.76999999999902</v>
      </c>
      <c r="F10" s="24">
        <f t="shared" si="0"/>
        <v>11279</v>
      </c>
      <c r="G10" s="24">
        <f t="shared" si="0"/>
        <v>570202.24</v>
      </c>
      <c r="H10" s="165"/>
      <c r="I10" s="168"/>
      <c r="J10" s="171"/>
    </row>
    <row r="11" spans="1:12" x14ac:dyDescent="0.35">
      <c r="A11" s="62" t="s">
        <v>16</v>
      </c>
      <c r="B11" s="63">
        <v>143391</v>
      </c>
      <c r="C11" s="63">
        <v>7721431.3300000001</v>
      </c>
      <c r="D11" s="63">
        <v>3953</v>
      </c>
      <c r="E11" s="63">
        <v>210487.6</v>
      </c>
      <c r="F11" s="65">
        <f t="shared" si="0"/>
        <v>147344</v>
      </c>
      <c r="G11" s="65">
        <f t="shared" si="0"/>
        <v>7931918.9299999997</v>
      </c>
      <c r="H11" s="163">
        <f>G11/G2</f>
        <v>4.8916014070026402E-2</v>
      </c>
      <c r="I11" s="172">
        <f>F11/F2</f>
        <v>9.0972179346282558E-2</v>
      </c>
      <c r="J11" s="175">
        <f>E11/G11</f>
        <v>2.6536781560373313E-2</v>
      </c>
    </row>
    <row r="12" spans="1:12" x14ac:dyDescent="0.35">
      <c r="A12" s="18" t="s">
        <v>9</v>
      </c>
      <c r="B12" s="19">
        <v>6429</v>
      </c>
      <c r="C12" s="19">
        <v>373600</v>
      </c>
      <c r="D12" s="19">
        <v>0</v>
      </c>
      <c r="E12" s="19">
        <v>0</v>
      </c>
      <c r="F12" s="26">
        <f t="shared" si="0"/>
        <v>6429</v>
      </c>
      <c r="G12" s="26">
        <f t="shared" si="0"/>
        <v>373600</v>
      </c>
      <c r="H12" s="164"/>
      <c r="I12" s="173"/>
      <c r="J12" s="176"/>
    </row>
    <row r="13" spans="1:12" x14ac:dyDescent="0.35">
      <c r="A13" s="18" t="s">
        <v>10</v>
      </c>
      <c r="B13" s="19">
        <v>112</v>
      </c>
      <c r="C13" s="19">
        <v>7110</v>
      </c>
      <c r="D13" s="19">
        <v>0</v>
      </c>
      <c r="E13" s="19">
        <v>0</v>
      </c>
      <c r="F13" s="26">
        <f t="shared" si="0"/>
        <v>112</v>
      </c>
      <c r="G13" s="26">
        <f t="shared" si="0"/>
        <v>7110</v>
      </c>
      <c r="H13" s="164"/>
      <c r="I13" s="173"/>
      <c r="J13" s="176"/>
    </row>
    <row r="14" spans="1:12" x14ac:dyDescent="0.35">
      <c r="A14" s="18" t="s">
        <v>11</v>
      </c>
      <c r="B14" s="19">
        <v>38115</v>
      </c>
      <c r="C14" s="19">
        <v>2302587</v>
      </c>
      <c r="D14" s="19">
        <v>3</v>
      </c>
      <c r="E14" s="19">
        <v>10.6</v>
      </c>
      <c r="F14" s="26">
        <f t="shared" si="0"/>
        <v>38118</v>
      </c>
      <c r="G14" s="26">
        <f t="shared" si="0"/>
        <v>2302597.6</v>
      </c>
      <c r="H14" s="164"/>
      <c r="I14" s="173"/>
      <c r="J14" s="176"/>
    </row>
    <row r="15" spans="1:12" x14ac:dyDescent="0.35">
      <c r="A15" s="18" t="s">
        <v>12</v>
      </c>
      <c r="B15" s="19">
        <v>29571</v>
      </c>
      <c r="C15" s="19">
        <v>1579510</v>
      </c>
      <c r="D15" s="19">
        <v>584</v>
      </c>
      <c r="E15" s="19">
        <v>36416</v>
      </c>
      <c r="F15" s="26">
        <f t="shared" si="0"/>
        <v>30155</v>
      </c>
      <c r="G15" s="26">
        <f t="shared" si="0"/>
        <v>1615926</v>
      </c>
      <c r="H15" s="164"/>
      <c r="I15" s="173"/>
      <c r="J15" s="176"/>
    </row>
    <row r="16" spans="1:12" x14ac:dyDescent="0.35">
      <c r="A16" s="18" t="s">
        <v>13</v>
      </c>
      <c r="B16" s="19">
        <v>10188</v>
      </c>
      <c r="C16" s="19">
        <v>496780</v>
      </c>
      <c r="D16" s="19">
        <v>0</v>
      </c>
      <c r="E16" s="19">
        <v>0</v>
      </c>
      <c r="F16" s="26">
        <f t="shared" si="0"/>
        <v>10188</v>
      </c>
      <c r="G16" s="26">
        <f t="shared" si="0"/>
        <v>496780</v>
      </c>
      <c r="H16" s="164"/>
      <c r="I16" s="173"/>
      <c r="J16" s="176"/>
    </row>
    <row r="17" spans="1:13" x14ac:dyDescent="0.35">
      <c r="A17" s="18" t="s">
        <v>14</v>
      </c>
      <c r="B17" s="19">
        <v>56106</v>
      </c>
      <c r="C17" s="19">
        <v>2822568</v>
      </c>
      <c r="D17" s="19">
        <v>3366</v>
      </c>
      <c r="E17" s="19">
        <v>174061</v>
      </c>
      <c r="F17" s="26">
        <f t="shared" si="0"/>
        <v>59472</v>
      </c>
      <c r="G17" s="26">
        <f t="shared" si="0"/>
        <v>2996629</v>
      </c>
      <c r="H17" s="164"/>
      <c r="I17" s="173"/>
      <c r="J17" s="176"/>
    </row>
    <row r="18" spans="1:13" ht="15" thickBot="1" x14ac:dyDescent="0.4">
      <c r="A18" s="22" t="s">
        <v>15</v>
      </c>
      <c r="B18" s="23">
        <v>2870</v>
      </c>
      <c r="C18" s="23">
        <v>139276.33000000002</v>
      </c>
      <c r="D18" s="23">
        <v>0</v>
      </c>
      <c r="E18" s="23">
        <v>0</v>
      </c>
      <c r="F18" s="27">
        <f t="shared" si="0"/>
        <v>2870</v>
      </c>
      <c r="G18" s="27">
        <f t="shared" si="0"/>
        <v>139276.33000000002</v>
      </c>
      <c r="H18" s="165"/>
      <c r="I18" s="174"/>
      <c r="J18" s="177"/>
    </row>
    <row r="19" spans="1:13" x14ac:dyDescent="0.35">
      <c r="A19" s="62" t="s">
        <v>50</v>
      </c>
      <c r="B19" s="63">
        <v>101563</v>
      </c>
      <c r="C19" s="63">
        <v>8526991.4299999997</v>
      </c>
      <c r="D19" s="63">
        <v>10393</v>
      </c>
      <c r="E19" s="63">
        <v>2372891.2999999998</v>
      </c>
      <c r="F19" s="65">
        <f t="shared" si="0"/>
        <v>111956</v>
      </c>
      <c r="G19" s="65">
        <f t="shared" si="0"/>
        <v>10899882.73</v>
      </c>
      <c r="H19" s="163">
        <f>G19/G2</f>
        <v>6.7219398191998139E-2</v>
      </c>
      <c r="I19" s="172">
        <f>F19/F2</f>
        <v>6.9123149302940126E-2</v>
      </c>
      <c r="J19" s="175">
        <f>E19/G19</f>
        <v>0.21769879170066994</v>
      </c>
    </row>
    <row r="20" spans="1:13" x14ac:dyDescent="0.35">
      <c r="A20" s="18" t="s">
        <v>9</v>
      </c>
      <c r="B20" s="19">
        <v>4078</v>
      </c>
      <c r="C20" s="19">
        <v>574083</v>
      </c>
      <c r="D20" s="19">
        <v>446</v>
      </c>
      <c r="E20" s="19">
        <v>112651</v>
      </c>
      <c r="F20" s="26">
        <f t="shared" si="0"/>
        <v>4524</v>
      </c>
      <c r="G20" s="26">
        <f t="shared" si="0"/>
        <v>686734</v>
      </c>
      <c r="H20" s="164"/>
      <c r="I20" s="173"/>
      <c r="J20" s="176"/>
    </row>
    <row r="21" spans="1:13" x14ac:dyDescent="0.35">
      <c r="A21" s="18" t="s">
        <v>10</v>
      </c>
      <c r="B21" s="19">
        <v>174</v>
      </c>
      <c r="C21" s="19">
        <v>67038</v>
      </c>
      <c r="D21" s="19">
        <v>0</v>
      </c>
      <c r="E21" s="19">
        <v>0</v>
      </c>
      <c r="F21" s="26">
        <f t="shared" si="0"/>
        <v>174</v>
      </c>
      <c r="G21" s="26">
        <f t="shared" si="0"/>
        <v>67038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21592</v>
      </c>
      <c r="C22" s="19">
        <v>172048.09999999902</v>
      </c>
      <c r="D22" s="19">
        <v>2129</v>
      </c>
      <c r="E22" s="19">
        <v>30958.3999999999</v>
      </c>
      <c r="F22" s="26">
        <f t="shared" si="0"/>
        <v>23721</v>
      </c>
      <c r="G22" s="26">
        <f t="shared" si="0"/>
        <v>203006.49999999892</v>
      </c>
      <c r="H22" s="164"/>
      <c r="I22" s="173"/>
      <c r="J22" s="176"/>
    </row>
    <row r="23" spans="1:13" x14ac:dyDescent="0.35">
      <c r="A23" s="18" t="s">
        <v>12</v>
      </c>
      <c r="B23" s="19">
        <v>21909</v>
      </c>
      <c r="C23" s="19">
        <v>2756255</v>
      </c>
      <c r="D23" s="19">
        <v>2201</v>
      </c>
      <c r="E23" s="19">
        <v>681294</v>
      </c>
      <c r="F23" s="26">
        <f t="shared" si="0"/>
        <v>24110</v>
      </c>
      <c r="G23" s="26">
        <f t="shared" si="0"/>
        <v>3437549</v>
      </c>
      <c r="H23" s="164"/>
      <c r="I23" s="173"/>
      <c r="J23" s="176"/>
    </row>
    <row r="24" spans="1:13" x14ac:dyDescent="0.35">
      <c r="A24" s="18" t="s">
        <v>13</v>
      </c>
      <c r="B24" s="19">
        <v>3392</v>
      </c>
      <c r="C24" s="19">
        <v>266030</v>
      </c>
      <c r="D24" s="19">
        <v>230</v>
      </c>
      <c r="E24" s="19">
        <v>71400</v>
      </c>
      <c r="F24" s="26">
        <f t="shared" si="0"/>
        <v>3622</v>
      </c>
      <c r="G24" s="26">
        <f t="shared" si="0"/>
        <v>337430</v>
      </c>
      <c r="H24" s="164"/>
      <c r="I24" s="173"/>
      <c r="J24" s="176"/>
    </row>
    <row r="25" spans="1:13" x14ac:dyDescent="0.35">
      <c r="A25" s="18" t="s">
        <v>14</v>
      </c>
      <c r="B25" s="19">
        <v>49152</v>
      </c>
      <c r="C25" s="19">
        <v>4547953</v>
      </c>
      <c r="D25" s="19">
        <v>5289</v>
      </c>
      <c r="E25" s="19">
        <v>1451724</v>
      </c>
      <c r="F25" s="26">
        <f t="shared" si="0"/>
        <v>54441</v>
      </c>
      <c r="G25" s="26">
        <f t="shared" si="0"/>
        <v>5999677</v>
      </c>
      <c r="H25" s="164"/>
      <c r="I25" s="173"/>
      <c r="J25" s="176"/>
    </row>
    <row r="26" spans="1:13" ht="15" thickBot="1" x14ac:dyDescent="0.4">
      <c r="A26" s="22" t="s">
        <v>15</v>
      </c>
      <c r="B26" s="23">
        <v>1266</v>
      </c>
      <c r="C26" s="23">
        <v>143584.3299999999</v>
      </c>
      <c r="D26" s="23">
        <v>98</v>
      </c>
      <c r="E26" s="23">
        <v>24863.899999999892</v>
      </c>
      <c r="F26" s="27">
        <f t="shared" si="0"/>
        <v>1364</v>
      </c>
      <c r="G26" s="27">
        <f t="shared" si="0"/>
        <v>168448.22999999981</v>
      </c>
      <c r="H26" s="165"/>
      <c r="I26" s="174"/>
      <c r="J26" s="177"/>
    </row>
    <row r="27" spans="1:13" x14ac:dyDescent="0.35">
      <c r="A27" s="62" t="s">
        <v>51</v>
      </c>
      <c r="B27" s="63">
        <v>16474</v>
      </c>
      <c r="C27" s="63">
        <v>8687811.5899999999</v>
      </c>
      <c r="D27" s="63">
        <v>7544</v>
      </c>
      <c r="E27" s="63">
        <v>8500607.4099999983</v>
      </c>
      <c r="F27" s="65">
        <f t="shared" si="0"/>
        <v>24018</v>
      </c>
      <c r="G27" s="65">
        <f t="shared" si="0"/>
        <v>17188419</v>
      </c>
      <c r="H27" s="163">
        <f>G27/G2</f>
        <v>0.10600069832603662</v>
      </c>
      <c r="I27" s="172">
        <f>F27/F2</f>
        <v>1.4829038193201043E-2</v>
      </c>
      <c r="J27" s="175">
        <f>E27/G27</f>
        <v>0.49455435139206222</v>
      </c>
    </row>
    <row r="28" spans="1:13" x14ac:dyDescent="0.35">
      <c r="A28" s="18" t="s">
        <v>9</v>
      </c>
      <c r="B28" s="19">
        <v>390</v>
      </c>
      <c r="C28" s="19">
        <v>539878</v>
      </c>
      <c r="D28" s="19">
        <v>248</v>
      </c>
      <c r="E28" s="19">
        <v>512087</v>
      </c>
      <c r="F28" s="26">
        <f t="shared" si="0"/>
        <v>638</v>
      </c>
      <c r="G28" s="26">
        <f t="shared" si="0"/>
        <v>1051965</v>
      </c>
      <c r="H28" s="164"/>
      <c r="I28" s="173"/>
      <c r="J28" s="176"/>
    </row>
    <row r="29" spans="1:13" x14ac:dyDescent="0.35">
      <c r="A29" s="18" t="s">
        <v>11</v>
      </c>
      <c r="B29" s="19">
        <v>3953</v>
      </c>
      <c r="C29" s="19">
        <v>307341.09999999998</v>
      </c>
      <c r="D29" s="19">
        <v>2033</v>
      </c>
      <c r="E29" s="19">
        <v>241544.0999999989</v>
      </c>
      <c r="F29" s="26">
        <f t="shared" si="0"/>
        <v>5986</v>
      </c>
      <c r="G29" s="26">
        <f t="shared" si="0"/>
        <v>548885.19999999891</v>
      </c>
      <c r="H29" s="164"/>
      <c r="I29" s="173"/>
      <c r="J29" s="176"/>
    </row>
    <row r="30" spans="1:13" x14ac:dyDescent="0.35">
      <c r="A30" s="18" t="s">
        <v>12</v>
      </c>
      <c r="B30" s="19">
        <v>2151</v>
      </c>
      <c r="C30" s="19">
        <v>3594146</v>
      </c>
      <c r="D30" s="19">
        <v>1595</v>
      </c>
      <c r="E30" s="19">
        <v>4094373</v>
      </c>
      <c r="F30" s="26">
        <f t="shared" si="0"/>
        <v>3746</v>
      </c>
      <c r="G30" s="26">
        <f t="shared" si="0"/>
        <v>7688519</v>
      </c>
      <c r="H30" s="164"/>
      <c r="I30" s="173"/>
      <c r="J30" s="176"/>
    </row>
    <row r="31" spans="1:13" x14ac:dyDescent="0.35">
      <c r="A31" s="18" t="s">
        <v>13</v>
      </c>
      <c r="B31" s="19">
        <v>280</v>
      </c>
      <c r="C31" s="19">
        <v>303090</v>
      </c>
      <c r="D31" s="19">
        <v>242</v>
      </c>
      <c r="E31" s="19">
        <v>395450</v>
      </c>
      <c r="F31" s="26">
        <f t="shared" si="0"/>
        <v>522</v>
      </c>
      <c r="G31" s="26">
        <f t="shared" si="0"/>
        <v>698540</v>
      </c>
      <c r="H31" s="164"/>
      <c r="I31" s="173"/>
      <c r="J31" s="176"/>
    </row>
    <row r="32" spans="1:13" x14ac:dyDescent="0.35">
      <c r="A32" s="18" t="s">
        <v>14</v>
      </c>
      <c r="B32" s="19">
        <v>9525</v>
      </c>
      <c r="C32" s="19">
        <v>3694354</v>
      </c>
      <c r="D32" s="19">
        <v>3341</v>
      </c>
      <c r="E32" s="19">
        <v>3087014</v>
      </c>
      <c r="F32" s="26">
        <f t="shared" si="0"/>
        <v>12866</v>
      </c>
      <c r="G32" s="26">
        <f t="shared" si="0"/>
        <v>6781368</v>
      </c>
      <c r="H32" s="164"/>
      <c r="I32" s="173"/>
      <c r="J32" s="176"/>
    </row>
    <row r="33" spans="1:10" ht="15" thickBot="1" x14ac:dyDescent="0.4">
      <c r="A33" s="22" t="s">
        <v>15</v>
      </c>
      <c r="B33" s="23">
        <v>175</v>
      </c>
      <c r="C33" s="23">
        <v>249002.49</v>
      </c>
      <c r="D33" s="23">
        <v>85</v>
      </c>
      <c r="E33" s="23">
        <v>170139.30999999901</v>
      </c>
      <c r="F33" s="27">
        <f t="shared" si="0"/>
        <v>260</v>
      </c>
      <c r="G33" s="27">
        <f t="shared" si="0"/>
        <v>419141.799999999</v>
      </c>
      <c r="H33" s="165"/>
      <c r="I33" s="174"/>
      <c r="J33" s="177"/>
    </row>
    <row r="34" spans="1:10" x14ac:dyDescent="0.35">
      <c r="A34" s="62" t="s">
        <v>19</v>
      </c>
      <c r="B34" s="63">
        <v>5249</v>
      </c>
      <c r="C34" s="63">
        <v>10166009.85</v>
      </c>
      <c r="D34" s="63">
        <v>4844</v>
      </c>
      <c r="E34" s="63">
        <v>46642591.309999995</v>
      </c>
      <c r="F34" s="65">
        <f>B34+D34</f>
        <v>10093</v>
      </c>
      <c r="G34" s="65">
        <f>C34+E34</f>
        <v>56808601.159999996</v>
      </c>
      <c r="H34" s="163">
        <f>G34/G2</f>
        <v>0.35033771249614604</v>
      </c>
      <c r="I34" s="179">
        <f>F34/F2</f>
        <v>6.2315547707543556E-3</v>
      </c>
      <c r="J34" s="182">
        <f>E34/G34</f>
        <v>0.82104805183694474</v>
      </c>
    </row>
    <row r="35" spans="1:10" x14ac:dyDescent="0.35">
      <c r="A35" s="18" t="s">
        <v>9</v>
      </c>
      <c r="B35" s="19">
        <v>39</v>
      </c>
      <c r="C35" s="19">
        <v>511307</v>
      </c>
      <c r="D35" s="19">
        <v>86</v>
      </c>
      <c r="E35" s="19">
        <v>4107928</v>
      </c>
      <c r="F35" s="26">
        <f>B35+D35</f>
        <v>125</v>
      </c>
      <c r="G35" s="26">
        <f>C35+E35</f>
        <v>4619235</v>
      </c>
      <c r="H35" s="164"/>
      <c r="I35" s="180"/>
      <c r="J35" s="183"/>
    </row>
    <row r="36" spans="1:10" x14ac:dyDescent="0.35">
      <c r="A36" s="18" t="s">
        <v>11</v>
      </c>
      <c r="B36" s="19">
        <v>230</v>
      </c>
      <c r="C36" s="19">
        <v>140577.99999999988</v>
      </c>
      <c r="D36" s="19">
        <v>627</v>
      </c>
      <c r="E36" s="19">
        <v>924332.39999999898</v>
      </c>
      <c r="F36" s="26">
        <f t="shared" ref="F36:G40" si="1">B36+D36</f>
        <v>857</v>
      </c>
      <c r="G36" s="26">
        <f t="shared" si="1"/>
        <v>1064910.399999999</v>
      </c>
      <c r="H36" s="164"/>
      <c r="I36" s="180"/>
      <c r="J36" s="183"/>
    </row>
    <row r="37" spans="1:10" x14ac:dyDescent="0.35">
      <c r="A37" s="18" t="s">
        <v>12</v>
      </c>
      <c r="B37" s="19">
        <v>91</v>
      </c>
      <c r="C37" s="19">
        <v>2624181</v>
      </c>
      <c r="D37" s="19">
        <v>227</v>
      </c>
      <c r="E37" s="19">
        <v>8835881</v>
      </c>
      <c r="F37" s="26">
        <f t="shared" si="1"/>
        <v>318</v>
      </c>
      <c r="G37" s="26">
        <f t="shared" si="1"/>
        <v>11460062</v>
      </c>
      <c r="H37" s="164"/>
      <c r="I37" s="180"/>
      <c r="J37" s="183"/>
    </row>
    <row r="38" spans="1:10" x14ac:dyDescent="0.35">
      <c r="A38" s="18" t="s">
        <v>13</v>
      </c>
      <c r="B38" s="19">
        <v>3</v>
      </c>
      <c r="C38" s="19">
        <v>97890</v>
      </c>
      <c r="D38" s="19">
        <v>13</v>
      </c>
      <c r="E38" s="19">
        <v>492940</v>
      </c>
      <c r="F38" s="26">
        <f t="shared" si="1"/>
        <v>16</v>
      </c>
      <c r="G38" s="26">
        <f t="shared" si="1"/>
        <v>590830</v>
      </c>
      <c r="H38" s="164"/>
      <c r="I38" s="180"/>
      <c r="J38" s="183"/>
    </row>
    <row r="39" spans="1:10" x14ac:dyDescent="0.35">
      <c r="A39" s="18" t="s">
        <v>14</v>
      </c>
      <c r="B39" s="19">
        <v>4881</v>
      </c>
      <c r="C39" s="19">
        <v>6742071</v>
      </c>
      <c r="D39" s="19">
        <v>3868</v>
      </c>
      <c r="E39" s="19">
        <v>31169773</v>
      </c>
      <c r="F39" s="26">
        <f t="shared" si="1"/>
        <v>8749</v>
      </c>
      <c r="G39" s="26">
        <f t="shared" si="1"/>
        <v>37911844</v>
      </c>
      <c r="H39" s="164"/>
      <c r="I39" s="180"/>
      <c r="J39" s="183"/>
    </row>
    <row r="40" spans="1:10" ht="15" thickBot="1" x14ac:dyDescent="0.4">
      <c r="A40" s="18" t="s">
        <v>15</v>
      </c>
      <c r="B40" s="19">
        <v>5</v>
      </c>
      <c r="C40" s="19">
        <v>49982.849999999904</v>
      </c>
      <c r="D40" s="19">
        <v>23</v>
      </c>
      <c r="E40" s="19">
        <v>1111736.909999999</v>
      </c>
      <c r="F40" s="28">
        <f t="shared" si="1"/>
        <v>28</v>
      </c>
      <c r="G40" s="28">
        <f t="shared" si="1"/>
        <v>1161719.7599999988</v>
      </c>
      <c r="H40" s="178"/>
      <c r="I40" s="181"/>
      <c r="J40" s="184"/>
    </row>
    <row r="41" spans="1:10" x14ac:dyDescent="0.35">
      <c r="A41" s="62" t="s">
        <v>20</v>
      </c>
      <c r="B41" s="63">
        <v>0</v>
      </c>
      <c r="C41" s="63">
        <v>9.4</v>
      </c>
      <c r="D41" s="63">
        <v>0</v>
      </c>
      <c r="E41" s="63">
        <v>0</v>
      </c>
      <c r="F41" s="65">
        <f>B41+D41</f>
        <v>0</v>
      </c>
      <c r="G41" s="65">
        <f>C41+E41</f>
        <v>9.4</v>
      </c>
      <c r="H41" s="185">
        <f>G41/G2</f>
        <v>5.7969645972950991E-8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9.4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L11" sqref="L1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2016</v>
      </c>
      <c r="B1" s="200" t="s">
        <v>0</v>
      </c>
      <c r="C1" s="55" t="s">
        <v>1</v>
      </c>
      <c r="D1" s="56" t="s">
        <v>54</v>
      </c>
      <c r="E1" s="57" t="s">
        <v>55</v>
      </c>
      <c r="F1" s="58" t="s">
        <v>3</v>
      </c>
      <c r="G1" s="59" t="s">
        <v>4</v>
      </c>
      <c r="H1" s="60" t="s">
        <v>5</v>
      </c>
      <c r="I1" s="60" t="s">
        <v>6</v>
      </c>
      <c r="J1" s="61" t="s">
        <v>57</v>
      </c>
    </row>
    <row r="2" spans="1:12" ht="15" thickBot="1" x14ac:dyDescent="0.4">
      <c r="A2" s="10" t="s">
        <v>31</v>
      </c>
      <c r="B2" s="11">
        <v>1558255</v>
      </c>
      <c r="C2" s="11">
        <v>194829802.54713729</v>
      </c>
      <c r="D2" s="11">
        <v>40719</v>
      </c>
      <c r="E2" s="11">
        <v>76896484.181032121</v>
      </c>
      <c r="F2" s="12">
        <f>B2+D2</f>
        <v>1598974</v>
      </c>
      <c r="G2" s="12">
        <f>C2+E2</f>
        <v>271726286.72816944</v>
      </c>
      <c r="H2" s="13">
        <f>SUM(H3:H42)</f>
        <v>0.99999999999999978</v>
      </c>
      <c r="I2" s="14">
        <f>SUM(I3:I42)</f>
        <v>1</v>
      </c>
      <c r="J2" s="14">
        <f>E2/G2</f>
        <v>0.28299243737856733</v>
      </c>
    </row>
    <row r="3" spans="1:12" x14ac:dyDescent="0.35">
      <c r="A3" s="62" t="s">
        <v>8</v>
      </c>
      <c r="B3" s="63">
        <v>1290228</v>
      </c>
      <c r="C3" s="63">
        <v>130756146.42713727</v>
      </c>
      <c r="D3" s="63">
        <v>13895</v>
      </c>
      <c r="E3" s="63">
        <v>1611180.06</v>
      </c>
      <c r="F3" s="64">
        <f>B3+D3</f>
        <v>1304123</v>
      </c>
      <c r="G3" s="64">
        <f>C3+E3</f>
        <v>132367326.48713727</v>
      </c>
      <c r="H3" s="163">
        <f>G3/G$2</f>
        <v>0.48713478582053932</v>
      </c>
      <c r="I3" s="166">
        <f>F3/F2</f>
        <v>0.81559987842203818</v>
      </c>
      <c r="J3" s="169">
        <f>E3/G3</f>
        <v>1.2172037486581445E-2</v>
      </c>
    </row>
    <row r="4" spans="1:12" x14ac:dyDescent="0.35">
      <c r="A4" s="18" t="s">
        <v>9</v>
      </c>
      <c r="B4" s="19">
        <v>27947</v>
      </c>
      <c r="C4" s="19">
        <v>3198486</v>
      </c>
      <c r="D4" s="19">
        <v>46</v>
      </c>
      <c r="E4" s="19">
        <v>16223</v>
      </c>
      <c r="F4" s="20">
        <f>B4+D4</f>
        <v>27993</v>
      </c>
      <c r="G4" s="20">
        <f t="shared" ref="F4:G33" si="0">C4+E4</f>
        <v>3214709</v>
      </c>
      <c r="H4" s="164"/>
      <c r="I4" s="167"/>
      <c r="J4" s="170"/>
      <c r="L4" s="19"/>
    </row>
    <row r="5" spans="1:12" x14ac:dyDescent="0.35">
      <c r="A5" s="18" t="s">
        <v>10</v>
      </c>
      <c r="B5" s="19">
        <v>1555</v>
      </c>
      <c r="C5" s="19">
        <v>171172</v>
      </c>
      <c r="D5" s="19">
        <v>0</v>
      </c>
      <c r="E5" s="19">
        <v>0</v>
      </c>
      <c r="F5" s="20">
        <f t="shared" si="0"/>
        <v>1555</v>
      </c>
      <c r="G5" s="20">
        <f t="shared" si="0"/>
        <v>171172</v>
      </c>
      <c r="H5" s="164"/>
      <c r="I5" s="167"/>
      <c r="J5" s="170"/>
      <c r="L5" s="21"/>
    </row>
    <row r="6" spans="1:12" x14ac:dyDescent="0.35">
      <c r="A6" s="18" t="s">
        <v>11</v>
      </c>
      <c r="B6" s="19">
        <v>249046</v>
      </c>
      <c r="C6" s="19">
        <v>27970007</v>
      </c>
      <c r="D6" s="19">
        <v>291</v>
      </c>
      <c r="E6" s="19">
        <v>5407.5999999999894</v>
      </c>
      <c r="F6" s="20">
        <f t="shared" si="0"/>
        <v>249337</v>
      </c>
      <c r="G6" s="20">
        <f t="shared" si="0"/>
        <v>27975414.600000001</v>
      </c>
      <c r="H6" s="164"/>
      <c r="I6" s="167"/>
      <c r="J6" s="170"/>
    </row>
    <row r="7" spans="1:12" x14ac:dyDescent="0.35">
      <c r="A7" s="18" t="s">
        <v>12</v>
      </c>
      <c r="B7" s="19">
        <v>229860</v>
      </c>
      <c r="C7" s="19">
        <v>24770958</v>
      </c>
      <c r="D7" s="19">
        <v>1243</v>
      </c>
      <c r="E7" s="19">
        <v>182066</v>
      </c>
      <c r="F7" s="20">
        <f t="shared" si="0"/>
        <v>231103</v>
      </c>
      <c r="G7" s="20">
        <f t="shared" si="0"/>
        <v>24953024</v>
      </c>
      <c r="H7" s="164"/>
      <c r="I7" s="167"/>
      <c r="J7" s="170"/>
    </row>
    <row r="8" spans="1:12" x14ac:dyDescent="0.35">
      <c r="A8" s="18" t="s">
        <v>13</v>
      </c>
      <c r="B8" s="19">
        <v>40811</v>
      </c>
      <c r="C8" s="19">
        <v>3351587.217137285</v>
      </c>
      <c r="D8" s="19">
        <v>238</v>
      </c>
      <c r="E8" s="19">
        <v>25755</v>
      </c>
      <c r="F8" s="20">
        <f t="shared" si="0"/>
        <v>41049</v>
      </c>
      <c r="G8" s="20">
        <f t="shared" si="0"/>
        <v>3377342.217137285</v>
      </c>
      <c r="H8" s="164"/>
      <c r="I8" s="167"/>
      <c r="J8" s="170"/>
    </row>
    <row r="9" spans="1:12" x14ac:dyDescent="0.35">
      <c r="A9" s="18" t="s">
        <v>14</v>
      </c>
      <c r="B9" s="19">
        <v>729675</v>
      </c>
      <c r="C9" s="19">
        <v>70270815</v>
      </c>
      <c r="D9" s="19">
        <v>12072</v>
      </c>
      <c r="E9" s="19">
        <v>1381257</v>
      </c>
      <c r="F9" s="20">
        <f t="shared" si="0"/>
        <v>741747</v>
      </c>
      <c r="G9" s="20">
        <f t="shared" si="0"/>
        <v>71652072</v>
      </c>
      <c r="H9" s="164"/>
      <c r="I9" s="167"/>
      <c r="J9" s="170"/>
    </row>
    <row r="10" spans="1:12" ht="15" thickBot="1" x14ac:dyDescent="0.4">
      <c r="A10" s="22" t="s">
        <v>15</v>
      </c>
      <c r="B10" s="23">
        <v>11334</v>
      </c>
      <c r="C10" s="23">
        <v>1023121.21</v>
      </c>
      <c r="D10" s="23">
        <v>5</v>
      </c>
      <c r="E10" s="23">
        <v>471.45999999999901</v>
      </c>
      <c r="F10" s="24">
        <f t="shared" si="0"/>
        <v>11339</v>
      </c>
      <c r="G10" s="24">
        <f t="shared" si="0"/>
        <v>1023592.6699999999</v>
      </c>
      <c r="H10" s="165"/>
      <c r="I10" s="168"/>
      <c r="J10" s="171"/>
    </row>
    <row r="11" spans="1:12" x14ac:dyDescent="0.35">
      <c r="A11" s="62" t="s">
        <v>16</v>
      </c>
      <c r="B11" s="63">
        <v>145397</v>
      </c>
      <c r="C11" s="63">
        <v>14621266.16</v>
      </c>
      <c r="D11" s="63">
        <v>4240</v>
      </c>
      <c r="E11" s="63">
        <v>432288</v>
      </c>
      <c r="F11" s="65">
        <f t="shared" si="0"/>
        <v>149637</v>
      </c>
      <c r="G11" s="65">
        <f t="shared" si="0"/>
        <v>15053554.16</v>
      </c>
      <c r="H11" s="163">
        <f>G11/G2</f>
        <v>5.5399697766669628E-2</v>
      </c>
      <c r="I11" s="172">
        <f>F11/F2</f>
        <v>9.3583135185437663E-2</v>
      </c>
      <c r="J11" s="175">
        <f>E11/G11</f>
        <v>2.8716673511473254E-2</v>
      </c>
    </row>
    <row r="12" spans="1:12" x14ac:dyDescent="0.35">
      <c r="A12" s="18" t="s">
        <v>9</v>
      </c>
      <c r="B12" s="19">
        <v>6522</v>
      </c>
      <c r="C12" s="19">
        <v>656692</v>
      </c>
      <c r="D12" s="19">
        <v>0</v>
      </c>
      <c r="E12" s="19">
        <v>0</v>
      </c>
      <c r="F12" s="26">
        <f t="shared" si="0"/>
        <v>6522</v>
      </c>
      <c r="G12" s="26">
        <f t="shared" si="0"/>
        <v>656692</v>
      </c>
      <c r="H12" s="164"/>
      <c r="I12" s="173"/>
      <c r="J12" s="176"/>
    </row>
    <row r="13" spans="1:12" x14ac:dyDescent="0.35">
      <c r="A13" s="18" t="s">
        <v>10</v>
      </c>
      <c r="B13" s="19">
        <v>115</v>
      </c>
      <c r="C13" s="19">
        <v>10807</v>
      </c>
      <c r="D13" s="19">
        <v>0</v>
      </c>
      <c r="E13" s="19">
        <v>0</v>
      </c>
      <c r="F13" s="26">
        <f t="shared" si="0"/>
        <v>115</v>
      </c>
      <c r="G13" s="26">
        <f t="shared" si="0"/>
        <v>10807</v>
      </c>
      <c r="H13" s="164"/>
      <c r="I13" s="173"/>
      <c r="J13" s="176"/>
    </row>
    <row r="14" spans="1:12" x14ac:dyDescent="0.35">
      <c r="A14" s="18" t="s">
        <v>11</v>
      </c>
      <c r="B14" s="19">
        <v>37353</v>
      </c>
      <c r="C14" s="19">
        <v>4199700</v>
      </c>
      <c r="D14" s="19">
        <v>3</v>
      </c>
      <c r="E14" s="19">
        <v>18</v>
      </c>
      <c r="F14" s="26">
        <f t="shared" si="0"/>
        <v>37356</v>
      </c>
      <c r="G14" s="26">
        <f t="shared" si="0"/>
        <v>4199718</v>
      </c>
      <c r="H14" s="164"/>
      <c r="I14" s="173"/>
      <c r="J14" s="176"/>
    </row>
    <row r="15" spans="1:12" x14ac:dyDescent="0.35">
      <c r="A15" s="18" t="s">
        <v>12</v>
      </c>
      <c r="B15" s="19">
        <v>29421</v>
      </c>
      <c r="C15" s="19">
        <v>2953929</v>
      </c>
      <c r="D15" s="19">
        <v>733</v>
      </c>
      <c r="E15" s="19">
        <v>83750</v>
      </c>
      <c r="F15" s="26">
        <f t="shared" si="0"/>
        <v>30154</v>
      </c>
      <c r="G15" s="26">
        <f t="shared" si="0"/>
        <v>3037679</v>
      </c>
      <c r="H15" s="164"/>
      <c r="I15" s="173"/>
      <c r="J15" s="176"/>
    </row>
    <row r="16" spans="1:12" x14ac:dyDescent="0.35">
      <c r="A16" s="18" t="s">
        <v>13</v>
      </c>
      <c r="B16" s="19">
        <v>10185</v>
      </c>
      <c r="C16" s="19">
        <v>888586</v>
      </c>
      <c r="D16" s="19">
        <v>0</v>
      </c>
      <c r="E16" s="19">
        <v>0</v>
      </c>
      <c r="F16" s="26">
        <f t="shared" si="0"/>
        <v>10185</v>
      </c>
      <c r="G16" s="26">
        <f t="shared" si="0"/>
        <v>888586</v>
      </c>
      <c r="H16" s="164"/>
      <c r="I16" s="173"/>
      <c r="J16" s="176"/>
    </row>
    <row r="17" spans="1:13" x14ac:dyDescent="0.35">
      <c r="A17" s="18" t="s">
        <v>14</v>
      </c>
      <c r="B17" s="19">
        <v>58967</v>
      </c>
      <c r="C17" s="19">
        <v>5665168</v>
      </c>
      <c r="D17" s="19">
        <v>3504</v>
      </c>
      <c r="E17" s="19">
        <v>348520</v>
      </c>
      <c r="F17" s="26">
        <f t="shared" si="0"/>
        <v>62471</v>
      </c>
      <c r="G17" s="26">
        <f t="shared" si="0"/>
        <v>6013688</v>
      </c>
      <c r="H17" s="164"/>
      <c r="I17" s="173"/>
      <c r="J17" s="176"/>
    </row>
    <row r="18" spans="1:13" ht="15" thickBot="1" x14ac:dyDescent="0.4">
      <c r="A18" s="22" t="s">
        <v>15</v>
      </c>
      <c r="B18" s="23">
        <v>2834</v>
      </c>
      <c r="C18" s="23">
        <v>246384.15999999992</v>
      </c>
      <c r="D18" s="23">
        <v>0</v>
      </c>
      <c r="E18" s="23">
        <v>0</v>
      </c>
      <c r="F18" s="27">
        <f t="shared" si="0"/>
        <v>2834</v>
      </c>
      <c r="G18" s="27">
        <f t="shared" si="0"/>
        <v>246384.15999999992</v>
      </c>
      <c r="H18" s="165"/>
      <c r="I18" s="174"/>
      <c r="J18" s="177"/>
    </row>
    <row r="19" spans="1:13" x14ac:dyDescent="0.35">
      <c r="A19" s="62" t="s">
        <v>50</v>
      </c>
      <c r="B19" s="63">
        <v>101160</v>
      </c>
      <c r="C19" s="63">
        <v>17358079.139999997</v>
      </c>
      <c r="D19" s="63">
        <v>10286</v>
      </c>
      <c r="E19" s="63">
        <v>3994932.0500000003</v>
      </c>
      <c r="F19" s="65">
        <f t="shared" si="0"/>
        <v>111446</v>
      </c>
      <c r="G19" s="65">
        <f t="shared" si="0"/>
        <v>21353011.189999998</v>
      </c>
      <c r="H19" s="163">
        <f>G19/G2</f>
        <v>7.8582795382476936E-2</v>
      </c>
      <c r="I19" s="172">
        <f>F19/F2</f>
        <v>6.969844412729663E-2</v>
      </c>
      <c r="J19" s="175">
        <f>E19/G19</f>
        <v>0.18708986823698662</v>
      </c>
    </row>
    <row r="20" spans="1:13" x14ac:dyDescent="0.35">
      <c r="A20" s="18" t="s">
        <v>9</v>
      </c>
      <c r="B20" s="19">
        <v>4076</v>
      </c>
      <c r="C20" s="19">
        <v>999871</v>
      </c>
      <c r="D20" s="19">
        <v>471</v>
      </c>
      <c r="E20" s="19">
        <v>201004</v>
      </c>
      <c r="F20" s="26">
        <f t="shared" si="0"/>
        <v>4547</v>
      </c>
      <c r="G20" s="26">
        <f t="shared" si="0"/>
        <v>1200875</v>
      </c>
      <c r="H20" s="164"/>
      <c r="I20" s="173"/>
      <c r="J20" s="176"/>
    </row>
    <row r="21" spans="1:13" x14ac:dyDescent="0.35">
      <c r="A21" s="18" t="s">
        <v>10</v>
      </c>
      <c r="B21" s="19">
        <v>174</v>
      </c>
      <c r="C21" s="19">
        <v>96697</v>
      </c>
      <c r="D21" s="19">
        <v>0</v>
      </c>
      <c r="E21" s="19">
        <v>0</v>
      </c>
      <c r="F21" s="26">
        <f t="shared" si="0"/>
        <v>174</v>
      </c>
      <c r="G21" s="26">
        <f t="shared" si="0"/>
        <v>96697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21865</v>
      </c>
      <c r="C22" s="19">
        <v>396633.4</v>
      </c>
      <c r="D22" s="19">
        <v>2105</v>
      </c>
      <c r="E22" s="19">
        <v>61149.699999999903</v>
      </c>
      <c r="F22" s="26">
        <f t="shared" si="0"/>
        <v>23970</v>
      </c>
      <c r="G22" s="26">
        <f t="shared" si="0"/>
        <v>457783.09999999992</v>
      </c>
      <c r="H22" s="164"/>
      <c r="I22" s="173"/>
      <c r="J22" s="176"/>
    </row>
    <row r="23" spans="1:13" x14ac:dyDescent="0.35">
      <c r="A23" s="18" t="s">
        <v>12</v>
      </c>
      <c r="B23" s="19">
        <v>22008</v>
      </c>
      <c r="C23" s="19">
        <v>5667914</v>
      </c>
      <c r="D23" s="19">
        <v>2222</v>
      </c>
      <c r="E23" s="19">
        <v>1128043</v>
      </c>
      <c r="F23" s="26">
        <f t="shared" si="0"/>
        <v>24230</v>
      </c>
      <c r="G23" s="26">
        <f t="shared" si="0"/>
        <v>6795957</v>
      </c>
      <c r="H23" s="164"/>
      <c r="I23" s="173"/>
      <c r="J23" s="176"/>
    </row>
    <row r="24" spans="1:13" x14ac:dyDescent="0.35">
      <c r="A24" s="18" t="s">
        <v>13</v>
      </c>
      <c r="B24" s="19">
        <v>3442</v>
      </c>
      <c r="C24" s="19">
        <v>577549</v>
      </c>
      <c r="D24" s="19">
        <v>223</v>
      </c>
      <c r="E24" s="19">
        <v>116737</v>
      </c>
      <c r="F24" s="26">
        <f t="shared" si="0"/>
        <v>3665</v>
      </c>
      <c r="G24" s="26">
        <f t="shared" si="0"/>
        <v>694286</v>
      </c>
      <c r="H24" s="164"/>
      <c r="I24" s="173"/>
      <c r="J24" s="176"/>
    </row>
    <row r="25" spans="1:13" x14ac:dyDescent="0.35">
      <c r="A25" s="18" t="s">
        <v>14</v>
      </c>
      <c r="B25" s="19">
        <v>48316</v>
      </c>
      <c r="C25" s="19">
        <v>9321117</v>
      </c>
      <c r="D25" s="19">
        <v>5167</v>
      </c>
      <c r="E25" s="19">
        <v>2440622</v>
      </c>
      <c r="F25" s="26">
        <f t="shared" si="0"/>
        <v>53483</v>
      </c>
      <c r="G25" s="26">
        <f t="shared" si="0"/>
        <v>11761739</v>
      </c>
      <c r="H25" s="164"/>
      <c r="I25" s="173"/>
      <c r="J25" s="176"/>
    </row>
    <row r="26" spans="1:13" ht="15" thickBot="1" x14ac:dyDescent="0.4">
      <c r="A26" s="22" t="s">
        <v>15</v>
      </c>
      <c r="B26" s="23">
        <v>1279</v>
      </c>
      <c r="C26" s="23">
        <v>298297.74</v>
      </c>
      <c r="D26" s="23">
        <v>98</v>
      </c>
      <c r="E26" s="23">
        <v>47376.349999999897</v>
      </c>
      <c r="F26" s="27">
        <f t="shared" si="0"/>
        <v>1377</v>
      </c>
      <c r="G26" s="27">
        <f t="shared" si="0"/>
        <v>345674.08999999991</v>
      </c>
      <c r="H26" s="165"/>
      <c r="I26" s="174"/>
      <c r="J26" s="177"/>
    </row>
    <row r="27" spans="1:13" x14ac:dyDescent="0.35">
      <c r="A27" s="62" t="s">
        <v>51</v>
      </c>
      <c r="B27" s="63">
        <v>16333</v>
      </c>
      <c r="C27" s="63">
        <v>15138437.209999999</v>
      </c>
      <c r="D27" s="63">
        <v>7452</v>
      </c>
      <c r="E27" s="63">
        <v>13778583.763631938</v>
      </c>
      <c r="F27" s="65">
        <f t="shared" si="0"/>
        <v>23785</v>
      </c>
      <c r="G27" s="65">
        <f t="shared" si="0"/>
        <v>28917020.973631937</v>
      </c>
      <c r="H27" s="163">
        <f>G27/G2</f>
        <v>0.10641966709153927</v>
      </c>
      <c r="I27" s="172">
        <f>F27/F2</f>
        <v>1.4875163698721805E-2</v>
      </c>
      <c r="J27" s="175">
        <f>E27/G27</f>
        <v>0.47648697202232471</v>
      </c>
    </row>
    <row r="28" spans="1:13" x14ac:dyDescent="0.35">
      <c r="A28" s="18" t="s">
        <v>9</v>
      </c>
      <c r="B28" s="19">
        <v>380</v>
      </c>
      <c r="C28" s="19">
        <v>834163</v>
      </c>
      <c r="D28" s="19">
        <v>255</v>
      </c>
      <c r="E28" s="19">
        <v>777578</v>
      </c>
      <c r="F28" s="26">
        <f t="shared" si="0"/>
        <v>635</v>
      </c>
      <c r="G28" s="26">
        <f t="shared" si="0"/>
        <v>1611741</v>
      </c>
      <c r="H28" s="164"/>
      <c r="I28" s="173"/>
      <c r="J28" s="176"/>
    </row>
    <row r="29" spans="1:13" x14ac:dyDescent="0.35">
      <c r="A29" s="18" t="s">
        <v>11</v>
      </c>
      <c r="B29" s="19">
        <v>4031</v>
      </c>
      <c r="C29" s="19">
        <v>551412.89999999804</v>
      </c>
      <c r="D29" s="19">
        <v>1994</v>
      </c>
      <c r="E29" s="19">
        <v>412689.39999999991</v>
      </c>
      <c r="F29" s="26">
        <f t="shared" si="0"/>
        <v>6025</v>
      </c>
      <c r="G29" s="26">
        <f t="shared" si="0"/>
        <v>964102.29999999795</v>
      </c>
      <c r="H29" s="164"/>
      <c r="I29" s="173"/>
      <c r="J29" s="176"/>
    </row>
    <row r="30" spans="1:13" x14ac:dyDescent="0.35">
      <c r="A30" s="18" t="s">
        <v>12</v>
      </c>
      <c r="B30" s="19">
        <v>2136</v>
      </c>
      <c r="C30" s="19">
        <v>6155671</v>
      </c>
      <c r="D30" s="19">
        <v>1617</v>
      </c>
      <c r="E30" s="19">
        <v>6449882</v>
      </c>
      <c r="F30" s="26">
        <f t="shared" si="0"/>
        <v>3753</v>
      </c>
      <c r="G30" s="26">
        <f t="shared" si="0"/>
        <v>12605553</v>
      </c>
      <c r="H30" s="164"/>
      <c r="I30" s="173"/>
      <c r="J30" s="176"/>
    </row>
    <row r="31" spans="1:13" x14ac:dyDescent="0.35">
      <c r="A31" s="18" t="s">
        <v>13</v>
      </c>
      <c r="B31" s="19">
        <v>282</v>
      </c>
      <c r="C31" s="19">
        <v>490138</v>
      </c>
      <c r="D31" s="19">
        <v>242</v>
      </c>
      <c r="E31" s="19">
        <v>698859.01363193698</v>
      </c>
      <c r="F31" s="26">
        <f t="shared" si="0"/>
        <v>524</v>
      </c>
      <c r="G31" s="26">
        <f t="shared" si="0"/>
        <v>1188997.0136319371</v>
      </c>
      <c r="H31" s="164"/>
      <c r="I31" s="173"/>
      <c r="J31" s="176"/>
    </row>
    <row r="32" spans="1:13" x14ac:dyDescent="0.35">
      <c r="A32" s="18" t="s">
        <v>14</v>
      </c>
      <c r="B32" s="19">
        <v>9328</v>
      </c>
      <c r="C32" s="19">
        <v>6709500</v>
      </c>
      <c r="D32" s="19">
        <v>3258</v>
      </c>
      <c r="E32" s="19">
        <v>5122344</v>
      </c>
      <c r="F32" s="26">
        <f t="shared" si="0"/>
        <v>12586</v>
      </c>
      <c r="G32" s="26">
        <f t="shared" si="0"/>
        <v>11831844</v>
      </c>
      <c r="H32" s="164"/>
      <c r="I32" s="173"/>
      <c r="J32" s="176"/>
    </row>
    <row r="33" spans="1:10" ht="15" thickBot="1" x14ac:dyDescent="0.4">
      <c r="A33" s="22" t="s">
        <v>15</v>
      </c>
      <c r="B33" s="23">
        <v>176</v>
      </c>
      <c r="C33" s="23">
        <v>397552.31</v>
      </c>
      <c r="D33" s="23">
        <v>86</v>
      </c>
      <c r="E33" s="23">
        <v>317231.34999999998</v>
      </c>
      <c r="F33" s="27">
        <f t="shared" si="0"/>
        <v>262</v>
      </c>
      <c r="G33" s="27">
        <f t="shared" si="0"/>
        <v>714783.65999999992</v>
      </c>
      <c r="H33" s="165"/>
      <c r="I33" s="174"/>
      <c r="J33" s="177"/>
    </row>
    <row r="34" spans="1:10" x14ac:dyDescent="0.35">
      <c r="A34" s="62" t="s">
        <v>19</v>
      </c>
      <c r="B34" s="63">
        <v>5137</v>
      </c>
      <c r="C34" s="63">
        <v>16955864.109999999</v>
      </c>
      <c r="D34" s="63">
        <v>4846</v>
      </c>
      <c r="E34" s="63">
        <v>57079500.307400182</v>
      </c>
      <c r="F34" s="65">
        <f>B34+D34</f>
        <v>9983</v>
      </c>
      <c r="G34" s="65">
        <f>C34+E34</f>
        <v>74035364.417400181</v>
      </c>
      <c r="H34" s="163">
        <f>G34/G2</f>
        <v>0.27246301897712222</v>
      </c>
      <c r="I34" s="179">
        <f>F34/F2</f>
        <v>6.2433785665057719E-3</v>
      </c>
      <c r="J34" s="182">
        <f>E34/G34</f>
        <v>0.77097615114845108</v>
      </c>
    </row>
    <row r="35" spans="1:10" x14ac:dyDescent="0.35">
      <c r="A35" s="18" t="s">
        <v>9</v>
      </c>
      <c r="B35" s="19">
        <v>37</v>
      </c>
      <c r="C35" s="19">
        <v>615907</v>
      </c>
      <c r="D35" s="19">
        <v>79</v>
      </c>
      <c r="E35" s="19">
        <v>4403072</v>
      </c>
      <c r="F35" s="26">
        <f>B35+D35</f>
        <v>116</v>
      </c>
      <c r="G35" s="26">
        <f>C35+E35</f>
        <v>5018979</v>
      </c>
      <c r="H35" s="164"/>
      <c r="I35" s="180"/>
      <c r="J35" s="183"/>
    </row>
    <row r="36" spans="1:10" x14ac:dyDescent="0.35">
      <c r="A36" s="18" t="s">
        <v>11</v>
      </c>
      <c r="B36" s="19">
        <v>240</v>
      </c>
      <c r="C36" s="19">
        <v>227573.39999999988</v>
      </c>
      <c r="D36" s="19">
        <v>618</v>
      </c>
      <c r="E36" s="19">
        <v>1229174.499999997</v>
      </c>
      <c r="F36" s="26">
        <f t="shared" ref="F36:G40" si="1">B36+D36</f>
        <v>858</v>
      </c>
      <c r="G36" s="26">
        <f t="shared" si="1"/>
        <v>1456747.8999999969</v>
      </c>
      <c r="H36" s="164"/>
      <c r="I36" s="180"/>
      <c r="J36" s="183"/>
    </row>
    <row r="37" spans="1:10" x14ac:dyDescent="0.35">
      <c r="A37" s="18" t="s">
        <v>12</v>
      </c>
      <c r="B37" s="19">
        <v>96</v>
      </c>
      <c r="C37" s="19">
        <v>3983226</v>
      </c>
      <c r="D37" s="19">
        <v>226</v>
      </c>
      <c r="E37" s="19">
        <v>9148951</v>
      </c>
      <c r="F37" s="26">
        <f t="shared" si="1"/>
        <v>322</v>
      </c>
      <c r="G37" s="26">
        <f t="shared" si="1"/>
        <v>13132177</v>
      </c>
      <c r="H37" s="164"/>
      <c r="I37" s="180"/>
      <c r="J37" s="183"/>
    </row>
    <row r="38" spans="1:10" x14ac:dyDescent="0.35">
      <c r="A38" s="18" t="s">
        <v>13</v>
      </c>
      <c r="B38" s="19">
        <v>3</v>
      </c>
      <c r="C38" s="19">
        <v>100180</v>
      </c>
      <c r="D38" s="19">
        <v>13</v>
      </c>
      <c r="E38" s="19">
        <v>558971.20740019402</v>
      </c>
      <c r="F38" s="26">
        <f t="shared" si="1"/>
        <v>16</v>
      </c>
      <c r="G38" s="26">
        <f t="shared" si="1"/>
        <v>659151.20740019402</v>
      </c>
      <c r="H38" s="164"/>
      <c r="I38" s="180"/>
      <c r="J38" s="183"/>
    </row>
    <row r="39" spans="1:10" x14ac:dyDescent="0.35">
      <c r="A39" s="18" t="s">
        <v>14</v>
      </c>
      <c r="B39" s="19">
        <v>4755</v>
      </c>
      <c r="C39" s="19">
        <v>11959903</v>
      </c>
      <c r="D39" s="19">
        <v>3887</v>
      </c>
      <c r="E39" s="19">
        <v>40562227</v>
      </c>
      <c r="F39" s="26">
        <f t="shared" si="1"/>
        <v>8642</v>
      </c>
      <c r="G39" s="26">
        <f t="shared" si="1"/>
        <v>52522130</v>
      </c>
      <c r="H39" s="164"/>
      <c r="I39" s="180"/>
      <c r="J39" s="183"/>
    </row>
    <row r="40" spans="1:10" ht="15" thickBot="1" x14ac:dyDescent="0.4">
      <c r="A40" s="18" t="s">
        <v>15</v>
      </c>
      <c r="B40" s="19">
        <v>6</v>
      </c>
      <c r="C40" s="19">
        <v>69074.709999999905</v>
      </c>
      <c r="D40" s="19">
        <v>23</v>
      </c>
      <c r="E40" s="19">
        <v>1177104.5999999968</v>
      </c>
      <c r="F40" s="28">
        <f t="shared" si="1"/>
        <v>29</v>
      </c>
      <c r="G40" s="28">
        <f t="shared" si="1"/>
        <v>1246179.3099999968</v>
      </c>
      <c r="H40" s="178"/>
      <c r="I40" s="181"/>
      <c r="J40" s="184"/>
    </row>
    <row r="41" spans="1:10" x14ac:dyDescent="0.35">
      <c r="A41" s="62" t="s">
        <v>20</v>
      </c>
      <c r="B41" s="63">
        <v>0</v>
      </c>
      <c r="C41" s="63">
        <v>9.5</v>
      </c>
      <c r="D41" s="63">
        <v>0</v>
      </c>
      <c r="E41" s="63">
        <v>0</v>
      </c>
      <c r="F41" s="65">
        <f>B41+D41</f>
        <v>0</v>
      </c>
      <c r="G41" s="65">
        <f>C41+E41</f>
        <v>9.5</v>
      </c>
      <c r="H41" s="185">
        <f>G41/G2</f>
        <v>3.4961652456921276E-8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9.5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9.5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tabSelected="1" zoomScaleNormal="100" workbookViewId="0">
      <selection activeCell="N10" sqref="N10"/>
    </sheetView>
  </sheetViews>
  <sheetFormatPr defaultRowHeight="14.5" x14ac:dyDescent="0.35"/>
  <cols>
    <col min="1" max="1" width="17.453125" customWidth="1"/>
    <col min="2" max="2" width="10.90625" style="19" customWidth="1"/>
    <col min="3" max="3" width="12.453125" style="19" customWidth="1"/>
    <col min="4" max="4" width="10.81640625" style="19" customWidth="1"/>
    <col min="5" max="5" width="11.6328125" style="19" customWidth="1"/>
    <col min="6" max="6" width="11.3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6" t="s">
        <v>32</v>
      </c>
      <c r="B2" s="189" t="s">
        <v>33</v>
      </c>
      <c r="C2" s="190"/>
      <c r="D2" s="104"/>
      <c r="E2" s="189" t="s">
        <v>9</v>
      </c>
      <c r="F2" s="190"/>
      <c r="G2" s="104"/>
      <c r="H2" s="189" t="s">
        <v>10</v>
      </c>
      <c r="I2" s="190"/>
      <c r="J2" s="104"/>
      <c r="K2" s="189" t="s">
        <v>41</v>
      </c>
      <c r="L2" s="190"/>
      <c r="M2" s="104"/>
      <c r="N2" s="189" t="s">
        <v>13</v>
      </c>
      <c r="O2" s="190"/>
      <c r="P2" s="104"/>
      <c r="Q2" s="189" t="s">
        <v>44</v>
      </c>
      <c r="R2" s="190"/>
      <c r="S2" s="104"/>
      <c r="T2" s="189" t="s">
        <v>15</v>
      </c>
      <c r="U2" s="190"/>
      <c r="V2" s="104"/>
    </row>
    <row r="3" spans="1:22" ht="27" thickBot="1" x14ac:dyDescent="0.4">
      <c r="A3" s="105">
        <v>0.1</v>
      </c>
      <c r="B3" s="110" t="s">
        <v>42</v>
      </c>
      <c r="C3" s="111" t="s">
        <v>34</v>
      </c>
      <c r="D3" s="112" t="s">
        <v>35</v>
      </c>
      <c r="E3" s="110" t="s">
        <v>42</v>
      </c>
      <c r="F3" s="111" t="s">
        <v>34</v>
      </c>
      <c r="G3" s="112" t="s">
        <v>35</v>
      </c>
      <c r="H3" s="110" t="s">
        <v>42</v>
      </c>
      <c r="I3" s="111" t="s">
        <v>34</v>
      </c>
      <c r="J3" s="112" t="s">
        <v>35</v>
      </c>
      <c r="K3" s="110" t="s">
        <v>42</v>
      </c>
      <c r="L3" s="111" t="s">
        <v>34</v>
      </c>
      <c r="M3" s="112" t="s">
        <v>35</v>
      </c>
      <c r="N3" s="110" t="s">
        <v>43</v>
      </c>
      <c r="O3" s="111" t="s">
        <v>34</v>
      </c>
      <c r="P3" s="112" t="s">
        <v>35</v>
      </c>
      <c r="Q3" s="110" t="s">
        <v>43</v>
      </c>
      <c r="R3" s="111" t="s">
        <v>34</v>
      </c>
      <c r="S3" s="112" t="s">
        <v>35</v>
      </c>
      <c r="T3" s="110" t="s">
        <v>42</v>
      </c>
      <c r="U3" s="111" t="s">
        <v>34</v>
      </c>
      <c r="V3" s="112" t="s">
        <v>35</v>
      </c>
    </row>
    <row r="4" spans="1:22" x14ac:dyDescent="0.35">
      <c r="A4" s="107" t="s">
        <v>36</v>
      </c>
      <c r="B4" s="113">
        <f>B17+B25</f>
        <v>283302.16666666669</v>
      </c>
      <c r="C4" s="114">
        <f>C17+C25</f>
        <v>234900053</v>
      </c>
      <c r="D4" s="114">
        <f>C4*A3</f>
        <v>23490005.300000001</v>
      </c>
      <c r="E4" s="114">
        <f>B15+B23</f>
        <v>34286.833333333336</v>
      </c>
      <c r="F4" s="114">
        <f>C15+C23</f>
        <v>28330662</v>
      </c>
      <c r="G4" s="114">
        <f>F4*$A$3</f>
        <v>2833066.2</v>
      </c>
      <c r="H4" s="114">
        <f>B16+B24</f>
        <v>1626.5833333333333</v>
      </c>
      <c r="I4" s="114">
        <f>C16+C24</f>
        <v>1136352</v>
      </c>
      <c r="J4" s="114">
        <f>I4*$A$3</f>
        <v>113635.20000000001</v>
      </c>
      <c r="K4" s="114">
        <f>B20+B28</f>
        <v>802135.41666666674</v>
      </c>
      <c r="L4" s="114">
        <f>C20+C28</f>
        <v>597925571</v>
      </c>
      <c r="M4" s="114">
        <f>L4*$A$3</f>
        <v>59792557.100000001</v>
      </c>
      <c r="N4" s="114">
        <f>B19+B27</f>
        <v>50435.666666666664</v>
      </c>
      <c r="O4" s="114">
        <f>C19+C27</f>
        <v>34492556.385589086</v>
      </c>
      <c r="P4" s="114">
        <f>O4*$A$3</f>
        <v>3449255.6385589088</v>
      </c>
      <c r="Q4" s="114">
        <f>B18+B26</f>
        <v>258187.25</v>
      </c>
      <c r="R4" s="114">
        <f>C18+C26</f>
        <v>198633862</v>
      </c>
      <c r="S4" s="114">
        <f>R4*$A$3</f>
        <v>19863386.199999999</v>
      </c>
      <c r="T4" s="114">
        <f>B21+B29</f>
        <v>14076.666666666668</v>
      </c>
      <c r="U4" s="114">
        <f>C21+C29</f>
        <v>9503367.7099999953</v>
      </c>
      <c r="V4" s="115">
        <f>$A$3*U4</f>
        <v>950336.7709999996</v>
      </c>
    </row>
    <row r="5" spans="1:22" ht="15" thickBot="1" x14ac:dyDescent="0.4">
      <c r="A5" s="108" t="s">
        <v>37</v>
      </c>
      <c r="B5" s="116">
        <f>B33+B40+B47</f>
        <v>25505.25</v>
      </c>
      <c r="C5" s="103">
        <f>C33+C40+C47</f>
        <v>9985825.8999999873</v>
      </c>
      <c r="D5" s="103">
        <f>C5*A3</f>
        <v>998582.5899999988</v>
      </c>
      <c r="E5" s="103">
        <f>B31+B39+B46</f>
        <v>4526.6666666666661</v>
      </c>
      <c r="F5" s="103">
        <f>C31+C39+C46</f>
        <v>20613076</v>
      </c>
      <c r="G5" s="103">
        <f>F5*$A$3</f>
        <v>2061307.6</v>
      </c>
      <c r="H5" s="103">
        <f>F30+B32</f>
        <v>110429.33333333333</v>
      </c>
      <c r="I5" s="103">
        <f>G30+C32</f>
        <v>168750797.00211293</v>
      </c>
      <c r="J5" s="103">
        <f>I5*$A$3</f>
        <v>16875079.700211294</v>
      </c>
      <c r="K5" s="103">
        <f>B36+B43+B50</f>
        <v>63167.166666666672</v>
      </c>
      <c r="L5" s="103">
        <f>C36+C43+C50</f>
        <v>239860599</v>
      </c>
      <c r="M5" s="103">
        <f>L5*$A$3</f>
        <v>23986059.900000002</v>
      </c>
      <c r="N5" s="103">
        <f>B35+B42+B49</f>
        <v>3676.833333333333</v>
      </c>
      <c r="O5" s="103">
        <f>C35+C42+C49</f>
        <v>11253686.257059395</v>
      </c>
      <c r="P5" s="103">
        <f>O5*$A$3</f>
        <v>1125368.6257059395</v>
      </c>
      <c r="Q5" s="103">
        <f>B34+B41+B48</f>
        <v>24180.083333333336</v>
      </c>
      <c r="R5" s="103">
        <f>C34+C41+C48</f>
        <v>129005216</v>
      </c>
      <c r="S5" s="103">
        <f>R5*$A$3</f>
        <v>12900521.600000001</v>
      </c>
      <c r="T5" s="103">
        <f>B37+B44+B51</f>
        <v>1446.75</v>
      </c>
      <c r="U5" s="103">
        <f>C37+C44+C51</f>
        <v>6373738.4999999944</v>
      </c>
      <c r="V5" s="117">
        <f>$A$3*U5</f>
        <v>637373.84999999951</v>
      </c>
    </row>
    <row r="6" spans="1:22" ht="15.5" thickTop="1" thickBot="1" x14ac:dyDescent="0.4">
      <c r="A6" s="109" t="s">
        <v>38</v>
      </c>
      <c r="B6" s="118">
        <f>SUM(B4:B5)</f>
        <v>308807.41666666669</v>
      </c>
      <c r="C6" s="119">
        <f>SUM(C4:C5)</f>
        <v>244885878.89999998</v>
      </c>
      <c r="D6" s="119">
        <f>C6*A3</f>
        <v>24488587.890000001</v>
      </c>
      <c r="E6" s="119">
        <f>SUM(E4:E5)</f>
        <v>38813.5</v>
      </c>
      <c r="F6" s="119">
        <f>SUM(F4:F5)</f>
        <v>48943738</v>
      </c>
      <c r="G6" s="119">
        <f>F6*A3</f>
        <v>4894373.8</v>
      </c>
      <c r="H6" s="119">
        <f t="shared" ref="H6:V6" si="0">SUM(H4:H5)</f>
        <v>112055.91666666666</v>
      </c>
      <c r="I6" s="119">
        <f t="shared" si="0"/>
        <v>169887149.00211293</v>
      </c>
      <c r="J6" s="119">
        <f t="shared" si="0"/>
        <v>16988714.900211293</v>
      </c>
      <c r="K6" s="119">
        <f t="shared" si="0"/>
        <v>865302.58333333337</v>
      </c>
      <c r="L6" s="119">
        <f t="shared" si="0"/>
        <v>837786170</v>
      </c>
      <c r="M6" s="119">
        <f t="shared" si="0"/>
        <v>83778617</v>
      </c>
      <c r="N6" s="119">
        <f t="shared" si="0"/>
        <v>54112.5</v>
      </c>
      <c r="O6" s="119">
        <f t="shared" si="0"/>
        <v>45746242.642648481</v>
      </c>
      <c r="P6" s="119">
        <f t="shared" si="0"/>
        <v>4574624.2642648481</v>
      </c>
      <c r="Q6" s="119">
        <f t="shared" si="0"/>
        <v>282367.33333333331</v>
      </c>
      <c r="R6" s="119">
        <f t="shared" si="0"/>
        <v>327639078</v>
      </c>
      <c r="S6" s="119">
        <f t="shared" si="0"/>
        <v>32763907.800000001</v>
      </c>
      <c r="T6" s="119">
        <f t="shared" si="0"/>
        <v>15523.416666666668</v>
      </c>
      <c r="U6" s="119">
        <f t="shared" si="0"/>
        <v>15877106.20999999</v>
      </c>
      <c r="V6" s="120">
        <f t="shared" si="0"/>
        <v>1587710.6209999991</v>
      </c>
    </row>
    <row r="11" spans="1:22" ht="15" thickBot="1" x14ac:dyDescent="0.4"/>
    <row r="12" spans="1:22" ht="58.5" thickBot="1" x14ac:dyDescent="0.4">
      <c r="A12" s="69">
        <f>JAN!A1</f>
        <v>2016</v>
      </c>
      <c r="B12" s="70" t="s">
        <v>0</v>
      </c>
      <c r="C12" s="71" t="s">
        <v>1</v>
      </c>
      <c r="D12" s="72" t="s">
        <v>2</v>
      </c>
      <c r="E12" s="73" t="s">
        <v>55</v>
      </c>
      <c r="F12" s="74" t="s">
        <v>3</v>
      </c>
      <c r="G12" s="75" t="s">
        <v>4</v>
      </c>
      <c r="H12" s="76" t="s">
        <v>5</v>
      </c>
      <c r="I12" s="76" t="s">
        <v>6</v>
      </c>
      <c r="J12" s="77" t="s">
        <v>57</v>
      </c>
      <c r="K12" s="90" t="s">
        <v>39</v>
      </c>
      <c r="L12" s="90" t="s">
        <v>60</v>
      </c>
      <c r="M12" s="90" t="s">
        <v>40</v>
      </c>
    </row>
    <row r="13" spans="1:22" ht="15" thickBot="1" x14ac:dyDescent="0.4">
      <c r="A13" s="10" t="s">
        <v>59</v>
      </c>
      <c r="B13" s="11">
        <f>AVERAGE(JAN!B2,FEB!B2,MAR!B2,APR!B2,MAY!B2,JUNE!B2,JULY!B2,AUG!B2,SEP!B2,OCT!B2,NOV!B2,DEC!B2)</f>
        <v>1566727.5833333333</v>
      </c>
      <c r="C13" s="11">
        <f>SUM(JAN!C2,FEB!C2,MAR!C2,APR!C2,MAY!C2,JUNE!C2,JULY!C2,AUG!C2,SEP!C2,OCT!C2,NOV!C2,DEC!C2)</f>
        <v>1522624315.6526484</v>
      </c>
      <c r="D13" s="11">
        <f>AVERAGE(JAN!D2,FEB!D2,MAR!D2,APR!D2,MAY!D2,JUNE!D2,JULY!D2,AUG!D2,SEP!D2,OCT!D2,NOV!D2,DEC!D2)</f>
        <v>46217.391666666663</v>
      </c>
      <c r="E13" s="11">
        <f>SUM(JAN!E2,FEB!E2,MAR!E2,APR!E2,MAY!E2,JUNE!E2,JULY!E2,AUG!E2,SEP!E2,OCT!E2,NOV!E2,DEC!E2)</f>
        <v>723211340.21855879</v>
      </c>
      <c r="F13" s="12">
        <f>B13+D13</f>
        <v>1612944.9749999999</v>
      </c>
      <c r="G13" s="12">
        <f>C13+E13</f>
        <v>2245835655.8712072</v>
      </c>
      <c r="H13" s="13">
        <f>SUM(H14:H53)</f>
        <v>1.0000000000000002</v>
      </c>
      <c r="I13" s="14">
        <f>SUM(I14:I53)</f>
        <v>1.0000000000000002</v>
      </c>
      <c r="J13" s="14">
        <f>E13/G13</f>
        <v>0.32202326930196046</v>
      </c>
      <c r="K13" s="91">
        <f>C13/B13</f>
        <v>971.85007262918566</v>
      </c>
      <c r="L13" s="92">
        <f>E13/D13</f>
        <v>15648.034519874474</v>
      </c>
      <c r="M13" s="93">
        <f>G13/F13</f>
        <v>1392.3820655265736</v>
      </c>
    </row>
    <row r="14" spans="1:22" x14ac:dyDescent="0.35">
      <c r="A14" s="67" t="s">
        <v>8</v>
      </c>
      <c r="B14" s="66">
        <f>AVERAGE(JAN!B3,FEB!B3,MAR!B3,APR!B3,MAY!B3,JUNE!B3,JULY!B3,AUG!B3,SEP!B3,OCT!B3,NOV!B3,DEC!B3)</f>
        <v>1290709.1666666667</v>
      </c>
      <c r="C14" s="66">
        <f>SUM(JAN!C3,FEB!C3,MAR!C3,APR!C3,MAY!C3,JUNE!C3,JULY!C3,AUG!C3,SEP!C3,OCT!C3,NOV!C3,DEC!C3)</f>
        <v>984357432.83713722</v>
      </c>
      <c r="D14" s="66">
        <f>AVERAGE(JAN!D3,FEB!D3,MAR!D3,APR!D3,MAY!D3,JUNE!D3,JULY!D3,AUG!D3,SEP!D3,OCT!D3,NOV!D3,DEC!D3)</f>
        <v>10772</v>
      </c>
      <c r="E14" s="66">
        <f>SUM(JAN!E3,FEB!E3,MAR!E3,APR!E3,MAY!E3,JUNE!E3,JULY!E3,AUG!E3,SEP!E3,OCT!E3,NOV!E3,DEC!E3)</f>
        <v>9606848.4400000013</v>
      </c>
      <c r="F14" s="68">
        <f>B14+D14</f>
        <v>1301481.1666666667</v>
      </c>
      <c r="G14" s="68">
        <f>C14+E14</f>
        <v>993964281.27713728</v>
      </c>
      <c r="H14" s="163">
        <f>G14/G$13</f>
        <v>0.44258104045977376</v>
      </c>
      <c r="I14" s="166">
        <f>F14/F13</f>
        <v>0.80689743719662033</v>
      </c>
      <c r="J14" s="169">
        <f>E14/G14</f>
        <v>9.6651847767167589E-3</v>
      </c>
      <c r="K14" s="94">
        <f t="shared" ref="K14:K51" si="1">C14/B14</f>
        <v>762.64851777515366</v>
      </c>
      <c r="L14" s="95">
        <f t="shared" ref="L14:L51" si="2">E14/D14</f>
        <v>891.83516895655418</v>
      </c>
      <c r="M14" s="96">
        <f t="shared" ref="M14:M51" si="3">G14/F14</f>
        <v>763.71775999099782</v>
      </c>
    </row>
    <row r="15" spans="1:22" x14ac:dyDescent="0.35">
      <c r="A15" s="18" t="s">
        <v>9</v>
      </c>
      <c r="B15" s="82">
        <f>AVERAGE(JAN!B4,FEB!B4,MAR!B4,APR!B4,MAY!B4,JUNE!B4,JULY!B4,AUG!B4,SEP!B4,OCT!B4,NOV!B4,DEC!B4)</f>
        <v>27826.25</v>
      </c>
      <c r="C15" s="82">
        <f>SUM(JAN!C4,FEB!C4,MAR!C4,APR!C4,MAY!C4,JUNE!C4,JULY!C4,AUG!C4,SEP!C4,OCT!C4,NOV!C4,DEC!C4)</f>
        <v>23427949</v>
      </c>
      <c r="D15" s="82">
        <f>AVERAGE(JAN!D4,FEB!D4,MAR!D4,APR!D4,MAY!D4,JUNE!D4,JULY!D4,AUG!D4,SEP!D4,OCT!D4,NOV!D4,DEC!D4)</f>
        <v>45.25</v>
      </c>
      <c r="E15" s="82">
        <f>SUM(JAN!E4,FEB!E4,MAR!E4,APR!E4,MAY!E4,JUNE!E4,JULY!E4,AUG!E4,SEP!E4,OCT!E4,NOV!E4,DEC!E4)</f>
        <v>107594</v>
      </c>
      <c r="F15" s="79">
        <f>B15+D15</f>
        <v>27871.5</v>
      </c>
      <c r="G15" s="20">
        <f t="shared" ref="F15:G44" si="4">C15+E15</f>
        <v>23535543</v>
      </c>
      <c r="H15" s="164"/>
      <c r="I15" s="167"/>
      <c r="J15" s="170"/>
      <c r="K15" s="97">
        <f t="shared" si="1"/>
        <v>841.93698396298464</v>
      </c>
      <c r="L15" s="98">
        <f t="shared" si="2"/>
        <v>2377.767955801105</v>
      </c>
      <c r="M15" s="99">
        <f t="shared" si="3"/>
        <v>844.43043969646408</v>
      </c>
    </row>
    <row r="16" spans="1:22" x14ac:dyDescent="0.35">
      <c r="A16" s="18" t="s">
        <v>10</v>
      </c>
      <c r="B16" s="82">
        <f>AVERAGE(JAN!B5,FEB!B5,MAR!B5,APR!B5,MAY!B5,JUNE!B5,JULY!B5,AUG!B5,SEP!B5,OCT!B5,NOV!B5,DEC!B5)</f>
        <v>1510.8333333333333</v>
      </c>
      <c r="C16" s="82">
        <f>SUM(JAN!C5,FEB!C5,MAR!C5,APR!C5,MAY!C5,JUNE!C5,JULY!C5,AUG!C5,SEP!C5,OCT!C5,NOV!C5,DEC!C5)</f>
        <v>1067513</v>
      </c>
      <c r="D16" s="82">
        <f>AVERAGE(JAN!D5,FEB!D5,MAR!D5,APR!D5,MAY!D5,JUNE!D5,JULY!D5,AUG!D5,SEP!D5,OCT!D5,NOV!D5,DEC!D5)</f>
        <v>0</v>
      </c>
      <c r="E16" s="82">
        <f>SUM(JAN!E5,FEB!E5,MAR!E5,APR!E5,MAY!E5,JUNE!E5,JULY!E5,AUG!E5,SEP!E5,OCT!E5,NOV!E5,DEC!E5)</f>
        <v>0</v>
      </c>
      <c r="F16" s="79">
        <f t="shared" si="4"/>
        <v>1510.8333333333333</v>
      </c>
      <c r="G16" s="20">
        <f t="shared" si="4"/>
        <v>1067513</v>
      </c>
      <c r="H16" s="164"/>
      <c r="I16" s="167"/>
      <c r="J16" s="170"/>
      <c r="K16" s="97">
        <f t="shared" si="1"/>
        <v>706.57231108659687</v>
      </c>
      <c r="L16" s="98"/>
      <c r="M16" s="99">
        <f t="shared" si="3"/>
        <v>706.57231108659687</v>
      </c>
    </row>
    <row r="17" spans="1:13" x14ac:dyDescent="0.35">
      <c r="A17" s="18" t="s">
        <v>11</v>
      </c>
      <c r="B17" s="82">
        <f>AVERAGE(JAN!B6,FEB!B6,MAR!B6,APR!B6,MAY!B6,JUNE!B6,JULY!B6,AUG!B6,SEP!B6,OCT!B6,NOV!B6,DEC!B6)</f>
        <v>245631</v>
      </c>
      <c r="C17" s="82">
        <f>SUM(JAN!C6,FEB!C6,MAR!C6,APR!C6,MAY!C6,JUNE!C6,JULY!C6,AUG!C6,SEP!C6,OCT!C6,NOV!C6,DEC!C6)</f>
        <v>202230426</v>
      </c>
      <c r="D17" s="82">
        <f>AVERAGE(JAN!D6,FEB!D6,MAR!D6,APR!D6,MAY!D6,JUNE!D6,JULY!D6,AUG!D6,SEP!D6,OCT!D6,NOV!D6,DEC!D6)</f>
        <v>295.5</v>
      </c>
      <c r="E17" s="82">
        <f>SUM(JAN!E6,FEB!E6,MAR!E6,APR!E6,MAY!E6,JUNE!E6,JULY!E6,AUG!E6,SEP!E6,OCT!E6,NOV!E6,DEC!E6)</f>
        <v>49092.799999999967</v>
      </c>
      <c r="F17" s="79">
        <f t="shared" si="4"/>
        <v>245926.5</v>
      </c>
      <c r="G17" s="20">
        <f t="shared" si="4"/>
        <v>202279518.80000001</v>
      </c>
      <c r="H17" s="164"/>
      <c r="I17" s="167"/>
      <c r="J17" s="170"/>
      <c r="K17" s="97">
        <f t="shared" si="1"/>
        <v>823.30986723988417</v>
      </c>
      <c r="L17" s="98"/>
      <c r="M17" s="99">
        <f t="shared" si="3"/>
        <v>822.52021965912581</v>
      </c>
    </row>
    <row r="18" spans="1:13" x14ac:dyDescent="0.35">
      <c r="A18" s="18" t="s">
        <v>12</v>
      </c>
      <c r="B18" s="82">
        <f>AVERAGE(JAN!B7,FEB!B7,MAR!B7,APR!B7,MAY!B7,JUNE!B7,JULY!B7,AUG!B7,SEP!B7,OCT!B7,NOV!B7,DEC!B7)</f>
        <v>228107.91666666666</v>
      </c>
      <c r="C18" s="82">
        <f>SUM(JAN!C7,FEB!C7,MAR!C7,APR!C7,MAY!C7,JUNE!C7,JULY!C7,AUG!C7,SEP!C7,OCT!C7,NOV!C7,DEC!C7)</f>
        <v>176301843</v>
      </c>
      <c r="D18" s="82">
        <f>AVERAGE(JAN!D7,FEB!D7,MAR!D7,APR!D7,MAY!D7,JUNE!D7,JULY!D7,AUG!D7,SEP!D7,OCT!D7,NOV!D7,DEC!D7)</f>
        <v>727</v>
      </c>
      <c r="E18" s="82">
        <f>SUM(JAN!E7,FEB!E7,MAR!E7,APR!E7,MAY!E7,JUNE!E7,JULY!E7,AUG!E7,SEP!E7,OCT!E7,NOV!E7,DEC!E7)</f>
        <v>854159</v>
      </c>
      <c r="F18" s="79">
        <f t="shared" si="4"/>
        <v>228834.91666666666</v>
      </c>
      <c r="G18" s="20">
        <f t="shared" si="4"/>
        <v>177156002</v>
      </c>
      <c r="H18" s="164"/>
      <c r="I18" s="167"/>
      <c r="J18" s="170"/>
      <c r="K18" s="97">
        <f t="shared" si="1"/>
        <v>772.8878750737498</v>
      </c>
      <c r="L18" s="98">
        <f t="shared" si="2"/>
        <v>1174.9092159559834</v>
      </c>
      <c r="M18" s="99">
        <f t="shared" si="3"/>
        <v>774.16508188763441</v>
      </c>
    </row>
    <row r="19" spans="1:13" x14ac:dyDescent="0.35">
      <c r="A19" s="18" t="s">
        <v>13</v>
      </c>
      <c r="B19" s="82">
        <f>AVERAGE(JAN!B8,FEB!B8,MAR!B8,APR!B8,MAY!B8,JUNE!B8,JULY!B8,AUG!B8,SEP!B8,OCT!B8,NOV!B8,DEC!B8)</f>
        <v>40056.25</v>
      </c>
      <c r="C19" s="82">
        <f>SUM(JAN!C8,FEB!C8,MAR!C8,APR!C8,MAY!C8,JUNE!C8,JULY!C8,AUG!C8,SEP!C8,OCT!C8,NOV!C8,DEC!C8)</f>
        <v>27264590.217137285</v>
      </c>
      <c r="D19" s="82">
        <f>AVERAGE(JAN!D8,FEB!D8,MAR!D8,APR!D8,MAY!D8,JUNE!D8,JULY!D8,AUG!D8,SEP!D8,OCT!D8,NOV!D8,DEC!D8)</f>
        <v>237.16666666666666</v>
      </c>
      <c r="E19" s="82">
        <f>SUM(JAN!E8,FEB!E8,MAR!E8,APR!E8,MAY!E8,JUNE!E8,JULY!E8,AUG!E8,SEP!E8,OCT!E8,NOV!E8,DEC!E8)</f>
        <v>196610</v>
      </c>
      <c r="F19" s="79">
        <f t="shared" si="4"/>
        <v>40293.416666666664</v>
      </c>
      <c r="G19" s="20">
        <f t="shared" si="4"/>
        <v>27461200.217137285</v>
      </c>
      <c r="H19" s="164"/>
      <c r="I19" s="167"/>
      <c r="J19" s="170"/>
      <c r="K19" s="97">
        <f t="shared" si="1"/>
        <v>680.6575807055649</v>
      </c>
      <c r="L19" s="98">
        <f t="shared" si="2"/>
        <v>828.99508081517922</v>
      </c>
      <c r="M19" s="99">
        <f t="shared" si="3"/>
        <v>681.53069381815362</v>
      </c>
    </row>
    <row r="20" spans="1:13" x14ac:dyDescent="0.35">
      <c r="A20" s="18" t="s">
        <v>14</v>
      </c>
      <c r="B20" s="82">
        <f>AVERAGE(JAN!B9,FEB!B9,MAR!B9,APR!B9,MAY!B9,JUNE!B9,JULY!B9,AUG!B9,SEP!B9,OCT!B9,NOV!B9,DEC!B9)</f>
        <v>736446.08333333337</v>
      </c>
      <c r="C20" s="82">
        <f>SUM(JAN!C9,FEB!C9,MAR!C9,APR!C9,MAY!C9,JUNE!C9,JULY!C9,AUG!C9,SEP!C9,OCT!C9,NOV!C9,DEC!C9)</f>
        <v>546654305</v>
      </c>
      <c r="D20" s="82">
        <f>AVERAGE(JAN!D9,FEB!D9,MAR!D9,APR!D9,MAY!D9,JUNE!D9,JULY!D9,AUG!D9,SEP!D9,OCT!D9,NOV!D9,DEC!D9)</f>
        <v>9461.8333333333339</v>
      </c>
      <c r="E20" s="82">
        <f>SUM(JAN!E9,FEB!E9,MAR!E9,APR!E9,MAY!E9,JUNE!E9,JULY!E9,AUG!E9,SEP!E9,OCT!E9,NOV!E9,DEC!E9)</f>
        <v>8395175</v>
      </c>
      <c r="F20" s="79">
        <f t="shared" si="4"/>
        <v>745907.91666666674</v>
      </c>
      <c r="G20" s="20">
        <f t="shared" si="4"/>
        <v>555049480</v>
      </c>
      <c r="H20" s="164"/>
      <c r="I20" s="167"/>
      <c r="J20" s="170"/>
      <c r="K20" s="97">
        <f t="shared" si="1"/>
        <v>742.28693365536037</v>
      </c>
      <c r="L20" s="98">
        <f t="shared" si="2"/>
        <v>887.26726673829944</v>
      </c>
      <c r="M20" s="99">
        <f t="shared" si="3"/>
        <v>744.12600751098068</v>
      </c>
    </row>
    <row r="21" spans="1:13" ht="15" thickBot="1" x14ac:dyDescent="0.4">
      <c r="A21" s="22" t="s">
        <v>15</v>
      </c>
      <c r="B21" s="82">
        <f>AVERAGE(JAN!B10,FEB!B10,MAR!B10,APR!B10,MAY!B10,JUNE!B10,JULY!B10,AUG!B10,SEP!B10,OCT!B10,NOV!B10,DEC!B10)</f>
        <v>11130.833333333334</v>
      </c>
      <c r="C21" s="82">
        <f>SUM(JAN!C10,FEB!C10,MAR!C10,APR!C10,MAY!C10,JUNE!C10,JULY!C10,AUG!C10,SEP!C10,OCT!C10,NOV!C10,DEC!C10)</f>
        <v>7410806.6199999973</v>
      </c>
      <c r="D21" s="82">
        <f>AVERAGE(JAN!D10,FEB!D10,MAR!D10,APR!D10,MAY!D10,JUNE!D10,JULY!D10,AUG!D10,SEP!D10,OCT!D10,NOV!D10,DEC!D10)</f>
        <v>5.25</v>
      </c>
      <c r="E21" s="82">
        <f>SUM(JAN!E10,FEB!E10,MAR!E10,APR!E10,MAY!E10,JUNE!E10,JULY!E10,AUG!E10,SEP!E10,OCT!E10,NOV!E10,DEC!E10)</f>
        <v>4217.6399999999949</v>
      </c>
      <c r="F21" s="80">
        <f t="shared" si="4"/>
        <v>11136.083333333334</v>
      </c>
      <c r="G21" s="24">
        <f t="shared" si="4"/>
        <v>7415024.259999997</v>
      </c>
      <c r="H21" s="165"/>
      <c r="I21" s="168"/>
      <c r="J21" s="171"/>
      <c r="K21" s="100">
        <f t="shared" si="1"/>
        <v>665.79081709964782</v>
      </c>
      <c r="L21" s="101">
        <f t="shared" si="2"/>
        <v>803.35999999999899</v>
      </c>
      <c r="M21" s="102">
        <f t="shared" si="3"/>
        <v>665.85567277543691</v>
      </c>
    </row>
    <row r="22" spans="1:13" x14ac:dyDescent="0.35">
      <c r="A22" s="67" t="s">
        <v>16</v>
      </c>
      <c r="B22" s="81">
        <f>AVERAGE(JAN!B11,FEB!B11,MAR!B11,APR!B11,MAY!B11,JUNE!B11,JULY!B11,AUG!B11,SEP!B11,OCT!B11,NOV!B11,DEC!B11)</f>
        <v>153341.41666666666</v>
      </c>
      <c r="C22" s="81">
        <f>SUM(JAN!C11,FEB!C11,MAR!C11,APR!C11,MAY!C11,JUNE!C11,JULY!C11,AUG!C11,SEP!C11,OCT!C11,NOV!C11,DEC!C11)</f>
        <v>120564991.25845179</v>
      </c>
      <c r="D22" s="81">
        <f>AVERAGE(JAN!D11,FEB!D11,MAR!D11,APR!D11,MAY!D11,JUNE!D11,JULY!D11,AUG!D11,SEP!D11,OCT!D11,NOV!D11,DEC!D11)</f>
        <v>3466</v>
      </c>
      <c r="E22" s="81">
        <f>SUM(JAN!E11,FEB!E11,MAR!E11,APR!E11,MAY!E11,JUNE!E11,JULY!E11,AUG!E11,SEP!E11,OCT!E11,NOV!E11,DEC!E11)</f>
        <v>2615013.5000000005</v>
      </c>
      <c r="F22" s="78">
        <f t="shared" si="4"/>
        <v>156807.41666666666</v>
      </c>
      <c r="G22" s="78">
        <f t="shared" si="4"/>
        <v>123180004.75845179</v>
      </c>
      <c r="H22" s="163">
        <f>G22/G13</f>
        <v>5.4848182874123824E-2</v>
      </c>
      <c r="I22" s="172">
        <f>F22/F13</f>
        <v>9.7218081891892599E-2</v>
      </c>
      <c r="J22" s="175">
        <f>E22/G22</f>
        <v>2.1229204408035839E-2</v>
      </c>
      <c r="K22" s="94">
        <f t="shared" si="1"/>
        <v>786.25197209789565</v>
      </c>
      <c r="L22" s="95">
        <f t="shared" si="2"/>
        <v>754.47590882862107</v>
      </c>
      <c r="M22" s="96">
        <f t="shared" si="3"/>
        <v>785.54960841107197</v>
      </c>
    </row>
    <row r="23" spans="1:13" x14ac:dyDescent="0.35">
      <c r="A23" s="18" t="s">
        <v>9</v>
      </c>
      <c r="B23" s="82">
        <f>AVERAGE(JAN!B12,FEB!B12,MAR!B12,APR!B12,MAY!B12,JUNE!B12,JULY!B12,AUG!B12,SEP!B12,OCT!B12,NOV!B12,DEC!B12)</f>
        <v>6460.583333333333</v>
      </c>
      <c r="C23" s="82">
        <f>SUM(JAN!C12,FEB!C12,MAR!C12,APR!C12,MAY!C12,JUNE!C12,JULY!C12,AUG!C12,SEP!C12,OCT!C12,NOV!C12,DEC!C12)</f>
        <v>4902713</v>
      </c>
      <c r="D23" s="82">
        <f>AVERAGE(JAN!D12,FEB!D12,MAR!D12,APR!D12,MAY!D12,JUNE!D12,JULY!D12,AUG!D12,SEP!D12,OCT!D12,NOV!D12,DEC!D12)</f>
        <v>0</v>
      </c>
      <c r="E23" s="82">
        <f>SUM(JAN!E12,FEB!E12,MAR!E12,APR!E12,MAY!E12,JUNE!E12,JULY!E12,AUG!E12,SEP!E12,OCT!E12,NOV!E12,DEC!E12)</f>
        <v>0</v>
      </c>
      <c r="F23" s="83">
        <f t="shared" si="4"/>
        <v>6460.583333333333</v>
      </c>
      <c r="G23" s="26">
        <f t="shared" si="4"/>
        <v>4902713</v>
      </c>
      <c r="H23" s="164"/>
      <c r="I23" s="173"/>
      <c r="J23" s="176"/>
      <c r="K23" s="97">
        <f t="shared" si="1"/>
        <v>758.86537593354581</v>
      </c>
      <c r="L23" s="98"/>
      <c r="M23" s="99">
        <f t="shared" si="3"/>
        <v>758.86537593354581</v>
      </c>
    </row>
    <row r="24" spans="1:13" x14ac:dyDescent="0.35">
      <c r="A24" s="18" t="s">
        <v>10</v>
      </c>
      <c r="B24" s="82">
        <f>AVERAGE(JAN!B13,FEB!B13,MAR!B13,APR!B13,MAY!B13,JUNE!B13,JULY!B13,AUG!B13,SEP!B13,OCT!B13,NOV!B13,DEC!B13)</f>
        <v>115.75</v>
      </c>
      <c r="C24" s="82">
        <f>SUM(JAN!C13,FEB!C13,MAR!C13,APR!C13,MAY!C13,JUNE!C13,JULY!C13,AUG!C13,SEP!C13,OCT!C13,NOV!C13,DEC!C13)</f>
        <v>68839</v>
      </c>
      <c r="D24" s="82">
        <f>AVERAGE(JAN!D13,FEB!D13,MAR!D13,APR!D13,MAY!D13,JUNE!D13,JULY!D13,AUG!D13,SEP!D13,OCT!D13,NOV!D13,DEC!D13)</f>
        <v>0</v>
      </c>
      <c r="E24" s="82">
        <f>SUM(JAN!E13,FEB!E13,MAR!E13,APR!E13,MAY!E13,JUNE!E13,JULY!E13,AUG!E13,SEP!E13,OCT!E13,NOV!E13,DEC!E13)</f>
        <v>0</v>
      </c>
      <c r="F24" s="83">
        <f t="shared" si="4"/>
        <v>115.75</v>
      </c>
      <c r="G24" s="26">
        <f t="shared" si="4"/>
        <v>68839</v>
      </c>
      <c r="H24" s="164"/>
      <c r="I24" s="173"/>
      <c r="J24" s="176"/>
      <c r="K24" s="97">
        <f t="shared" si="1"/>
        <v>594.72138228941685</v>
      </c>
      <c r="L24" s="98"/>
      <c r="M24" s="99">
        <f t="shared" si="3"/>
        <v>594.72138228941685</v>
      </c>
    </row>
    <row r="25" spans="1:13" x14ac:dyDescent="0.35">
      <c r="A25" s="18" t="s">
        <v>11</v>
      </c>
      <c r="B25" s="82">
        <f>AVERAGE(JAN!B14,FEB!B14,MAR!B14,APR!B14,MAY!B14,JUNE!B14,JULY!B14,AUG!B14,SEP!B14,OCT!B14,NOV!B14,DEC!B14)</f>
        <v>37671.166666666664</v>
      </c>
      <c r="C25" s="82">
        <f>SUM(JAN!C14,FEB!C14,MAR!C14,APR!C14,MAY!C14,JUNE!C14,JULY!C14,AUG!C14,SEP!C14,OCT!C14,NOV!C14,DEC!C14)</f>
        <v>32669627</v>
      </c>
      <c r="D25" s="82">
        <f>AVERAGE(JAN!D14,FEB!D14,MAR!D14,APR!D14,MAY!D14,JUNE!D14,JULY!D14,AUG!D14,SEP!D14,OCT!D14,NOV!D14,DEC!D14)</f>
        <v>3.25</v>
      </c>
      <c r="E25" s="82">
        <f>SUM(JAN!E14,FEB!E14,MAR!E14,APR!E14,MAY!E14,JUNE!E14,JULY!E14,AUG!E14,SEP!E14,OCT!E14,NOV!E14,DEC!E14)</f>
        <v>132.49999999999989</v>
      </c>
      <c r="F25" s="83">
        <f t="shared" si="4"/>
        <v>37674.416666666664</v>
      </c>
      <c r="G25" s="26">
        <f t="shared" si="4"/>
        <v>32669759.5</v>
      </c>
      <c r="H25" s="164"/>
      <c r="I25" s="173"/>
      <c r="J25" s="176"/>
      <c r="K25" s="97">
        <f t="shared" si="1"/>
        <v>867.23162277073095</v>
      </c>
      <c r="L25" s="98"/>
      <c r="M25" s="99">
        <f t="shared" si="3"/>
        <v>867.16032763170415</v>
      </c>
    </row>
    <row r="26" spans="1:13" x14ac:dyDescent="0.35">
      <c r="A26" s="18" t="s">
        <v>12</v>
      </c>
      <c r="B26" s="82">
        <f>AVERAGE(JAN!B15,FEB!B15,MAR!B15,APR!B15,MAY!B15,JUNE!B15,JULY!B15,AUG!B15,SEP!B15,OCT!B15,NOV!B15,DEC!B15)</f>
        <v>30079.333333333332</v>
      </c>
      <c r="C26" s="82">
        <f>SUM(JAN!C15,FEB!C15,MAR!C15,APR!C15,MAY!C15,JUNE!C15,JULY!C15,AUG!C15,SEP!C15,OCT!C15,NOV!C15,DEC!C15)</f>
        <v>22332019</v>
      </c>
      <c r="D26" s="82">
        <f>AVERAGE(JAN!D15,FEB!D15,MAR!D15,APR!D15,MAY!D15,JUNE!D15,JULY!D15,AUG!D15,SEP!D15,OCT!D15,NOV!D15,DEC!D15)</f>
        <v>313.16666666666669</v>
      </c>
      <c r="E26" s="82">
        <f>SUM(JAN!E15,FEB!E15,MAR!E15,APR!E15,MAY!E15,JUNE!E15,JULY!E15,AUG!E15,SEP!E15,OCT!E15,NOV!E15,DEC!E15)</f>
        <v>257667</v>
      </c>
      <c r="F26" s="83">
        <f t="shared" si="4"/>
        <v>30392.5</v>
      </c>
      <c r="G26" s="26">
        <f t="shared" si="4"/>
        <v>22589686</v>
      </c>
      <c r="H26" s="164"/>
      <c r="I26" s="173"/>
      <c r="J26" s="176"/>
      <c r="K26" s="97">
        <f t="shared" si="1"/>
        <v>742.43729914226822</v>
      </c>
      <c r="L26" s="98">
        <f t="shared" si="2"/>
        <v>822.77913783927613</v>
      </c>
      <c r="M26" s="99">
        <f t="shared" si="3"/>
        <v>743.26514765155878</v>
      </c>
    </row>
    <row r="27" spans="1:13" x14ac:dyDescent="0.35">
      <c r="A27" s="18" t="s">
        <v>13</v>
      </c>
      <c r="B27" s="82">
        <f>AVERAGE(JAN!B16,FEB!B16,MAR!B16,APR!B16,MAY!B16,JUNE!B16,JULY!B16,AUG!B16,SEP!B16,OCT!B16,NOV!B16,DEC!B16)</f>
        <v>10379.416666666666</v>
      </c>
      <c r="C27" s="82">
        <f>SUM(JAN!C16,FEB!C16,MAR!C16,APR!C16,MAY!C16,JUNE!C16,JULY!C16,AUG!C16,SEP!C16,OCT!C16,NOV!C16,DEC!C16)</f>
        <v>7227966.1684518009</v>
      </c>
      <c r="D27" s="82">
        <f>AVERAGE(JAN!D16,FEB!D16,MAR!D16,APR!D16,MAY!D16,JUNE!D16,JULY!D16,AUG!D16,SEP!D16,OCT!D16,NOV!D16,DEC!D16)</f>
        <v>0</v>
      </c>
      <c r="E27" s="82">
        <f>SUM(JAN!E16,FEB!E16,MAR!E16,APR!E16,MAY!E16,JUNE!E16,JULY!E16,AUG!E16,SEP!E16,OCT!E16,NOV!E16,DEC!E16)</f>
        <v>0</v>
      </c>
      <c r="F27" s="83">
        <f t="shared" si="4"/>
        <v>10379.416666666666</v>
      </c>
      <c r="G27" s="26">
        <f t="shared" si="4"/>
        <v>7227966.1684518009</v>
      </c>
      <c r="H27" s="164"/>
      <c r="I27" s="173"/>
      <c r="J27" s="176"/>
      <c r="K27" s="97">
        <f t="shared" si="1"/>
        <v>696.37498913251079</v>
      </c>
      <c r="L27" s="98"/>
      <c r="M27" s="99">
        <f t="shared" si="3"/>
        <v>696.37498913251079</v>
      </c>
    </row>
    <row r="28" spans="1:13" x14ac:dyDescent="0.35">
      <c r="A28" s="18" t="s">
        <v>14</v>
      </c>
      <c r="B28" s="82">
        <f>AVERAGE(JAN!B17,FEB!B17,MAR!B17,APR!B17,MAY!B17,JUNE!B17,JULY!B17,AUG!B17,SEP!B17,OCT!B17,NOV!B17,DEC!B17)</f>
        <v>65689.333333333328</v>
      </c>
      <c r="C28" s="82">
        <f>SUM(JAN!C17,FEB!C17,MAR!C17,APR!C17,MAY!C17,JUNE!C17,JULY!C17,AUG!C17,SEP!C17,OCT!C17,NOV!C17,DEC!C17)</f>
        <v>51271266</v>
      </c>
      <c r="D28" s="82">
        <f>AVERAGE(JAN!D17,FEB!D17,MAR!D17,APR!D17,MAY!D17,JUNE!D17,JULY!D17,AUG!D17,SEP!D17,OCT!D17,NOV!D17,DEC!D17)</f>
        <v>3149.5833333333335</v>
      </c>
      <c r="E28" s="82">
        <f>SUM(JAN!E17,FEB!E17,MAR!E17,APR!E17,MAY!E17,JUNE!E17,JULY!E17,AUG!E17,SEP!E17,OCT!E17,NOV!E17,DEC!E17)</f>
        <v>2357214</v>
      </c>
      <c r="F28" s="83">
        <f t="shared" si="4"/>
        <v>68838.916666666657</v>
      </c>
      <c r="G28" s="26">
        <f t="shared" si="4"/>
        <v>53628480</v>
      </c>
      <c r="H28" s="164"/>
      <c r="I28" s="173"/>
      <c r="J28" s="176"/>
      <c r="K28" s="97">
        <f t="shared" si="1"/>
        <v>780.51128544461812</v>
      </c>
      <c r="L28" s="98"/>
      <c r="M28" s="99">
        <f t="shared" si="3"/>
        <v>779.04305582961194</v>
      </c>
    </row>
    <row r="29" spans="1:13" ht="15" thickBot="1" x14ac:dyDescent="0.4">
      <c r="A29" s="22" t="s">
        <v>15</v>
      </c>
      <c r="B29" s="82">
        <f>AVERAGE(JAN!B18,FEB!B18,MAR!B18,APR!B18,MAY!B18,JUNE!B18,JULY!B18,AUG!B18,SEP!B18,OCT!B18,NOV!B18,DEC!B18)</f>
        <v>2945.8333333333335</v>
      </c>
      <c r="C29" s="82">
        <f>SUM(JAN!C18,FEB!C18,MAR!C18,APR!C18,MAY!C18,JUNE!C18,JULY!C18,AUG!C18,SEP!C18,OCT!C18,NOV!C18,DEC!C18)</f>
        <v>2092561.0899999985</v>
      </c>
      <c r="D29" s="82">
        <f>AVERAGE(JAN!D18,FEB!D18,MAR!D18,APR!D18,MAY!D18,JUNE!D18,JULY!D18,AUG!D18,SEP!D18,OCT!D18,NOV!D18,DEC!D18)</f>
        <v>0</v>
      </c>
      <c r="E29" s="82">
        <f>SUM(JAN!E18,FEB!E18,MAR!E18,APR!E18,MAY!E18,JUNE!E18,JULY!E18,AUG!E18,SEP!E18,OCT!E18,NOV!E18,DEC!E18)</f>
        <v>0</v>
      </c>
      <c r="F29" s="84">
        <f t="shared" si="4"/>
        <v>2945.8333333333335</v>
      </c>
      <c r="G29" s="27">
        <f t="shared" si="4"/>
        <v>2092561.0899999985</v>
      </c>
      <c r="H29" s="165"/>
      <c r="I29" s="174"/>
      <c r="J29" s="177"/>
      <c r="K29" s="100">
        <f t="shared" si="1"/>
        <v>710.34605601131489</v>
      </c>
      <c r="L29" s="101"/>
      <c r="M29" s="102">
        <f t="shared" si="3"/>
        <v>710.34605601131489</v>
      </c>
    </row>
    <row r="30" spans="1:13" x14ac:dyDescent="0.35">
      <c r="A30" s="67" t="s">
        <v>17</v>
      </c>
      <c r="B30" s="81">
        <f>AVERAGE(JAN!B19,FEB!B19,MAR!B19,APR!B19,MAY!B19,JUNE!B19,JULY!B19,AUG!B19,SEP!B19,OCT!B19,NOV!B19,DEC!B19)</f>
        <v>100338.08333333333</v>
      </c>
      <c r="C30" s="81">
        <f>SUM(JAN!C19,FEB!C19,MAR!C19,APR!C19,MAY!C19,JUNE!C19,JULY!C19,AUG!C19,SEP!C19,OCT!C19,NOV!C19,DEC!C19)</f>
        <v>134753034.97211292</v>
      </c>
      <c r="D30" s="81">
        <f>AVERAGE(JAN!D19,FEB!D19,MAR!D19,APR!D19,MAY!D19,JUNE!D19,JULY!D19,AUG!D19,SEP!D19,OCT!D19,NOV!D19,DEC!D19)</f>
        <v>9917</v>
      </c>
      <c r="E30" s="81">
        <f>SUM(JAN!E19,FEB!E19,MAR!E19,APR!E19,MAY!E19,JUNE!E19,JULY!E19,AUG!E19,SEP!E19,OCT!E19,NOV!E19,DEC!E19)</f>
        <v>33388127.030000001</v>
      </c>
      <c r="F30" s="78">
        <f t="shared" si="4"/>
        <v>110255.08333333333</v>
      </c>
      <c r="G30" s="78">
        <f t="shared" si="4"/>
        <v>168141162.00211293</v>
      </c>
      <c r="H30" s="163">
        <f>G30/G13</f>
        <v>7.4867972446045886E-2</v>
      </c>
      <c r="I30" s="172">
        <f>F30/F13</f>
        <v>6.8356382295889126E-2</v>
      </c>
      <c r="J30" s="175">
        <f>E30/G30</f>
        <v>0.19857200124250618</v>
      </c>
      <c r="K30" s="94">
        <f t="shared" si="1"/>
        <v>1342.9899246176512</v>
      </c>
      <c r="L30" s="95">
        <f t="shared" si="2"/>
        <v>3366.7567843097713</v>
      </c>
      <c r="M30" s="96">
        <f t="shared" si="3"/>
        <v>1525.01959019679</v>
      </c>
    </row>
    <row r="31" spans="1:13" x14ac:dyDescent="0.35">
      <c r="A31" s="18" t="s">
        <v>9</v>
      </c>
      <c r="B31" s="82">
        <f>AVERAGE(JAN!B20,FEB!B20,MAR!B20,APR!B20,MAY!B20,JUNE!B20,JULY!B20,AUG!B20,SEP!B20,OCT!B20,NOV!B20,DEC!B20)</f>
        <v>4094.6666666666665</v>
      </c>
      <c r="C31" s="82">
        <f>SUM(JAN!C20,FEB!C20,MAR!C20,APR!C20,MAY!C20,JUNE!C20,JULY!C20,AUG!C20,SEP!C20,OCT!C20,NOV!C20,DEC!C20)</f>
        <v>8024700</v>
      </c>
      <c r="D31" s="82">
        <f>AVERAGE(JAN!D20,FEB!D20,MAR!D20,APR!D20,MAY!D20,JUNE!D20,JULY!D20,AUG!D20,SEP!D20,OCT!D20,NOV!D20,DEC!D20)</f>
        <v>453.08333333333331</v>
      </c>
      <c r="E31" s="82">
        <f>SUM(JAN!E20,FEB!E20,MAR!E20,APR!E20,MAY!E20,JUNE!E20,JULY!E20,AUG!E20,SEP!E20,OCT!E20,NOV!E20,DEC!E20)</f>
        <v>1663336</v>
      </c>
      <c r="F31" s="83">
        <f t="shared" si="4"/>
        <v>4547.75</v>
      </c>
      <c r="G31" s="26">
        <f t="shared" si="4"/>
        <v>9688036</v>
      </c>
      <c r="H31" s="164"/>
      <c r="I31" s="173"/>
      <c r="J31" s="176"/>
      <c r="K31" s="97">
        <f t="shared" si="1"/>
        <v>1959.7932269619018</v>
      </c>
      <c r="L31" s="98">
        <f t="shared" si="2"/>
        <v>3671.1480595916869</v>
      </c>
      <c r="M31" s="99">
        <f t="shared" si="3"/>
        <v>2130.2921224781485</v>
      </c>
    </row>
    <row r="32" spans="1:13" x14ac:dyDescent="0.35">
      <c r="A32" s="18" t="s">
        <v>10</v>
      </c>
      <c r="B32" s="82">
        <f>AVERAGE(JAN!B21,FEB!B21,MAR!B21,APR!B21,MAY!B21,JUNE!B21,JULY!B21,AUG!B21,SEP!B21,OCT!B21,NOV!B21,DEC!B21)</f>
        <v>174.25</v>
      </c>
      <c r="C32" s="82">
        <f>SUM(JAN!C21,FEB!C21,MAR!C21,APR!C21,MAY!C21,JUNE!C21,JULY!C21,AUG!C21,SEP!C21,OCT!C21,NOV!C21,DEC!C21)</f>
        <v>609635</v>
      </c>
      <c r="D32" s="82">
        <f>AVERAGE(JAN!D21,FEB!D21,MAR!D21,APR!D21,MAY!D21,JUNE!D21,JULY!D21,AUG!D21,SEP!D21,OCT!D21,NOV!D21,DEC!D21)</f>
        <v>0</v>
      </c>
      <c r="E32" s="82">
        <f>SUM(JAN!E21,FEB!E21,MAR!E21,APR!E21,MAY!E21,JUNE!E21,JULY!E21,AUG!E21,SEP!E21,OCT!E21,NOV!E21,DEC!E21)</f>
        <v>0</v>
      </c>
      <c r="F32" s="83">
        <f t="shared" si="4"/>
        <v>174.25</v>
      </c>
      <c r="G32" s="26">
        <f t="shared" si="4"/>
        <v>609635</v>
      </c>
      <c r="H32" s="164"/>
      <c r="I32" s="173"/>
      <c r="J32" s="176"/>
      <c r="K32" s="97">
        <f t="shared" si="1"/>
        <v>3498.6226685796269</v>
      </c>
      <c r="L32" s="98"/>
      <c r="M32" s="99">
        <f t="shared" si="3"/>
        <v>3498.6226685796269</v>
      </c>
    </row>
    <row r="33" spans="1:13" x14ac:dyDescent="0.35">
      <c r="A33" s="18" t="s">
        <v>11</v>
      </c>
      <c r="B33" s="82">
        <f>AVERAGE(JAN!B22,FEB!B22,MAR!B22,APR!B22,MAY!B22,JUNE!B22,JULY!B22,AUG!B22,SEP!B22,OCT!B22,NOV!B22,DEC!B22)</f>
        <v>20702.333333333332</v>
      </c>
      <c r="C33" s="82">
        <f>SUM(JAN!C22,FEB!C22,MAR!C22,APR!C22,MAY!C22,JUNE!C22,JULY!C22,AUG!C22,SEP!C22,OCT!C22,NOV!C22,DEC!C22)</f>
        <v>2521527.799999997</v>
      </c>
      <c r="D33" s="82">
        <f>AVERAGE(JAN!D22,FEB!D22,MAR!D22,APR!D22,MAY!D22,JUNE!D22,JULY!D22,AUG!D22,SEP!D22,OCT!D22,NOV!D22,DEC!D22)</f>
        <v>1940.25</v>
      </c>
      <c r="E33" s="82">
        <f>SUM(JAN!E22,FEB!E22,MAR!E22,APR!E22,MAY!E22,JUNE!E22,JULY!E22,AUG!E22,SEP!E22,OCT!E22,NOV!E22,DEC!E22)</f>
        <v>388540.49999999948</v>
      </c>
      <c r="F33" s="83">
        <f t="shared" si="4"/>
        <v>22642.583333333332</v>
      </c>
      <c r="G33" s="26">
        <f t="shared" si="4"/>
        <v>2910068.2999999966</v>
      </c>
      <c r="H33" s="164"/>
      <c r="I33" s="173"/>
      <c r="J33" s="176"/>
      <c r="K33" s="97">
        <f t="shared" si="1"/>
        <v>121.79920781876426</v>
      </c>
      <c r="L33" s="98"/>
      <c r="M33" s="99">
        <f t="shared" si="3"/>
        <v>128.52192071723249</v>
      </c>
    </row>
    <row r="34" spans="1:13" x14ac:dyDescent="0.35">
      <c r="A34" s="18" t="s">
        <v>12</v>
      </c>
      <c r="B34" s="82">
        <f>AVERAGE(JAN!B23,FEB!B23,MAR!B23,APR!B23,MAY!B23,JUNE!B23,JULY!B23,AUG!B23,SEP!B23,OCT!B23,NOV!B23,DEC!B23)</f>
        <v>21939.416666666668</v>
      </c>
      <c r="C34" s="82">
        <f>SUM(JAN!C23,FEB!C23,MAR!C23,APR!C23,MAY!C23,JUNE!C23,JULY!C23,AUG!C23,SEP!C23,OCT!C23,NOV!C23,DEC!C23)</f>
        <v>41055815</v>
      </c>
      <c r="D34" s="82">
        <f>AVERAGE(JAN!D23,FEB!D23,MAR!D23,APR!D23,MAY!D23,JUNE!D23,JULY!D23,AUG!D23,SEP!D23,OCT!D23,NOV!D23,DEC!D23)</f>
        <v>2144.8333333333335</v>
      </c>
      <c r="E34" s="82">
        <f>SUM(JAN!E23,FEB!E23,MAR!E23,APR!E23,MAY!E23,JUNE!E23,JULY!E23,AUG!E23,SEP!E23,OCT!E23,NOV!E23,DEC!E23)</f>
        <v>10287208</v>
      </c>
      <c r="F34" s="83">
        <f t="shared" si="4"/>
        <v>24084.25</v>
      </c>
      <c r="G34" s="26">
        <f t="shared" si="4"/>
        <v>51343023</v>
      </c>
      <c r="H34" s="164"/>
      <c r="I34" s="173"/>
      <c r="J34" s="176"/>
      <c r="K34" s="97">
        <f t="shared" si="1"/>
        <v>1871.3266457251598</v>
      </c>
      <c r="L34" s="98">
        <f t="shared" si="2"/>
        <v>4796.2738363509206</v>
      </c>
      <c r="M34" s="99">
        <f t="shared" si="3"/>
        <v>2131.8090868513655</v>
      </c>
    </row>
    <row r="35" spans="1:13" x14ac:dyDescent="0.35">
      <c r="A35" s="18" t="s">
        <v>13</v>
      </c>
      <c r="B35" s="82">
        <f>AVERAGE(JAN!B24,FEB!B24,MAR!B24,APR!B24,MAY!B24,JUNE!B24,JULY!B24,AUG!B24,SEP!B24,OCT!B24,NOV!B24,DEC!B24)</f>
        <v>3378.5</v>
      </c>
      <c r="C35" s="82">
        <f>SUM(JAN!C24,FEB!C24,MAR!C24,APR!C24,MAY!C24,JUNE!C24,JULY!C24,AUG!C24,SEP!C24,OCT!C24,NOV!C24,DEC!C24)</f>
        <v>4653525.2921129502</v>
      </c>
      <c r="D35" s="82">
        <f>AVERAGE(JAN!D24,FEB!D24,MAR!D24,APR!D24,MAY!D24,JUNE!D24,JULY!D24,AUG!D24,SEP!D24,OCT!D24,NOV!D24,DEC!D24)</f>
        <v>221.58333333333334</v>
      </c>
      <c r="E35" s="82">
        <f>SUM(JAN!E24,FEB!E24,MAR!E24,APR!E24,MAY!E24,JUNE!E24,JULY!E24,AUG!E24,SEP!E24,OCT!E24,NOV!E24,DEC!E24)</f>
        <v>824158</v>
      </c>
      <c r="F35" s="83">
        <f t="shared" si="4"/>
        <v>3600.0833333333335</v>
      </c>
      <c r="G35" s="26">
        <f t="shared" si="4"/>
        <v>5477683.2921129502</v>
      </c>
      <c r="H35" s="164"/>
      <c r="I35" s="173"/>
      <c r="J35" s="176"/>
      <c r="K35" s="97">
        <f t="shared" si="1"/>
        <v>1377.3939002850229</v>
      </c>
      <c r="L35" s="98">
        <f t="shared" si="2"/>
        <v>3719.4042873260623</v>
      </c>
      <c r="M35" s="99">
        <f t="shared" si="3"/>
        <v>1521.5434713399088</v>
      </c>
    </row>
    <row r="36" spans="1:13" x14ac:dyDescent="0.35">
      <c r="A36" s="18" t="s">
        <v>14</v>
      </c>
      <c r="B36" s="82">
        <f>AVERAGE(JAN!B25,FEB!B25,MAR!B25,APR!B25,MAY!B25,JUNE!B25,JULY!B25,AUG!B25,SEP!B25,OCT!B25,NOV!B25,DEC!B25)</f>
        <v>48790.75</v>
      </c>
      <c r="C36" s="82">
        <f>SUM(JAN!C25,FEB!C25,MAR!C25,APR!C25,MAY!C25,JUNE!C25,JULY!C25,AUG!C25,SEP!C25,OCT!C25,NOV!C25,DEC!C25)</f>
        <v>75822483</v>
      </c>
      <c r="D36" s="82">
        <f>AVERAGE(JAN!D25,FEB!D25,MAR!D25,APR!D25,MAY!D25,JUNE!D25,JULY!D25,AUG!D25,SEP!D25,OCT!D25,NOV!D25,DEC!D25)</f>
        <v>5069</v>
      </c>
      <c r="E36" s="82">
        <f>SUM(JAN!E25,FEB!E25,MAR!E25,APR!E25,MAY!E25,JUNE!E25,JULY!E25,AUG!E25,SEP!E25,OCT!E25,NOV!E25,DEC!E25)</f>
        <v>19935704</v>
      </c>
      <c r="F36" s="83">
        <f t="shared" si="4"/>
        <v>53859.75</v>
      </c>
      <c r="G36" s="26">
        <f t="shared" si="4"/>
        <v>95758187</v>
      </c>
      <c r="H36" s="164"/>
      <c r="I36" s="173"/>
      <c r="J36" s="176"/>
      <c r="K36" s="97">
        <f t="shared" si="1"/>
        <v>1554.033971603224</v>
      </c>
      <c r="L36" s="98">
        <f t="shared" si="2"/>
        <v>3932.8672321956992</v>
      </c>
      <c r="M36" s="99">
        <f t="shared" si="3"/>
        <v>1777.9174058550216</v>
      </c>
    </row>
    <row r="37" spans="1:13" ht="15" thickBot="1" x14ac:dyDescent="0.4">
      <c r="A37" s="22" t="s">
        <v>15</v>
      </c>
      <c r="B37" s="82">
        <f>AVERAGE(JAN!B26,FEB!B26,MAR!B26,APR!B26,MAY!B26,JUNE!B26,JULY!B26,AUG!B26,SEP!B26,OCT!B26,NOV!B26,DEC!B26)</f>
        <v>1258.1666666666667</v>
      </c>
      <c r="C37" s="82">
        <f>SUM(JAN!C26,FEB!C26,MAR!C26,APR!C26,MAY!C26,JUNE!C26,JULY!C26,AUG!C26,SEP!C26,OCT!C26,NOV!C26,DEC!C26)</f>
        <v>2065348.8799999969</v>
      </c>
      <c r="D37" s="82">
        <f>AVERAGE(JAN!D26,FEB!D26,MAR!D26,APR!D26,MAY!D26,JUNE!D26,JULY!D26,AUG!D26,SEP!D26,OCT!D26,NOV!D26,DEC!D26)</f>
        <v>88.25</v>
      </c>
      <c r="E37" s="82">
        <f>SUM(JAN!E26,FEB!E26,MAR!E26,APR!E26,MAY!E26,JUNE!E26,JULY!E26,AUG!E26,SEP!E26,OCT!E26,NOV!E26,DEC!E26)</f>
        <v>289180.52999999968</v>
      </c>
      <c r="F37" s="84">
        <f t="shared" si="4"/>
        <v>1346.4166666666667</v>
      </c>
      <c r="G37" s="27">
        <f t="shared" si="4"/>
        <v>2354529.4099999964</v>
      </c>
      <c r="H37" s="165"/>
      <c r="I37" s="174"/>
      <c r="J37" s="177"/>
      <c r="K37" s="100">
        <f t="shared" si="1"/>
        <v>1641.554282686446</v>
      </c>
      <c r="L37" s="101">
        <f t="shared" si="2"/>
        <v>3276.8332011331408</v>
      </c>
      <c r="M37" s="102">
        <f t="shared" si="3"/>
        <v>1748.7375700934551</v>
      </c>
    </row>
    <row r="38" spans="1:13" x14ac:dyDescent="0.35">
      <c r="A38" s="67" t="s">
        <v>18</v>
      </c>
      <c r="B38" s="81">
        <f>AVERAGE(JAN!B27,FEB!B27,MAR!B27,APR!B27,MAY!B27,JUNE!B27,JULY!B27,AUG!B27,SEP!B27,OCT!B27,NOV!B27,DEC!B27)</f>
        <v>17076.333333333332</v>
      </c>
      <c r="C38" s="81">
        <f>SUM(JAN!C27,FEB!C27,MAR!C27,APR!C27,MAY!C27,JUNE!C27,JULY!C27,AUG!C27,SEP!C27,OCT!C27,NOV!C27,DEC!C27)</f>
        <v>124227685.15494643</v>
      </c>
      <c r="D38" s="81">
        <f>AVERAGE(JAN!D27,FEB!D27,MAR!D27,APR!D27,MAY!D27,JUNE!D27,JULY!D27,AUG!D27,SEP!D27,OCT!D27,NOV!D27,DEC!D27)</f>
        <v>7563</v>
      </c>
      <c r="E38" s="81">
        <f>SUM(JAN!E27,FEB!E27,MAR!E27,APR!E27,MAY!E27,JUNE!E27,JULY!E27,AUG!E27,SEP!E27,OCT!E27,NOV!E27,DEC!E27)</f>
        <v>108070555.41104186</v>
      </c>
      <c r="F38" s="78">
        <f t="shared" si="4"/>
        <v>24639.333333333332</v>
      </c>
      <c r="G38" s="78">
        <f t="shared" si="4"/>
        <v>232298240.5659883</v>
      </c>
      <c r="H38" s="163">
        <f>G38/G13</f>
        <v>0.10343510218955665</v>
      </c>
      <c r="I38" s="172">
        <f>F38/F13</f>
        <v>1.5275991255271021E-2</v>
      </c>
      <c r="J38" s="175">
        <f>E38/G38</f>
        <v>0.46522330581467558</v>
      </c>
      <c r="K38" s="94">
        <f t="shared" si="1"/>
        <v>7274.8454091401218</v>
      </c>
      <c r="L38" s="95">
        <f t="shared" si="2"/>
        <v>14289.376624493172</v>
      </c>
      <c r="M38" s="96">
        <f t="shared" si="3"/>
        <v>9427.9434197078517</v>
      </c>
    </row>
    <row r="39" spans="1:13" x14ac:dyDescent="0.35">
      <c r="A39" s="18" t="s">
        <v>9</v>
      </c>
      <c r="B39" s="82">
        <f>AVERAGE(JAN!B28,FEB!B28,MAR!B28,APR!B28,MAY!B28,JUNE!B28,JULY!B28,AUG!B28,SEP!B28,OCT!B28,NOV!B28,DEC!B28)</f>
        <v>389.75</v>
      </c>
      <c r="C39" s="82">
        <f>SUM(JAN!C28,FEB!C28,MAR!C28,APR!C28,MAY!C28,JUNE!C28,JULY!C28,AUG!C28,SEP!C28,OCT!C28,NOV!C28,DEC!C28)</f>
        <v>6672690</v>
      </c>
      <c r="D39" s="82">
        <f>AVERAGE(JAN!D28,FEB!D28,MAR!D28,APR!D28,MAY!D28,JUNE!D28,JULY!D28,AUG!D28,SEP!D28,OCT!D28,NOV!D28,DEC!D28)</f>
        <v>234.08333333333334</v>
      </c>
      <c r="E39" s="82">
        <f>SUM(JAN!E28,FEB!E28,MAR!E28,APR!E28,MAY!E28,JUNE!E28,JULY!E28,AUG!E28,SEP!E28,OCT!E28,NOV!E28,DEC!E28)</f>
        <v>5430963</v>
      </c>
      <c r="F39" s="83">
        <f t="shared" si="4"/>
        <v>623.83333333333337</v>
      </c>
      <c r="G39" s="26">
        <f t="shared" si="4"/>
        <v>12103653</v>
      </c>
      <c r="H39" s="164"/>
      <c r="I39" s="173"/>
      <c r="J39" s="176"/>
      <c r="K39" s="97">
        <f t="shared" si="1"/>
        <v>17120.436177036561</v>
      </c>
      <c r="L39" s="98">
        <f t="shared" si="2"/>
        <v>23200.981132075471</v>
      </c>
      <c r="M39" s="99">
        <f t="shared" si="3"/>
        <v>19402.061982367082</v>
      </c>
    </row>
    <row r="40" spans="1:13" x14ac:dyDescent="0.35">
      <c r="A40" s="18" t="s">
        <v>11</v>
      </c>
      <c r="B40" s="82">
        <f>AVERAGE(JAN!B29,FEB!B29,MAR!B29,APR!B29,MAY!B29,JUNE!B29,JULY!B29,AUG!B29,SEP!B29,OCT!B29,NOV!B29,DEC!B29)</f>
        <v>4539.5</v>
      </c>
      <c r="C40" s="82">
        <f>SUM(JAN!C29,FEB!C29,MAR!C29,APR!C29,MAY!C29,JUNE!C29,JULY!C29,AUG!C29,SEP!C29,OCT!C29,NOV!C29,DEC!C29)</f>
        <v>4414740.6999999955</v>
      </c>
      <c r="D40" s="82">
        <f>AVERAGE(JAN!D29,FEB!D29,MAR!D29,APR!D29,MAY!D29,JUNE!D29,JULY!D29,AUG!D29,SEP!D29,OCT!D29,NOV!D29,DEC!D29)</f>
        <v>2128.25</v>
      </c>
      <c r="E40" s="82">
        <f>SUM(JAN!E29,FEB!E29,MAR!E29,APR!E29,MAY!E29,JUNE!E29,JULY!E29,AUG!E29,SEP!E29,OCT!E29,NOV!E29,DEC!E29)</f>
        <v>2960374.1999999983</v>
      </c>
      <c r="F40" s="83">
        <f t="shared" si="4"/>
        <v>6667.75</v>
      </c>
      <c r="G40" s="26">
        <f t="shared" si="4"/>
        <v>7375114.8999999939</v>
      </c>
      <c r="H40" s="164"/>
      <c r="I40" s="173"/>
      <c r="J40" s="176"/>
      <c r="K40" s="97">
        <f t="shared" si="1"/>
        <v>972.51695120607894</v>
      </c>
      <c r="L40" s="98">
        <f t="shared" si="2"/>
        <v>1390.9898743098781</v>
      </c>
      <c r="M40" s="99">
        <f t="shared" si="3"/>
        <v>1106.0874957819344</v>
      </c>
    </row>
    <row r="41" spans="1:13" x14ac:dyDescent="0.35">
      <c r="A41" s="18" t="s">
        <v>12</v>
      </c>
      <c r="B41" s="82">
        <f>AVERAGE(JAN!B30,FEB!B30,MAR!B30,APR!B30,MAY!B30,JUNE!B30,JULY!B30,AUG!B30,SEP!B30,OCT!B30,NOV!B30,DEC!B30)</f>
        <v>2146.5</v>
      </c>
      <c r="C41" s="82">
        <f>SUM(JAN!C30,FEB!C30,MAR!C30,APR!C30,MAY!C30,JUNE!C30,JULY!C30,AUG!C30,SEP!C30,OCT!C30,NOV!C30,DEC!C30)</f>
        <v>48051877</v>
      </c>
      <c r="D41" s="82">
        <f>AVERAGE(JAN!D30,FEB!D30,MAR!D30,APR!D30,MAY!D30,JUNE!D30,JULY!D30,AUG!D30,SEP!D30,OCT!D30,NOV!D30,DEC!D30)</f>
        <v>1580.3333333333333</v>
      </c>
      <c r="E41" s="82">
        <f>SUM(JAN!E30,FEB!E30,MAR!E30,APR!E30,MAY!E30,JUNE!E30,JULY!E30,AUG!E30,SEP!E30,OCT!E30,NOV!E30,DEC!E30)</f>
        <v>48220128</v>
      </c>
      <c r="F41" s="83">
        <f t="shared" si="4"/>
        <v>3726.833333333333</v>
      </c>
      <c r="G41" s="26">
        <f t="shared" si="4"/>
        <v>96272005</v>
      </c>
      <c r="H41" s="164"/>
      <c r="I41" s="173"/>
      <c r="J41" s="176"/>
      <c r="K41" s="97">
        <f t="shared" si="1"/>
        <v>22386.152806894945</v>
      </c>
      <c r="L41" s="98">
        <f t="shared" si="2"/>
        <v>30512.631090487241</v>
      </c>
      <c r="M41" s="99">
        <f t="shared" si="3"/>
        <v>25832.119762085775</v>
      </c>
    </row>
    <row r="42" spans="1:13" x14ac:dyDescent="0.35">
      <c r="A42" s="18" t="s">
        <v>13</v>
      </c>
      <c r="B42" s="82">
        <f>AVERAGE(JAN!B31,FEB!B31,MAR!B31,APR!B31,MAY!B31,JUNE!B31,JULY!B31,AUG!B31,SEP!B31,OCT!B31,NOV!B31,DEC!B31)</f>
        <v>294.41666666666669</v>
      </c>
      <c r="C42" s="82">
        <f>SUM(JAN!C31,FEB!C31,MAR!C31,APR!C31,MAY!C31,JUNE!C31,JULY!C31,AUG!C31,SEP!C31,OCT!C31,NOV!C31,DEC!C31)</f>
        <v>4601440.964946446</v>
      </c>
      <c r="D42" s="82">
        <f>AVERAGE(JAN!D31,FEB!D31,MAR!D31,APR!D31,MAY!D31,JUNE!D31,JULY!D31,AUG!D31,SEP!D31,OCT!D31,NOV!D31,DEC!D31)</f>
        <v>239.58333333333334</v>
      </c>
      <c r="E42" s="82">
        <f>SUM(JAN!E31,FEB!E31,MAR!E31,APR!E31,MAY!E31,JUNE!E31,JULY!E31,AUG!E31,SEP!E31,OCT!E31,NOV!E31,DEC!E31)</f>
        <v>5519164.5910418686</v>
      </c>
      <c r="F42" s="83">
        <f t="shared" si="4"/>
        <v>534</v>
      </c>
      <c r="G42" s="26">
        <f t="shared" si="4"/>
        <v>10120605.555988315</v>
      </c>
      <c r="H42" s="164"/>
      <c r="I42" s="173"/>
      <c r="J42" s="176"/>
      <c r="K42" s="97">
        <f t="shared" si="1"/>
        <v>15629.009787533923</v>
      </c>
      <c r="L42" s="98">
        <f t="shared" si="2"/>
        <v>23036.513075653016</v>
      </c>
      <c r="M42" s="99">
        <f t="shared" si="3"/>
        <v>18952.444861401338</v>
      </c>
    </row>
    <row r="43" spans="1:13" x14ac:dyDescent="0.35">
      <c r="A43" s="18" t="s">
        <v>14</v>
      </c>
      <c r="B43" s="82">
        <f>AVERAGE(JAN!B32,FEB!B32,MAR!B32,APR!B32,MAY!B32,JUNE!B32,JULY!B32,AUG!B32,SEP!B32,OCT!B32,NOV!B32,DEC!B32)</f>
        <v>9525.8333333333339</v>
      </c>
      <c r="C43" s="82">
        <f>SUM(JAN!C32,FEB!C32,MAR!C32,APR!C32,MAY!C32,JUNE!C32,JULY!C32,AUG!C32,SEP!C32,OCT!C32,NOV!C32,DEC!C32)</f>
        <v>57464578</v>
      </c>
      <c r="D43" s="82">
        <f>AVERAGE(JAN!D32,FEB!D32,MAR!D32,APR!D32,MAY!D32,JUNE!D32,JULY!D32,AUG!D32,SEP!D32,OCT!D32,NOV!D32,DEC!D32)</f>
        <v>3294</v>
      </c>
      <c r="E43" s="82">
        <f>SUM(JAN!E32,FEB!E32,MAR!E32,APR!E32,MAY!E32,JUNE!E32,JULY!E32,AUG!E32,SEP!E32,OCT!E32,NOV!E32,DEC!E32)</f>
        <v>43910908</v>
      </c>
      <c r="F43" s="83">
        <f t="shared" si="4"/>
        <v>12819.833333333334</v>
      </c>
      <c r="G43" s="26">
        <f t="shared" si="4"/>
        <v>101375486</v>
      </c>
      <c r="H43" s="164"/>
      <c r="I43" s="173"/>
      <c r="J43" s="176"/>
      <c r="K43" s="97">
        <f t="shared" si="1"/>
        <v>6032.4987840083977</v>
      </c>
      <c r="L43" s="98">
        <f t="shared" si="2"/>
        <v>13330.573163327263</v>
      </c>
      <c r="M43" s="99">
        <f t="shared" si="3"/>
        <v>7907.7070164718725</v>
      </c>
    </row>
    <row r="44" spans="1:13" ht="15" thickBot="1" x14ac:dyDescent="0.4">
      <c r="A44" s="22" t="s">
        <v>15</v>
      </c>
      <c r="B44" s="82">
        <f>AVERAGE(JAN!B33,FEB!B33,MAR!B33,APR!B33,MAY!B33,JUNE!B33,JULY!B33,AUG!B33,SEP!B33,OCT!B33,NOV!B33,DEC!B33)</f>
        <v>180.33333333333334</v>
      </c>
      <c r="C44" s="82">
        <f>SUM(JAN!C33,FEB!C33,MAR!C33,APR!C33,MAY!C33,JUNE!C33,JULY!C33,AUG!C33,SEP!C33,OCT!C33,NOV!C33,DEC!C33)</f>
        <v>3022358.4899999979</v>
      </c>
      <c r="D44" s="82">
        <f>AVERAGE(JAN!D33,FEB!D33,MAR!D33,APR!D33,MAY!D33,JUNE!D33,JULY!D33,AUG!D33,SEP!D33,OCT!D33,NOV!D33,DEC!D33)</f>
        <v>86.75</v>
      </c>
      <c r="E44" s="82">
        <f>SUM(JAN!E33,FEB!E33,MAR!E33,APR!E33,MAY!E33,JUNE!E33,JULY!E33,AUG!E33,SEP!E33,OCT!E33,NOV!E33,DEC!E33)</f>
        <v>2029017.6199999955</v>
      </c>
      <c r="F44" s="84">
        <f t="shared" si="4"/>
        <v>267.08333333333337</v>
      </c>
      <c r="G44" s="27">
        <f t="shared" si="4"/>
        <v>5051376.1099999938</v>
      </c>
      <c r="H44" s="165"/>
      <c r="I44" s="174"/>
      <c r="J44" s="177"/>
      <c r="K44" s="100">
        <f t="shared" si="1"/>
        <v>16759.843752310524</v>
      </c>
      <c r="L44" s="101">
        <f t="shared" si="2"/>
        <v>23389.252103746345</v>
      </c>
      <c r="M44" s="102">
        <f t="shared" si="3"/>
        <v>18913.108680187182</v>
      </c>
    </row>
    <row r="45" spans="1:13" x14ac:dyDescent="0.35">
      <c r="A45" s="67" t="s">
        <v>19</v>
      </c>
      <c r="B45" s="81">
        <f>AVERAGE(JAN!B34,FEB!B34,MAR!B34,APR!B34,MAY!B34,JUNE!B34,JULY!B34,AUG!B34,SEP!B34,OCT!B34,NOV!B34,DEC!B34)</f>
        <v>5262.583333333333</v>
      </c>
      <c r="C45" s="81">
        <f>SUM(JAN!C34,FEB!C34,MAR!C34,APR!C34,MAY!C34,JUNE!C34,JULY!C34,AUG!C34,SEP!C34,OCT!C34,NOV!C34,DEC!C34)</f>
        <v>158721056.52999997</v>
      </c>
      <c r="D45" s="81">
        <f>AVERAGE(JAN!D34,FEB!D34,MAR!D34,APR!D34,MAY!D34,JUNE!D34,JULY!D34,AUG!D34,SEP!D34,OCT!D34,NOV!D34,DEC!D34)</f>
        <v>14499.391666666668</v>
      </c>
      <c r="E45" s="81">
        <f>SUM(JAN!E34,FEB!E34,MAR!E34,APR!E34,MAY!E34,JUNE!E34,JULY!E34,AUG!E34,SEP!E34,OCT!E34,NOV!E34,DEC!E34)</f>
        <v>569530795.83751714</v>
      </c>
      <c r="F45" s="78">
        <f>B45+D45</f>
        <v>19761.975000000002</v>
      </c>
      <c r="G45" s="78">
        <f>C45+E45</f>
        <v>728251852.36751711</v>
      </c>
      <c r="H45" s="163">
        <f>G45/G13</f>
        <v>0.32426765086914289</v>
      </c>
      <c r="I45" s="179">
        <f>F45/F13</f>
        <v>1.2252107360327034E-2</v>
      </c>
      <c r="J45" s="182">
        <f>E45/G45</f>
        <v>0.7820519700512889</v>
      </c>
      <c r="K45" s="94">
        <f t="shared" si="1"/>
        <v>30160.293239378629</v>
      </c>
      <c r="L45" s="95">
        <f t="shared" si="2"/>
        <v>39279.633858490641</v>
      </c>
      <c r="M45" s="96">
        <f t="shared" si="3"/>
        <v>36851.167576495624</v>
      </c>
    </row>
    <row r="46" spans="1:13" x14ac:dyDescent="0.35">
      <c r="A46" s="18" t="s">
        <v>9</v>
      </c>
      <c r="B46" s="82">
        <f>AVERAGE(JAN!B35,FEB!B35,MAR!B35,APR!B35,MAY!B35,JUNE!B35,JULY!B35,AUG!B35,SEP!B35,OCT!B35,NOV!B35,DEC!B35)</f>
        <v>42.25</v>
      </c>
      <c r="C46" s="82">
        <f>SUM(JAN!C35,FEB!C35,MAR!C35,APR!C35,MAY!C35,JUNE!C35,JULY!C35,AUG!C35,SEP!C35,OCT!C35,NOV!C35,DEC!C35)</f>
        <v>5915686</v>
      </c>
      <c r="D46" s="82">
        <f>AVERAGE(JAN!D35,FEB!D35,MAR!D35,APR!D35,MAY!D35,JUNE!D35,JULY!D35,AUG!D35,SEP!D35,OCT!D35,NOV!D35,DEC!D35)</f>
        <v>78.083333333333329</v>
      </c>
      <c r="E46" s="82">
        <f>SUM(JAN!E35,FEB!E35,MAR!E35,APR!E35,MAY!E35,JUNE!E35,JULY!E35,AUG!E35,SEP!E35,OCT!E35,NOV!E35,DEC!E35)</f>
        <v>42007290</v>
      </c>
      <c r="F46" s="83">
        <f>B46+D46</f>
        <v>120.33333333333333</v>
      </c>
      <c r="G46" s="26">
        <f>C46+E46</f>
        <v>47922976</v>
      </c>
      <c r="H46" s="164"/>
      <c r="I46" s="180"/>
      <c r="J46" s="183"/>
      <c r="K46" s="97">
        <f t="shared" si="1"/>
        <v>140016.23668639053</v>
      </c>
      <c r="L46" s="98">
        <f t="shared" si="2"/>
        <v>537980.23479188909</v>
      </c>
      <c r="M46" s="99">
        <f t="shared" si="3"/>
        <v>398251.87811634352</v>
      </c>
    </row>
    <row r="47" spans="1:13" x14ac:dyDescent="0.35">
      <c r="A47" s="18" t="s">
        <v>11</v>
      </c>
      <c r="B47" s="82">
        <f>AVERAGE(JAN!B36,FEB!B36,MAR!B36,APR!B36,MAY!B36,JUNE!B36,JULY!B36,AUG!B36,SEP!B36,OCT!B36,NOV!B36,DEC!B36)</f>
        <v>263.41666666666669</v>
      </c>
      <c r="C47" s="82">
        <f>SUM(JAN!C36,FEB!C36,MAR!C36,APR!C36,MAY!C36,JUNE!C36,JULY!C36,AUG!C36,SEP!C36,OCT!C36,NOV!C36,DEC!C36)</f>
        <v>3049557.3999999957</v>
      </c>
      <c r="D47" s="82">
        <f>AVERAGE(JAN!D36,FEB!D36,MAR!D36,APR!D36,MAY!D36,JUNE!D36,JULY!D36,AUG!D36,SEP!D36,OCT!D36,NOV!D36,DEC!D36)</f>
        <v>10298.058333333332</v>
      </c>
      <c r="E47" s="82">
        <f>SUM(JAN!E36,FEB!E36,MAR!E36,APR!E36,MAY!E36,JUNE!E36,JULY!E36,AUG!E36,SEP!E36,OCT!E36,NOV!E36,DEC!E36)</f>
        <v>12265700.299999984</v>
      </c>
      <c r="F47" s="83">
        <f t="shared" ref="F47:G51" si="5">B47+D47</f>
        <v>10561.474999999999</v>
      </c>
      <c r="G47" s="26">
        <f t="shared" si="5"/>
        <v>15315257.699999981</v>
      </c>
      <c r="H47" s="164"/>
      <c r="I47" s="180"/>
      <c r="J47" s="183"/>
      <c r="K47" s="97">
        <f t="shared" si="1"/>
        <v>11576.934134767462</v>
      </c>
      <c r="L47" s="98">
        <f t="shared" si="2"/>
        <v>1191.0692193593113</v>
      </c>
      <c r="M47" s="99">
        <f t="shared" si="3"/>
        <v>1450.1059463758597</v>
      </c>
    </row>
    <row r="48" spans="1:13" x14ac:dyDescent="0.35">
      <c r="A48" s="18" t="s">
        <v>12</v>
      </c>
      <c r="B48" s="82">
        <f>AVERAGE(JAN!B37,FEB!B37,MAR!B37,APR!B37,MAY!B37,JUNE!B37,JULY!B37,AUG!B37,SEP!B37,OCT!B37,NOV!B37,DEC!B37)</f>
        <v>94.166666666666671</v>
      </c>
      <c r="C48" s="82">
        <f>SUM(JAN!C37,FEB!C37,MAR!C37,APR!C37,MAY!C37,JUNE!C37,JULY!C37,AUG!C37,SEP!C37,OCT!C37,NOV!C37,DEC!C37)</f>
        <v>39897524</v>
      </c>
      <c r="D48" s="82">
        <f>AVERAGE(JAN!D37,FEB!D37,MAR!D37,APR!D37,MAY!D37,JUNE!D37,JULY!D37,AUG!D37,SEP!D37,OCT!D37,NOV!D37,DEC!D37)</f>
        <v>225.08333333333334</v>
      </c>
      <c r="E48" s="82">
        <f>SUM(JAN!E37,FEB!E37,MAR!E37,APR!E37,MAY!E37,JUNE!E37,JULY!E37,AUG!E37,SEP!E37,OCT!E37,NOV!E37,DEC!E37)</f>
        <v>96244105</v>
      </c>
      <c r="F48" s="83">
        <f t="shared" si="5"/>
        <v>319.25</v>
      </c>
      <c r="G48" s="26">
        <f t="shared" si="5"/>
        <v>136141629</v>
      </c>
      <c r="H48" s="164"/>
      <c r="I48" s="180"/>
      <c r="J48" s="183"/>
      <c r="K48" s="97">
        <f t="shared" si="1"/>
        <v>423690.52035398228</v>
      </c>
      <c r="L48" s="98">
        <f t="shared" si="2"/>
        <v>427593.209922251</v>
      </c>
      <c r="M48" s="99">
        <f t="shared" si="3"/>
        <v>426442.06421299919</v>
      </c>
    </row>
    <row r="49" spans="1:13" x14ac:dyDescent="0.35">
      <c r="A49" s="18" t="s">
        <v>13</v>
      </c>
      <c r="B49" s="82">
        <f>AVERAGE(JAN!B38,FEB!B38,MAR!B38,APR!B38,MAY!B38,JUNE!B38,JULY!B38,AUG!B38,SEP!B38,OCT!B38,NOV!B38,DEC!B38)</f>
        <v>3.9166666666666665</v>
      </c>
      <c r="C49" s="82">
        <f>SUM(JAN!C38,FEB!C38,MAR!C38,APR!C38,MAY!C38,JUNE!C38,JULY!C38,AUG!C38,SEP!C38,OCT!C38,NOV!C38,DEC!C38)</f>
        <v>1998720</v>
      </c>
      <c r="D49" s="82">
        <f>AVERAGE(JAN!D38,FEB!D38,MAR!D38,APR!D38,MAY!D38,JUNE!D38,JULY!D38,AUG!D38,SEP!D38,OCT!D38,NOV!D38,DEC!D38)</f>
        <v>13.666666666666666</v>
      </c>
      <c r="E49" s="82">
        <f>SUM(JAN!E38,FEB!E38,MAR!E38,APR!E38,MAY!E38,JUNE!E38,JULY!E38,AUG!E38,SEP!E38,OCT!E38,NOV!E38,DEC!E38)</f>
        <v>5561695.6475170394</v>
      </c>
      <c r="F49" s="83">
        <f t="shared" si="5"/>
        <v>17.583333333333332</v>
      </c>
      <c r="G49" s="26">
        <f t="shared" si="5"/>
        <v>7560415.6475170394</v>
      </c>
      <c r="H49" s="164"/>
      <c r="I49" s="180"/>
      <c r="J49" s="183"/>
      <c r="K49" s="97">
        <f t="shared" si="1"/>
        <v>510311.48936170217</v>
      </c>
      <c r="L49" s="98">
        <f t="shared" si="2"/>
        <v>406953.34006222244</v>
      </c>
      <c r="M49" s="99">
        <f t="shared" si="3"/>
        <v>429976.24535641936</v>
      </c>
    </row>
    <row r="50" spans="1:13" x14ac:dyDescent="0.35">
      <c r="A50" s="18" t="s">
        <v>14</v>
      </c>
      <c r="B50" s="82">
        <f>AVERAGE(JAN!B39,FEB!B39,MAR!B39,APR!B39,MAY!B39,JUNE!B39,JULY!B39,AUG!B39,SEP!B39,OCT!B39,NOV!B39,DEC!B39)</f>
        <v>4850.583333333333</v>
      </c>
      <c r="C50" s="82">
        <f>SUM(JAN!C39,FEB!C39,MAR!C39,APR!C39,MAY!C39,JUNE!C39,JULY!C39,AUG!C39,SEP!C39,OCT!C39,NOV!C39,DEC!C39)</f>
        <v>106573538</v>
      </c>
      <c r="D50" s="82">
        <f>AVERAGE(JAN!D39,FEB!D39,MAR!D39,APR!D39,MAY!D39,JUNE!D39,JULY!D39,AUG!D39,SEP!D39,OCT!D39,NOV!D39,DEC!D39)</f>
        <v>3862.8333333333335</v>
      </c>
      <c r="E50" s="82">
        <f>SUM(JAN!E39,FEB!E39,MAR!E39,APR!E39,MAY!E39,JUNE!E39,JULY!E39,AUG!E39,SEP!E39,OCT!E39,NOV!E39,DEC!E39)</f>
        <v>403075860</v>
      </c>
      <c r="F50" s="83">
        <f t="shared" si="5"/>
        <v>8713.4166666666661</v>
      </c>
      <c r="G50" s="26">
        <f t="shared" si="5"/>
        <v>509649398</v>
      </c>
      <c r="H50" s="164"/>
      <c r="I50" s="180"/>
      <c r="J50" s="183"/>
      <c r="K50" s="97">
        <f t="shared" si="1"/>
        <v>21971.282766677548</v>
      </c>
      <c r="L50" s="98">
        <f t="shared" si="2"/>
        <v>104347.20455624109</v>
      </c>
      <c r="M50" s="99">
        <f t="shared" si="3"/>
        <v>58490.19018563327</v>
      </c>
    </row>
    <row r="51" spans="1:13" ht="15" thickBot="1" x14ac:dyDescent="0.4">
      <c r="A51" s="18" t="s">
        <v>15</v>
      </c>
      <c r="B51" s="82">
        <f>AVERAGE(JAN!B40,FEB!B40,MAR!B40,APR!B40,MAY!B40,JUNE!B40,JULY!B40,AUG!B40,SEP!B40,OCT!B40,NOV!B40,DEC!B40)</f>
        <v>8.25</v>
      </c>
      <c r="C51" s="82">
        <f>SUM(JAN!C40,FEB!C40,MAR!C40,APR!C40,MAY!C40,JUNE!C40,JULY!C40,AUG!C40,SEP!C40,OCT!C40,NOV!C40,DEC!C40)</f>
        <v>1286031.1299999997</v>
      </c>
      <c r="D51" s="82">
        <f>AVERAGE(JAN!D40,FEB!D40,MAR!D40,APR!D40,MAY!D40,JUNE!D40,JULY!D40,AUG!D40,SEP!D40,OCT!D40,NOV!D40,DEC!D40)</f>
        <v>21.666666666666668</v>
      </c>
      <c r="E51" s="82">
        <f>SUM(JAN!E40,FEB!E40,MAR!E40,APR!E40,MAY!E40,JUNE!E40,JULY!E40,AUG!E40,SEP!E40,OCT!E40,NOV!E40,DEC!E40)</f>
        <v>10376144.889999986</v>
      </c>
      <c r="F51" s="85">
        <f t="shared" si="5"/>
        <v>29.916666666666668</v>
      </c>
      <c r="G51" s="28">
        <f t="shared" si="5"/>
        <v>11662176.019999985</v>
      </c>
      <c r="H51" s="178"/>
      <c r="I51" s="181"/>
      <c r="J51" s="184"/>
      <c r="K51" s="100">
        <f t="shared" si="1"/>
        <v>155882.56121212116</v>
      </c>
      <c r="L51" s="101">
        <f t="shared" si="2"/>
        <v>478898.99492307624</v>
      </c>
      <c r="M51" s="102">
        <f t="shared" si="3"/>
        <v>389822.03966573766</v>
      </c>
    </row>
    <row r="52" spans="1:13" ht="15" thickBot="1" x14ac:dyDescent="0.4">
      <c r="A52" s="67" t="s">
        <v>20</v>
      </c>
      <c r="B52" s="66">
        <f>AVERAGE(JAN!B41,FEB!B41,MAR!B41,APR!B41,MAY!B41,JUNE!B41,JULY!B41,AUG!B41,SEP!B41,OCT!B41,NOV!B41,DEC!B41)</f>
        <v>0</v>
      </c>
      <c r="C52" s="66">
        <f>SUM(JAN!C41,FEB!C41,MAR!C41,APR!C41,MAY!C41,JUNE!C41,JULY!C41,AUG!C41,SEP!C41,OCT!C41,NOV!C41,DEC!C41)</f>
        <v>114.89999999999969</v>
      </c>
      <c r="D52" s="66">
        <f>AVERAGE(JAN!D41,FEB!D41,MAR!D41,APR!D41,MAY!D41,JUNE!D41,JULY!D41,AUG!D41,SEP!D41,OCT!D41,NOV!D41,DEC!D41)</f>
        <v>0</v>
      </c>
      <c r="E52" s="66">
        <f>SUM(JAN!E41,FEB!E41,MAR!E41,APR!E41,MAY!E41,JUNE!E41,JULY!E41,AUG!E41,SEP!E41,OCT!E41,NOV!E41,DEC!E41)</f>
        <v>0</v>
      </c>
      <c r="F52" s="78">
        <f>B52+D52</f>
        <v>0</v>
      </c>
      <c r="G52" s="86">
        <f>C52+E52</f>
        <v>114.89999999999969</v>
      </c>
      <c r="H52" s="185">
        <f>G52/G13</f>
        <v>5.1161357109822687E-8</v>
      </c>
      <c r="I52" s="185">
        <f>F52/F13</f>
        <v>0</v>
      </c>
      <c r="J52" s="187">
        <f>F53/G52</f>
        <v>0</v>
      </c>
      <c r="K52" s="94"/>
      <c r="L52" s="95"/>
      <c r="M52" s="96"/>
    </row>
    <row r="53" spans="1:13" ht="15" thickBot="1" x14ac:dyDescent="0.4">
      <c r="A53" s="22" t="s">
        <v>11</v>
      </c>
      <c r="B53" s="87">
        <f>AVERAGE(JAN!B42,FEB!B42,MAR!B42,APR!B42,MAY!B42,JUNE!B42,JULY!B42,AUG!B42,SEP!B42,OCT!B42,NOV!B42,DEC!B42)</f>
        <v>0</v>
      </c>
      <c r="C53" s="87">
        <f>SUM(JAN!C42,FEB!C42,MAR!C42,APR!C42,MAY!C42,JUNE!C42,JULY!C42,AUG!C42,SEP!C42,OCT!C42,NOV!C42,DEC!C42)</f>
        <v>114.89999999999969</v>
      </c>
      <c r="D53" s="87">
        <f>AVERAGE(JAN!D42,FEB!D42,MAR!D42,APR!D42,MAY!D42,JUNE!D42,JULY!D42,AUG!D42,SEP!D42,OCT!D42,NOV!D42,DEC!D42)</f>
        <v>0</v>
      </c>
      <c r="E53" s="87">
        <f>SUM(JAN!E42,FEB!E42,MAR!E42,APR!E42,MAY!E42,JUNE!E42,JULY!E42,AUG!E42,SEP!E42,OCT!E42,NOV!E42,DEC!E42)</f>
        <v>0</v>
      </c>
      <c r="F53" s="27">
        <f t="shared" ref="F53:G53" si="6">B53+D53</f>
        <v>0</v>
      </c>
      <c r="G53" s="88">
        <f t="shared" si="6"/>
        <v>114.89999999999969</v>
      </c>
      <c r="H53" s="186"/>
      <c r="I53" s="186"/>
      <c r="J53" s="188"/>
      <c r="K53" s="100"/>
      <c r="L53" s="101"/>
      <c r="M53" s="102"/>
    </row>
    <row r="54" spans="1:13" x14ac:dyDescent="0.35">
      <c r="K54" s="89"/>
      <c r="L54" s="89"/>
      <c r="M54" s="89"/>
    </row>
  </sheetData>
  <mergeCells count="25">
    <mergeCell ref="H14:H21"/>
    <mergeCell ref="I14:I21"/>
    <mergeCell ref="J14:J21"/>
    <mergeCell ref="H22:H29"/>
    <mergeCell ref="I22:I29"/>
    <mergeCell ref="J22:J29"/>
    <mergeCell ref="H30:H37"/>
    <mergeCell ref="I30:I37"/>
    <mergeCell ref="J30:J37"/>
    <mergeCell ref="H38:H44"/>
    <mergeCell ref="I38:I44"/>
    <mergeCell ref="J38:J44"/>
    <mergeCell ref="H45:H51"/>
    <mergeCell ref="I45:I51"/>
    <mergeCell ref="J45:J51"/>
    <mergeCell ref="H52:H53"/>
    <mergeCell ref="I52:I53"/>
    <mergeCell ref="J52:J53"/>
    <mergeCell ref="T2:U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3F-B3D1-4C97-9AA7-DAE40DDF1970}">
  <sheetPr>
    <tabColor rgb="FF00B0F0"/>
  </sheetPr>
  <dimension ref="A1:V49"/>
  <sheetViews>
    <sheetView zoomScaleNormal="100" workbookViewId="0">
      <selection activeCell="N9" sqref="N9"/>
    </sheetView>
  </sheetViews>
  <sheetFormatPr defaultRowHeight="14.5" x14ac:dyDescent="0.35"/>
  <cols>
    <col min="1" max="1" width="17.453125" customWidth="1"/>
    <col min="2" max="2" width="10.90625" style="19" customWidth="1"/>
    <col min="3" max="3" width="12.453125" style="19" customWidth="1"/>
    <col min="4" max="4" width="10.81640625" style="19" customWidth="1"/>
    <col min="5" max="5" width="11.6328125" style="19" customWidth="1"/>
    <col min="6" max="6" width="9.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6" t="s">
        <v>32</v>
      </c>
      <c r="B2" s="196" t="s">
        <v>33</v>
      </c>
      <c r="C2" s="197"/>
      <c r="D2" s="131"/>
      <c r="E2" s="196" t="s">
        <v>9</v>
      </c>
      <c r="F2" s="197"/>
      <c r="G2" s="131"/>
      <c r="H2" s="196" t="s">
        <v>10</v>
      </c>
      <c r="I2" s="197"/>
      <c r="J2" s="131"/>
      <c r="K2" s="196" t="s">
        <v>41</v>
      </c>
      <c r="L2" s="197"/>
      <c r="M2" s="131"/>
      <c r="N2" s="196" t="s">
        <v>13</v>
      </c>
      <c r="O2" s="197"/>
      <c r="P2" s="131"/>
      <c r="Q2" s="196" t="s">
        <v>44</v>
      </c>
      <c r="R2" s="197"/>
      <c r="S2" s="131"/>
      <c r="T2" s="196" t="s">
        <v>15</v>
      </c>
      <c r="U2" s="197"/>
      <c r="V2" s="131"/>
    </row>
    <row r="3" spans="1:22" ht="27" thickBot="1" x14ac:dyDescent="0.4">
      <c r="A3" s="105">
        <v>0.1</v>
      </c>
      <c r="B3" s="110" t="s">
        <v>42</v>
      </c>
      <c r="C3" s="111" t="s">
        <v>34</v>
      </c>
      <c r="D3" s="112" t="s">
        <v>35</v>
      </c>
      <c r="E3" s="110" t="s">
        <v>42</v>
      </c>
      <c r="F3" s="111" t="s">
        <v>34</v>
      </c>
      <c r="G3" s="112" t="s">
        <v>35</v>
      </c>
      <c r="H3" s="110" t="s">
        <v>42</v>
      </c>
      <c r="I3" s="111" t="s">
        <v>34</v>
      </c>
      <c r="J3" s="112" t="s">
        <v>35</v>
      </c>
      <c r="K3" s="110" t="s">
        <v>42</v>
      </c>
      <c r="L3" s="111" t="s">
        <v>34</v>
      </c>
      <c r="M3" s="112" t="s">
        <v>35</v>
      </c>
      <c r="N3" s="110" t="s">
        <v>43</v>
      </c>
      <c r="O3" s="111" t="s">
        <v>34</v>
      </c>
      <c r="P3" s="112" t="s">
        <v>35</v>
      </c>
      <c r="Q3" s="110" t="s">
        <v>43</v>
      </c>
      <c r="R3" s="111" t="s">
        <v>34</v>
      </c>
      <c r="S3" s="112" t="s">
        <v>35</v>
      </c>
      <c r="T3" s="110" t="s">
        <v>42</v>
      </c>
      <c r="U3" s="111" t="s">
        <v>34</v>
      </c>
      <c r="V3" s="112" t="s">
        <v>35</v>
      </c>
    </row>
    <row r="4" spans="1:22" x14ac:dyDescent="0.35">
      <c r="A4" s="107" t="s">
        <v>36</v>
      </c>
      <c r="B4" s="113">
        <f>B14+B22</f>
        <v>282654.28571428568</v>
      </c>
      <c r="C4" s="114">
        <f>C14+C22</f>
        <v>188498191</v>
      </c>
      <c r="D4" s="114">
        <f>C4*A3</f>
        <v>18849819.100000001</v>
      </c>
      <c r="E4" s="114">
        <f>B12+B20</f>
        <v>34295.714285714283</v>
      </c>
      <c r="F4" s="114">
        <f>C12+C20</f>
        <v>23002348</v>
      </c>
      <c r="G4" s="114">
        <f>F4*$A$3</f>
        <v>2300234.8000000003</v>
      </c>
      <c r="H4" s="114">
        <f>B13+B21</f>
        <v>1613</v>
      </c>
      <c r="I4" s="114">
        <f>C13+C21</f>
        <v>879375</v>
      </c>
      <c r="J4" s="114">
        <f>I4*$A$3</f>
        <v>87937.5</v>
      </c>
      <c r="K4" s="114">
        <f>B17+B25</f>
        <v>798271.14285714284</v>
      </c>
      <c r="L4" s="114">
        <f>C17+C25</f>
        <v>475979312</v>
      </c>
      <c r="M4" s="114">
        <f>L4*$A$3</f>
        <v>47597931.200000003</v>
      </c>
      <c r="N4" s="114">
        <f>B16+B24</f>
        <v>50512.71428571429</v>
      </c>
      <c r="O4" s="114">
        <f>C16+C24</f>
        <v>26956380</v>
      </c>
      <c r="P4" s="114">
        <f>O4*$A$3</f>
        <v>2695638</v>
      </c>
      <c r="Q4" s="114">
        <f>B15+B23</f>
        <v>257590.57142857142</v>
      </c>
      <c r="R4" s="114">
        <f>C15+C23</f>
        <v>161708500</v>
      </c>
      <c r="S4" s="114">
        <f>R4*$A$3</f>
        <v>16170850</v>
      </c>
      <c r="T4" s="114">
        <f>B18+B26</f>
        <v>14074.857142857141</v>
      </c>
      <c r="U4" s="114">
        <f>C18+C26</f>
        <v>2501547.8228571406</v>
      </c>
      <c r="V4" s="115">
        <f>$A$3*U4</f>
        <v>250154.78228571406</v>
      </c>
    </row>
    <row r="5" spans="1:22" ht="15" thickBot="1" x14ac:dyDescent="0.4">
      <c r="A5" s="108" t="s">
        <v>37</v>
      </c>
      <c r="B5" s="116">
        <f>B30+B37+B44</f>
        <v>25521.714285714286</v>
      </c>
      <c r="C5" s="103">
        <f>C30+C37+C44</f>
        <v>7002190.399999992</v>
      </c>
      <c r="D5" s="103">
        <f>C5*A3</f>
        <v>700219.03999999922</v>
      </c>
      <c r="E5" s="103">
        <f>B28+B36+B43</f>
        <v>4543.7142857142862</v>
      </c>
      <c r="F5" s="103">
        <f>C28+C36+C43</f>
        <v>16244007</v>
      </c>
      <c r="G5" s="103">
        <f>F5*$A$3</f>
        <v>1624400.7000000002</v>
      </c>
      <c r="H5" s="103">
        <f>F27+B29</f>
        <v>109840.85714285714</v>
      </c>
      <c r="I5" s="103">
        <f>G27+C29</f>
        <v>132795266.64000002</v>
      </c>
      <c r="J5" s="103">
        <f>I5*$A$3</f>
        <v>13279526.664000003</v>
      </c>
      <c r="K5" s="103">
        <f>B33+B40+B47</f>
        <v>63159.857142857138</v>
      </c>
      <c r="L5" s="103">
        <f>C33+C40+C47</f>
        <v>186671063</v>
      </c>
      <c r="M5" s="103">
        <f>L5*$A$3</f>
        <v>18667106.300000001</v>
      </c>
      <c r="N5" s="103">
        <f>B32+B39+B46</f>
        <v>3678.1428571428573</v>
      </c>
      <c r="O5" s="103">
        <f>C32+C39+C46</f>
        <v>8482890</v>
      </c>
      <c r="P5" s="103">
        <f>O5*$A$3</f>
        <v>848289</v>
      </c>
      <c r="Q5" s="103">
        <f>B31+B38+B45</f>
        <v>24297.428571428572</v>
      </c>
      <c r="R5" s="103">
        <f>C31+C38+C45</f>
        <v>98155073</v>
      </c>
      <c r="S5" s="103">
        <f>R5*$A$3</f>
        <v>9815507.3000000007</v>
      </c>
      <c r="T5" s="103">
        <f>B34+B41+B48</f>
        <v>1463.8571428571427</v>
      </c>
      <c r="U5" s="103">
        <f>C34+C41+C48</f>
        <v>5460884.1499999939</v>
      </c>
      <c r="V5" s="117">
        <f>$A$3*U5</f>
        <v>546088.41499999946</v>
      </c>
    </row>
    <row r="6" spans="1:22" ht="15.5" thickTop="1" thickBot="1" x14ac:dyDescent="0.4">
      <c r="A6" s="109" t="s">
        <v>38</v>
      </c>
      <c r="B6" s="118">
        <f>SUM(B4:B5)</f>
        <v>308175.99999999994</v>
      </c>
      <c r="C6" s="119">
        <f>SUM(C4:C5)</f>
        <v>195500381.40000001</v>
      </c>
      <c r="D6" s="119">
        <f>C6*A3</f>
        <v>19550038.140000001</v>
      </c>
      <c r="E6" s="119">
        <f>SUM(E4:E5)</f>
        <v>38839.428571428565</v>
      </c>
      <c r="F6" s="119">
        <f>SUM(F4:F5)</f>
        <v>39246355</v>
      </c>
      <c r="G6" s="119">
        <f>F6*A3</f>
        <v>3924635.5</v>
      </c>
      <c r="H6" s="119">
        <f t="shared" ref="H6:V6" si="0">SUM(H4:H5)</f>
        <v>111453.85714285714</v>
      </c>
      <c r="I6" s="119">
        <f t="shared" si="0"/>
        <v>133674641.64000002</v>
      </c>
      <c r="J6" s="119">
        <f t="shared" si="0"/>
        <v>13367464.164000003</v>
      </c>
      <c r="K6" s="119">
        <f t="shared" si="0"/>
        <v>861431</v>
      </c>
      <c r="L6" s="119">
        <f t="shared" si="0"/>
        <v>662650375</v>
      </c>
      <c r="M6" s="119">
        <f t="shared" si="0"/>
        <v>66265037.5</v>
      </c>
      <c r="N6" s="119">
        <f t="shared" si="0"/>
        <v>54190.857142857145</v>
      </c>
      <c r="O6" s="119">
        <f t="shared" si="0"/>
        <v>35439270</v>
      </c>
      <c r="P6" s="119">
        <f t="shared" si="0"/>
        <v>3543927</v>
      </c>
      <c r="Q6" s="119">
        <f t="shared" si="0"/>
        <v>281888</v>
      </c>
      <c r="R6" s="119">
        <f t="shared" si="0"/>
        <v>259863573</v>
      </c>
      <c r="S6" s="119">
        <f t="shared" si="0"/>
        <v>25986357.300000001</v>
      </c>
      <c r="T6" s="119">
        <f t="shared" si="0"/>
        <v>15538.714285714284</v>
      </c>
      <c r="U6" s="119">
        <f t="shared" si="0"/>
        <v>7962431.9728571344</v>
      </c>
      <c r="V6" s="120">
        <f t="shared" si="0"/>
        <v>796243.19728571351</v>
      </c>
    </row>
    <row r="8" spans="1:22" ht="15" thickBot="1" x14ac:dyDescent="0.4"/>
    <row r="9" spans="1:22" ht="58.5" thickBot="1" x14ac:dyDescent="0.4">
      <c r="A9" s="132" t="s">
        <v>52</v>
      </c>
      <c r="B9" s="201" t="s">
        <v>0</v>
      </c>
      <c r="C9" s="133" t="s">
        <v>1</v>
      </c>
      <c r="D9" s="134" t="s">
        <v>2</v>
      </c>
      <c r="E9" s="135" t="s">
        <v>55</v>
      </c>
      <c r="F9" s="136" t="s">
        <v>3</v>
      </c>
      <c r="G9" s="137" t="s">
        <v>4</v>
      </c>
      <c r="H9" s="138" t="s">
        <v>5</v>
      </c>
      <c r="I9" s="138" t="s">
        <v>6</v>
      </c>
      <c r="J9" s="139" t="s">
        <v>56</v>
      </c>
      <c r="K9" s="148" t="s">
        <v>39</v>
      </c>
      <c r="L9" s="148" t="s">
        <v>61</v>
      </c>
      <c r="M9" s="148" t="s">
        <v>40</v>
      </c>
    </row>
    <row r="10" spans="1:22" ht="15" thickBot="1" x14ac:dyDescent="0.4">
      <c r="A10" s="10" t="str">
        <f>winterdata!A3</f>
        <v>Winter 2016</v>
      </c>
      <c r="B10" s="11">
        <f>AVERAGE(winterdata!B4,winterdata!B43,winterdata!B82,winterdata!B121,winterdata!B160,winterdata!B199,winterdata!B238)</f>
        <v>1561850.857142857</v>
      </c>
      <c r="C10" s="11">
        <f>SUM(winterdata!C4,winterdata!C43,winterdata!C82,winterdata!C121,winterdata!C160,winterdata!C199,winterdata!C238)</f>
        <v>1207216783.23</v>
      </c>
      <c r="D10" s="11">
        <f>AVERAGE(winterdata!D4,winterdata!D43,winterdata!D82,winterdata!D121,winterdata!D160,winterdata!D199,winterdata!D238)</f>
        <v>31011.714285714286</v>
      </c>
      <c r="E10" s="11">
        <f>SUM(winterdata!E4,winterdata!E43,winterdata!E82,winterdata!E121,winterdata!E160,winterdata!E199,winterdata!E238)</f>
        <v>486570082.51999992</v>
      </c>
      <c r="F10" s="12">
        <f>B10+D10</f>
        <v>1592862.5714285714</v>
      </c>
      <c r="G10" s="12">
        <f>C10+E10</f>
        <v>1693786865.75</v>
      </c>
      <c r="H10" s="13">
        <f>SUM(H11:H48)</f>
        <v>1</v>
      </c>
      <c r="I10" s="14">
        <f>SUM(I11:I48)</f>
        <v>1</v>
      </c>
      <c r="J10" s="14">
        <f>E10/G10</f>
        <v>0.28726759686175107</v>
      </c>
      <c r="K10" s="149">
        <f>C10/B10</f>
        <v>772.93986023633499</v>
      </c>
      <c r="L10" s="150">
        <f>E10/D10</f>
        <v>15689.88021871919</v>
      </c>
      <c r="M10" s="151">
        <f>G10/F10</f>
        <v>1063.3603275836369</v>
      </c>
    </row>
    <row r="11" spans="1:22" x14ac:dyDescent="0.35">
      <c r="A11" s="140" t="s">
        <v>8</v>
      </c>
      <c r="B11" s="141">
        <f>AVERAGE(winterdata!B5,winterdata!B44,winterdata!B83,winterdata!B122,winterdata!B161,winterdata!B200,winterdata!B239)</f>
        <v>1288954.7142857143</v>
      </c>
      <c r="C11" s="141">
        <f>SUM(winterdata!C5,winterdata!C44,winterdata!C83,winterdata!C122,winterdata!C161,winterdata!C200,winterdata!C239)</f>
        <v>790048503.00000012</v>
      </c>
      <c r="D11" s="141">
        <f>AVERAGE(winterdata!D5,winterdata!D44,winterdata!D83,winterdata!D122,winterdata!D161,winterdata!D200,winterdata!D239)</f>
        <v>7494.4285714285716</v>
      </c>
      <c r="E11" s="141">
        <f>SUM(winterdata!E5,winterdata!E44,winterdata!E83,winterdata!E122,winterdata!E161,winterdata!E200,winterdata!E239)</f>
        <v>6400908.7799999993</v>
      </c>
      <c r="F11" s="142">
        <f>B11+D11</f>
        <v>1296449.142857143</v>
      </c>
      <c r="G11" s="142">
        <f>C11+E11</f>
        <v>796449411.78000009</v>
      </c>
      <c r="H11" s="163">
        <f>G11/G$10</f>
        <v>0.47021820034443146</v>
      </c>
      <c r="I11" s="166">
        <f>F11/F10</f>
        <v>0.81391148622094389</v>
      </c>
      <c r="J11" s="169">
        <f>E11/G11</f>
        <v>8.0368052073696503E-3</v>
      </c>
      <c r="K11" s="152">
        <f t="shared" ref="K11:K48" si="1">C11/B11</f>
        <v>612.93736253396037</v>
      </c>
      <c r="L11" s="153">
        <f t="shared" ref="L11:L48" si="2">E11/D11</f>
        <v>854.08897009206828</v>
      </c>
      <c r="M11" s="154">
        <f t="shared" ref="M11:M48" si="3">G11/F11</f>
        <v>614.33139600429479</v>
      </c>
    </row>
    <row r="12" spans="1:22" x14ac:dyDescent="0.35">
      <c r="A12" s="18" t="s">
        <v>9</v>
      </c>
      <c r="B12" s="123">
        <f>AVERAGE(winterdata!B6,winterdata!B45,winterdata!B84,winterdata!B123,winterdata!B162,winterdata!B201,winterdata!B240)</f>
        <v>28050</v>
      </c>
      <c r="C12" s="123">
        <f>SUM(winterdata!C6,winterdata!C45,winterdata!C84,winterdata!C123,winterdata!C162,winterdata!C201,winterdata!C240)</f>
        <v>19107287</v>
      </c>
      <c r="D12" s="123">
        <f>AVERAGE(winterdata!D6,winterdata!D45,winterdata!D84,winterdata!D123,winterdata!D162,winterdata!D201,winterdata!D240)</f>
        <v>46.714285714285715</v>
      </c>
      <c r="E12" s="123">
        <f>SUM(winterdata!E6,winterdata!E45,winterdata!E84,winterdata!E123,winterdata!E162,winterdata!E201,winterdata!E240)</f>
        <v>81350</v>
      </c>
      <c r="F12" s="79">
        <f>B12+D12</f>
        <v>28096.714285714286</v>
      </c>
      <c r="G12" s="20">
        <f t="shared" ref="F12:G41" si="4">C12+E12</f>
        <v>19188637</v>
      </c>
      <c r="H12" s="164"/>
      <c r="I12" s="167"/>
      <c r="J12" s="170"/>
      <c r="K12" s="155">
        <f t="shared" si="1"/>
        <v>681.1867023172905</v>
      </c>
      <c r="L12" s="156">
        <f t="shared" si="2"/>
        <v>1741.4373088685015</v>
      </c>
      <c r="M12" s="157">
        <f t="shared" si="3"/>
        <v>682.94950095842421</v>
      </c>
    </row>
    <row r="13" spans="1:22" x14ac:dyDescent="0.35">
      <c r="A13" s="18" t="s">
        <v>10</v>
      </c>
      <c r="B13" s="123">
        <f>AVERAGE(winterdata!B7,winterdata!B46,winterdata!B85,winterdata!B124,winterdata!B163,winterdata!B202,winterdata!B241)</f>
        <v>1496</v>
      </c>
      <c r="C13" s="123">
        <f>SUM(winterdata!C7,winterdata!C46,winterdata!C85,winterdata!C124,winterdata!C163,winterdata!C202,winterdata!C241)</f>
        <v>825417</v>
      </c>
      <c r="D13" s="123">
        <f>AVERAGE(winterdata!D7,winterdata!D46,winterdata!D85,winterdata!D124,winterdata!D163,winterdata!D202,winterdata!D241)</f>
        <v>0</v>
      </c>
      <c r="E13" s="123">
        <f>SUM(winterdata!E7,winterdata!E46,winterdata!E85,winterdata!E124,winterdata!E163,winterdata!E202,winterdata!E241)</f>
        <v>0</v>
      </c>
      <c r="F13" s="79">
        <f t="shared" si="4"/>
        <v>1496</v>
      </c>
      <c r="G13" s="20">
        <f t="shared" si="4"/>
        <v>825417</v>
      </c>
      <c r="H13" s="164"/>
      <c r="I13" s="167"/>
      <c r="J13" s="170"/>
      <c r="K13" s="155">
        <f t="shared" si="1"/>
        <v>551.74933155080214</v>
      </c>
      <c r="L13" s="156"/>
      <c r="M13" s="157">
        <f t="shared" si="3"/>
        <v>551.74933155080214</v>
      </c>
    </row>
    <row r="14" spans="1:22" x14ac:dyDescent="0.35">
      <c r="A14" s="18" t="s">
        <v>11</v>
      </c>
      <c r="B14" s="123">
        <f>AVERAGE(winterdata!B8,winterdata!B47,winterdata!B86,winterdata!B125,winterdata!B164,winterdata!B203,winterdata!B242)</f>
        <v>244295.57142857142</v>
      </c>
      <c r="C14" s="123">
        <f>SUM(winterdata!C8,winterdata!C47,winterdata!C86,winterdata!C125,winterdata!C164,winterdata!C203,winterdata!C242)</f>
        <v>162409948</v>
      </c>
      <c r="D14" s="123">
        <f>AVERAGE(winterdata!D8,winterdata!D47,winterdata!D86,winterdata!D125,winterdata!D164,winterdata!D203,winterdata!D242)</f>
        <v>368.71428571428572</v>
      </c>
      <c r="E14" s="123">
        <f>SUM(winterdata!E8,winterdata!E47,winterdata!E86,winterdata!E125,winterdata!E164,winterdata!E203,winterdata!E242)</f>
        <v>43078.799999999974</v>
      </c>
      <c r="F14" s="79">
        <f t="shared" si="4"/>
        <v>244664.28571428571</v>
      </c>
      <c r="G14" s="20">
        <f t="shared" si="4"/>
        <v>162453026.80000001</v>
      </c>
      <c r="H14" s="164"/>
      <c r="I14" s="167"/>
      <c r="J14" s="170"/>
      <c r="K14" s="155">
        <f t="shared" si="1"/>
        <v>664.80921880929952</v>
      </c>
      <c r="L14" s="156"/>
      <c r="M14" s="157">
        <f t="shared" si="3"/>
        <v>663.98341027063327</v>
      </c>
    </row>
    <row r="15" spans="1:22" x14ac:dyDescent="0.35">
      <c r="A15" s="18" t="s">
        <v>12</v>
      </c>
      <c r="B15" s="123">
        <f>AVERAGE(winterdata!B9,winterdata!B48,winterdata!B87,winterdata!B126,winterdata!B165,winterdata!B204,winterdata!B243)</f>
        <v>227841.71428571429</v>
      </c>
      <c r="C15" s="123">
        <f>SUM(winterdata!C9,winterdata!C48,winterdata!C87,winterdata!C126,winterdata!C165,winterdata!C204,winterdata!C243)</f>
        <v>143741413</v>
      </c>
      <c r="D15" s="123">
        <f>AVERAGE(winterdata!D9,winterdata!D48,winterdata!D87,winterdata!D126,winterdata!D165,winterdata!D204,winterdata!D243)</f>
        <v>532.28571428571433</v>
      </c>
      <c r="E15" s="123">
        <f>SUM(winterdata!E9,winterdata!E48,winterdata!E87,winterdata!E126,winterdata!E165,winterdata!E204,winterdata!E243)</f>
        <v>582326</v>
      </c>
      <c r="F15" s="79">
        <f t="shared" si="4"/>
        <v>228374</v>
      </c>
      <c r="G15" s="20">
        <f t="shared" si="4"/>
        <v>144323739</v>
      </c>
      <c r="H15" s="164"/>
      <c r="I15" s="167"/>
      <c r="J15" s="170"/>
      <c r="K15" s="155">
        <f t="shared" si="1"/>
        <v>630.8827751346173</v>
      </c>
      <c r="L15" s="156">
        <f t="shared" si="2"/>
        <v>1094.0101986044015</v>
      </c>
      <c r="M15" s="157">
        <f t="shared" si="3"/>
        <v>631.96221548862832</v>
      </c>
    </row>
    <row r="16" spans="1:22" x14ac:dyDescent="0.35">
      <c r="A16" s="18" t="s">
        <v>13</v>
      </c>
      <c r="B16" s="123">
        <f>AVERAGE(winterdata!B10,winterdata!B49,winterdata!B88,winterdata!B127,winterdata!B166,winterdata!B205,winterdata!B244)</f>
        <v>40030.857142857145</v>
      </c>
      <c r="C16" s="123">
        <f>SUM(winterdata!C10,winterdata!C49,winterdata!C88,winterdata!C127,winterdata!C166,winterdata!C205,winterdata!C244)</f>
        <v>21282060</v>
      </c>
      <c r="D16" s="123">
        <f>AVERAGE(winterdata!D10,winterdata!D49,winterdata!D88,winterdata!D127,winterdata!D166,winterdata!D205,winterdata!D244)</f>
        <v>213.42857142857142</v>
      </c>
      <c r="E16" s="123">
        <f>SUM(winterdata!E10,winterdata!E49,winterdata!E88,winterdata!E127,winterdata!E166,winterdata!E205,winterdata!E244)</f>
        <v>142170</v>
      </c>
      <c r="F16" s="79">
        <f t="shared" si="4"/>
        <v>40244.285714285717</v>
      </c>
      <c r="G16" s="20">
        <f t="shared" si="4"/>
        <v>21424230</v>
      </c>
      <c r="H16" s="164"/>
      <c r="I16" s="167"/>
      <c r="J16" s="170"/>
      <c r="K16" s="155">
        <f t="shared" si="1"/>
        <v>531.6413766522968</v>
      </c>
      <c r="L16" s="156">
        <f t="shared" si="2"/>
        <v>666.12449799196793</v>
      </c>
      <c r="M16" s="157">
        <f t="shared" si="3"/>
        <v>532.3545845017926</v>
      </c>
    </row>
    <row r="17" spans="1:13" x14ac:dyDescent="0.35">
      <c r="A17" s="18" t="s">
        <v>14</v>
      </c>
      <c r="B17" s="123">
        <f>AVERAGE(winterdata!B11,winterdata!B50,winterdata!B89,winterdata!B128,winterdata!B167,winterdata!B206,winterdata!B245)</f>
        <v>736117.14285714284</v>
      </c>
      <c r="C17" s="123">
        <f>SUM(winterdata!C11,winterdata!C50,winterdata!C89,winterdata!C128,winterdata!C167,winterdata!C206,winterdata!C245)</f>
        <v>436630177</v>
      </c>
      <c r="D17" s="123">
        <f>AVERAGE(winterdata!D11,winterdata!D50,winterdata!D89,winterdata!D128,winterdata!D167,winterdata!D206,winterdata!D245)</f>
        <v>6328</v>
      </c>
      <c r="E17" s="123">
        <f>SUM(winterdata!E11,winterdata!E50,winterdata!E89,winterdata!E128,winterdata!E167,winterdata!E206,winterdata!E245)</f>
        <v>5545622</v>
      </c>
      <c r="F17" s="79">
        <f t="shared" si="4"/>
        <v>742445.14285714284</v>
      </c>
      <c r="G17" s="20">
        <f t="shared" si="4"/>
        <v>442175799</v>
      </c>
      <c r="H17" s="164"/>
      <c r="I17" s="167"/>
      <c r="J17" s="170"/>
      <c r="K17" s="155">
        <f t="shared" si="1"/>
        <v>593.15311596368588</v>
      </c>
      <c r="L17" s="156">
        <f t="shared" si="2"/>
        <v>876.36251580278133</v>
      </c>
      <c r="M17" s="157">
        <f t="shared" si="3"/>
        <v>595.56696310030406</v>
      </c>
    </row>
    <row r="18" spans="1:13" ht="15" thickBot="1" x14ac:dyDescent="0.4">
      <c r="A18" s="22" t="s">
        <v>15</v>
      </c>
      <c r="B18" s="123">
        <f>AVERAGE(winterdata!B12,winterdata!B51,winterdata!B90,winterdata!B129,winterdata!B168,winterdata!B207,winterdata!B246)</f>
        <v>11123.428571428571</v>
      </c>
      <c r="C18" s="123">
        <f>AVERAGE(winterdata!C12,winterdata!C51,winterdata!C90,winterdata!C129,winterdata!C168,winterdata!C207,winterdata!C246)</f>
        <v>864600.14285714272</v>
      </c>
      <c r="D18" s="123">
        <f>AVERAGE(winterdata!D12,winterdata!D51,winterdata!D90,winterdata!D129,winterdata!D168,winterdata!D207,winterdata!D246)</f>
        <v>5.2857142857142856</v>
      </c>
      <c r="E18" s="123">
        <f>SUM(winterdata!E12,winterdata!E51,winterdata!E90,winterdata!E129,winterdata!E168,winterdata!E207,winterdata!E246)</f>
        <v>6361.9799999999886</v>
      </c>
      <c r="F18" s="80">
        <f t="shared" si="4"/>
        <v>11128.714285714284</v>
      </c>
      <c r="G18" s="24">
        <f t="shared" si="4"/>
        <v>870962.12285714271</v>
      </c>
      <c r="H18" s="165"/>
      <c r="I18" s="168"/>
      <c r="J18" s="171"/>
      <c r="K18" s="158">
        <f t="shared" si="1"/>
        <v>77.727845987876293</v>
      </c>
      <c r="L18" s="159">
        <f t="shared" si="2"/>
        <v>1203.6178378378356</v>
      </c>
      <c r="M18" s="160">
        <f t="shared" si="3"/>
        <v>78.262600736832638</v>
      </c>
    </row>
    <row r="19" spans="1:13" x14ac:dyDescent="0.35">
      <c r="A19" s="140" t="s">
        <v>16</v>
      </c>
      <c r="B19" s="143">
        <f>AVERAGE(winterdata!B13,winterdata!B52,winterdata!B91,winterdata!B130,winterdata!B169,winterdata!B208,winterdata!B247)</f>
        <v>150057.57142857142</v>
      </c>
      <c r="C19" s="143">
        <f>SUM(winterdata!C13,winterdata!C52,winterdata!C91,winterdata!C130,winterdata!C169,winterdata!C208,winterdata!C247)</f>
        <v>94664751.679999992</v>
      </c>
      <c r="D19" s="143">
        <f>AVERAGE(winterdata!D13,winterdata!D52,winterdata!D91,winterdata!D130,winterdata!D169,winterdata!D208,winterdata!D247)</f>
        <v>1843.8571428571429</v>
      </c>
      <c r="E19" s="143">
        <f>SUM(winterdata!E13,winterdata!E52,winterdata!E91,winterdata!E130,winterdata!E169,winterdata!E208,winterdata!E247)</f>
        <v>1411955.2000000002</v>
      </c>
      <c r="F19" s="144">
        <f t="shared" si="4"/>
        <v>151901.42857142855</v>
      </c>
      <c r="G19" s="144">
        <f t="shared" si="4"/>
        <v>96076706.879999995</v>
      </c>
      <c r="H19" s="163">
        <f>G19/G10</f>
        <v>5.6723020365055041E-2</v>
      </c>
      <c r="I19" s="172">
        <f>F19/F10</f>
        <v>9.5363800553863579E-2</v>
      </c>
      <c r="J19" s="175">
        <f>E19/G19</f>
        <v>1.4696124022688821E-2</v>
      </c>
      <c r="K19" s="152">
        <f t="shared" si="1"/>
        <v>630.8562159095128</v>
      </c>
      <c r="L19" s="153">
        <f t="shared" si="2"/>
        <v>765.76171069962049</v>
      </c>
      <c r="M19" s="154">
        <f t="shared" si="3"/>
        <v>632.49376772531059</v>
      </c>
    </row>
    <row r="20" spans="1:13" x14ac:dyDescent="0.35">
      <c r="A20" s="18" t="s">
        <v>9</v>
      </c>
      <c r="B20" s="123">
        <f>AVERAGE(winterdata!B14,winterdata!B53,winterdata!B92,winterdata!B131,winterdata!B170,winterdata!B209,winterdata!B248)</f>
        <v>6245.7142857142853</v>
      </c>
      <c r="C20" s="123">
        <f>SUM(winterdata!C14,winterdata!C53,winterdata!C92,winterdata!C131,winterdata!C170,winterdata!C209,winterdata!C248)</f>
        <v>3895061</v>
      </c>
      <c r="D20" s="123">
        <f>AVERAGE(winterdata!D14,winterdata!D53,winterdata!D92,winterdata!D131,winterdata!D170,winterdata!D209,winterdata!D248)</f>
        <v>0</v>
      </c>
      <c r="E20" s="123">
        <f>SUM(winterdata!E14,winterdata!E53,winterdata!E92,winterdata!E131,winterdata!E170,winterdata!E209,winterdata!E248)</f>
        <v>0</v>
      </c>
      <c r="F20" s="83">
        <f t="shared" si="4"/>
        <v>6245.7142857142853</v>
      </c>
      <c r="G20" s="26">
        <f t="shared" si="4"/>
        <v>3895061</v>
      </c>
      <c r="H20" s="164"/>
      <c r="I20" s="173"/>
      <c r="J20" s="176"/>
      <c r="K20" s="155">
        <f t="shared" si="1"/>
        <v>623.63739707227819</v>
      </c>
      <c r="L20" s="156"/>
      <c r="M20" s="157">
        <f t="shared" si="3"/>
        <v>623.63739707227819</v>
      </c>
    </row>
    <row r="21" spans="1:13" x14ac:dyDescent="0.35">
      <c r="A21" s="18" t="s">
        <v>10</v>
      </c>
      <c r="B21" s="123">
        <f>AVERAGE(winterdata!B15,winterdata!B54,winterdata!B93,winterdata!B132,winterdata!B171,winterdata!B210,winterdata!B249)</f>
        <v>117</v>
      </c>
      <c r="C21" s="123">
        <f>SUM(winterdata!C15,winterdata!C54,winterdata!C93,winterdata!C132,winterdata!C171,winterdata!C210,winterdata!C249)</f>
        <v>53958</v>
      </c>
      <c r="D21" s="123">
        <f>AVERAGE(winterdata!D15,winterdata!D54,winterdata!D93,winterdata!D132,winterdata!D171,winterdata!D210,winterdata!D249)</f>
        <v>0</v>
      </c>
      <c r="E21" s="123">
        <f>SUM(winterdata!E15,winterdata!E54,winterdata!E93,winterdata!E132,winterdata!E171,winterdata!E210,winterdata!E249)</f>
        <v>0</v>
      </c>
      <c r="F21" s="83">
        <f t="shared" si="4"/>
        <v>117</v>
      </c>
      <c r="G21" s="26">
        <f t="shared" si="4"/>
        <v>53958</v>
      </c>
      <c r="H21" s="164"/>
      <c r="I21" s="173"/>
      <c r="J21" s="176"/>
      <c r="K21" s="155">
        <f t="shared" si="1"/>
        <v>461.17948717948718</v>
      </c>
      <c r="L21" s="156"/>
      <c r="M21" s="157">
        <f t="shared" si="3"/>
        <v>461.17948717948718</v>
      </c>
    </row>
    <row r="22" spans="1:13" x14ac:dyDescent="0.35">
      <c r="A22" s="18" t="s">
        <v>11</v>
      </c>
      <c r="B22" s="123">
        <f>AVERAGE(winterdata!B16,winterdata!B55,winterdata!B94,winterdata!B133,winterdata!B172,winterdata!B211,winterdata!B250)</f>
        <v>38358.714285714283</v>
      </c>
      <c r="C22" s="123">
        <f>SUM(winterdata!C16,winterdata!C55,winterdata!C94,winterdata!C133,winterdata!C172,winterdata!C211,winterdata!C250)</f>
        <v>26088243</v>
      </c>
      <c r="D22" s="123">
        <f>AVERAGE(winterdata!D16,winterdata!D55,winterdata!D94,winterdata!D133,winterdata!D172,winterdata!D211,winterdata!D250)</f>
        <v>1.8571428571428572</v>
      </c>
      <c r="E22" s="123">
        <f>SUM(winterdata!E16,winterdata!E55,winterdata!E94,winterdata!E133,winterdata!E172,winterdata!E211,winterdata!E250)</f>
        <v>59.199999999999903</v>
      </c>
      <c r="F22" s="83">
        <f t="shared" si="4"/>
        <v>38360.571428571428</v>
      </c>
      <c r="G22" s="26">
        <f t="shared" si="4"/>
        <v>26088302.199999999</v>
      </c>
      <c r="H22" s="164"/>
      <c r="I22" s="173"/>
      <c r="J22" s="176"/>
      <c r="K22" s="155">
        <f t="shared" si="1"/>
        <v>680.11255032382292</v>
      </c>
      <c r="L22" s="156"/>
      <c r="M22" s="157">
        <f t="shared" si="3"/>
        <v>680.08116741892718</v>
      </c>
    </row>
    <row r="23" spans="1:13" x14ac:dyDescent="0.35">
      <c r="A23" s="18" t="s">
        <v>12</v>
      </c>
      <c r="B23" s="123">
        <f>AVERAGE(winterdata!B17,winterdata!B56,winterdata!B95,winterdata!B134,winterdata!B173,winterdata!B212,winterdata!B251)</f>
        <v>29748.857142857141</v>
      </c>
      <c r="C23" s="123">
        <f>SUM(winterdata!C17,winterdata!C56,winterdata!C95,winterdata!C134,winterdata!C173,winterdata!C212,winterdata!C251)</f>
        <v>17967087</v>
      </c>
      <c r="D23" s="123">
        <f>AVERAGE(winterdata!D17,winterdata!D56,winterdata!D95,winterdata!D134,winterdata!D173,winterdata!D212,winterdata!D251)</f>
        <v>160.57142857142858</v>
      </c>
      <c r="E23" s="123">
        <f>SUM(winterdata!E17,winterdata!E56,winterdata!E95,winterdata!E134,winterdata!E173,winterdata!E212,winterdata!E251)</f>
        <v>122554</v>
      </c>
      <c r="F23" s="83">
        <f t="shared" si="4"/>
        <v>29909.428571428569</v>
      </c>
      <c r="G23" s="26">
        <f t="shared" si="4"/>
        <v>18089641</v>
      </c>
      <c r="H23" s="164"/>
      <c r="I23" s="173"/>
      <c r="J23" s="176"/>
      <c r="K23" s="155">
        <f t="shared" si="1"/>
        <v>603.95889878122568</v>
      </c>
      <c r="L23" s="156">
        <f t="shared" si="2"/>
        <v>763.23665480427042</v>
      </c>
      <c r="M23" s="157">
        <f t="shared" si="3"/>
        <v>604.81399558667601</v>
      </c>
    </row>
    <row r="24" spans="1:13" x14ac:dyDescent="0.35">
      <c r="A24" s="18" t="s">
        <v>13</v>
      </c>
      <c r="B24" s="123">
        <f>AVERAGE(winterdata!B18,winterdata!B57,winterdata!B96,winterdata!B135,winterdata!B174,winterdata!B213,winterdata!B252)</f>
        <v>10481.857142857143</v>
      </c>
      <c r="C24" s="123">
        <f>SUM(winterdata!C18,winterdata!C57,winterdata!C96,winterdata!C135,winterdata!C174,winterdata!C213,winterdata!C252)</f>
        <v>5674320</v>
      </c>
      <c r="D24" s="123">
        <f>AVERAGE(winterdata!D18,winterdata!D57,winterdata!D96,winterdata!D135,winterdata!D174,winterdata!D213,winterdata!D252)</f>
        <v>0</v>
      </c>
      <c r="E24" s="123">
        <f>SUM(winterdata!E18,winterdata!E57,winterdata!E96,winterdata!E135,winterdata!E174,winterdata!E213,winterdata!E252)</f>
        <v>0</v>
      </c>
      <c r="F24" s="83">
        <f t="shared" si="4"/>
        <v>10481.857142857143</v>
      </c>
      <c r="G24" s="26">
        <f t="shared" si="4"/>
        <v>5674320</v>
      </c>
      <c r="H24" s="164"/>
      <c r="I24" s="173"/>
      <c r="J24" s="176"/>
      <c r="K24" s="155">
        <f t="shared" si="1"/>
        <v>541.34681694901394</v>
      </c>
      <c r="L24" s="156"/>
      <c r="M24" s="157">
        <f t="shared" si="3"/>
        <v>541.34681694901394</v>
      </c>
    </row>
    <row r="25" spans="1:13" x14ac:dyDescent="0.35">
      <c r="A25" s="18" t="s">
        <v>14</v>
      </c>
      <c r="B25" s="123">
        <f>AVERAGE(winterdata!B19,winterdata!B58,winterdata!B97,winterdata!B136,winterdata!B175,winterdata!B214,winterdata!B253)</f>
        <v>62154</v>
      </c>
      <c r="C25" s="123">
        <f>SUM(winterdata!C19,winterdata!C58,winterdata!C97,winterdata!C136,winterdata!C175,winterdata!C214,winterdata!C253)</f>
        <v>39349135</v>
      </c>
      <c r="D25" s="123">
        <f>AVERAGE(winterdata!D19,winterdata!D58,winterdata!D97,winterdata!D136,winterdata!D175,winterdata!D214,winterdata!D253)</f>
        <v>1681.4285714285713</v>
      </c>
      <c r="E25" s="123">
        <f>SUM(winterdata!E19,winterdata!E58,winterdata!E97,winterdata!E136,winterdata!E175,winterdata!E214,winterdata!E253)</f>
        <v>1289342</v>
      </c>
      <c r="F25" s="83">
        <f t="shared" si="4"/>
        <v>63835.428571428572</v>
      </c>
      <c r="G25" s="26">
        <f t="shared" si="4"/>
        <v>40638477</v>
      </c>
      <c r="H25" s="164"/>
      <c r="I25" s="173"/>
      <c r="J25" s="176"/>
      <c r="K25" s="155">
        <f t="shared" si="1"/>
        <v>633.09095150754581</v>
      </c>
      <c r="L25" s="156"/>
      <c r="M25" s="157">
        <f t="shared" si="3"/>
        <v>636.61320851833284</v>
      </c>
    </row>
    <row r="26" spans="1:13" ht="15" thickBot="1" x14ac:dyDescent="0.4">
      <c r="A26" s="22" t="s">
        <v>15</v>
      </c>
      <c r="B26" s="123">
        <f>AVERAGE(winterdata!B20,winterdata!B59,winterdata!B98,winterdata!B137,winterdata!B176,winterdata!B215,winterdata!B254)</f>
        <v>2951.4285714285716</v>
      </c>
      <c r="C26" s="123">
        <f>SUM(winterdata!C20,winterdata!C59,winterdata!C98,winterdata!C137,winterdata!C176,winterdata!C215,winterdata!C254)</f>
        <v>1636947.6799999978</v>
      </c>
      <c r="D26" s="123">
        <f>AVERAGE(winterdata!D20,winterdata!D59,winterdata!D98,winterdata!D137,winterdata!D176,winterdata!D215,winterdata!D254)</f>
        <v>0</v>
      </c>
      <c r="E26" s="123">
        <f>SUM(winterdata!E20,winterdata!E59,winterdata!E98,winterdata!E137,winterdata!E176,winterdata!E215,winterdata!E254)</f>
        <v>0</v>
      </c>
      <c r="F26" s="84">
        <f t="shared" si="4"/>
        <v>2951.4285714285716</v>
      </c>
      <c r="G26" s="27">
        <f t="shared" si="4"/>
        <v>1636947.6799999978</v>
      </c>
      <c r="H26" s="165"/>
      <c r="I26" s="174"/>
      <c r="J26" s="177"/>
      <c r="K26" s="158">
        <f t="shared" si="1"/>
        <v>554.62893320425871</v>
      </c>
      <c r="L26" s="159"/>
      <c r="M26" s="160">
        <f t="shared" si="3"/>
        <v>554.62893320425871</v>
      </c>
    </row>
    <row r="27" spans="1:13" x14ac:dyDescent="0.35">
      <c r="A27" s="140" t="s">
        <v>17</v>
      </c>
      <c r="B27" s="143">
        <f>AVERAGE(winterdata!B21,winterdata!B60,winterdata!B99,winterdata!B138,winterdata!B177,winterdata!B216,winterdata!B255)</f>
        <v>100254.85714285714</v>
      </c>
      <c r="C27" s="143">
        <f>SUM(winterdata!C21,winterdata!C60,winterdata!C99,winterdata!C138,winterdata!C177,winterdata!C216,winterdata!C255)</f>
        <v>106170096.43000001</v>
      </c>
      <c r="D27" s="143">
        <f>AVERAGE(winterdata!D21,winterdata!D60,winterdata!D99,winterdata!D138,winterdata!D177,winterdata!D216,winterdata!D255)</f>
        <v>9412.1428571428569</v>
      </c>
      <c r="E27" s="143">
        <f>SUM(winterdata!E21,winterdata!E60,winterdata!E99,winterdata!E138,winterdata!E177,winterdata!E216,winterdata!E255)</f>
        <v>26137749.210000001</v>
      </c>
      <c r="F27" s="144">
        <f t="shared" si="4"/>
        <v>109667</v>
      </c>
      <c r="G27" s="144">
        <f t="shared" si="4"/>
        <v>132307845.64000002</v>
      </c>
      <c r="H27" s="163">
        <f>G27/G10</f>
        <v>7.8113633016875947E-2</v>
      </c>
      <c r="I27" s="172">
        <f>F27/F10</f>
        <v>6.8849003025819283E-2</v>
      </c>
      <c r="J27" s="175">
        <f>E27/G27</f>
        <v>0.19755252671197523</v>
      </c>
      <c r="K27" s="152">
        <f t="shared" si="1"/>
        <v>1059.0020220039214</v>
      </c>
      <c r="L27" s="153">
        <f t="shared" si="2"/>
        <v>2777.0242766942401</v>
      </c>
      <c r="M27" s="154">
        <f t="shared" si="3"/>
        <v>1206.4508524898101</v>
      </c>
    </row>
    <row r="28" spans="1:13" x14ac:dyDescent="0.35">
      <c r="A28" s="18" t="s">
        <v>9</v>
      </c>
      <c r="B28" s="123">
        <f>AVERAGE(winterdata!B22,winterdata!B61,winterdata!B100,winterdata!B139,winterdata!B178,winterdata!B217,winterdata!B256)</f>
        <v>4135.1428571428569</v>
      </c>
      <c r="C28" s="123">
        <f>SUM(winterdata!C22,winterdata!C61,winterdata!C100,winterdata!C139,winterdata!C178,winterdata!C217,winterdata!C256)</f>
        <v>6536219</v>
      </c>
      <c r="D28" s="123">
        <f>AVERAGE(winterdata!D22,winterdata!D61,winterdata!D100,winterdata!D139,winterdata!D178,winterdata!D217,winterdata!D256)</f>
        <v>460.85714285714283</v>
      </c>
      <c r="E28" s="123">
        <f>SUM(winterdata!E22,winterdata!E61,winterdata!E100,winterdata!E139,winterdata!E178,winterdata!E217,winterdata!E256)</f>
        <v>1359460</v>
      </c>
      <c r="F28" s="83">
        <f t="shared" si="4"/>
        <v>4596</v>
      </c>
      <c r="G28" s="26">
        <f t="shared" si="4"/>
        <v>7895679</v>
      </c>
      <c r="H28" s="164"/>
      <c r="I28" s="173"/>
      <c r="J28" s="176"/>
      <c r="K28" s="155">
        <f t="shared" si="1"/>
        <v>1580.6513162440408</v>
      </c>
      <c r="L28" s="156">
        <f t="shared" si="2"/>
        <v>2949.8512089274645</v>
      </c>
      <c r="M28" s="157">
        <f t="shared" si="3"/>
        <v>1717.9458224543082</v>
      </c>
    </row>
    <row r="29" spans="1:13" x14ac:dyDescent="0.35">
      <c r="A29" s="18" t="s">
        <v>10</v>
      </c>
      <c r="B29" s="123">
        <f>AVERAGE(winterdata!B23,winterdata!B62,winterdata!B101,winterdata!B140,winterdata!B179,winterdata!B218,winterdata!B257)</f>
        <v>173.85714285714286</v>
      </c>
      <c r="C29" s="123">
        <f>SUM(winterdata!C23,winterdata!C62,winterdata!C101,winterdata!C140,winterdata!C179,winterdata!C218,winterdata!C257)</f>
        <v>487421</v>
      </c>
      <c r="D29" s="123">
        <f>AVERAGE(winterdata!D23,winterdata!D62,winterdata!D101,winterdata!D140,winterdata!D179,winterdata!D218,winterdata!D257)</f>
        <v>0</v>
      </c>
      <c r="E29" s="123">
        <f>SUM(winterdata!E23,winterdata!E62,winterdata!E101,winterdata!E140,winterdata!E179,winterdata!E218,winterdata!E257)</f>
        <v>0</v>
      </c>
      <c r="F29" s="83">
        <f t="shared" si="4"/>
        <v>173.85714285714286</v>
      </c>
      <c r="G29" s="26">
        <f t="shared" si="4"/>
        <v>487421</v>
      </c>
      <c r="H29" s="164"/>
      <c r="I29" s="173"/>
      <c r="J29" s="176"/>
      <c r="K29" s="155">
        <f t="shared" si="1"/>
        <v>2803.5718981101068</v>
      </c>
      <c r="L29" s="156"/>
      <c r="M29" s="157">
        <f t="shared" si="3"/>
        <v>2803.5718981101068</v>
      </c>
    </row>
    <row r="30" spans="1:13" x14ac:dyDescent="0.35">
      <c r="A30" s="18" t="s">
        <v>11</v>
      </c>
      <c r="B30" s="123">
        <f>AVERAGE(winterdata!B24,winterdata!B63,winterdata!B102,winterdata!B141,winterdata!B180,winterdata!B219,winterdata!B258)</f>
        <v>20515.571428571428</v>
      </c>
      <c r="C30" s="123">
        <f>SUM(winterdata!C24,winterdata!C63,winterdata!C102,winterdata!C141,winterdata!C180,winterdata!C219,winterdata!C258)</f>
        <v>2000580.3999999976</v>
      </c>
      <c r="D30" s="123">
        <f>AVERAGE(winterdata!D24,winterdata!D63,winterdata!D102,winterdata!D141,winterdata!D180,winterdata!D219,winterdata!D258)</f>
        <v>1918.8571428571429</v>
      </c>
      <c r="E30" s="123">
        <f>SUM(winterdata!E24,winterdata!E63,winterdata!E102,winterdata!E141,winterdata!E180,winterdata!E219,winterdata!E258)</f>
        <v>306081.1999999996</v>
      </c>
      <c r="F30" s="83">
        <f t="shared" si="4"/>
        <v>22434.428571428569</v>
      </c>
      <c r="G30" s="26">
        <f t="shared" si="4"/>
        <v>2306661.5999999973</v>
      </c>
      <c r="H30" s="164"/>
      <c r="I30" s="173"/>
      <c r="J30" s="176"/>
      <c r="K30" s="155">
        <f t="shared" si="1"/>
        <v>97.5152170128612</v>
      </c>
      <c r="L30" s="156"/>
      <c r="M30" s="157">
        <f t="shared" si="3"/>
        <v>102.8179341700574</v>
      </c>
    </row>
    <row r="31" spans="1:13" x14ac:dyDescent="0.35">
      <c r="A31" s="18" t="s">
        <v>12</v>
      </c>
      <c r="B31" s="123">
        <f>AVERAGE(winterdata!B25,winterdata!B64,winterdata!B103,winterdata!B142,winterdata!B181,winterdata!B220,winterdata!B259)</f>
        <v>22036.428571428572</v>
      </c>
      <c r="C31" s="123">
        <f>SUM(winterdata!C25,winterdata!C64,winterdata!C103,winterdata!C142,winterdata!C181,winterdata!C220,winterdata!C259)</f>
        <v>33020568</v>
      </c>
      <c r="D31" s="123">
        <f>AVERAGE(winterdata!D25,winterdata!D64,winterdata!D103,winterdata!D142,winterdata!D181,winterdata!D220,winterdata!D259)</f>
        <v>2058.2857142857142</v>
      </c>
      <c r="E31" s="123">
        <f>SUM(winterdata!E25,winterdata!E64,winterdata!E103,winterdata!E142,winterdata!E181,winterdata!E220,winterdata!E259)</f>
        <v>9480023</v>
      </c>
      <c r="F31" s="83">
        <f t="shared" si="4"/>
        <v>24094.714285714286</v>
      </c>
      <c r="G31" s="26">
        <f t="shared" si="4"/>
        <v>42500591</v>
      </c>
      <c r="H31" s="164"/>
      <c r="I31" s="173"/>
      <c r="J31" s="176"/>
      <c r="K31" s="155">
        <f t="shared" si="1"/>
        <v>1498.453703283524</v>
      </c>
      <c r="L31" s="156">
        <f t="shared" si="2"/>
        <v>4605.7857440310936</v>
      </c>
      <c r="M31" s="157">
        <f t="shared" si="3"/>
        <v>1763.8968653468751</v>
      </c>
    </row>
    <row r="32" spans="1:13" x14ac:dyDescent="0.35">
      <c r="A32" s="18" t="s">
        <v>13</v>
      </c>
      <c r="B32" s="123">
        <f>AVERAGE(winterdata!B26,winterdata!B65,winterdata!B104,winterdata!B143,winterdata!B182,winterdata!B221,winterdata!B260)</f>
        <v>3378.7142857142858</v>
      </c>
      <c r="C32" s="123">
        <f>SUM(winterdata!C26,winterdata!C65,winterdata!C104,winterdata!C143,winterdata!C182,winterdata!C221,winterdata!C260)</f>
        <v>3673270</v>
      </c>
      <c r="D32" s="123">
        <f>AVERAGE(winterdata!D26,winterdata!D65,winterdata!D104,winterdata!D143,winterdata!D182,winterdata!D221,winterdata!D260)</f>
        <v>212.42857142857142</v>
      </c>
      <c r="E32" s="123">
        <f>SUM(winterdata!E26,winterdata!E65,winterdata!E104,winterdata!E143,winterdata!E182,winterdata!E221,winterdata!E260)</f>
        <v>610810</v>
      </c>
      <c r="F32" s="83">
        <f t="shared" si="4"/>
        <v>3591.1428571428573</v>
      </c>
      <c r="G32" s="26">
        <f t="shared" si="4"/>
        <v>4284080</v>
      </c>
      <c r="H32" s="164"/>
      <c r="I32" s="173"/>
      <c r="J32" s="176"/>
      <c r="K32" s="155">
        <f t="shared" si="1"/>
        <v>1087.1798232632868</v>
      </c>
      <c r="L32" s="156">
        <f t="shared" si="2"/>
        <v>2875.3665097511771</v>
      </c>
      <c r="M32" s="157">
        <f t="shared" si="3"/>
        <v>1192.9572758373777</v>
      </c>
    </row>
    <row r="33" spans="1:13" x14ac:dyDescent="0.35">
      <c r="A33" s="18" t="s">
        <v>14</v>
      </c>
      <c r="B33" s="123">
        <f>AVERAGE(winterdata!B27,winterdata!B66,winterdata!B105,winterdata!B144,winterdata!B183,winterdata!B222,winterdata!B261)</f>
        <v>48748.142857142855</v>
      </c>
      <c r="C33" s="123">
        <f>SUM(winterdata!C27,winterdata!C66,winterdata!C105,winterdata!C144,winterdata!C183,winterdata!C222,winterdata!C261)</f>
        <v>58800810</v>
      </c>
      <c r="D33" s="123">
        <f>AVERAGE(winterdata!D27,winterdata!D66,winterdata!D105,winterdata!D144,winterdata!D183,winterdata!D222,winterdata!D261)</f>
        <v>4675.8571428571431</v>
      </c>
      <c r="E33" s="123">
        <f>SUM(winterdata!E27,winterdata!E66,winterdata!E105,winterdata!E144,winterdata!E183,winterdata!E222,winterdata!E261)</f>
        <v>14157051</v>
      </c>
      <c r="F33" s="83">
        <f t="shared" si="4"/>
        <v>53424</v>
      </c>
      <c r="G33" s="26">
        <f t="shared" si="4"/>
        <v>72957861</v>
      </c>
      <c r="H33" s="164"/>
      <c r="I33" s="173"/>
      <c r="J33" s="176"/>
      <c r="K33" s="155">
        <f t="shared" si="1"/>
        <v>1206.2164126398955</v>
      </c>
      <c r="L33" s="156">
        <f t="shared" si="2"/>
        <v>3027.6910879594266</v>
      </c>
      <c r="M33" s="157">
        <f t="shared" si="3"/>
        <v>1365.638308625337</v>
      </c>
    </row>
    <row r="34" spans="1:13" ht="15" thickBot="1" x14ac:dyDescent="0.4">
      <c r="A34" s="22" t="s">
        <v>15</v>
      </c>
      <c r="B34" s="123">
        <f>AVERAGE(winterdata!B28,winterdata!B67,winterdata!B106,winterdata!B145,winterdata!B184,winterdata!B223,winterdata!B262)</f>
        <v>1267</v>
      </c>
      <c r="C34" s="123">
        <f>SUM(winterdata!C28,winterdata!C67,winterdata!C106,winterdata!C145,winterdata!C184,winterdata!C223,winterdata!C262)</f>
        <v>1651228.0299999965</v>
      </c>
      <c r="D34" s="123">
        <f>AVERAGE(winterdata!D28,winterdata!D67,winterdata!D106,winterdata!D145,winterdata!D184,winterdata!D223,winterdata!D262)</f>
        <v>85.857142857142861</v>
      </c>
      <c r="E34" s="123">
        <f>SUM(winterdata!E28,winterdata!E67,winterdata!E106,winterdata!E145,winterdata!E184,winterdata!E223,winterdata!E262)</f>
        <v>224324.00999999986</v>
      </c>
      <c r="F34" s="84">
        <f t="shared" si="4"/>
        <v>1352.8571428571429</v>
      </c>
      <c r="G34" s="27">
        <f t="shared" si="4"/>
        <v>1875552.0399999963</v>
      </c>
      <c r="H34" s="165"/>
      <c r="I34" s="174"/>
      <c r="J34" s="177"/>
      <c r="K34" s="158">
        <f t="shared" si="1"/>
        <v>1303.2581136542988</v>
      </c>
      <c r="L34" s="159">
        <f t="shared" si="2"/>
        <v>2612.7588519134756</v>
      </c>
      <c r="M34" s="160">
        <f t="shared" si="3"/>
        <v>1386.3637043294586</v>
      </c>
    </row>
    <row r="35" spans="1:13" x14ac:dyDescent="0.35">
      <c r="A35" s="140" t="s">
        <v>18</v>
      </c>
      <c r="B35" s="143">
        <f>AVERAGE(winterdata!B29,winterdata!B68,winterdata!B107,winterdata!B146,winterdata!B185,winterdata!B224,winterdata!B263)</f>
        <v>17313.428571428572</v>
      </c>
      <c r="C35" s="143">
        <f>SUM(winterdata!C29,winterdata!C68,winterdata!C107,winterdata!C146,winterdata!C185,winterdata!C224,winterdata!C263)</f>
        <v>97065134.659999982</v>
      </c>
      <c r="D35" s="143">
        <f>AVERAGE(winterdata!D29,winterdata!D68,winterdata!D107,winterdata!D146,winterdata!D185,winterdata!D224,winterdata!D263)</f>
        <v>7435.1428571428569</v>
      </c>
      <c r="E35" s="143">
        <f>SUM(winterdata!E29,winterdata!E68,winterdata!E107,winterdata!E146,winterdata!E185,winterdata!E224,winterdata!E263)</f>
        <v>80420408.779999986</v>
      </c>
      <c r="F35" s="144">
        <f t="shared" si="4"/>
        <v>24748.571428571428</v>
      </c>
      <c r="G35" s="144">
        <f t="shared" si="4"/>
        <v>177485543.43999997</v>
      </c>
      <c r="H35" s="163">
        <f>G35/G10</f>
        <v>0.10478623198049791</v>
      </c>
      <c r="I35" s="172">
        <f>F35/F10</f>
        <v>1.5537166779162547E-2</v>
      </c>
      <c r="J35" s="175">
        <f>E35/G35</f>
        <v>0.45310962921995152</v>
      </c>
      <c r="K35" s="152">
        <f t="shared" si="1"/>
        <v>5606.3496758915444</v>
      </c>
      <c r="L35" s="153">
        <f t="shared" si="2"/>
        <v>10816.256032355992</v>
      </c>
      <c r="M35" s="154">
        <f t="shared" si="3"/>
        <v>7171.5470103902089</v>
      </c>
    </row>
    <row r="36" spans="1:13" x14ac:dyDescent="0.35">
      <c r="A36" s="18" t="s">
        <v>9</v>
      </c>
      <c r="B36" s="123">
        <f>AVERAGE(winterdata!B30,winterdata!B69,winterdata!B108,winterdata!B147,winterdata!B186,winterdata!B225,winterdata!B264)</f>
        <v>366.28571428571428</v>
      </c>
      <c r="C36" s="123">
        <f>SUM(winterdata!C30,winterdata!C69,winterdata!C108,winterdata!C147,winterdata!C186,winterdata!C225,winterdata!C264)</f>
        <v>5281563</v>
      </c>
      <c r="D36" s="123">
        <f>AVERAGE(winterdata!D30,winterdata!D69,winterdata!D108,winterdata!D147,winterdata!D186,winterdata!D225,winterdata!D264)</f>
        <v>223</v>
      </c>
      <c r="E36" s="123">
        <f>SUM(winterdata!E30,winterdata!E69,winterdata!E108,winterdata!E147,winterdata!E186,winterdata!E225,winterdata!E264)</f>
        <v>4104727</v>
      </c>
      <c r="F36" s="83">
        <f t="shared" si="4"/>
        <v>589.28571428571422</v>
      </c>
      <c r="G36" s="26">
        <f t="shared" si="4"/>
        <v>9386290</v>
      </c>
      <c r="H36" s="164"/>
      <c r="I36" s="173"/>
      <c r="J36" s="176"/>
      <c r="K36" s="155">
        <f t="shared" si="1"/>
        <v>14419.24375975039</v>
      </c>
      <c r="L36" s="156">
        <f t="shared" si="2"/>
        <v>18406.847533632288</v>
      </c>
      <c r="M36" s="157">
        <f t="shared" si="3"/>
        <v>15928.249696969699</v>
      </c>
    </row>
    <row r="37" spans="1:13" x14ac:dyDescent="0.35">
      <c r="A37" s="18" t="s">
        <v>11</v>
      </c>
      <c r="B37" s="123">
        <f>AVERAGE(winterdata!B31,winterdata!B70,winterdata!B109,winterdata!B148,winterdata!B187,winterdata!B226,winterdata!B265)</f>
        <v>4729</v>
      </c>
      <c r="C37" s="123">
        <f>SUM(winterdata!C31,winterdata!C70,winterdata!C109,winterdata!C148,winterdata!C187,winterdata!C226,winterdata!C265)</f>
        <v>3484179.9999999981</v>
      </c>
      <c r="D37" s="123">
        <f>AVERAGE(winterdata!D31,winterdata!D70,winterdata!D109,winterdata!D148,winterdata!D187,winterdata!D226,winterdata!D265)</f>
        <v>2179.7142857142858</v>
      </c>
      <c r="E37" s="123">
        <f>SUM(winterdata!E31,winterdata!E70,winterdata!E109,winterdata!E148,winterdata!E187,winterdata!E226,winterdata!E265)</f>
        <v>2252367.4999999977</v>
      </c>
      <c r="F37" s="83">
        <f t="shared" si="4"/>
        <v>6908.7142857142862</v>
      </c>
      <c r="G37" s="26">
        <f t="shared" si="4"/>
        <v>5736547.4999999963</v>
      </c>
      <c r="H37" s="164"/>
      <c r="I37" s="173"/>
      <c r="J37" s="176"/>
      <c r="K37" s="155">
        <f t="shared" si="1"/>
        <v>736.76887291182027</v>
      </c>
      <c r="L37" s="156">
        <f t="shared" si="2"/>
        <v>1033.3315310001299</v>
      </c>
      <c r="M37" s="157">
        <f t="shared" si="3"/>
        <v>830.33503236078593</v>
      </c>
    </row>
    <row r="38" spans="1:13" x14ac:dyDescent="0.35">
      <c r="A38" s="18" t="s">
        <v>12</v>
      </c>
      <c r="B38" s="123">
        <f>AVERAGE(winterdata!B32,winterdata!B71,winterdata!B110,winterdata!B149,winterdata!B188,winterdata!B227,winterdata!B266)</f>
        <v>2165.2857142857142</v>
      </c>
      <c r="C38" s="123">
        <f>SUM(winterdata!C32,winterdata!C71,winterdata!C110,winterdata!C149,winterdata!C188,winterdata!C227,winterdata!C266)</f>
        <v>38209325</v>
      </c>
      <c r="D38" s="123">
        <f>AVERAGE(winterdata!D32,winterdata!D71,winterdata!D110,winterdata!D149,winterdata!D188,winterdata!D227,winterdata!D266)</f>
        <v>1544.5714285714287</v>
      </c>
      <c r="E38" s="123">
        <f>SUM(winterdata!E32,winterdata!E71,winterdata!E110,winterdata!E149,winterdata!E188,winterdata!E227,winterdata!E266)</f>
        <v>35659969</v>
      </c>
      <c r="F38" s="83">
        <f t="shared" si="4"/>
        <v>3709.8571428571431</v>
      </c>
      <c r="G38" s="26">
        <f t="shared" si="4"/>
        <v>73869294</v>
      </c>
      <c r="H38" s="164"/>
      <c r="I38" s="173"/>
      <c r="J38" s="176"/>
      <c r="K38" s="155">
        <f t="shared" si="1"/>
        <v>17646.320182094081</v>
      </c>
      <c r="L38" s="156">
        <f t="shared" si="2"/>
        <v>23087.290325564187</v>
      </c>
      <c r="M38" s="157">
        <f t="shared" si="3"/>
        <v>19911.627632946973</v>
      </c>
    </row>
    <row r="39" spans="1:13" x14ac:dyDescent="0.35">
      <c r="A39" s="18" t="s">
        <v>13</v>
      </c>
      <c r="B39" s="123">
        <f>AVERAGE(winterdata!B33,winterdata!B72,winterdata!B111,winterdata!B150,winterdata!B189,winterdata!B228,winterdata!B267)</f>
        <v>295.42857142857144</v>
      </c>
      <c r="C39" s="123">
        <f>SUM(winterdata!C33,winterdata!C72,winterdata!C111,winterdata!C150,winterdata!C189,winterdata!C228,winterdata!C267)</f>
        <v>3559980</v>
      </c>
      <c r="D39" s="123">
        <f>AVERAGE(winterdata!D33,winterdata!D72,winterdata!D111,winterdata!D150,winterdata!D189,winterdata!D228,winterdata!D267)</f>
        <v>241.42857142857142</v>
      </c>
      <c r="E39" s="123">
        <f>SUM(winterdata!E33,winterdata!E72,winterdata!E111,winterdata!E150,winterdata!E189,winterdata!E228,winterdata!E267)</f>
        <v>4265140</v>
      </c>
      <c r="F39" s="83">
        <f t="shared" si="4"/>
        <v>536.85714285714289</v>
      </c>
      <c r="G39" s="26">
        <f t="shared" si="4"/>
        <v>7825120</v>
      </c>
      <c r="H39" s="164"/>
      <c r="I39" s="173"/>
      <c r="J39" s="176"/>
      <c r="K39" s="155">
        <f t="shared" si="1"/>
        <v>12050.22243713733</v>
      </c>
      <c r="L39" s="156">
        <f t="shared" si="2"/>
        <v>17666.260355029586</v>
      </c>
      <c r="M39" s="157">
        <f t="shared" si="3"/>
        <v>14575.795635976583</v>
      </c>
    </row>
    <row r="40" spans="1:13" x14ac:dyDescent="0.35">
      <c r="A40" s="18" t="s">
        <v>14</v>
      </c>
      <c r="B40" s="123">
        <f>AVERAGE(winterdata!B34,winterdata!B73,winterdata!B112,winterdata!B151,winterdata!B190,winterdata!B229,winterdata!B268)</f>
        <v>9570</v>
      </c>
      <c r="C40" s="123">
        <f>SUM(winterdata!C34,winterdata!C73,winterdata!C112,winterdata!C151,winterdata!C190,winterdata!C229,winterdata!C268)</f>
        <v>44071058</v>
      </c>
      <c r="D40" s="123">
        <f>AVERAGE(winterdata!D34,winterdata!D73,winterdata!D112,winterdata!D151,winterdata!D190,winterdata!D229,winterdata!D268)</f>
        <v>3158.2857142857142</v>
      </c>
      <c r="E40" s="123">
        <f>SUM(winterdata!E34,winterdata!E73,winterdata!E112,winterdata!E151,winterdata!E190,winterdata!E229,winterdata!E268)</f>
        <v>32507678</v>
      </c>
      <c r="F40" s="83">
        <f t="shared" si="4"/>
        <v>12728.285714285714</v>
      </c>
      <c r="G40" s="26">
        <f t="shared" si="4"/>
        <v>76578736</v>
      </c>
      <c r="H40" s="164"/>
      <c r="I40" s="173"/>
      <c r="J40" s="176"/>
      <c r="K40" s="155">
        <f t="shared" si="1"/>
        <v>4605.1262277951937</v>
      </c>
      <c r="L40" s="156">
        <f t="shared" si="2"/>
        <v>10292.823683734396</v>
      </c>
      <c r="M40" s="157">
        <f t="shared" si="3"/>
        <v>6016.4218276504525</v>
      </c>
    </row>
    <row r="41" spans="1:13" ht="15" thickBot="1" x14ac:dyDescent="0.4">
      <c r="A41" s="18" t="s">
        <v>15</v>
      </c>
      <c r="B41" s="123">
        <f>AVERAGE(winterdata!B35,winterdata!B74,winterdata!B113,winterdata!B152,winterdata!B191,winterdata!B230,winterdata!B269)</f>
        <v>187.42857142857142</v>
      </c>
      <c r="C41" s="123">
        <f>SUM(winterdata!C35,winterdata!C74,winterdata!C113,winterdata!C152,winterdata!C191,winterdata!C230,winterdata!C269)</f>
        <v>2459028.6599999974</v>
      </c>
      <c r="D41" s="123">
        <f>AVERAGE(winterdata!D35,winterdata!D74,winterdata!D113,winterdata!D152,winterdata!D191,winterdata!D230,winterdata!D269)</f>
        <v>88.142857142857139</v>
      </c>
      <c r="E41" s="123">
        <f>SUM(winterdata!E35,winterdata!E74,winterdata!E113,winterdata!E152,winterdata!E191,winterdata!E230,winterdata!E269)</f>
        <v>1630527.2799999954</v>
      </c>
      <c r="F41" s="85">
        <f t="shared" si="4"/>
        <v>275.57142857142856</v>
      </c>
      <c r="G41" s="28">
        <f t="shared" si="4"/>
        <v>4089555.939999993</v>
      </c>
      <c r="H41" s="165"/>
      <c r="I41" s="174"/>
      <c r="J41" s="177"/>
      <c r="K41" s="158">
        <f t="shared" si="1"/>
        <v>13119.817545731694</v>
      </c>
      <c r="L41" s="159">
        <f t="shared" si="2"/>
        <v>18498.688752025879</v>
      </c>
      <c r="M41" s="160">
        <f t="shared" si="3"/>
        <v>14840.275572835642</v>
      </c>
    </row>
    <row r="42" spans="1:13" x14ac:dyDescent="0.35">
      <c r="A42" s="140" t="s">
        <v>19</v>
      </c>
      <c r="B42" s="141">
        <f>AVERAGE(winterdata!B36,winterdata!B75,winterdata!B114,winterdata!B153,winterdata!B192,winterdata!B231,winterdata!B270)</f>
        <v>5270.2857142857147</v>
      </c>
      <c r="C42" s="141">
        <f>SUM(winterdata!C36,winterdata!C75,winterdata!C114,winterdata!C153,winterdata!C192,winterdata!C231,winterdata!C270)</f>
        <v>119268297.45999999</v>
      </c>
      <c r="D42" s="141">
        <f>AVERAGE(winterdata!D36,winterdata!D75,winterdata!D114,winterdata!D153,winterdata!D192,winterdata!D231,winterdata!D270)</f>
        <v>4826.1428571428569</v>
      </c>
      <c r="E42" s="141">
        <f>SUM(winterdata!E36,winterdata!E75,winterdata!E114,winterdata!E153,winterdata!E192,winterdata!E231,winterdata!E270)</f>
        <v>372199060.55000001</v>
      </c>
      <c r="F42" s="144">
        <f>B42+D42</f>
        <v>10096.428571428572</v>
      </c>
      <c r="G42" s="145">
        <f>C42+E42</f>
        <v>491467358.00999999</v>
      </c>
      <c r="H42" s="191">
        <f>G42/G10</f>
        <v>0.29015891429313972</v>
      </c>
      <c r="I42" s="179">
        <f>F42/F10</f>
        <v>6.3385434202107658E-3</v>
      </c>
      <c r="J42" s="182">
        <f>E42/G42</f>
        <v>0.75732203672095511</v>
      </c>
      <c r="K42" s="152">
        <f t="shared" si="1"/>
        <v>22630.328586685457</v>
      </c>
      <c r="L42" s="153">
        <f t="shared" si="2"/>
        <v>77121.43456324187</v>
      </c>
      <c r="M42" s="154">
        <f t="shared" si="3"/>
        <v>48677.347096851779</v>
      </c>
    </row>
    <row r="43" spans="1:13" x14ac:dyDescent="0.35">
      <c r="A43" s="18" t="s">
        <v>9</v>
      </c>
      <c r="B43" s="123">
        <f>AVERAGE(winterdata!B37,winterdata!B76,winterdata!B115,winterdata!B154,winterdata!B193,winterdata!B232,winterdata!B271)</f>
        <v>42.285714285714285</v>
      </c>
      <c r="C43" s="123">
        <f>SUM(winterdata!C37,winterdata!C76,winterdata!C115,winterdata!C154,winterdata!C193,winterdata!C232,winterdata!C271)</f>
        <v>4426225</v>
      </c>
      <c r="D43" s="123">
        <f>AVERAGE(winterdata!D37,winterdata!D76,winterdata!D115,winterdata!D154,winterdata!D193,winterdata!D232,winterdata!D271)</f>
        <v>69.285714285714292</v>
      </c>
      <c r="E43" s="123">
        <f>SUM(winterdata!E37,winterdata!E76,winterdata!E115,winterdata!E154,winterdata!E193,winterdata!E232,winterdata!E271)</f>
        <v>26817707</v>
      </c>
      <c r="F43" s="83">
        <f>B43+D43</f>
        <v>111.57142857142858</v>
      </c>
      <c r="G43" s="146">
        <f>C43+E43</f>
        <v>31243932</v>
      </c>
      <c r="H43" s="192"/>
      <c r="I43" s="180"/>
      <c r="J43" s="183"/>
      <c r="K43" s="155">
        <f t="shared" si="1"/>
        <v>104674.23986486487</v>
      </c>
      <c r="L43" s="156">
        <f t="shared" si="2"/>
        <v>387059.68865979376</v>
      </c>
      <c r="M43" s="157">
        <f t="shared" si="3"/>
        <v>280035.24199743912</v>
      </c>
    </row>
    <row r="44" spans="1:13" x14ac:dyDescent="0.35">
      <c r="A44" s="18" t="s">
        <v>11</v>
      </c>
      <c r="B44" s="123">
        <f>AVERAGE(winterdata!B38,winterdata!B77,winterdata!B116,winterdata!B155,winterdata!B194,winterdata!B233,winterdata!B272)</f>
        <v>277.14285714285717</v>
      </c>
      <c r="C44" s="123">
        <f>SUM(winterdata!C38,winterdata!C77,winterdata!C116,winterdata!C155,winterdata!C194,winterdata!C233,winterdata!C272)</f>
        <v>1517429.9999999965</v>
      </c>
      <c r="D44" s="123">
        <f>AVERAGE(winterdata!D38,winterdata!D77,winterdata!D116,winterdata!D155,winterdata!D194,winterdata!D233,winterdata!D272)</f>
        <v>759.14285714285711</v>
      </c>
      <c r="E44" s="123">
        <f>SUM(winterdata!E38,winterdata!E77,winterdata!E116,winterdata!E155,winterdata!E194,winterdata!E233,winterdata!E272)</f>
        <v>8506582.2999999933</v>
      </c>
      <c r="F44" s="83">
        <f t="shared" ref="F44:G48" si="5">B44+D44</f>
        <v>1036.2857142857142</v>
      </c>
      <c r="G44" s="146">
        <f t="shared" si="5"/>
        <v>10024012.29999999</v>
      </c>
      <c r="H44" s="192"/>
      <c r="I44" s="180"/>
      <c r="J44" s="183"/>
      <c r="K44" s="155">
        <f t="shared" si="1"/>
        <v>5475.262886597925</v>
      </c>
      <c r="L44" s="156">
        <f t="shared" si="2"/>
        <v>11205.509239744064</v>
      </c>
      <c r="M44" s="157">
        <f t="shared" si="3"/>
        <v>9673.0198649021131</v>
      </c>
    </row>
    <row r="45" spans="1:13" x14ac:dyDescent="0.35">
      <c r="A45" s="18" t="s">
        <v>12</v>
      </c>
      <c r="B45" s="123">
        <f>AVERAGE(winterdata!B39,winterdata!B78,winterdata!B117,winterdata!B156,winterdata!B195,winterdata!B234,winterdata!B273)</f>
        <v>95.714285714285708</v>
      </c>
      <c r="C45" s="123">
        <f>SUM(winterdata!C39,winterdata!C78,winterdata!C117,winterdata!C156,winterdata!C195,winterdata!C234,winterdata!C273)</f>
        <v>26925180</v>
      </c>
      <c r="D45" s="123">
        <f>AVERAGE(winterdata!D39,winterdata!D78,winterdata!D117,winterdata!D156,winterdata!D195,winterdata!D234,winterdata!D273)</f>
        <v>223.28571428571428</v>
      </c>
      <c r="E45" s="123">
        <f>SUM(winterdata!E39,winterdata!E78,winterdata!E117,winterdata!E156,winterdata!E195,winterdata!E234,winterdata!E273)</f>
        <v>57498262</v>
      </c>
      <c r="F45" s="83">
        <f t="shared" si="5"/>
        <v>319</v>
      </c>
      <c r="G45" s="146">
        <f t="shared" si="5"/>
        <v>84423442</v>
      </c>
      <c r="H45" s="192"/>
      <c r="I45" s="180"/>
      <c r="J45" s="183"/>
      <c r="K45" s="155">
        <f t="shared" si="1"/>
        <v>281307.8507462687</v>
      </c>
      <c r="L45" s="156">
        <f t="shared" si="2"/>
        <v>257509.81062060141</v>
      </c>
      <c r="M45" s="157">
        <f t="shared" si="3"/>
        <v>264650.28840125393</v>
      </c>
    </row>
    <row r="46" spans="1:13" x14ac:dyDescent="0.35">
      <c r="A46" s="18" t="s">
        <v>13</v>
      </c>
      <c r="B46" s="123">
        <f>AVERAGE(winterdata!B40,winterdata!B79,winterdata!B118,winterdata!B157,winterdata!B196,winterdata!B235,winterdata!B274)</f>
        <v>4</v>
      </c>
      <c r="C46" s="123">
        <f>SUM(winterdata!C40,winterdata!C79,winterdata!C118,winterdata!C157,winterdata!C196,winterdata!C235,winterdata!C274)</f>
        <v>1249640</v>
      </c>
      <c r="D46" s="123">
        <f>AVERAGE(winterdata!D40,winterdata!D79,winterdata!D118,winterdata!D157,winterdata!D196,winterdata!D235,winterdata!D274)</f>
        <v>16.142857142857142</v>
      </c>
      <c r="E46" s="123">
        <f>SUM(winterdata!E40,winterdata!E79,winterdata!E118,winterdata!E157,winterdata!E196,winterdata!E235,winterdata!E274)</f>
        <v>4026750</v>
      </c>
      <c r="F46" s="83">
        <f t="shared" si="5"/>
        <v>20.142857142857142</v>
      </c>
      <c r="G46" s="146">
        <f t="shared" si="5"/>
        <v>5276390</v>
      </c>
      <c r="H46" s="192"/>
      <c r="I46" s="180"/>
      <c r="J46" s="183"/>
      <c r="K46" s="155">
        <f t="shared" si="1"/>
        <v>312410</v>
      </c>
      <c r="L46" s="156">
        <f t="shared" si="2"/>
        <v>249444.69026548674</v>
      </c>
      <c r="M46" s="157">
        <f t="shared" si="3"/>
        <v>261948.43971631207</v>
      </c>
    </row>
    <row r="47" spans="1:13" x14ac:dyDescent="0.35">
      <c r="A47" s="18" t="s">
        <v>14</v>
      </c>
      <c r="B47" s="123">
        <f>AVERAGE(winterdata!B41,winterdata!B80,winterdata!B119,winterdata!B158,winterdata!B197,winterdata!B236,winterdata!B275)</f>
        <v>4841.7142857142853</v>
      </c>
      <c r="C47" s="123">
        <f>SUM(winterdata!C41,winterdata!C80,winterdata!C119,winterdata!C158,winterdata!C197,winterdata!C236,winterdata!C275)</f>
        <v>83799195</v>
      </c>
      <c r="D47" s="123">
        <f>AVERAGE(winterdata!D41,winterdata!D80,winterdata!D119,winterdata!D158,winterdata!D197,winterdata!D236,winterdata!D275)</f>
        <v>3737.5714285714284</v>
      </c>
      <c r="E47" s="123">
        <f>SUM(winterdata!E41,winterdata!E80,winterdata!E119,winterdata!E158,winterdata!E197,winterdata!E236,winterdata!E275)</f>
        <v>268824006</v>
      </c>
      <c r="F47" s="83">
        <f t="shared" si="5"/>
        <v>8579.2857142857138</v>
      </c>
      <c r="G47" s="146">
        <f t="shared" si="5"/>
        <v>352623201</v>
      </c>
      <c r="H47" s="192"/>
      <c r="I47" s="180"/>
      <c r="J47" s="183"/>
      <c r="K47" s="155">
        <f t="shared" si="1"/>
        <v>17307.753009559779</v>
      </c>
      <c r="L47" s="156">
        <f t="shared" si="2"/>
        <v>71924.780873753014</v>
      </c>
      <c r="M47" s="157">
        <f t="shared" si="3"/>
        <v>41101.696894513363</v>
      </c>
    </row>
    <row r="48" spans="1:13" ht="15" thickBot="1" x14ac:dyDescent="0.4">
      <c r="A48" s="22" t="s">
        <v>15</v>
      </c>
      <c r="B48" s="147">
        <f>AVERAGE(winterdata!B42,winterdata!B81,winterdata!B120,winterdata!B159,winterdata!B198,winterdata!B237,winterdata!B276)</f>
        <v>9.4285714285714288</v>
      </c>
      <c r="C48" s="147">
        <f>SUM(winterdata!C42,winterdata!C81,winterdata!C120,winterdata!C159,winterdata!C198,winterdata!C237,winterdata!C276)</f>
        <v>1350627.4599999997</v>
      </c>
      <c r="D48" s="147">
        <f>AVERAGE(winterdata!D42,winterdata!D81,winterdata!D120,winterdata!D159,winterdata!D198,winterdata!D237,winterdata!D276)</f>
        <v>20.714285714285715</v>
      </c>
      <c r="E48" s="147">
        <f>SUM(winterdata!E42,winterdata!E81,winterdata!E120,winterdata!E159,winterdata!E198,winterdata!E237,winterdata!E276)</f>
        <v>6525753.2499999907</v>
      </c>
      <c r="F48" s="84">
        <f t="shared" si="5"/>
        <v>30.142857142857146</v>
      </c>
      <c r="G48" s="88">
        <f t="shared" si="5"/>
        <v>7876380.7099999906</v>
      </c>
      <c r="H48" s="193"/>
      <c r="I48" s="194"/>
      <c r="J48" s="195"/>
      <c r="K48" s="158">
        <f t="shared" si="1"/>
        <v>143248.36696969694</v>
      </c>
      <c r="L48" s="159">
        <f t="shared" si="2"/>
        <v>315036.36379310297</v>
      </c>
      <c r="M48" s="160">
        <f t="shared" si="3"/>
        <v>261301.72971563946</v>
      </c>
    </row>
    <row r="49" spans="2:13" x14ac:dyDescent="0.35">
      <c r="B49" s="123"/>
      <c r="K49" s="89"/>
      <c r="L49" s="89"/>
      <c r="M49" s="89"/>
    </row>
  </sheetData>
  <mergeCells count="22">
    <mergeCell ref="B2:C2"/>
    <mergeCell ref="E2:F2"/>
    <mergeCell ref="H2:I2"/>
    <mergeCell ref="K2:L2"/>
    <mergeCell ref="N2:O2"/>
    <mergeCell ref="T2:U2"/>
    <mergeCell ref="H11:H18"/>
    <mergeCell ref="I11:I18"/>
    <mergeCell ref="J11:J18"/>
    <mergeCell ref="H19:H26"/>
    <mergeCell ref="I19:I26"/>
    <mergeCell ref="J19:J26"/>
    <mergeCell ref="Q2:R2"/>
    <mergeCell ref="H42:H48"/>
    <mergeCell ref="I42:I48"/>
    <mergeCell ref="J42:J48"/>
    <mergeCell ref="H27:H34"/>
    <mergeCell ref="I27:I34"/>
    <mergeCell ref="J27:J34"/>
    <mergeCell ref="H35:H41"/>
    <mergeCell ref="I35:I41"/>
    <mergeCell ref="J35:J41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F622-F376-4F37-AA64-68F93543FE2C}">
  <sheetPr>
    <tabColor theme="0" tint="-0.14999847407452621"/>
  </sheetPr>
  <dimension ref="A2:H276"/>
  <sheetViews>
    <sheetView workbookViewId="0">
      <selection activeCell="E287" sqref="E287"/>
    </sheetView>
  </sheetViews>
  <sheetFormatPr defaultRowHeight="14.5" x14ac:dyDescent="0.35"/>
  <cols>
    <col min="1" max="1" width="25" customWidth="1"/>
    <col min="2" max="2" width="16.6328125" customWidth="1"/>
    <col min="3" max="3" width="15.36328125" customWidth="1"/>
    <col min="4" max="4" width="14.90625" customWidth="1"/>
    <col min="5" max="5" width="24.1796875" customWidth="1"/>
  </cols>
  <sheetData>
    <row r="2" spans="1:8" x14ac:dyDescent="0.35">
      <c r="A2" t="s">
        <v>45</v>
      </c>
      <c r="B2" t="s">
        <v>46</v>
      </c>
      <c r="C2" t="s">
        <v>47</v>
      </c>
      <c r="D2" t="s">
        <v>48</v>
      </c>
      <c r="E2" t="s">
        <v>49</v>
      </c>
    </row>
    <row r="3" spans="1:8" x14ac:dyDescent="0.35">
      <c r="A3" s="121" t="s">
        <v>53</v>
      </c>
    </row>
    <row r="4" spans="1:8" x14ac:dyDescent="0.35">
      <c r="A4" s="124" t="s">
        <v>29</v>
      </c>
      <c r="B4" s="125">
        <v>1541061</v>
      </c>
      <c r="C4" s="125">
        <v>49237709.759999998</v>
      </c>
      <c r="D4" s="125">
        <v>27934</v>
      </c>
      <c r="E4" s="125">
        <v>42039889.699999996</v>
      </c>
    </row>
    <row r="5" spans="1:8" x14ac:dyDescent="0.35">
      <c r="A5" s="126" t="s">
        <v>8</v>
      </c>
      <c r="B5">
        <v>1271257</v>
      </c>
      <c r="C5">
        <v>30770728.550000001</v>
      </c>
      <c r="D5">
        <v>5725</v>
      </c>
      <c r="E5">
        <v>240744.84999999998</v>
      </c>
    </row>
    <row r="6" spans="1:8" x14ac:dyDescent="0.35">
      <c r="A6" s="122" t="s">
        <v>9</v>
      </c>
      <c r="B6">
        <v>28007</v>
      </c>
      <c r="C6">
        <v>814378</v>
      </c>
      <c r="D6">
        <v>50</v>
      </c>
      <c r="E6" s="161">
        <v>3443</v>
      </c>
      <c r="F6" s="162"/>
      <c r="G6" s="161"/>
      <c r="H6" s="161"/>
    </row>
    <row r="7" spans="1:8" x14ac:dyDescent="0.35">
      <c r="A7" s="122" t="s">
        <v>10</v>
      </c>
      <c r="B7">
        <v>1474</v>
      </c>
      <c r="C7">
        <v>53623</v>
      </c>
      <c r="D7">
        <v>0</v>
      </c>
      <c r="E7" s="161">
        <v>0</v>
      </c>
      <c r="F7" s="162"/>
      <c r="G7" s="161"/>
      <c r="H7" s="161"/>
    </row>
    <row r="8" spans="1:8" x14ac:dyDescent="0.35">
      <c r="A8" s="122" t="s">
        <v>11</v>
      </c>
      <c r="B8">
        <v>242513</v>
      </c>
      <c r="C8">
        <v>7080328</v>
      </c>
      <c r="D8">
        <v>374</v>
      </c>
      <c r="E8" s="161">
        <v>2146.3000000000002</v>
      </c>
      <c r="F8" s="162"/>
      <c r="G8" s="161"/>
      <c r="H8" s="161"/>
    </row>
    <row r="9" spans="1:8" x14ac:dyDescent="0.35">
      <c r="A9" s="122" t="s">
        <v>12</v>
      </c>
      <c r="B9">
        <v>226575</v>
      </c>
      <c r="C9">
        <v>5856170</v>
      </c>
      <c r="D9">
        <v>468</v>
      </c>
      <c r="E9" s="161">
        <v>23359</v>
      </c>
      <c r="F9" s="162"/>
      <c r="G9" s="161"/>
      <c r="H9" s="161"/>
    </row>
    <row r="10" spans="1:8" x14ac:dyDescent="0.35">
      <c r="A10" s="122" t="s">
        <v>13</v>
      </c>
      <c r="B10">
        <v>40844</v>
      </c>
      <c r="C10">
        <v>886600</v>
      </c>
      <c r="D10">
        <v>182</v>
      </c>
      <c r="E10" s="161">
        <v>9200</v>
      </c>
      <c r="F10" s="162"/>
      <c r="G10" s="161"/>
      <c r="H10" s="161"/>
    </row>
    <row r="11" spans="1:8" x14ac:dyDescent="0.35">
      <c r="A11" s="122" t="s">
        <v>14</v>
      </c>
      <c r="B11">
        <v>720803</v>
      </c>
      <c r="C11">
        <v>15800397</v>
      </c>
      <c r="D11">
        <v>4645</v>
      </c>
      <c r="E11" s="161">
        <v>201590</v>
      </c>
      <c r="F11" s="162"/>
      <c r="G11" s="161"/>
      <c r="H11" s="161"/>
    </row>
    <row r="12" spans="1:8" x14ac:dyDescent="0.35">
      <c r="A12" s="122" t="s">
        <v>15</v>
      </c>
      <c r="B12">
        <v>11041</v>
      </c>
      <c r="C12">
        <v>279232.54999999987</v>
      </c>
      <c r="D12">
        <v>6</v>
      </c>
      <c r="E12" s="161">
        <v>1006.55</v>
      </c>
      <c r="F12" s="162"/>
      <c r="G12" s="161"/>
      <c r="H12" s="161"/>
    </row>
    <row r="13" spans="1:8" x14ac:dyDescent="0.35">
      <c r="A13" s="127" t="s">
        <v>16</v>
      </c>
      <c r="B13">
        <v>149645</v>
      </c>
      <c r="C13">
        <v>3685755.83</v>
      </c>
      <c r="D13">
        <v>1200</v>
      </c>
      <c r="E13" s="161">
        <v>30206</v>
      </c>
      <c r="F13" s="161"/>
      <c r="G13" s="161"/>
      <c r="H13" s="161"/>
    </row>
    <row r="14" spans="1:8" x14ac:dyDescent="0.35">
      <c r="A14" s="122" t="s">
        <v>9</v>
      </c>
      <c r="B14">
        <v>5838</v>
      </c>
      <c r="C14">
        <v>149091</v>
      </c>
      <c r="D14">
        <v>0</v>
      </c>
      <c r="E14" s="161">
        <v>0</v>
      </c>
      <c r="F14" s="161"/>
      <c r="G14" s="161"/>
      <c r="H14" s="161"/>
    </row>
    <row r="15" spans="1:8" x14ac:dyDescent="0.35">
      <c r="A15" s="122" t="s">
        <v>10</v>
      </c>
      <c r="B15">
        <v>109</v>
      </c>
      <c r="C15">
        <v>3136</v>
      </c>
      <c r="D15">
        <v>0</v>
      </c>
      <c r="E15">
        <v>0</v>
      </c>
    </row>
    <row r="16" spans="1:8" x14ac:dyDescent="0.35">
      <c r="A16" s="122" t="s">
        <v>11</v>
      </c>
      <c r="B16">
        <v>37340</v>
      </c>
      <c r="C16">
        <v>1039521</v>
      </c>
      <c r="D16">
        <v>0</v>
      </c>
      <c r="E16">
        <v>0</v>
      </c>
    </row>
    <row r="17" spans="1:5" x14ac:dyDescent="0.35">
      <c r="A17" s="122" t="s">
        <v>12</v>
      </c>
      <c r="B17">
        <v>28756</v>
      </c>
      <c r="C17">
        <v>710465</v>
      </c>
      <c r="D17">
        <v>125</v>
      </c>
      <c r="E17">
        <v>3944</v>
      </c>
    </row>
    <row r="18" spans="1:5" x14ac:dyDescent="0.35">
      <c r="A18" s="122" t="s">
        <v>13</v>
      </c>
      <c r="B18">
        <v>8984</v>
      </c>
      <c r="C18">
        <v>234660</v>
      </c>
      <c r="D18">
        <v>0</v>
      </c>
      <c r="E18">
        <v>0</v>
      </c>
    </row>
    <row r="19" spans="1:5" x14ac:dyDescent="0.35">
      <c r="A19" s="122" t="s">
        <v>14</v>
      </c>
      <c r="B19">
        <v>65660</v>
      </c>
      <c r="C19">
        <v>1481037</v>
      </c>
      <c r="D19">
        <v>1075</v>
      </c>
      <c r="E19">
        <v>26262</v>
      </c>
    </row>
    <row r="20" spans="1:5" x14ac:dyDescent="0.35">
      <c r="A20" s="122" t="s">
        <v>15</v>
      </c>
      <c r="B20">
        <v>2958</v>
      </c>
      <c r="C20">
        <v>67845.829999999885</v>
      </c>
      <c r="D20">
        <v>0</v>
      </c>
      <c r="E20">
        <v>0</v>
      </c>
    </row>
    <row r="21" spans="1:5" x14ac:dyDescent="0.35">
      <c r="A21" s="128" t="s">
        <v>50</v>
      </c>
      <c r="B21">
        <v>97804</v>
      </c>
      <c r="C21">
        <v>4342978.53</v>
      </c>
      <c r="D21">
        <v>9038</v>
      </c>
      <c r="E21">
        <v>2264416.8600000003</v>
      </c>
    </row>
    <row r="22" spans="1:5" x14ac:dyDescent="0.35">
      <c r="A22" s="122" t="s">
        <v>9</v>
      </c>
      <c r="B22">
        <v>4089</v>
      </c>
      <c r="C22">
        <v>296520</v>
      </c>
      <c r="D22">
        <v>470</v>
      </c>
      <c r="E22">
        <v>74081</v>
      </c>
    </row>
    <row r="23" spans="1:5" x14ac:dyDescent="0.35">
      <c r="A23" s="122" t="s">
        <v>10</v>
      </c>
      <c r="B23">
        <v>169</v>
      </c>
      <c r="C23">
        <v>34964</v>
      </c>
      <c r="D23">
        <v>0</v>
      </c>
      <c r="E23">
        <v>0</v>
      </c>
    </row>
    <row r="24" spans="1:5" x14ac:dyDescent="0.35">
      <c r="A24" s="122" t="s">
        <v>11</v>
      </c>
      <c r="B24">
        <v>19996</v>
      </c>
      <c r="C24">
        <v>64212.999999999898</v>
      </c>
      <c r="D24">
        <v>1928</v>
      </c>
      <c r="E24">
        <v>15075.19999999999</v>
      </c>
    </row>
    <row r="25" spans="1:5" x14ac:dyDescent="0.35">
      <c r="A25" s="122" t="s">
        <v>12</v>
      </c>
      <c r="B25">
        <v>21836</v>
      </c>
      <c r="C25">
        <v>1361732</v>
      </c>
      <c r="D25">
        <v>1973</v>
      </c>
      <c r="E25">
        <v>1336232</v>
      </c>
    </row>
    <row r="26" spans="1:5" x14ac:dyDescent="0.35">
      <c r="A26" s="122" t="s">
        <v>13</v>
      </c>
      <c r="B26">
        <v>3286</v>
      </c>
      <c r="C26">
        <v>154420</v>
      </c>
      <c r="D26">
        <v>215</v>
      </c>
      <c r="E26">
        <v>34640</v>
      </c>
    </row>
    <row r="27" spans="1:5" x14ac:dyDescent="0.35">
      <c r="A27" s="122" t="s">
        <v>14</v>
      </c>
      <c r="B27">
        <v>47179</v>
      </c>
      <c r="C27">
        <v>2367116</v>
      </c>
      <c r="D27">
        <v>4362</v>
      </c>
      <c r="E27">
        <v>792996</v>
      </c>
    </row>
    <row r="28" spans="1:5" x14ac:dyDescent="0.35">
      <c r="A28" s="122" t="s">
        <v>15</v>
      </c>
      <c r="B28">
        <v>1249</v>
      </c>
      <c r="C28">
        <v>64013.529999999897</v>
      </c>
      <c r="D28">
        <v>90</v>
      </c>
      <c r="E28">
        <v>11392.66</v>
      </c>
    </row>
    <row r="29" spans="1:5" x14ac:dyDescent="0.35">
      <c r="A29" s="129" t="s">
        <v>51</v>
      </c>
      <c r="B29">
        <v>17090</v>
      </c>
      <c r="C29">
        <v>5103527.8199999994</v>
      </c>
      <c r="D29">
        <v>7265</v>
      </c>
      <c r="E29">
        <v>4396632.6999999993</v>
      </c>
    </row>
    <row r="30" spans="1:5" x14ac:dyDescent="0.35">
      <c r="A30" s="122" t="s">
        <v>9</v>
      </c>
      <c r="B30">
        <v>332</v>
      </c>
      <c r="C30">
        <v>295393</v>
      </c>
      <c r="D30">
        <v>244</v>
      </c>
      <c r="E30">
        <v>354374</v>
      </c>
    </row>
    <row r="31" spans="1:5" x14ac:dyDescent="0.35">
      <c r="A31" s="122" t="s">
        <v>11</v>
      </c>
      <c r="B31">
        <v>4688</v>
      </c>
      <c r="C31">
        <v>151168.6</v>
      </c>
      <c r="D31">
        <v>2168</v>
      </c>
      <c r="E31">
        <v>126084.8</v>
      </c>
    </row>
    <row r="32" spans="1:5" x14ac:dyDescent="0.35">
      <c r="A32" s="122" t="s">
        <v>12</v>
      </c>
      <c r="B32">
        <v>2196</v>
      </c>
      <c r="C32">
        <v>2294410</v>
      </c>
      <c r="D32">
        <v>1490</v>
      </c>
      <c r="E32">
        <v>2127611</v>
      </c>
    </row>
    <row r="33" spans="1:5" x14ac:dyDescent="0.35">
      <c r="A33" s="122" t="s">
        <v>13</v>
      </c>
      <c r="B33">
        <v>290</v>
      </c>
      <c r="C33">
        <v>148500</v>
      </c>
      <c r="D33">
        <v>242</v>
      </c>
      <c r="E33">
        <v>242830</v>
      </c>
    </row>
    <row r="34" spans="1:5" x14ac:dyDescent="0.35">
      <c r="A34" s="122" t="s">
        <v>14</v>
      </c>
      <c r="B34">
        <v>9398</v>
      </c>
      <c r="C34">
        <v>2090094</v>
      </c>
      <c r="D34">
        <v>3029</v>
      </c>
      <c r="E34">
        <v>1447377</v>
      </c>
    </row>
    <row r="35" spans="1:5" x14ac:dyDescent="0.35">
      <c r="A35" s="122" t="s">
        <v>15</v>
      </c>
      <c r="B35">
        <v>186</v>
      </c>
      <c r="C35">
        <v>123962.2199999999</v>
      </c>
      <c r="D35">
        <v>92</v>
      </c>
      <c r="E35">
        <v>98355.89999999979</v>
      </c>
    </row>
    <row r="36" spans="1:5" x14ac:dyDescent="0.35">
      <c r="A36" s="130" t="s">
        <v>19</v>
      </c>
      <c r="B36">
        <v>5265</v>
      </c>
      <c r="C36">
        <v>5334719.0299999993</v>
      </c>
      <c r="D36">
        <v>4706</v>
      </c>
      <c r="E36">
        <v>35107889.289999992</v>
      </c>
    </row>
    <row r="37" spans="1:5" x14ac:dyDescent="0.35">
      <c r="A37" s="122" t="s">
        <v>9</v>
      </c>
      <c r="B37">
        <v>31</v>
      </c>
      <c r="C37">
        <v>325991</v>
      </c>
      <c r="D37">
        <v>77</v>
      </c>
      <c r="E37">
        <v>3813939</v>
      </c>
    </row>
    <row r="38" spans="1:5" x14ac:dyDescent="0.35">
      <c r="A38" s="122" t="s">
        <v>11</v>
      </c>
      <c r="B38">
        <v>280</v>
      </c>
      <c r="C38">
        <v>83516.099999999788</v>
      </c>
      <c r="D38">
        <v>757</v>
      </c>
      <c r="E38">
        <v>600122.09999999893</v>
      </c>
    </row>
    <row r="39" spans="1:5" x14ac:dyDescent="0.35">
      <c r="A39" s="122" t="s">
        <v>12</v>
      </c>
      <c r="B39">
        <v>94</v>
      </c>
      <c r="C39">
        <v>1045754</v>
      </c>
      <c r="D39">
        <v>218</v>
      </c>
      <c r="E39">
        <v>5005529</v>
      </c>
    </row>
    <row r="40" spans="1:5" x14ac:dyDescent="0.35">
      <c r="A40" s="122" t="s">
        <v>13</v>
      </c>
      <c r="B40">
        <v>2</v>
      </c>
      <c r="C40">
        <v>69830</v>
      </c>
      <c r="D40">
        <v>20</v>
      </c>
      <c r="E40">
        <v>612640</v>
      </c>
    </row>
    <row r="41" spans="1:5" x14ac:dyDescent="0.35">
      <c r="A41" s="122" t="s">
        <v>14</v>
      </c>
      <c r="B41">
        <v>4850</v>
      </c>
      <c r="C41">
        <v>3706611</v>
      </c>
      <c r="D41">
        <v>3613</v>
      </c>
      <c r="E41">
        <v>24165664</v>
      </c>
    </row>
    <row r="42" spans="1:5" x14ac:dyDescent="0.35">
      <c r="A42" s="122" t="s">
        <v>15</v>
      </c>
      <c r="B42">
        <v>8</v>
      </c>
      <c r="C42">
        <v>103016.92999999989</v>
      </c>
      <c r="D42">
        <v>21</v>
      </c>
      <c r="E42">
        <v>909995.18999999797</v>
      </c>
    </row>
    <row r="43" spans="1:5" x14ac:dyDescent="0.35">
      <c r="A43" s="124" t="s">
        <v>30</v>
      </c>
      <c r="B43" s="125">
        <v>1570871</v>
      </c>
      <c r="C43" s="125">
        <v>102000291.03999998</v>
      </c>
      <c r="D43" s="125">
        <v>27972</v>
      </c>
      <c r="E43" s="125">
        <v>62727934.479999997</v>
      </c>
    </row>
    <row r="44" spans="1:5" x14ac:dyDescent="0.35">
      <c r="A44" s="126" t="s">
        <v>8</v>
      </c>
      <c r="B44">
        <v>1306452</v>
      </c>
      <c r="C44">
        <v>64505050.32</v>
      </c>
      <c r="D44">
        <v>6208</v>
      </c>
      <c r="E44">
        <v>474439.26</v>
      </c>
    </row>
    <row r="45" spans="1:5" x14ac:dyDescent="0.35">
      <c r="A45" s="122" t="s">
        <v>9</v>
      </c>
      <c r="B45">
        <v>27967</v>
      </c>
      <c r="C45">
        <v>1789810</v>
      </c>
      <c r="D45">
        <v>50</v>
      </c>
      <c r="E45">
        <v>8829</v>
      </c>
    </row>
    <row r="46" spans="1:5" x14ac:dyDescent="0.35">
      <c r="A46" s="122" t="s">
        <v>10</v>
      </c>
      <c r="B46">
        <v>1484</v>
      </c>
      <c r="C46">
        <v>75461</v>
      </c>
      <c r="D46">
        <v>0</v>
      </c>
      <c r="E46">
        <v>0</v>
      </c>
    </row>
    <row r="47" spans="1:5" x14ac:dyDescent="0.35">
      <c r="A47" s="122" t="s">
        <v>11</v>
      </c>
      <c r="B47">
        <v>243984</v>
      </c>
      <c r="C47">
        <v>14033921</v>
      </c>
      <c r="D47">
        <v>352</v>
      </c>
      <c r="E47">
        <v>4080.2000000000003</v>
      </c>
    </row>
    <row r="48" spans="1:5" x14ac:dyDescent="0.35">
      <c r="A48" s="122" t="s">
        <v>12</v>
      </c>
      <c r="B48">
        <v>226749</v>
      </c>
      <c r="C48">
        <v>12394954</v>
      </c>
      <c r="D48">
        <v>467</v>
      </c>
      <c r="E48">
        <v>48811</v>
      </c>
    </row>
    <row r="49" spans="1:5" x14ac:dyDescent="0.35">
      <c r="A49" s="122" t="s">
        <v>13</v>
      </c>
      <c r="B49">
        <v>40194</v>
      </c>
      <c r="C49">
        <v>1639680</v>
      </c>
      <c r="D49">
        <v>182</v>
      </c>
      <c r="E49">
        <v>10700</v>
      </c>
    </row>
    <row r="50" spans="1:5" x14ac:dyDescent="0.35">
      <c r="A50" s="122" t="s">
        <v>14</v>
      </c>
      <c r="B50">
        <v>754933</v>
      </c>
      <c r="C50">
        <v>34048001</v>
      </c>
      <c r="D50">
        <v>5151</v>
      </c>
      <c r="E50">
        <v>400658</v>
      </c>
    </row>
    <row r="51" spans="1:5" x14ac:dyDescent="0.35">
      <c r="A51" s="122" t="s">
        <v>15</v>
      </c>
      <c r="B51">
        <v>11141</v>
      </c>
      <c r="C51">
        <v>523223.31999999902</v>
      </c>
      <c r="D51">
        <v>6</v>
      </c>
      <c r="E51">
        <v>1361.0599999999899</v>
      </c>
    </row>
    <row r="52" spans="1:5" x14ac:dyDescent="0.35">
      <c r="A52" s="127" t="s">
        <v>16</v>
      </c>
      <c r="B52">
        <v>141788</v>
      </c>
      <c r="C52">
        <v>7215669.9100000001</v>
      </c>
      <c r="D52">
        <v>1111</v>
      </c>
      <c r="E52">
        <v>56136</v>
      </c>
    </row>
    <row r="53" spans="1:5" x14ac:dyDescent="0.35">
      <c r="A53" s="122" t="s">
        <v>9</v>
      </c>
      <c r="B53">
        <v>6073</v>
      </c>
      <c r="C53">
        <v>344485</v>
      </c>
      <c r="D53">
        <v>0</v>
      </c>
      <c r="E53">
        <v>0</v>
      </c>
    </row>
    <row r="54" spans="1:5" x14ac:dyDescent="0.35">
      <c r="A54" s="122" t="s">
        <v>10</v>
      </c>
      <c r="B54">
        <v>110</v>
      </c>
      <c r="C54">
        <v>4742</v>
      </c>
      <c r="D54">
        <v>0</v>
      </c>
      <c r="E54">
        <v>0</v>
      </c>
    </row>
    <row r="55" spans="1:5" x14ac:dyDescent="0.35">
      <c r="A55" s="122" t="s">
        <v>11</v>
      </c>
      <c r="B55">
        <v>37584</v>
      </c>
      <c r="C55">
        <v>2162198</v>
      </c>
      <c r="D55">
        <v>0</v>
      </c>
      <c r="E55">
        <v>0</v>
      </c>
    </row>
    <row r="56" spans="1:5" x14ac:dyDescent="0.35">
      <c r="A56" s="122" t="s">
        <v>12</v>
      </c>
      <c r="B56">
        <v>29542</v>
      </c>
      <c r="C56">
        <v>1509603</v>
      </c>
      <c r="D56">
        <v>131</v>
      </c>
      <c r="E56">
        <v>8193</v>
      </c>
    </row>
    <row r="57" spans="1:5" x14ac:dyDescent="0.35">
      <c r="A57" s="122" t="s">
        <v>13</v>
      </c>
      <c r="B57">
        <v>10082</v>
      </c>
      <c r="C57">
        <v>427020</v>
      </c>
      <c r="D57">
        <v>0</v>
      </c>
      <c r="E57">
        <v>0</v>
      </c>
    </row>
    <row r="58" spans="1:5" x14ac:dyDescent="0.35">
      <c r="A58" s="122" t="s">
        <v>14</v>
      </c>
      <c r="B58">
        <v>55504</v>
      </c>
      <c r="C58">
        <v>2632359</v>
      </c>
      <c r="D58">
        <v>980</v>
      </c>
      <c r="E58">
        <v>47943</v>
      </c>
    </row>
    <row r="59" spans="1:5" x14ac:dyDescent="0.35">
      <c r="A59" s="122" t="s">
        <v>15</v>
      </c>
      <c r="B59">
        <v>2893</v>
      </c>
      <c r="C59">
        <v>135262.91</v>
      </c>
      <c r="D59">
        <v>0</v>
      </c>
      <c r="E59">
        <v>0</v>
      </c>
    </row>
    <row r="60" spans="1:5" x14ac:dyDescent="0.35">
      <c r="A60" s="128" t="s">
        <v>50</v>
      </c>
      <c r="B60">
        <v>100074</v>
      </c>
      <c r="C60">
        <v>7996271.8599999985</v>
      </c>
      <c r="D60">
        <v>9006</v>
      </c>
      <c r="E60">
        <v>4393891.12</v>
      </c>
    </row>
    <row r="61" spans="1:5" x14ac:dyDescent="0.35">
      <c r="A61" s="122" t="s">
        <v>9</v>
      </c>
      <c r="B61">
        <v>4112</v>
      </c>
      <c r="C61">
        <v>567298</v>
      </c>
      <c r="D61">
        <v>479</v>
      </c>
      <c r="E61">
        <v>136336</v>
      </c>
    </row>
    <row r="62" spans="1:5" x14ac:dyDescent="0.35">
      <c r="A62" s="122" t="s">
        <v>10</v>
      </c>
      <c r="B62">
        <v>170</v>
      </c>
      <c r="C62">
        <v>45716</v>
      </c>
      <c r="D62">
        <v>0</v>
      </c>
      <c r="E62">
        <v>0</v>
      </c>
    </row>
    <row r="63" spans="1:5" x14ac:dyDescent="0.35">
      <c r="A63" s="122" t="s">
        <v>11</v>
      </c>
      <c r="B63">
        <v>20320</v>
      </c>
      <c r="C63">
        <v>129505.299999999</v>
      </c>
      <c r="D63">
        <v>1857</v>
      </c>
      <c r="E63">
        <v>26100.299999999901</v>
      </c>
    </row>
    <row r="64" spans="1:5" x14ac:dyDescent="0.35">
      <c r="A64" s="122" t="s">
        <v>12</v>
      </c>
      <c r="B64">
        <v>21924</v>
      </c>
      <c r="C64">
        <v>2576375</v>
      </c>
      <c r="D64">
        <v>1991</v>
      </c>
      <c r="E64">
        <v>2889975</v>
      </c>
    </row>
    <row r="65" spans="1:5" x14ac:dyDescent="0.35">
      <c r="A65" s="122" t="s">
        <v>13</v>
      </c>
      <c r="B65">
        <v>3332</v>
      </c>
      <c r="C65">
        <v>345690</v>
      </c>
      <c r="D65">
        <v>215</v>
      </c>
      <c r="E65">
        <v>47810</v>
      </c>
    </row>
    <row r="66" spans="1:5" x14ac:dyDescent="0.35">
      <c r="A66" s="122" t="s">
        <v>14</v>
      </c>
      <c r="B66">
        <v>48955</v>
      </c>
      <c r="C66">
        <v>4208871</v>
      </c>
      <c r="D66">
        <v>4374</v>
      </c>
      <c r="E66">
        <v>1274024</v>
      </c>
    </row>
    <row r="67" spans="1:5" x14ac:dyDescent="0.35">
      <c r="A67" s="122" t="s">
        <v>15</v>
      </c>
      <c r="B67">
        <v>1261</v>
      </c>
      <c r="C67">
        <v>122816.5599999999</v>
      </c>
      <c r="D67">
        <v>90</v>
      </c>
      <c r="E67">
        <v>19645.82</v>
      </c>
    </row>
    <row r="68" spans="1:5" x14ac:dyDescent="0.35">
      <c r="A68" s="129" t="s">
        <v>51</v>
      </c>
      <c r="B68">
        <v>17273</v>
      </c>
      <c r="C68">
        <v>8658881.6699999981</v>
      </c>
      <c r="D68">
        <v>7110</v>
      </c>
      <c r="E68">
        <v>8194635.1399999987</v>
      </c>
    </row>
    <row r="69" spans="1:5" x14ac:dyDescent="0.35">
      <c r="A69" s="122" t="s">
        <v>9</v>
      </c>
      <c r="B69">
        <v>346</v>
      </c>
      <c r="C69">
        <v>502410</v>
      </c>
      <c r="D69">
        <v>234</v>
      </c>
      <c r="E69">
        <v>468187</v>
      </c>
    </row>
    <row r="70" spans="1:5" x14ac:dyDescent="0.35">
      <c r="A70" s="122" t="s">
        <v>11</v>
      </c>
      <c r="B70">
        <v>4709</v>
      </c>
      <c r="C70">
        <v>286461.59999999998</v>
      </c>
      <c r="D70">
        <v>2174</v>
      </c>
      <c r="E70">
        <v>212085.99999999889</v>
      </c>
    </row>
    <row r="71" spans="1:5" x14ac:dyDescent="0.35">
      <c r="A71" s="122" t="s">
        <v>12</v>
      </c>
      <c r="B71">
        <v>2196</v>
      </c>
      <c r="C71">
        <v>3730517</v>
      </c>
      <c r="D71">
        <v>1500</v>
      </c>
      <c r="E71">
        <v>3987000</v>
      </c>
    </row>
    <row r="72" spans="1:5" x14ac:dyDescent="0.35">
      <c r="A72" s="122" t="s">
        <v>13</v>
      </c>
      <c r="B72">
        <v>290</v>
      </c>
      <c r="C72">
        <v>265010</v>
      </c>
      <c r="D72">
        <v>244</v>
      </c>
      <c r="E72">
        <v>392200</v>
      </c>
    </row>
    <row r="73" spans="1:5" x14ac:dyDescent="0.35">
      <c r="A73" s="122" t="s">
        <v>14</v>
      </c>
      <c r="B73">
        <v>9549</v>
      </c>
      <c r="C73">
        <v>3654303</v>
      </c>
      <c r="D73">
        <v>2865</v>
      </c>
      <c r="E73">
        <v>2970024</v>
      </c>
    </row>
    <row r="74" spans="1:5" x14ac:dyDescent="0.35">
      <c r="A74" s="122" t="s">
        <v>15</v>
      </c>
      <c r="B74">
        <v>183</v>
      </c>
      <c r="C74">
        <v>220180.0699999989</v>
      </c>
      <c r="D74">
        <v>93</v>
      </c>
      <c r="E74">
        <v>165138.1399999999</v>
      </c>
    </row>
    <row r="75" spans="1:5" x14ac:dyDescent="0.35">
      <c r="A75" s="130" t="s">
        <v>19</v>
      </c>
      <c r="B75">
        <v>5284</v>
      </c>
      <c r="C75">
        <v>13624417.279999999</v>
      </c>
      <c r="D75">
        <v>4537</v>
      </c>
      <c r="E75">
        <v>49608832.960000001</v>
      </c>
    </row>
    <row r="76" spans="1:5" x14ac:dyDescent="0.35">
      <c r="A76" s="122" t="s">
        <v>9</v>
      </c>
      <c r="B76">
        <v>39</v>
      </c>
      <c r="C76">
        <v>450417</v>
      </c>
      <c r="D76">
        <v>68</v>
      </c>
      <c r="E76">
        <v>3552406</v>
      </c>
    </row>
    <row r="77" spans="1:5" x14ac:dyDescent="0.35">
      <c r="A77" s="122" t="s">
        <v>11</v>
      </c>
      <c r="B77">
        <v>281</v>
      </c>
      <c r="C77">
        <v>146630.0999999998</v>
      </c>
      <c r="D77">
        <v>754</v>
      </c>
      <c r="E77">
        <v>968975.99999999895</v>
      </c>
    </row>
    <row r="78" spans="1:5" x14ac:dyDescent="0.35">
      <c r="A78" s="122" t="s">
        <v>12</v>
      </c>
      <c r="B78">
        <v>98</v>
      </c>
      <c r="C78">
        <v>5048987</v>
      </c>
      <c r="D78">
        <v>219</v>
      </c>
      <c r="E78">
        <v>11803953</v>
      </c>
    </row>
    <row r="79" spans="1:5" x14ac:dyDescent="0.35">
      <c r="A79" s="122" t="s">
        <v>13</v>
      </c>
      <c r="B79">
        <v>2</v>
      </c>
      <c r="C79">
        <v>44400</v>
      </c>
      <c r="D79">
        <v>20</v>
      </c>
      <c r="E79">
        <v>634880</v>
      </c>
    </row>
    <row r="80" spans="1:5" x14ac:dyDescent="0.35">
      <c r="A80" s="122" t="s">
        <v>14</v>
      </c>
      <c r="B80">
        <v>4855</v>
      </c>
      <c r="C80">
        <v>7785292</v>
      </c>
      <c r="D80">
        <v>3455</v>
      </c>
      <c r="E80">
        <v>31699341</v>
      </c>
    </row>
    <row r="81" spans="1:5" x14ac:dyDescent="0.35">
      <c r="A81" s="122" t="s">
        <v>15</v>
      </c>
      <c r="B81">
        <v>9</v>
      </c>
      <c r="C81">
        <v>148691.18000000002</v>
      </c>
      <c r="D81">
        <v>21</v>
      </c>
      <c r="E81">
        <v>949276.95999999798</v>
      </c>
    </row>
    <row r="82" spans="1:5" x14ac:dyDescent="0.35">
      <c r="A82" s="124" t="s">
        <v>31</v>
      </c>
      <c r="B82" s="125">
        <v>1581326</v>
      </c>
      <c r="C82" s="125">
        <v>160267277.68000004</v>
      </c>
      <c r="D82" s="125">
        <v>30191</v>
      </c>
      <c r="E82" s="125">
        <v>61088377.509999998</v>
      </c>
    </row>
    <row r="83" spans="1:5" x14ac:dyDescent="0.35">
      <c r="A83" s="126" t="s">
        <v>8</v>
      </c>
      <c r="B83">
        <v>1312891</v>
      </c>
      <c r="C83">
        <v>106085903.18000001</v>
      </c>
      <c r="D83">
        <v>7049</v>
      </c>
      <c r="E83">
        <v>798308.03</v>
      </c>
    </row>
    <row r="84" spans="1:5" x14ac:dyDescent="0.35">
      <c r="A84" s="122" t="s">
        <v>9</v>
      </c>
      <c r="B84">
        <v>28192</v>
      </c>
      <c r="C84">
        <v>2455123</v>
      </c>
      <c r="D84">
        <v>46</v>
      </c>
      <c r="E84">
        <v>10900</v>
      </c>
    </row>
    <row r="85" spans="1:5" x14ac:dyDescent="0.35">
      <c r="A85" s="122" t="s">
        <v>10</v>
      </c>
      <c r="B85">
        <v>1503</v>
      </c>
      <c r="C85">
        <v>115284</v>
      </c>
      <c r="D85">
        <v>0</v>
      </c>
      <c r="E85">
        <v>0</v>
      </c>
    </row>
    <row r="86" spans="1:5" x14ac:dyDescent="0.35">
      <c r="A86" s="122" t="s">
        <v>11</v>
      </c>
      <c r="B86">
        <v>245222</v>
      </c>
      <c r="C86">
        <v>21015144</v>
      </c>
      <c r="D86">
        <v>351</v>
      </c>
      <c r="E86">
        <v>5432.3999999999896</v>
      </c>
    </row>
    <row r="87" spans="1:5" x14ac:dyDescent="0.35">
      <c r="A87" s="122" t="s">
        <v>12</v>
      </c>
      <c r="B87">
        <v>227697</v>
      </c>
      <c r="C87">
        <v>19429417</v>
      </c>
      <c r="D87">
        <v>518</v>
      </c>
      <c r="E87">
        <v>76881</v>
      </c>
    </row>
    <row r="88" spans="1:5" x14ac:dyDescent="0.35">
      <c r="A88" s="122" t="s">
        <v>13</v>
      </c>
      <c r="B88">
        <v>40237</v>
      </c>
      <c r="C88">
        <v>2549040</v>
      </c>
      <c r="D88">
        <v>182</v>
      </c>
      <c r="E88">
        <v>16200</v>
      </c>
    </row>
    <row r="89" spans="1:5" x14ac:dyDescent="0.35">
      <c r="A89" s="122" t="s">
        <v>14</v>
      </c>
      <c r="B89">
        <v>758838</v>
      </c>
      <c r="C89">
        <v>59697931</v>
      </c>
      <c r="D89">
        <v>5947</v>
      </c>
      <c r="E89">
        <v>687201</v>
      </c>
    </row>
    <row r="90" spans="1:5" x14ac:dyDescent="0.35">
      <c r="A90" s="122" t="s">
        <v>15</v>
      </c>
      <c r="B90">
        <v>11202</v>
      </c>
      <c r="C90">
        <v>823964.17999999993</v>
      </c>
      <c r="D90">
        <v>5</v>
      </c>
      <c r="E90">
        <v>1693.63</v>
      </c>
    </row>
    <row r="91" spans="1:5" x14ac:dyDescent="0.35">
      <c r="A91" s="127" t="s">
        <v>16</v>
      </c>
      <c r="B91">
        <v>144240</v>
      </c>
      <c r="C91">
        <v>11789674.499999998</v>
      </c>
      <c r="D91">
        <v>1410</v>
      </c>
      <c r="E91">
        <v>115878</v>
      </c>
    </row>
    <row r="92" spans="1:5" x14ac:dyDescent="0.35">
      <c r="A92" s="122" t="s">
        <v>9</v>
      </c>
      <c r="B92">
        <v>6141</v>
      </c>
      <c r="C92">
        <v>483804</v>
      </c>
      <c r="D92">
        <v>0</v>
      </c>
      <c r="E92">
        <v>0</v>
      </c>
    </row>
    <row r="93" spans="1:5" x14ac:dyDescent="0.35">
      <c r="A93" s="122" t="s">
        <v>10</v>
      </c>
      <c r="B93">
        <v>115</v>
      </c>
      <c r="C93">
        <v>7784</v>
      </c>
      <c r="D93">
        <v>0</v>
      </c>
      <c r="E93">
        <v>0</v>
      </c>
    </row>
    <row r="94" spans="1:5" x14ac:dyDescent="0.35">
      <c r="A94" s="122" t="s">
        <v>11</v>
      </c>
      <c r="B94">
        <v>37469</v>
      </c>
      <c r="C94">
        <v>3273719</v>
      </c>
      <c r="D94">
        <v>0</v>
      </c>
      <c r="E94">
        <v>0</v>
      </c>
    </row>
    <row r="95" spans="1:5" x14ac:dyDescent="0.35">
      <c r="A95" s="122" t="s">
        <v>12</v>
      </c>
      <c r="B95">
        <v>29583</v>
      </c>
      <c r="C95">
        <v>2434097</v>
      </c>
      <c r="D95">
        <v>157</v>
      </c>
      <c r="E95">
        <v>15663</v>
      </c>
    </row>
    <row r="96" spans="1:5" x14ac:dyDescent="0.35">
      <c r="A96" s="122" t="s">
        <v>13</v>
      </c>
      <c r="B96">
        <v>10313</v>
      </c>
      <c r="C96">
        <v>669230</v>
      </c>
      <c r="D96">
        <v>0</v>
      </c>
      <c r="E96">
        <v>0</v>
      </c>
    </row>
    <row r="97" spans="1:5" x14ac:dyDescent="0.35">
      <c r="A97" s="122" t="s">
        <v>14</v>
      </c>
      <c r="B97">
        <v>57757</v>
      </c>
      <c r="C97">
        <v>4711266</v>
      </c>
      <c r="D97">
        <v>1253</v>
      </c>
      <c r="E97">
        <v>100215</v>
      </c>
    </row>
    <row r="98" spans="1:5" x14ac:dyDescent="0.35">
      <c r="A98" s="122" t="s">
        <v>15</v>
      </c>
      <c r="B98">
        <v>2862</v>
      </c>
      <c r="C98">
        <v>209774.49999999898</v>
      </c>
      <c r="D98">
        <v>0</v>
      </c>
      <c r="E98">
        <v>0</v>
      </c>
    </row>
    <row r="99" spans="1:5" x14ac:dyDescent="0.35">
      <c r="A99" s="128" t="s">
        <v>50</v>
      </c>
      <c r="B99">
        <v>101321</v>
      </c>
      <c r="C99">
        <v>13329109.99</v>
      </c>
      <c r="D99">
        <v>9396</v>
      </c>
      <c r="E99">
        <v>3004987.65</v>
      </c>
    </row>
    <row r="100" spans="1:5" x14ac:dyDescent="0.35">
      <c r="A100" s="122" t="s">
        <v>9</v>
      </c>
      <c r="B100">
        <v>4158</v>
      </c>
      <c r="C100">
        <v>813055</v>
      </c>
      <c r="D100">
        <v>455</v>
      </c>
      <c r="E100">
        <v>173354</v>
      </c>
    </row>
    <row r="101" spans="1:5" x14ac:dyDescent="0.35">
      <c r="A101" s="122" t="s">
        <v>10</v>
      </c>
      <c r="B101">
        <v>176</v>
      </c>
      <c r="C101">
        <v>74871</v>
      </c>
      <c r="D101">
        <v>0</v>
      </c>
      <c r="E101">
        <v>0</v>
      </c>
    </row>
    <row r="102" spans="1:5" x14ac:dyDescent="0.35">
      <c r="A102" s="122" t="s">
        <v>11</v>
      </c>
      <c r="B102">
        <v>20519</v>
      </c>
      <c r="C102">
        <v>236045.4</v>
      </c>
      <c r="D102">
        <v>1886</v>
      </c>
      <c r="E102">
        <v>37129</v>
      </c>
    </row>
    <row r="103" spans="1:5" x14ac:dyDescent="0.35">
      <c r="A103" s="122" t="s">
        <v>12</v>
      </c>
      <c r="B103">
        <v>22038</v>
      </c>
      <c r="C103">
        <v>4199809</v>
      </c>
      <c r="D103">
        <v>2030</v>
      </c>
      <c r="E103">
        <v>788801</v>
      </c>
    </row>
    <row r="104" spans="1:5" x14ac:dyDescent="0.35">
      <c r="A104" s="122" t="s">
        <v>13</v>
      </c>
      <c r="B104">
        <v>3377</v>
      </c>
      <c r="C104">
        <v>300770</v>
      </c>
      <c r="D104">
        <v>213</v>
      </c>
      <c r="E104">
        <v>72030</v>
      </c>
    </row>
    <row r="105" spans="1:5" x14ac:dyDescent="0.35">
      <c r="A105" s="122" t="s">
        <v>14</v>
      </c>
      <c r="B105">
        <v>49780</v>
      </c>
      <c r="C105">
        <v>7495060</v>
      </c>
      <c r="D105">
        <v>4728</v>
      </c>
      <c r="E105">
        <v>1905003</v>
      </c>
    </row>
    <row r="106" spans="1:5" x14ac:dyDescent="0.35">
      <c r="A106" s="122" t="s">
        <v>15</v>
      </c>
      <c r="B106">
        <v>1273</v>
      </c>
      <c r="C106">
        <v>209499.58999999901</v>
      </c>
      <c r="D106">
        <v>84</v>
      </c>
      <c r="E106">
        <v>28670.65</v>
      </c>
    </row>
    <row r="107" spans="1:5" x14ac:dyDescent="0.35">
      <c r="A107" s="129" t="s">
        <v>51</v>
      </c>
      <c r="B107">
        <v>17530</v>
      </c>
      <c r="C107">
        <v>13017611.76</v>
      </c>
      <c r="D107">
        <v>7521</v>
      </c>
      <c r="E107">
        <v>11005323.559999997</v>
      </c>
    </row>
    <row r="108" spans="1:5" x14ac:dyDescent="0.35">
      <c r="A108" s="122" t="s">
        <v>9</v>
      </c>
      <c r="B108">
        <v>365</v>
      </c>
      <c r="C108">
        <v>721562</v>
      </c>
      <c r="D108">
        <v>216</v>
      </c>
      <c r="E108">
        <v>557149</v>
      </c>
    </row>
    <row r="109" spans="1:5" x14ac:dyDescent="0.35">
      <c r="A109" s="122" t="s">
        <v>11</v>
      </c>
      <c r="B109">
        <v>4730</v>
      </c>
      <c r="C109">
        <v>438272.8</v>
      </c>
      <c r="D109">
        <v>2179</v>
      </c>
      <c r="E109">
        <v>287042.59999999893</v>
      </c>
    </row>
    <row r="110" spans="1:5" x14ac:dyDescent="0.35">
      <c r="A110" s="122" t="s">
        <v>12</v>
      </c>
      <c r="B110">
        <v>2163</v>
      </c>
      <c r="C110">
        <v>5225361</v>
      </c>
      <c r="D110">
        <v>1540</v>
      </c>
      <c r="E110">
        <v>4790594</v>
      </c>
    </row>
    <row r="111" spans="1:5" x14ac:dyDescent="0.35">
      <c r="A111" s="122" t="s">
        <v>13</v>
      </c>
      <c r="B111">
        <v>288</v>
      </c>
      <c r="C111">
        <v>409490</v>
      </c>
      <c r="D111">
        <v>244</v>
      </c>
      <c r="E111">
        <v>568950</v>
      </c>
    </row>
    <row r="112" spans="1:5" x14ac:dyDescent="0.35">
      <c r="A112" s="122" t="s">
        <v>14</v>
      </c>
      <c r="B112">
        <v>9793</v>
      </c>
      <c r="C112">
        <v>5901012</v>
      </c>
      <c r="D112">
        <v>3258</v>
      </c>
      <c r="E112">
        <v>4567408</v>
      </c>
    </row>
    <row r="113" spans="1:5" x14ac:dyDescent="0.35">
      <c r="A113" s="122" t="s">
        <v>15</v>
      </c>
      <c r="B113">
        <v>191</v>
      </c>
      <c r="C113">
        <v>321913.9599999999</v>
      </c>
      <c r="D113">
        <v>84</v>
      </c>
      <c r="E113">
        <v>234179.95999999889</v>
      </c>
    </row>
    <row r="114" spans="1:5" x14ac:dyDescent="0.35">
      <c r="A114" s="130" t="s">
        <v>19</v>
      </c>
      <c r="B114">
        <v>5344</v>
      </c>
      <c r="C114">
        <v>16044978.25</v>
      </c>
      <c r="D114">
        <v>4815</v>
      </c>
      <c r="E114">
        <v>46163880.270000003</v>
      </c>
    </row>
    <row r="115" spans="1:5" x14ac:dyDescent="0.35">
      <c r="A115" s="122" t="s">
        <v>9</v>
      </c>
      <c r="B115">
        <v>42</v>
      </c>
      <c r="C115">
        <v>583991</v>
      </c>
      <c r="D115">
        <v>65</v>
      </c>
      <c r="E115">
        <v>4004107</v>
      </c>
    </row>
    <row r="116" spans="1:5" x14ac:dyDescent="0.35">
      <c r="A116" s="122" t="s">
        <v>11</v>
      </c>
      <c r="B116">
        <v>280</v>
      </c>
      <c r="C116">
        <v>207598.69999999902</v>
      </c>
      <c r="D116">
        <v>755</v>
      </c>
      <c r="E116">
        <v>1163846.2</v>
      </c>
    </row>
    <row r="117" spans="1:5" x14ac:dyDescent="0.35">
      <c r="A117" s="122" t="s">
        <v>12</v>
      </c>
      <c r="B117">
        <v>95</v>
      </c>
      <c r="C117">
        <v>3767286</v>
      </c>
      <c r="D117">
        <v>218</v>
      </c>
      <c r="E117">
        <v>1867238</v>
      </c>
    </row>
    <row r="118" spans="1:5" x14ac:dyDescent="0.35">
      <c r="A118" s="122" t="s">
        <v>13</v>
      </c>
      <c r="B118">
        <v>7</v>
      </c>
      <c r="C118">
        <v>104890</v>
      </c>
      <c r="D118">
        <v>15</v>
      </c>
      <c r="E118">
        <v>517470</v>
      </c>
    </row>
    <row r="119" spans="1:5" x14ac:dyDescent="0.35">
      <c r="A119" s="122" t="s">
        <v>14</v>
      </c>
      <c r="B119">
        <v>4911</v>
      </c>
      <c r="C119">
        <v>11184379</v>
      </c>
      <c r="D119">
        <v>3741</v>
      </c>
      <c r="E119">
        <v>37619555</v>
      </c>
    </row>
    <row r="120" spans="1:5" x14ac:dyDescent="0.35">
      <c r="A120" s="122" t="s">
        <v>15</v>
      </c>
      <c r="B120">
        <v>9</v>
      </c>
      <c r="C120">
        <v>196833.55000000002</v>
      </c>
      <c r="D120">
        <v>21</v>
      </c>
      <c r="E120">
        <v>991664.0699999989</v>
      </c>
    </row>
    <row r="121" spans="1:5" x14ac:dyDescent="0.35">
      <c r="A121" s="124" t="s">
        <v>7</v>
      </c>
      <c r="B121" s="125">
        <v>1552591</v>
      </c>
      <c r="C121" s="125">
        <v>222344113.88000005</v>
      </c>
      <c r="D121" s="125">
        <v>30702</v>
      </c>
      <c r="E121" s="125">
        <v>85944548.359999985</v>
      </c>
    </row>
    <row r="122" spans="1:5" x14ac:dyDescent="0.35">
      <c r="A122" s="126" t="s">
        <v>8</v>
      </c>
      <c r="B122">
        <v>1281093</v>
      </c>
      <c r="C122">
        <v>146457126.77000001</v>
      </c>
      <c r="D122">
        <v>7405</v>
      </c>
      <c r="E122">
        <v>1123375.49</v>
      </c>
    </row>
    <row r="123" spans="1:5" x14ac:dyDescent="0.35">
      <c r="A123" s="122" t="s">
        <v>9</v>
      </c>
      <c r="B123">
        <v>28212</v>
      </c>
      <c r="C123">
        <v>3755938</v>
      </c>
      <c r="D123">
        <v>46</v>
      </c>
      <c r="E123">
        <v>15099</v>
      </c>
    </row>
    <row r="124" spans="1:5" x14ac:dyDescent="0.35">
      <c r="A124" s="122" t="s">
        <v>10</v>
      </c>
      <c r="B124">
        <v>1504</v>
      </c>
      <c r="C124">
        <v>194812</v>
      </c>
      <c r="D124">
        <v>0</v>
      </c>
      <c r="E124">
        <v>0</v>
      </c>
    </row>
    <row r="125" spans="1:5" x14ac:dyDescent="0.35">
      <c r="A125" s="122" t="s">
        <v>11</v>
      </c>
      <c r="B125">
        <v>243898</v>
      </c>
      <c r="C125">
        <v>32577585</v>
      </c>
      <c r="D125">
        <v>376</v>
      </c>
      <c r="E125">
        <v>7922.8</v>
      </c>
    </row>
    <row r="126" spans="1:5" x14ac:dyDescent="0.35">
      <c r="A126" s="122" t="s">
        <v>12</v>
      </c>
      <c r="B126">
        <v>228437</v>
      </c>
      <c r="C126">
        <v>27878715</v>
      </c>
      <c r="D126">
        <v>558</v>
      </c>
      <c r="E126">
        <v>108643</v>
      </c>
    </row>
    <row r="127" spans="1:5" x14ac:dyDescent="0.35">
      <c r="A127" s="122" t="s">
        <v>13</v>
      </c>
      <c r="B127">
        <v>39995</v>
      </c>
      <c r="C127">
        <v>3799060</v>
      </c>
      <c r="D127">
        <v>237</v>
      </c>
      <c r="E127">
        <v>26280</v>
      </c>
    </row>
    <row r="128" spans="1:5" x14ac:dyDescent="0.35">
      <c r="A128" s="122" t="s">
        <v>14</v>
      </c>
      <c r="B128">
        <v>727889</v>
      </c>
      <c r="C128">
        <v>77079865</v>
      </c>
      <c r="D128">
        <v>6183</v>
      </c>
      <c r="E128">
        <v>964897</v>
      </c>
    </row>
    <row r="129" spans="1:5" x14ac:dyDescent="0.35">
      <c r="A129" s="122" t="s">
        <v>15</v>
      </c>
      <c r="B129">
        <v>11158</v>
      </c>
      <c r="C129">
        <v>1171151.77</v>
      </c>
      <c r="D129">
        <v>5</v>
      </c>
      <c r="E129">
        <v>533.69000000000005</v>
      </c>
    </row>
    <row r="130" spans="1:5" x14ac:dyDescent="0.35">
      <c r="A130" s="127" t="s">
        <v>16</v>
      </c>
      <c r="B130">
        <v>149061</v>
      </c>
      <c r="C130">
        <v>17021814.34</v>
      </c>
      <c r="D130">
        <v>1681</v>
      </c>
      <c r="E130">
        <v>206669.8</v>
      </c>
    </row>
    <row r="131" spans="1:5" x14ac:dyDescent="0.35">
      <c r="A131" s="122" t="s">
        <v>9</v>
      </c>
      <c r="B131">
        <v>6243</v>
      </c>
      <c r="C131">
        <v>727287</v>
      </c>
      <c r="D131">
        <v>0</v>
      </c>
      <c r="E131">
        <v>0</v>
      </c>
    </row>
    <row r="132" spans="1:5" x14ac:dyDescent="0.35">
      <c r="A132" s="122" t="s">
        <v>10</v>
      </c>
      <c r="B132">
        <v>118</v>
      </c>
      <c r="C132">
        <v>12536</v>
      </c>
      <c r="D132">
        <v>0</v>
      </c>
      <c r="E132">
        <v>0</v>
      </c>
    </row>
    <row r="133" spans="1:5" x14ac:dyDescent="0.35">
      <c r="A133" s="122" t="s">
        <v>11</v>
      </c>
      <c r="B133">
        <v>39613</v>
      </c>
      <c r="C133">
        <v>5079515</v>
      </c>
      <c r="D133">
        <v>3</v>
      </c>
      <c r="E133">
        <v>20.8</v>
      </c>
    </row>
    <row r="134" spans="1:5" x14ac:dyDescent="0.35">
      <c r="A134" s="122" t="s">
        <v>12</v>
      </c>
      <c r="B134">
        <v>29523</v>
      </c>
      <c r="C134">
        <v>3245705</v>
      </c>
      <c r="D134">
        <v>174</v>
      </c>
      <c r="E134">
        <v>24289</v>
      </c>
    </row>
    <row r="135" spans="1:5" x14ac:dyDescent="0.35">
      <c r="A135" s="122" t="s">
        <v>13</v>
      </c>
      <c r="B135">
        <v>10750</v>
      </c>
      <c r="C135">
        <v>1029820</v>
      </c>
      <c r="D135">
        <v>0</v>
      </c>
      <c r="E135">
        <v>0</v>
      </c>
    </row>
    <row r="136" spans="1:5" x14ac:dyDescent="0.35">
      <c r="A136" s="122" t="s">
        <v>14</v>
      </c>
      <c r="B136">
        <v>59862</v>
      </c>
      <c r="C136">
        <v>6642300</v>
      </c>
      <c r="D136">
        <v>1504</v>
      </c>
      <c r="E136">
        <v>182360</v>
      </c>
    </row>
    <row r="137" spans="1:5" x14ac:dyDescent="0.35">
      <c r="A137" s="122" t="s">
        <v>15</v>
      </c>
      <c r="B137">
        <v>2952</v>
      </c>
      <c r="C137">
        <v>284651.33999999991</v>
      </c>
      <c r="D137">
        <v>0</v>
      </c>
      <c r="E137">
        <v>0</v>
      </c>
    </row>
    <row r="138" spans="1:5" x14ac:dyDescent="0.35">
      <c r="A138" s="128" t="s">
        <v>50</v>
      </c>
      <c r="B138">
        <v>100139</v>
      </c>
      <c r="C138">
        <v>19666291.600000001</v>
      </c>
      <c r="D138">
        <v>9365</v>
      </c>
      <c r="E138">
        <v>4045495.94</v>
      </c>
    </row>
    <row r="139" spans="1:5" x14ac:dyDescent="0.35">
      <c r="A139" s="122" t="s">
        <v>9</v>
      </c>
      <c r="B139">
        <v>4170</v>
      </c>
      <c r="C139">
        <v>1305047</v>
      </c>
      <c r="D139">
        <v>453</v>
      </c>
      <c r="E139">
        <v>256050</v>
      </c>
    </row>
    <row r="140" spans="1:5" x14ac:dyDescent="0.35">
      <c r="A140" s="122" t="s">
        <v>10</v>
      </c>
      <c r="B140">
        <v>176</v>
      </c>
      <c r="C140">
        <v>112055</v>
      </c>
      <c r="D140">
        <v>0</v>
      </c>
      <c r="E140">
        <v>0</v>
      </c>
    </row>
    <row r="141" spans="1:5" x14ac:dyDescent="0.35">
      <c r="A141" s="122" t="s">
        <v>11</v>
      </c>
      <c r="B141">
        <v>20734</v>
      </c>
      <c r="C141">
        <v>417143.30000000005</v>
      </c>
      <c r="D141">
        <v>1919</v>
      </c>
      <c r="E141">
        <v>60751.299999999901</v>
      </c>
    </row>
    <row r="142" spans="1:5" x14ac:dyDescent="0.35">
      <c r="A142" s="122" t="s">
        <v>12</v>
      </c>
      <c r="B142">
        <v>22105</v>
      </c>
      <c r="C142">
        <v>6519587</v>
      </c>
      <c r="D142">
        <v>2079</v>
      </c>
      <c r="E142">
        <v>1195373</v>
      </c>
    </row>
    <row r="143" spans="1:5" x14ac:dyDescent="0.35">
      <c r="A143" s="122" t="s">
        <v>13</v>
      </c>
      <c r="B143">
        <v>3413</v>
      </c>
      <c r="C143">
        <v>638070</v>
      </c>
      <c r="D143">
        <v>212</v>
      </c>
      <c r="E143">
        <v>99730</v>
      </c>
    </row>
    <row r="144" spans="1:5" x14ac:dyDescent="0.35">
      <c r="A144" s="122" t="s">
        <v>14</v>
      </c>
      <c r="B144">
        <v>48268</v>
      </c>
      <c r="C144">
        <v>10340809</v>
      </c>
      <c r="D144">
        <v>4619</v>
      </c>
      <c r="E144">
        <v>2387862</v>
      </c>
    </row>
    <row r="145" spans="1:5" x14ac:dyDescent="0.35">
      <c r="A145" s="122" t="s">
        <v>15</v>
      </c>
      <c r="B145">
        <v>1273</v>
      </c>
      <c r="C145">
        <v>333580.29999999888</v>
      </c>
      <c r="D145">
        <v>83</v>
      </c>
      <c r="E145">
        <v>45729.64</v>
      </c>
    </row>
    <row r="146" spans="1:5" x14ac:dyDescent="0.35">
      <c r="A146" s="129" t="s">
        <v>51</v>
      </c>
      <c r="B146">
        <v>17145</v>
      </c>
      <c r="C146">
        <v>18220252.109999999</v>
      </c>
      <c r="D146">
        <v>7420</v>
      </c>
      <c r="E146">
        <v>14559748.799999999</v>
      </c>
    </row>
    <row r="147" spans="1:5" x14ac:dyDescent="0.35">
      <c r="A147" s="122" t="s">
        <v>9</v>
      </c>
      <c r="B147">
        <v>366</v>
      </c>
      <c r="C147">
        <v>1066262</v>
      </c>
      <c r="D147">
        <v>214</v>
      </c>
      <c r="E147">
        <v>801717</v>
      </c>
    </row>
    <row r="148" spans="1:5" x14ac:dyDescent="0.35">
      <c r="A148" s="122" t="s">
        <v>11</v>
      </c>
      <c r="B148">
        <v>4750</v>
      </c>
      <c r="C148">
        <v>691684.9</v>
      </c>
      <c r="D148">
        <v>2178</v>
      </c>
      <c r="E148">
        <v>433896.6999999999</v>
      </c>
    </row>
    <row r="149" spans="1:5" x14ac:dyDescent="0.35">
      <c r="A149" s="122" t="s">
        <v>12</v>
      </c>
      <c r="B149">
        <v>2159</v>
      </c>
      <c r="C149">
        <v>7815178</v>
      </c>
      <c r="D149">
        <v>1557</v>
      </c>
      <c r="E149">
        <v>6761237</v>
      </c>
    </row>
    <row r="150" spans="1:5" x14ac:dyDescent="0.35">
      <c r="A150" s="122" t="s">
        <v>13</v>
      </c>
      <c r="B150">
        <v>297</v>
      </c>
      <c r="C150">
        <v>545960</v>
      </c>
      <c r="D150">
        <v>241</v>
      </c>
      <c r="E150">
        <v>808170</v>
      </c>
    </row>
    <row r="151" spans="1:5" x14ac:dyDescent="0.35">
      <c r="A151" s="122" t="s">
        <v>14</v>
      </c>
      <c r="B151">
        <v>9381</v>
      </c>
      <c r="C151">
        <v>7607670</v>
      </c>
      <c r="D151">
        <v>3146</v>
      </c>
      <c r="E151">
        <v>5441533</v>
      </c>
    </row>
    <row r="152" spans="1:5" x14ac:dyDescent="0.35">
      <c r="A152" s="122" t="s">
        <v>15</v>
      </c>
      <c r="B152">
        <v>192</v>
      </c>
      <c r="C152">
        <v>493497.21</v>
      </c>
      <c r="D152">
        <v>84</v>
      </c>
      <c r="E152">
        <v>313195.09999999899</v>
      </c>
    </row>
    <row r="153" spans="1:5" x14ac:dyDescent="0.35">
      <c r="A153" s="130" t="s">
        <v>19</v>
      </c>
      <c r="B153">
        <v>5153</v>
      </c>
      <c r="C153">
        <v>20978629.060000002</v>
      </c>
      <c r="D153">
        <v>4831</v>
      </c>
      <c r="E153">
        <v>66009258.329999991</v>
      </c>
    </row>
    <row r="154" spans="1:5" x14ac:dyDescent="0.35">
      <c r="A154" s="122" t="s">
        <v>9</v>
      </c>
      <c r="B154">
        <v>44</v>
      </c>
      <c r="C154">
        <v>859790</v>
      </c>
      <c r="D154">
        <v>64</v>
      </c>
      <c r="E154">
        <v>4117130</v>
      </c>
    </row>
    <row r="155" spans="1:5" x14ac:dyDescent="0.35">
      <c r="A155" s="122" t="s">
        <v>11</v>
      </c>
      <c r="B155">
        <v>276</v>
      </c>
      <c r="C155">
        <v>290772.59999999905</v>
      </c>
      <c r="D155">
        <v>761</v>
      </c>
      <c r="E155">
        <v>1389130.6999999979</v>
      </c>
    </row>
    <row r="156" spans="1:5" x14ac:dyDescent="0.35">
      <c r="A156" s="122" t="s">
        <v>12</v>
      </c>
      <c r="B156">
        <v>96</v>
      </c>
      <c r="C156">
        <v>5398917</v>
      </c>
      <c r="D156">
        <v>226</v>
      </c>
      <c r="E156">
        <v>17780471</v>
      </c>
    </row>
    <row r="157" spans="1:5" x14ac:dyDescent="0.35">
      <c r="A157" s="122" t="s">
        <v>13</v>
      </c>
      <c r="B157">
        <v>5</v>
      </c>
      <c r="C157">
        <v>353780</v>
      </c>
      <c r="D157">
        <v>15</v>
      </c>
      <c r="E157">
        <v>651000</v>
      </c>
    </row>
    <row r="158" spans="1:5" x14ac:dyDescent="0.35">
      <c r="A158" s="122" t="s">
        <v>14</v>
      </c>
      <c r="B158">
        <v>4723</v>
      </c>
      <c r="C158">
        <v>13825102</v>
      </c>
      <c r="D158">
        <v>3744</v>
      </c>
      <c r="E158">
        <v>41095014</v>
      </c>
    </row>
    <row r="159" spans="1:5" x14ac:dyDescent="0.35">
      <c r="A159" s="122" t="s">
        <v>15</v>
      </c>
      <c r="B159">
        <v>9</v>
      </c>
      <c r="C159">
        <v>250267.46000000002</v>
      </c>
      <c r="D159">
        <v>21</v>
      </c>
      <c r="E159">
        <v>976512.62999999884</v>
      </c>
    </row>
    <row r="160" spans="1:5" x14ac:dyDescent="0.35">
      <c r="A160" s="124" t="s">
        <v>21</v>
      </c>
      <c r="B160" s="125">
        <v>1573997</v>
      </c>
      <c r="C160" s="125">
        <v>268686054.05000001</v>
      </c>
      <c r="D160" s="125">
        <v>32688</v>
      </c>
      <c r="E160" s="125">
        <v>88640080.61999999</v>
      </c>
    </row>
    <row r="161" spans="1:5" x14ac:dyDescent="0.35">
      <c r="A161" s="126" t="s">
        <v>8</v>
      </c>
      <c r="B161">
        <v>1294170</v>
      </c>
      <c r="C161">
        <v>178576424.93000001</v>
      </c>
      <c r="D161">
        <v>8233</v>
      </c>
      <c r="E161">
        <v>1445272.75</v>
      </c>
    </row>
    <row r="162" spans="1:5" x14ac:dyDescent="0.35">
      <c r="A162" s="122" t="s">
        <v>9</v>
      </c>
      <c r="B162">
        <v>28007</v>
      </c>
      <c r="C162">
        <v>4067554</v>
      </c>
      <c r="D162">
        <v>45</v>
      </c>
      <c r="E162">
        <v>15685</v>
      </c>
    </row>
    <row r="163" spans="1:5" x14ac:dyDescent="0.35">
      <c r="A163" s="122" t="s">
        <v>10</v>
      </c>
      <c r="B163">
        <v>1504</v>
      </c>
      <c r="C163">
        <v>172128</v>
      </c>
      <c r="D163">
        <v>0</v>
      </c>
      <c r="E163">
        <v>0</v>
      </c>
    </row>
    <row r="164" spans="1:5" x14ac:dyDescent="0.35">
      <c r="A164" s="122" t="s">
        <v>11</v>
      </c>
      <c r="B164">
        <v>243868</v>
      </c>
      <c r="C164">
        <v>34323661</v>
      </c>
      <c r="D164">
        <v>377</v>
      </c>
      <c r="E164">
        <v>8749</v>
      </c>
    </row>
    <row r="165" spans="1:5" x14ac:dyDescent="0.35">
      <c r="A165" s="122" t="s">
        <v>12</v>
      </c>
      <c r="B165">
        <v>228389</v>
      </c>
      <c r="C165">
        <v>32171334</v>
      </c>
      <c r="D165">
        <v>578</v>
      </c>
      <c r="E165">
        <v>131121</v>
      </c>
    </row>
    <row r="166" spans="1:5" x14ac:dyDescent="0.35">
      <c r="A166" s="122" t="s">
        <v>13</v>
      </c>
      <c r="B166">
        <v>39868</v>
      </c>
      <c r="C166">
        <v>4798910</v>
      </c>
      <c r="D166">
        <v>237</v>
      </c>
      <c r="E166">
        <v>34510</v>
      </c>
    </row>
    <row r="167" spans="1:5" x14ac:dyDescent="0.35">
      <c r="A167" s="122" t="s">
        <v>14</v>
      </c>
      <c r="B167">
        <v>741379</v>
      </c>
      <c r="C167">
        <v>101676272</v>
      </c>
      <c r="D167">
        <v>6991</v>
      </c>
      <c r="E167">
        <v>1254534</v>
      </c>
    </row>
    <row r="168" spans="1:5" x14ac:dyDescent="0.35">
      <c r="A168" s="122" t="s">
        <v>15</v>
      </c>
      <c r="B168">
        <v>11155</v>
      </c>
      <c r="C168">
        <v>1366565.93</v>
      </c>
      <c r="D168">
        <v>5</v>
      </c>
      <c r="E168">
        <v>673.75</v>
      </c>
    </row>
    <row r="169" spans="1:5" x14ac:dyDescent="0.35">
      <c r="A169" s="127" t="s">
        <v>16</v>
      </c>
      <c r="B169">
        <v>155555</v>
      </c>
      <c r="C169">
        <v>21093226.66</v>
      </c>
      <c r="D169">
        <v>2219</v>
      </c>
      <c r="E169">
        <v>327160</v>
      </c>
    </row>
    <row r="170" spans="1:5" x14ac:dyDescent="0.35">
      <c r="A170" s="122" t="s">
        <v>9</v>
      </c>
      <c r="B170">
        <v>6423</v>
      </c>
      <c r="C170">
        <v>825099</v>
      </c>
      <c r="D170">
        <v>0</v>
      </c>
      <c r="E170">
        <v>0</v>
      </c>
    </row>
    <row r="171" spans="1:5" x14ac:dyDescent="0.35">
      <c r="A171" s="122" t="s">
        <v>10</v>
      </c>
      <c r="B171">
        <v>119</v>
      </c>
      <c r="C171">
        <v>10992</v>
      </c>
      <c r="D171">
        <v>0</v>
      </c>
      <c r="E171">
        <v>0</v>
      </c>
    </row>
    <row r="172" spans="1:5" x14ac:dyDescent="0.35">
      <c r="A172" s="122" t="s">
        <v>11</v>
      </c>
      <c r="B172">
        <v>39946</v>
      </c>
      <c r="C172">
        <v>5704406</v>
      </c>
      <c r="D172">
        <v>3</v>
      </c>
      <c r="E172">
        <v>0</v>
      </c>
    </row>
    <row r="173" spans="1:5" x14ac:dyDescent="0.35">
      <c r="A173" s="122" t="s">
        <v>12</v>
      </c>
      <c r="B173">
        <v>29975</v>
      </c>
      <c r="C173">
        <v>3986177</v>
      </c>
      <c r="D173">
        <v>187</v>
      </c>
      <c r="E173">
        <v>29059</v>
      </c>
    </row>
    <row r="174" spans="1:5" x14ac:dyDescent="0.35">
      <c r="A174" s="122" t="s">
        <v>13</v>
      </c>
      <c r="B174">
        <v>10990</v>
      </c>
      <c r="C174">
        <v>1301970</v>
      </c>
      <c r="D174">
        <v>0</v>
      </c>
      <c r="E174">
        <v>0</v>
      </c>
    </row>
    <row r="175" spans="1:5" x14ac:dyDescent="0.35">
      <c r="A175" s="122" t="s">
        <v>14</v>
      </c>
      <c r="B175">
        <v>65148</v>
      </c>
      <c r="C175">
        <v>8903411</v>
      </c>
      <c r="D175">
        <v>2029</v>
      </c>
      <c r="E175">
        <v>298101</v>
      </c>
    </row>
    <row r="176" spans="1:5" x14ac:dyDescent="0.35">
      <c r="A176" s="122" t="s">
        <v>15</v>
      </c>
      <c r="B176">
        <v>2954</v>
      </c>
      <c r="C176">
        <v>361171.65999999898</v>
      </c>
      <c r="D176">
        <v>0</v>
      </c>
      <c r="E176">
        <v>0</v>
      </c>
    </row>
    <row r="177" spans="1:5" x14ac:dyDescent="0.35">
      <c r="A177" s="128" t="s">
        <v>50</v>
      </c>
      <c r="B177">
        <v>101571</v>
      </c>
      <c r="C177">
        <v>24846189.699999999</v>
      </c>
      <c r="D177">
        <v>9686</v>
      </c>
      <c r="E177">
        <v>4853610.7600000007</v>
      </c>
    </row>
    <row r="178" spans="1:5" x14ac:dyDescent="0.35">
      <c r="A178" s="122" t="s">
        <v>9</v>
      </c>
      <c r="B178">
        <v>4157</v>
      </c>
      <c r="C178">
        <v>1468328</v>
      </c>
      <c r="D178">
        <v>467</v>
      </c>
      <c r="E178">
        <v>291421</v>
      </c>
    </row>
    <row r="179" spans="1:5" x14ac:dyDescent="0.35">
      <c r="A179" s="122" t="s">
        <v>10</v>
      </c>
      <c r="B179">
        <v>176</v>
      </c>
      <c r="C179">
        <v>98156</v>
      </c>
      <c r="D179">
        <v>0</v>
      </c>
      <c r="E179">
        <v>0</v>
      </c>
    </row>
    <row r="180" spans="1:5" x14ac:dyDescent="0.35">
      <c r="A180" s="122" t="s">
        <v>11</v>
      </c>
      <c r="B180">
        <v>20771</v>
      </c>
      <c r="C180">
        <v>485775.8</v>
      </c>
      <c r="D180">
        <v>1938</v>
      </c>
      <c r="E180">
        <v>66003.900000000009</v>
      </c>
    </row>
    <row r="181" spans="1:5" x14ac:dyDescent="0.35">
      <c r="A181" s="122" t="s">
        <v>12</v>
      </c>
      <c r="B181">
        <v>22136</v>
      </c>
      <c r="C181">
        <v>7705880</v>
      </c>
      <c r="D181">
        <v>2109</v>
      </c>
      <c r="E181">
        <v>1323954</v>
      </c>
    </row>
    <row r="182" spans="1:5" x14ac:dyDescent="0.35">
      <c r="A182" s="122" t="s">
        <v>13</v>
      </c>
      <c r="B182">
        <v>3428</v>
      </c>
      <c r="C182">
        <v>908910</v>
      </c>
      <c r="D182">
        <v>211</v>
      </c>
      <c r="E182">
        <v>132250</v>
      </c>
    </row>
    <row r="183" spans="1:5" x14ac:dyDescent="0.35">
      <c r="A183" s="122" t="s">
        <v>14</v>
      </c>
      <c r="B183">
        <v>49627</v>
      </c>
      <c r="C183">
        <v>13770535</v>
      </c>
      <c r="D183">
        <v>4877</v>
      </c>
      <c r="E183">
        <v>2989310</v>
      </c>
    </row>
    <row r="184" spans="1:5" x14ac:dyDescent="0.35">
      <c r="A184" s="122" t="s">
        <v>15</v>
      </c>
      <c r="B184">
        <v>1276</v>
      </c>
      <c r="C184">
        <v>408604.9</v>
      </c>
      <c r="D184">
        <v>84</v>
      </c>
      <c r="E184">
        <v>50671.859999999899</v>
      </c>
    </row>
    <row r="185" spans="1:5" x14ac:dyDescent="0.35">
      <c r="A185" s="129" t="s">
        <v>51</v>
      </c>
      <c r="B185">
        <v>17422</v>
      </c>
      <c r="C185">
        <v>20522950.02</v>
      </c>
      <c r="D185">
        <v>7611</v>
      </c>
      <c r="E185">
        <v>16632634.219999999</v>
      </c>
    </row>
    <row r="186" spans="1:5" x14ac:dyDescent="0.35">
      <c r="A186" s="122" t="s">
        <v>9</v>
      </c>
      <c r="B186">
        <v>365</v>
      </c>
      <c r="C186">
        <v>1055467</v>
      </c>
      <c r="D186">
        <v>215</v>
      </c>
      <c r="E186">
        <v>792491</v>
      </c>
    </row>
    <row r="187" spans="1:5" x14ac:dyDescent="0.35">
      <c r="A187" s="122" t="s">
        <v>11</v>
      </c>
      <c r="B187">
        <v>4755</v>
      </c>
      <c r="C187">
        <v>757333.39999999909</v>
      </c>
      <c r="D187">
        <v>2200</v>
      </c>
      <c r="E187">
        <v>458756.1999999999</v>
      </c>
    </row>
    <row r="188" spans="1:5" x14ac:dyDescent="0.35">
      <c r="A188" s="122" t="s">
        <v>12</v>
      </c>
      <c r="B188">
        <v>2139</v>
      </c>
      <c r="C188">
        <v>7521098</v>
      </c>
      <c r="D188">
        <v>1573</v>
      </c>
      <c r="E188">
        <v>7187057</v>
      </c>
    </row>
    <row r="189" spans="1:5" x14ac:dyDescent="0.35">
      <c r="A189" s="122" t="s">
        <v>13</v>
      </c>
      <c r="B189">
        <v>297</v>
      </c>
      <c r="C189">
        <v>880950</v>
      </c>
      <c r="D189">
        <v>240</v>
      </c>
      <c r="E189">
        <v>884230</v>
      </c>
    </row>
    <row r="190" spans="1:5" x14ac:dyDescent="0.35">
      <c r="A190" s="122" t="s">
        <v>14</v>
      </c>
      <c r="B190">
        <v>9679</v>
      </c>
      <c r="C190">
        <v>9739599</v>
      </c>
      <c r="D190">
        <v>3295</v>
      </c>
      <c r="E190">
        <v>6972026</v>
      </c>
    </row>
    <row r="191" spans="1:5" x14ac:dyDescent="0.35">
      <c r="A191" s="122" t="s">
        <v>15</v>
      </c>
      <c r="B191">
        <v>187</v>
      </c>
      <c r="C191">
        <v>568502.61999999988</v>
      </c>
      <c r="D191">
        <v>88</v>
      </c>
      <c r="E191">
        <v>338074.0199999999</v>
      </c>
    </row>
    <row r="192" spans="1:5" x14ac:dyDescent="0.35">
      <c r="A192" s="130" t="s">
        <v>19</v>
      </c>
      <c r="B192">
        <v>5279</v>
      </c>
      <c r="C192">
        <v>23647262.739999998</v>
      </c>
      <c r="D192">
        <v>4939</v>
      </c>
      <c r="E192">
        <v>65381402.890000001</v>
      </c>
    </row>
    <row r="193" spans="1:5" x14ac:dyDescent="0.35">
      <c r="A193" s="122" t="s">
        <v>9</v>
      </c>
      <c r="B193">
        <v>44</v>
      </c>
      <c r="C193">
        <v>800952</v>
      </c>
      <c r="D193">
        <v>65</v>
      </c>
      <c r="E193">
        <v>3732413</v>
      </c>
    </row>
    <row r="194" spans="1:5" x14ac:dyDescent="0.35">
      <c r="A194" s="122" t="s">
        <v>11</v>
      </c>
      <c r="B194">
        <v>273</v>
      </c>
      <c r="C194">
        <v>299577.99999999994</v>
      </c>
      <c r="D194">
        <v>764</v>
      </c>
      <c r="E194">
        <v>1597502.0999999992</v>
      </c>
    </row>
    <row r="195" spans="1:5" x14ac:dyDescent="0.35">
      <c r="A195" s="122" t="s">
        <v>12</v>
      </c>
      <c r="B195">
        <v>95</v>
      </c>
      <c r="C195">
        <v>4230638</v>
      </c>
      <c r="D195">
        <v>228</v>
      </c>
      <c r="E195">
        <v>10157360</v>
      </c>
    </row>
    <row r="196" spans="1:5" x14ac:dyDescent="0.35">
      <c r="A196" s="122" t="s">
        <v>13</v>
      </c>
      <c r="B196">
        <v>2</v>
      </c>
      <c r="C196">
        <v>294450</v>
      </c>
      <c r="D196">
        <v>15</v>
      </c>
      <c r="E196">
        <v>589770</v>
      </c>
    </row>
    <row r="197" spans="1:5" x14ac:dyDescent="0.35">
      <c r="A197" s="122" t="s">
        <v>14</v>
      </c>
      <c r="B197">
        <v>4855</v>
      </c>
      <c r="C197">
        <v>17763252</v>
      </c>
      <c r="D197">
        <v>3846</v>
      </c>
      <c r="E197">
        <v>48304268</v>
      </c>
    </row>
    <row r="198" spans="1:5" x14ac:dyDescent="0.35">
      <c r="A198" s="122" t="s">
        <v>15</v>
      </c>
      <c r="B198">
        <v>10</v>
      </c>
      <c r="C198">
        <v>258392.7399999999</v>
      </c>
      <c r="D198">
        <v>21</v>
      </c>
      <c r="E198">
        <v>1000089.789999997</v>
      </c>
    </row>
    <row r="199" spans="1:5" x14ac:dyDescent="0.35">
      <c r="A199" s="124" t="s">
        <v>22</v>
      </c>
      <c r="B199" s="125">
        <v>1603107</v>
      </c>
      <c r="C199" s="125">
        <v>234062368.44999999</v>
      </c>
      <c r="D199" s="125">
        <v>34247</v>
      </c>
      <c r="E199" s="125">
        <v>74876405.390000001</v>
      </c>
    </row>
    <row r="200" spans="1:5" x14ac:dyDescent="0.35">
      <c r="A200" s="126" t="s">
        <v>8</v>
      </c>
      <c r="B200">
        <v>1318685</v>
      </c>
      <c r="C200">
        <v>153441715.11000001</v>
      </c>
      <c r="D200">
        <v>9003</v>
      </c>
      <c r="E200">
        <v>1304547.46</v>
      </c>
    </row>
    <row r="201" spans="1:5" x14ac:dyDescent="0.35">
      <c r="A201" s="122" t="s">
        <v>9</v>
      </c>
      <c r="B201">
        <v>28009</v>
      </c>
      <c r="C201">
        <v>3470188</v>
      </c>
      <c r="D201">
        <v>45</v>
      </c>
      <c r="E201">
        <v>15486</v>
      </c>
    </row>
    <row r="202" spans="1:5" x14ac:dyDescent="0.35">
      <c r="A202" s="122" t="s">
        <v>10</v>
      </c>
      <c r="B202">
        <v>1503</v>
      </c>
      <c r="C202">
        <v>132233</v>
      </c>
      <c r="D202">
        <v>0</v>
      </c>
      <c r="E202">
        <v>0</v>
      </c>
    </row>
    <row r="203" spans="1:5" x14ac:dyDescent="0.35">
      <c r="A203" s="122" t="s">
        <v>11</v>
      </c>
      <c r="B203">
        <v>244506</v>
      </c>
      <c r="C203">
        <v>30095264</v>
      </c>
      <c r="D203">
        <v>377</v>
      </c>
      <c r="E203">
        <v>8246.3999999999905</v>
      </c>
    </row>
    <row r="204" spans="1:5" x14ac:dyDescent="0.35">
      <c r="A204" s="122" t="s">
        <v>12</v>
      </c>
      <c r="B204">
        <v>228590</v>
      </c>
      <c r="C204">
        <v>26391524</v>
      </c>
      <c r="D204">
        <v>571</v>
      </c>
      <c r="E204">
        <v>109786</v>
      </c>
    </row>
    <row r="205" spans="1:5" x14ac:dyDescent="0.35">
      <c r="A205" s="122" t="s">
        <v>13</v>
      </c>
      <c r="B205">
        <v>39824</v>
      </c>
      <c r="C205">
        <v>4312200</v>
      </c>
      <c r="D205">
        <v>237</v>
      </c>
      <c r="E205">
        <v>22190</v>
      </c>
    </row>
    <row r="206" spans="1:5" x14ac:dyDescent="0.35">
      <c r="A206" s="122" t="s">
        <v>14</v>
      </c>
      <c r="B206">
        <v>765124</v>
      </c>
      <c r="C206">
        <v>87949079</v>
      </c>
      <c r="D206">
        <v>7768</v>
      </c>
      <c r="E206">
        <v>1148202</v>
      </c>
    </row>
    <row r="207" spans="1:5" x14ac:dyDescent="0.35">
      <c r="A207" s="122" t="s">
        <v>15</v>
      </c>
      <c r="B207">
        <v>11129</v>
      </c>
      <c r="C207">
        <v>1091227.1099999999</v>
      </c>
      <c r="D207">
        <v>5</v>
      </c>
      <c r="E207">
        <v>637.05999999999904</v>
      </c>
    </row>
    <row r="208" spans="1:5" x14ac:dyDescent="0.35">
      <c r="A208" s="127" t="s">
        <v>16</v>
      </c>
      <c r="B208">
        <v>158349</v>
      </c>
      <c r="C208">
        <v>19486424.670000002</v>
      </c>
      <c r="D208">
        <v>2574</v>
      </c>
      <c r="E208">
        <v>356452.4</v>
      </c>
    </row>
    <row r="209" spans="1:5" x14ac:dyDescent="0.35">
      <c r="A209" s="122" t="s">
        <v>9</v>
      </c>
      <c r="B209">
        <v>6468</v>
      </c>
      <c r="C209">
        <v>762083</v>
      </c>
      <c r="D209">
        <v>0</v>
      </c>
      <c r="E209">
        <v>0</v>
      </c>
    </row>
    <row r="210" spans="1:5" x14ac:dyDescent="0.35">
      <c r="A210" s="122" t="s">
        <v>10</v>
      </c>
      <c r="B210">
        <v>124</v>
      </c>
      <c r="C210">
        <v>9041</v>
      </c>
      <c r="D210">
        <v>0</v>
      </c>
      <c r="E210">
        <v>0</v>
      </c>
    </row>
    <row r="211" spans="1:5" x14ac:dyDescent="0.35">
      <c r="A211" s="122" t="s">
        <v>11</v>
      </c>
      <c r="B211">
        <v>39353</v>
      </c>
      <c r="C211">
        <v>5158330</v>
      </c>
      <c r="D211">
        <v>3</v>
      </c>
      <c r="E211">
        <v>38.399999999999899</v>
      </c>
    </row>
    <row r="212" spans="1:5" x14ac:dyDescent="0.35">
      <c r="A212" s="122" t="s">
        <v>12</v>
      </c>
      <c r="B212">
        <v>30306</v>
      </c>
      <c r="C212">
        <v>3484199</v>
      </c>
      <c r="D212">
        <v>178</v>
      </c>
      <c r="E212">
        <v>23615</v>
      </c>
    </row>
    <row r="213" spans="1:5" x14ac:dyDescent="0.35">
      <c r="A213" s="122" t="s">
        <v>13</v>
      </c>
      <c r="B213">
        <v>10991</v>
      </c>
      <c r="C213">
        <v>1100090</v>
      </c>
      <c r="D213">
        <v>0</v>
      </c>
      <c r="E213">
        <v>0</v>
      </c>
    </row>
    <row r="214" spans="1:5" x14ac:dyDescent="0.35">
      <c r="A214" s="122" t="s">
        <v>14</v>
      </c>
      <c r="B214">
        <v>68133</v>
      </c>
      <c r="C214">
        <v>8657198</v>
      </c>
      <c r="D214">
        <v>2393</v>
      </c>
      <c r="E214">
        <v>332799</v>
      </c>
    </row>
    <row r="215" spans="1:5" x14ac:dyDescent="0.35">
      <c r="A215" s="122" t="s">
        <v>15</v>
      </c>
      <c r="B215">
        <v>2974</v>
      </c>
      <c r="C215">
        <v>315483.67000000004</v>
      </c>
      <c r="D215">
        <v>0</v>
      </c>
      <c r="E215">
        <v>0</v>
      </c>
    </row>
    <row r="216" spans="1:5" x14ac:dyDescent="0.35">
      <c r="A216" s="128" t="s">
        <v>50</v>
      </c>
      <c r="B216">
        <v>102876</v>
      </c>
      <c r="C216">
        <v>21218204.23</v>
      </c>
      <c r="D216">
        <v>9910</v>
      </c>
      <c r="E216">
        <v>4419460.25</v>
      </c>
    </row>
    <row r="217" spans="1:5" x14ac:dyDescent="0.35">
      <c r="A217" s="122" t="s">
        <v>9</v>
      </c>
      <c r="B217">
        <v>4144</v>
      </c>
      <c r="C217">
        <v>1225304</v>
      </c>
      <c r="D217">
        <v>461</v>
      </c>
      <c r="E217">
        <v>253933</v>
      </c>
    </row>
    <row r="218" spans="1:5" x14ac:dyDescent="0.35">
      <c r="A218" s="122" t="s">
        <v>10</v>
      </c>
      <c r="B218">
        <v>175</v>
      </c>
      <c r="C218">
        <v>74525</v>
      </c>
      <c r="D218">
        <v>0</v>
      </c>
      <c r="E218">
        <v>0</v>
      </c>
    </row>
    <row r="219" spans="1:5" x14ac:dyDescent="0.35">
      <c r="A219" s="122" t="s">
        <v>11</v>
      </c>
      <c r="B219">
        <v>20721</v>
      </c>
      <c r="C219">
        <v>392720.49999999889</v>
      </c>
      <c r="D219">
        <v>1937</v>
      </c>
      <c r="E219">
        <v>57843.699999999903</v>
      </c>
    </row>
    <row r="220" spans="1:5" x14ac:dyDescent="0.35">
      <c r="A220" s="122" t="s">
        <v>12</v>
      </c>
      <c r="B220">
        <v>22132</v>
      </c>
      <c r="C220">
        <v>6157338</v>
      </c>
      <c r="D220">
        <v>2115</v>
      </c>
      <c r="E220">
        <v>1111302</v>
      </c>
    </row>
    <row r="221" spans="1:5" x14ac:dyDescent="0.35">
      <c r="A221" s="122" t="s">
        <v>13</v>
      </c>
      <c r="B221">
        <v>3424</v>
      </c>
      <c r="C221">
        <v>766220</v>
      </c>
      <c r="D221">
        <v>209</v>
      </c>
      <c r="E221">
        <v>140840</v>
      </c>
    </row>
    <row r="222" spans="1:5" x14ac:dyDescent="0.35">
      <c r="A222" s="122" t="s">
        <v>14</v>
      </c>
      <c r="B222">
        <v>51007</v>
      </c>
      <c r="C222">
        <v>12302397</v>
      </c>
      <c r="D222">
        <v>5103</v>
      </c>
      <c r="E222">
        <v>2816673</v>
      </c>
    </row>
    <row r="223" spans="1:5" x14ac:dyDescent="0.35">
      <c r="A223" s="122" t="s">
        <v>15</v>
      </c>
      <c r="B223">
        <v>1273</v>
      </c>
      <c r="C223">
        <v>299699.72999999893</v>
      </c>
      <c r="D223">
        <v>85</v>
      </c>
      <c r="E223">
        <v>38868.550000000003</v>
      </c>
    </row>
    <row r="224" spans="1:5" x14ac:dyDescent="0.35">
      <c r="A224" s="129" t="s">
        <v>51</v>
      </c>
      <c r="B224">
        <v>17739</v>
      </c>
      <c r="C224">
        <v>18085580.759999998</v>
      </c>
      <c r="D224">
        <v>7658</v>
      </c>
      <c r="E224">
        <v>14192798.469999999</v>
      </c>
    </row>
    <row r="225" spans="1:5" x14ac:dyDescent="0.35">
      <c r="A225" s="122" t="s">
        <v>9</v>
      </c>
      <c r="B225">
        <v>383</v>
      </c>
      <c r="C225">
        <v>921870</v>
      </c>
      <c r="D225">
        <v>210</v>
      </c>
      <c r="E225">
        <v>632708</v>
      </c>
    </row>
    <row r="226" spans="1:5" x14ac:dyDescent="0.35">
      <c r="A226" s="122" t="s">
        <v>11</v>
      </c>
      <c r="B226">
        <v>4742</v>
      </c>
      <c r="C226">
        <v>658396.5</v>
      </c>
      <c r="D226">
        <v>2180</v>
      </c>
      <c r="E226">
        <v>408199</v>
      </c>
    </row>
    <row r="227" spans="1:5" x14ac:dyDescent="0.35">
      <c r="A227" s="122" t="s">
        <v>12</v>
      </c>
      <c r="B227">
        <v>2151</v>
      </c>
      <c r="C227">
        <v>6624009</v>
      </c>
      <c r="D227">
        <v>1574</v>
      </c>
      <c r="E227">
        <v>5819215</v>
      </c>
    </row>
    <row r="228" spans="1:5" x14ac:dyDescent="0.35">
      <c r="A228" s="122" t="s">
        <v>13</v>
      </c>
      <c r="B228">
        <v>303</v>
      </c>
      <c r="C228">
        <v>759070</v>
      </c>
      <c r="D228">
        <v>240</v>
      </c>
      <c r="E228">
        <v>817480</v>
      </c>
    </row>
    <row r="229" spans="1:5" x14ac:dyDescent="0.35">
      <c r="A229" s="122" t="s">
        <v>14</v>
      </c>
      <c r="B229">
        <v>9973</v>
      </c>
      <c r="C229">
        <v>8701917</v>
      </c>
      <c r="D229">
        <v>3366</v>
      </c>
      <c r="E229">
        <v>6241291</v>
      </c>
    </row>
    <row r="230" spans="1:5" x14ac:dyDescent="0.35">
      <c r="A230" s="122" t="s">
        <v>15</v>
      </c>
      <c r="B230">
        <v>187</v>
      </c>
      <c r="C230">
        <v>420318.2599999989</v>
      </c>
      <c r="D230">
        <v>88</v>
      </c>
      <c r="E230">
        <v>273905.46999999898</v>
      </c>
    </row>
    <row r="231" spans="1:5" x14ac:dyDescent="0.35">
      <c r="A231" s="130" t="s">
        <v>19</v>
      </c>
      <c r="B231">
        <v>5458</v>
      </c>
      <c r="C231">
        <v>21830443.68</v>
      </c>
      <c r="D231">
        <v>5102</v>
      </c>
      <c r="E231">
        <v>54603146.810000002</v>
      </c>
    </row>
    <row r="232" spans="1:5" x14ac:dyDescent="0.35">
      <c r="A232" s="122" t="s">
        <v>9</v>
      </c>
      <c r="B232">
        <v>46</v>
      </c>
      <c r="C232">
        <v>755888</v>
      </c>
      <c r="D232">
        <v>73</v>
      </c>
      <c r="E232">
        <v>3942593</v>
      </c>
    </row>
    <row r="233" spans="1:5" x14ac:dyDescent="0.35">
      <c r="A233" s="122" t="s">
        <v>11</v>
      </c>
      <c r="B233">
        <v>276</v>
      </c>
      <c r="C233">
        <v>262034.6</v>
      </c>
      <c r="D233">
        <v>762</v>
      </c>
      <c r="E233">
        <v>1478660.5</v>
      </c>
    </row>
    <row r="234" spans="1:5" x14ac:dyDescent="0.35">
      <c r="A234" s="122" t="s">
        <v>12</v>
      </c>
      <c r="B234">
        <v>96</v>
      </c>
      <c r="C234">
        <v>3925532</v>
      </c>
      <c r="D234">
        <v>228</v>
      </c>
      <c r="E234">
        <v>1979051</v>
      </c>
    </row>
    <row r="235" spans="1:5" x14ac:dyDescent="0.35">
      <c r="A235" s="122" t="s">
        <v>13</v>
      </c>
      <c r="B235">
        <v>5</v>
      </c>
      <c r="C235">
        <v>164490</v>
      </c>
      <c r="D235">
        <v>14</v>
      </c>
      <c r="E235">
        <v>583850</v>
      </c>
    </row>
    <row r="236" spans="1:5" x14ac:dyDescent="0.35">
      <c r="A236" s="122" t="s">
        <v>14</v>
      </c>
      <c r="B236">
        <v>5024</v>
      </c>
      <c r="C236">
        <v>16507002</v>
      </c>
      <c r="D236">
        <v>4005</v>
      </c>
      <c r="E236">
        <v>45720746</v>
      </c>
    </row>
    <row r="237" spans="1:5" x14ac:dyDescent="0.35">
      <c r="A237" s="122" t="s">
        <v>15</v>
      </c>
      <c r="B237">
        <v>11</v>
      </c>
      <c r="C237">
        <v>215497.0799999999</v>
      </c>
      <c r="D237">
        <v>20</v>
      </c>
      <c r="E237">
        <v>898246.30999999982</v>
      </c>
    </row>
    <row r="238" spans="1:5" x14ac:dyDescent="0.35">
      <c r="A238" s="124" t="s">
        <v>23</v>
      </c>
      <c r="B238" s="125">
        <v>1510003</v>
      </c>
      <c r="C238" s="125">
        <v>170618968.36999997</v>
      </c>
      <c r="D238" s="125">
        <v>33348</v>
      </c>
      <c r="E238" s="125">
        <v>71252846.459999993</v>
      </c>
    </row>
    <row r="239" spans="1:5" x14ac:dyDescent="0.35">
      <c r="A239" s="126" t="s">
        <v>8</v>
      </c>
      <c r="B239">
        <v>1238135</v>
      </c>
      <c r="C239">
        <v>110211554.14</v>
      </c>
      <c r="D239">
        <v>8838</v>
      </c>
      <c r="E239">
        <v>1014220.94</v>
      </c>
    </row>
    <row r="240" spans="1:5" x14ac:dyDescent="0.35">
      <c r="A240" s="122" t="s">
        <v>9</v>
      </c>
      <c r="B240">
        <v>27956</v>
      </c>
      <c r="C240">
        <v>2754296</v>
      </c>
      <c r="D240">
        <v>45</v>
      </c>
      <c r="E240">
        <v>11908</v>
      </c>
    </row>
    <row r="241" spans="1:5" x14ac:dyDescent="0.35">
      <c r="A241" s="122" t="s">
        <v>10</v>
      </c>
      <c r="B241">
        <v>1500</v>
      </c>
      <c r="C241">
        <v>81876</v>
      </c>
      <c r="D241">
        <v>0</v>
      </c>
      <c r="E241">
        <v>0</v>
      </c>
    </row>
    <row r="242" spans="1:5" x14ac:dyDescent="0.35">
      <c r="A242" s="122" t="s">
        <v>11</v>
      </c>
      <c r="B242">
        <v>246078</v>
      </c>
      <c r="C242">
        <v>23284045</v>
      </c>
      <c r="D242">
        <v>374</v>
      </c>
      <c r="E242">
        <v>6501.6999999999989</v>
      </c>
    </row>
    <row r="243" spans="1:5" x14ac:dyDescent="0.35">
      <c r="A243" s="122" t="s">
        <v>12</v>
      </c>
      <c r="B243">
        <v>228455</v>
      </c>
      <c r="C243">
        <v>19619299</v>
      </c>
      <c r="D243">
        <v>566</v>
      </c>
      <c r="E243">
        <v>83725</v>
      </c>
    </row>
    <row r="244" spans="1:5" x14ac:dyDescent="0.35">
      <c r="A244" s="122" t="s">
        <v>13</v>
      </c>
      <c r="B244">
        <v>39254</v>
      </c>
      <c r="C244">
        <v>3296570</v>
      </c>
      <c r="D244">
        <v>237</v>
      </c>
      <c r="E244">
        <v>23090</v>
      </c>
    </row>
    <row r="245" spans="1:5" x14ac:dyDescent="0.35">
      <c r="A245" s="122" t="s">
        <v>14</v>
      </c>
      <c r="B245">
        <v>683854</v>
      </c>
      <c r="C245">
        <v>60378632</v>
      </c>
      <c r="D245">
        <v>7611</v>
      </c>
      <c r="E245">
        <v>888540</v>
      </c>
    </row>
    <row r="246" spans="1:5" x14ac:dyDescent="0.35">
      <c r="A246" s="122" t="s">
        <v>15</v>
      </c>
      <c r="B246">
        <v>11038</v>
      </c>
      <c r="C246">
        <v>796836.14</v>
      </c>
      <c r="D246">
        <v>5</v>
      </c>
      <c r="E246">
        <v>456.24</v>
      </c>
    </row>
    <row r="247" spans="1:5" x14ac:dyDescent="0.35">
      <c r="A247" s="127" t="s">
        <v>16</v>
      </c>
      <c r="B247">
        <v>151765</v>
      </c>
      <c r="C247">
        <v>14372185.77</v>
      </c>
      <c r="D247">
        <v>2712</v>
      </c>
      <c r="E247">
        <v>319453</v>
      </c>
    </row>
    <row r="248" spans="1:5" x14ac:dyDescent="0.35">
      <c r="A248" s="122" t="s">
        <v>9</v>
      </c>
      <c r="B248">
        <v>6534</v>
      </c>
      <c r="C248">
        <v>603212</v>
      </c>
      <c r="D248">
        <v>0</v>
      </c>
      <c r="E248">
        <v>0</v>
      </c>
    </row>
    <row r="249" spans="1:5" x14ac:dyDescent="0.35">
      <c r="A249" s="122" t="s">
        <v>10</v>
      </c>
      <c r="B249">
        <v>124</v>
      </c>
      <c r="C249">
        <v>5727</v>
      </c>
      <c r="D249">
        <v>0</v>
      </c>
      <c r="E249">
        <v>0</v>
      </c>
    </row>
    <row r="250" spans="1:5" x14ac:dyDescent="0.35">
      <c r="A250" s="122" t="s">
        <v>11</v>
      </c>
      <c r="B250">
        <v>37206</v>
      </c>
      <c r="C250">
        <v>3670554</v>
      </c>
      <c r="D250">
        <v>4</v>
      </c>
      <c r="E250">
        <v>0</v>
      </c>
    </row>
    <row r="251" spans="1:5" x14ac:dyDescent="0.35">
      <c r="A251" s="122" t="s">
        <v>12</v>
      </c>
      <c r="B251">
        <v>30557</v>
      </c>
      <c r="C251">
        <v>2596841</v>
      </c>
      <c r="D251">
        <v>172</v>
      </c>
      <c r="E251">
        <v>17791</v>
      </c>
    </row>
    <row r="252" spans="1:5" x14ac:dyDescent="0.35">
      <c r="A252" s="122" t="s">
        <v>13</v>
      </c>
      <c r="B252">
        <v>11263</v>
      </c>
      <c r="C252">
        <v>911530</v>
      </c>
      <c r="D252">
        <v>0</v>
      </c>
      <c r="E252">
        <v>0</v>
      </c>
    </row>
    <row r="253" spans="1:5" x14ac:dyDescent="0.35">
      <c r="A253" s="122" t="s">
        <v>14</v>
      </c>
      <c r="B253">
        <v>63014</v>
      </c>
      <c r="C253">
        <v>6321564</v>
      </c>
      <c r="D253">
        <v>2536</v>
      </c>
      <c r="E253">
        <v>301662</v>
      </c>
    </row>
    <row r="254" spans="1:5" x14ac:dyDescent="0.35">
      <c r="A254" s="122" t="s">
        <v>15</v>
      </c>
      <c r="B254">
        <v>3067</v>
      </c>
      <c r="C254">
        <v>262757.7699999999</v>
      </c>
      <c r="D254">
        <v>0</v>
      </c>
      <c r="E254">
        <v>0</v>
      </c>
    </row>
    <row r="255" spans="1:5" x14ac:dyDescent="0.35">
      <c r="A255" s="128" t="s">
        <v>50</v>
      </c>
      <c r="B255">
        <v>97999</v>
      </c>
      <c r="C255">
        <v>14771050.52</v>
      </c>
      <c r="D255">
        <v>9484</v>
      </c>
      <c r="E255">
        <v>3155886.63</v>
      </c>
    </row>
    <row r="256" spans="1:5" x14ac:dyDescent="0.35">
      <c r="A256" s="122" t="s">
        <v>9</v>
      </c>
      <c r="B256">
        <v>4116</v>
      </c>
      <c r="C256">
        <v>860667</v>
      </c>
      <c r="D256">
        <v>441</v>
      </c>
      <c r="E256">
        <v>174285</v>
      </c>
    </row>
    <row r="257" spans="1:5" x14ac:dyDescent="0.35">
      <c r="A257" s="122" t="s">
        <v>10</v>
      </c>
      <c r="B257">
        <v>175</v>
      </c>
      <c r="C257">
        <v>47134</v>
      </c>
      <c r="D257">
        <v>0</v>
      </c>
      <c r="E257">
        <v>0</v>
      </c>
    </row>
    <row r="258" spans="1:5" x14ac:dyDescent="0.35">
      <c r="A258" s="122" t="s">
        <v>11</v>
      </c>
      <c r="B258">
        <v>20548</v>
      </c>
      <c r="C258">
        <v>275177.09999999998</v>
      </c>
      <c r="D258">
        <v>1967</v>
      </c>
      <c r="E258">
        <v>43177.799999999901</v>
      </c>
    </row>
    <row r="259" spans="1:5" x14ac:dyDescent="0.35">
      <c r="A259" s="122" t="s">
        <v>12</v>
      </c>
      <c r="B259">
        <v>22084</v>
      </c>
      <c r="C259">
        <v>4499847</v>
      </c>
      <c r="D259">
        <v>2111</v>
      </c>
      <c r="E259">
        <v>834386</v>
      </c>
    </row>
    <row r="260" spans="1:5" x14ac:dyDescent="0.35">
      <c r="A260" s="122" t="s">
        <v>13</v>
      </c>
      <c r="B260">
        <v>3391</v>
      </c>
      <c r="C260">
        <v>559190</v>
      </c>
      <c r="D260">
        <v>212</v>
      </c>
      <c r="E260">
        <v>83510</v>
      </c>
    </row>
    <row r="261" spans="1:5" x14ac:dyDescent="0.35">
      <c r="A261" s="122" t="s">
        <v>14</v>
      </c>
      <c r="B261">
        <v>46421</v>
      </c>
      <c r="C261">
        <v>8316022</v>
      </c>
      <c r="D261">
        <v>4668</v>
      </c>
      <c r="E261">
        <v>1991183</v>
      </c>
    </row>
    <row r="262" spans="1:5" x14ac:dyDescent="0.35">
      <c r="A262" s="122" t="s">
        <v>15</v>
      </c>
      <c r="B262">
        <v>1264</v>
      </c>
      <c r="C262">
        <v>213013.4199999999</v>
      </c>
      <c r="D262">
        <v>85</v>
      </c>
      <c r="E262">
        <v>29344.829999999991</v>
      </c>
    </row>
    <row r="263" spans="1:5" x14ac:dyDescent="0.35">
      <c r="A263" s="129" t="s">
        <v>51</v>
      </c>
      <c r="B263">
        <v>16995</v>
      </c>
      <c r="C263">
        <v>13456330.52</v>
      </c>
      <c r="D263">
        <v>7461</v>
      </c>
      <c r="E263">
        <v>11438635.889999999</v>
      </c>
    </row>
    <row r="264" spans="1:5" x14ac:dyDescent="0.35">
      <c r="A264" s="122" t="s">
        <v>9</v>
      </c>
      <c r="B264">
        <v>407</v>
      </c>
      <c r="C264">
        <v>718599</v>
      </c>
      <c r="D264">
        <v>228</v>
      </c>
      <c r="E264">
        <v>498101</v>
      </c>
    </row>
    <row r="265" spans="1:5" x14ac:dyDescent="0.35">
      <c r="A265" s="122" t="s">
        <v>11</v>
      </c>
      <c r="B265">
        <v>4729</v>
      </c>
      <c r="C265">
        <v>500862.19999999902</v>
      </c>
      <c r="D265">
        <v>2179</v>
      </c>
      <c r="E265">
        <v>326302.2</v>
      </c>
    </row>
    <row r="266" spans="1:5" x14ac:dyDescent="0.35">
      <c r="A266" s="122" t="s">
        <v>12</v>
      </c>
      <c r="B266">
        <v>2153</v>
      </c>
      <c r="C266">
        <v>4998752</v>
      </c>
      <c r="D266">
        <v>1578</v>
      </c>
      <c r="E266">
        <v>4987255</v>
      </c>
    </row>
    <row r="267" spans="1:5" x14ac:dyDescent="0.35">
      <c r="A267" s="122" t="s">
        <v>13</v>
      </c>
      <c r="B267">
        <v>303</v>
      </c>
      <c r="C267">
        <v>551000</v>
      </c>
      <c r="D267">
        <v>239</v>
      </c>
      <c r="E267">
        <v>551280</v>
      </c>
    </row>
    <row r="268" spans="1:5" x14ac:dyDescent="0.35">
      <c r="A268" s="122" t="s">
        <v>14</v>
      </c>
      <c r="B268">
        <v>9217</v>
      </c>
      <c r="C268">
        <v>6376463</v>
      </c>
      <c r="D268">
        <v>3149</v>
      </c>
      <c r="E268">
        <v>4868019</v>
      </c>
    </row>
    <row r="269" spans="1:5" x14ac:dyDescent="0.35">
      <c r="A269" s="122" t="s">
        <v>15</v>
      </c>
      <c r="B269">
        <v>186</v>
      </c>
      <c r="C269">
        <v>310654.32</v>
      </c>
      <c r="D269">
        <v>88</v>
      </c>
      <c r="E269">
        <v>207678.68999999901</v>
      </c>
    </row>
    <row r="270" spans="1:5" x14ac:dyDescent="0.35">
      <c r="A270" s="130" t="s">
        <v>19</v>
      </c>
      <c r="B270">
        <v>5109</v>
      </c>
      <c r="C270">
        <v>17807847.419999998</v>
      </c>
      <c r="D270">
        <v>4853</v>
      </c>
      <c r="E270">
        <v>55324650</v>
      </c>
    </row>
    <row r="271" spans="1:5" x14ac:dyDescent="0.35">
      <c r="A271" s="122" t="s">
        <v>9</v>
      </c>
      <c r="B271">
        <v>50</v>
      </c>
      <c r="C271">
        <v>649196</v>
      </c>
      <c r="D271">
        <v>73</v>
      </c>
      <c r="E271">
        <v>3655119</v>
      </c>
    </row>
    <row r="272" spans="1:5" x14ac:dyDescent="0.35">
      <c r="A272" s="122" t="s">
        <v>11</v>
      </c>
      <c r="B272">
        <v>274</v>
      </c>
      <c r="C272">
        <v>227299.89999999868</v>
      </c>
      <c r="D272">
        <v>761</v>
      </c>
      <c r="E272">
        <v>1308344.6999999981</v>
      </c>
    </row>
    <row r="273" spans="1:5" x14ac:dyDescent="0.35">
      <c r="A273" s="122" t="s">
        <v>12</v>
      </c>
      <c r="B273">
        <v>96</v>
      </c>
      <c r="C273">
        <v>3508066</v>
      </c>
      <c r="D273">
        <v>226</v>
      </c>
      <c r="E273">
        <v>8904660</v>
      </c>
    </row>
    <row r="274" spans="1:5" x14ac:dyDescent="0.35">
      <c r="A274" s="122" t="s">
        <v>13</v>
      </c>
      <c r="B274">
        <v>5</v>
      </c>
      <c r="C274">
        <v>217800</v>
      </c>
      <c r="D274">
        <v>14</v>
      </c>
      <c r="E274">
        <v>437140</v>
      </c>
    </row>
    <row r="275" spans="1:5" x14ac:dyDescent="0.35">
      <c r="A275" s="122" t="s">
        <v>14</v>
      </c>
      <c r="B275">
        <v>4674</v>
      </c>
      <c r="C275">
        <v>13027557</v>
      </c>
      <c r="D275">
        <v>3759</v>
      </c>
      <c r="E275">
        <v>40219418</v>
      </c>
    </row>
    <row r="276" spans="1:5" x14ac:dyDescent="0.35">
      <c r="A276" s="122" t="s">
        <v>15</v>
      </c>
      <c r="B276">
        <v>10</v>
      </c>
      <c r="C276">
        <v>177928.52000000002</v>
      </c>
      <c r="D276">
        <v>20</v>
      </c>
      <c r="E276">
        <v>799968.3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zoomScaleNormal="100" workbookViewId="0">
      <selection activeCell="L6" sqref="L6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44" thickBot="1" x14ac:dyDescent="0.4">
      <c r="A1" s="1">
        <f>JAN!A1</f>
        <v>2016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3</v>
      </c>
      <c r="G1" s="7" t="s">
        <v>4</v>
      </c>
      <c r="H1" s="8" t="s">
        <v>5</v>
      </c>
      <c r="I1" s="8" t="s">
        <v>6</v>
      </c>
      <c r="J1" s="9" t="s">
        <v>56</v>
      </c>
    </row>
    <row r="2" spans="1:12" ht="15" thickBot="1" x14ac:dyDescent="0.4">
      <c r="A2" s="10" t="s">
        <v>21</v>
      </c>
      <c r="B2" s="11">
        <v>1573997</v>
      </c>
      <c r="C2" s="11">
        <v>268686063.05000001</v>
      </c>
      <c r="D2" s="11">
        <v>32688</v>
      </c>
      <c r="E2" s="11">
        <v>88640080.61999999</v>
      </c>
      <c r="F2" s="12">
        <f>B2+D2</f>
        <v>1606685</v>
      </c>
      <c r="G2" s="12">
        <f>C2+E2</f>
        <v>357326143.67000002</v>
      </c>
      <c r="H2" s="13">
        <f>SUM(H3:H42)</f>
        <v>1</v>
      </c>
      <c r="I2" s="14">
        <f>SUM(I3:I42)</f>
        <v>1</v>
      </c>
      <c r="J2" s="14">
        <f>E2/G2</f>
        <v>0.24806491825535557</v>
      </c>
    </row>
    <row r="3" spans="1:12" x14ac:dyDescent="0.35">
      <c r="A3" s="15" t="s">
        <v>8</v>
      </c>
      <c r="B3" s="16">
        <v>1294170</v>
      </c>
      <c r="C3" s="16">
        <v>178576424.93000001</v>
      </c>
      <c r="D3" s="16">
        <v>8233</v>
      </c>
      <c r="E3" s="16">
        <v>1445272.75</v>
      </c>
      <c r="F3" s="17">
        <f>B3+D3</f>
        <v>1302403</v>
      </c>
      <c r="G3" s="17">
        <f>C3+E3</f>
        <v>180021697.68000001</v>
      </c>
      <c r="H3" s="163">
        <f>G3/G$2</f>
        <v>0.50380220106775819</v>
      </c>
      <c r="I3" s="166">
        <f>F3/F2</f>
        <v>0.81061502410242203</v>
      </c>
      <c r="J3" s="169">
        <f>E3/G3</f>
        <v>8.0283252998150489E-3</v>
      </c>
    </row>
    <row r="4" spans="1:12" x14ac:dyDescent="0.35">
      <c r="A4" s="18" t="s">
        <v>9</v>
      </c>
      <c r="B4" s="19">
        <v>28007</v>
      </c>
      <c r="C4" s="19">
        <v>4067554</v>
      </c>
      <c r="D4" s="19">
        <v>45</v>
      </c>
      <c r="E4" s="19">
        <v>15685</v>
      </c>
      <c r="F4" s="20">
        <f>B4+D4</f>
        <v>28052</v>
      </c>
      <c r="G4" s="20">
        <f t="shared" ref="F4:G33" si="0">C4+E4</f>
        <v>4083239</v>
      </c>
      <c r="H4" s="164"/>
      <c r="I4" s="167"/>
      <c r="J4" s="170"/>
      <c r="L4" s="19"/>
    </row>
    <row r="5" spans="1:12" x14ac:dyDescent="0.35">
      <c r="A5" s="18" t="s">
        <v>10</v>
      </c>
      <c r="B5" s="19">
        <v>1504</v>
      </c>
      <c r="C5" s="19">
        <v>172128</v>
      </c>
      <c r="D5" s="19">
        <v>0</v>
      </c>
      <c r="E5" s="19">
        <v>0</v>
      </c>
      <c r="F5" s="20">
        <f t="shared" si="0"/>
        <v>1504</v>
      </c>
      <c r="G5" s="20">
        <f t="shared" si="0"/>
        <v>172128</v>
      </c>
      <c r="H5" s="164"/>
      <c r="I5" s="167"/>
      <c r="J5" s="170"/>
      <c r="L5" s="21"/>
    </row>
    <row r="6" spans="1:12" x14ac:dyDescent="0.35">
      <c r="A6" s="18" t="s">
        <v>11</v>
      </c>
      <c r="B6" s="19">
        <v>243868</v>
      </c>
      <c r="C6" s="19">
        <v>34323661</v>
      </c>
      <c r="D6" s="19">
        <v>377</v>
      </c>
      <c r="E6" s="19">
        <v>8749</v>
      </c>
      <c r="F6" s="20">
        <f t="shared" si="0"/>
        <v>244245</v>
      </c>
      <c r="G6" s="20">
        <f t="shared" si="0"/>
        <v>34332410</v>
      </c>
      <c r="H6" s="164"/>
      <c r="I6" s="167"/>
      <c r="J6" s="170"/>
    </row>
    <row r="7" spans="1:12" x14ac:dyDescent="0.35">
      <c r="A7" s="18" t="s">
        <v>12</v>
      </c>
      <c r="B7" s="19">
        <v>228389</v>
      </c>
      <c r="C7" s="19">
        <v>32171334</v>
      </c>
      <c r="D7" s="19">
        <v>578</v>
      </c>
      <c r="E7" s="19">
        <v>131121</v>
      </c>
      <c r="F7" s="20">
        <f t="shared" si="0"/>
        <v>228967</v>
      </c>
      <c r="G7" s="20">
        <f t="shared" si="0"/>
        <v>32302455</v>
      </c>
      <c r="H7" s="164"/>
      <c r="I7" s="167"/>
      <c r="J7" s="170"/>
    </row>
    <row r="8" spans="1:12" x14ac:dyDescent="0.35">
      <c r="A8" s="18" t="s">
        <v>13</v>
      </c>
      <c r="B8" s="19">
        <v>39868</v>
      </c>
      <c r="C8" s="19">
        <v>4798910</v>
      </c>
      <c r="D8" s="19">
        <v>237</v>
      </c>
      <c r="E8" s="19">
        <v>34510</v>
      </c>
      <c r="F8" s="20">
        <f t="shared" si="0"/>
        <v>40105</v>
      </c>
      <c r="G8" s="20">
        <f t="shared" si="0"/>
        <v>4833420</v>
      </c>
      <c r="H8" s="164"/>
      <c r="I8" s="167"/>
      <c r="J8" s="170"/>
    </row>
    <row r="9" spans="1:12" x14ac:dyDescent="0.35">
      <c r="A9" s="18" t="s">
        <v>14</v>
      </c>
      <c r="B9" s="19">
        <v>741379</v>
      </c>
      <c r="C9" s="19">
        <v>101676272</v>
      </c>
      <c r="D9" s="19">
        <v>6991</v>
      </c>
      <c r="E9" s="19">
        <v>1254534</v>
      </c>
      <c r="F9" s="20">
        <f t="shared" si="0"/>
        <v>748370</v>
      </c>
      <c r="G9" s="20">
        <f t="shared" si="0"/>
        <v>102930806</v>
      </c>
      <c r="H9" s="164"/>
      <c r="I9" s="167"/>
      <c r="J9" s="170"/>
    </row>
    <row r="10" spans="1:12" ht="15" thickBot="1" x14ac:dyDescent="0.4">
      <c r="A10" s="22" t="s">
        <v>15</v>
      </c>
      <c r="B10" s="23">
        <v>11155</v>
      </c>
      <c r="C10" s="23">
        <v>1366565.93</v>
      </c>
      <c r="D10" s="23">
        <v>5</v>
      </c>
      <c r="E10" s="23">
        <v>673.75</v>
      </c>
      <c r="F10" s="24">
        <f t="shared" si="0"/>
        <v>11160</v>
      </c>
      <c r="G10" s="24">
        <f t="shared" si="0"/>
        <v>1367239.6799999999</v>
      </c>
      <c r="H10" s="165"/>
      <c r="I10" s="168"/>
      <c r="J10" s="171"/>
    </row>
    <row r="11" spans="1:12" x14ac:dyDescent="0.35">
      <c r="A11" s="15" t="s">
        <v>16</v>
      </c>
      <c r="B11" s="16">
        <v>155555</v>
      </c>
      <c r="C11" s="16">
        <v>21093226.66</v>
      </c>
      <c r="D11" s="16">
        <v>2219</v>
      </c>
      <c r="E11" s="16">
        <v>327160</v>
      </c>
      <c r="F11" s="25">
        <f t="shared" si="0"/>
        <v>157774</v>
      </c>
      <c r="G11" s="25">
        <f t="shared" si="0"/>
        <v>21420386.66</v>
      </c>
      <c r="H11" s="163">
        <f>G11/G2</f>
        <v>5.9946318061133201E-2</v>
      </c>
      <c r="I11" s="172">
        <f>F11/F2</f>
        <v>9.8198464540342381E-2</v>
      </c>
      <c r="J11" s="175">
        <f>E11/G11</f>
        <v>1.527330039335527E-2</v>
      </c>
    </row>
    <row r="12" spans="1:12" x14ac:dyDescent="0.35">
      <c r="A12" s="18" t="s">
        <v>9</v>
      </c>
      <c r="B12" s="19">
        <v>6423</v>
      </c>
      <c r="C12" s="19">
        <v>825099</v>
      </c>
      <c r="D12" s="19">
        <v>0</v>
      </c>
      <c r="E12" s="19">
        <v>0</v>
      </c>
      <c r="F12" s="26">
        <f t="shared" si="0"/>
        <v>6423</v>
      </c>
      <c r="G12" s="26">
        <f t="shared" si="0"/>
        <v>825099</v>
      </c>
      <c r="H12" s="164"/>
      <c r="I12" s="173"/>
      <c r="J12" s="176"/>
    </row>
    <row r="13" spans="1:12" x14ac:dyDescent="0.35">
      <c r="A13" s="18" t="s">
        <v>10</v>
      </c>
      <c r="B13" s="19">
        <v>119</v>
      </c>
      <c r="C13" s="19">
        <v>10992</v>
      </c>
      <c r="D13" s="19">
        <v>0</v>
      </c>
      <c r="E13" s="19">
        <v>0</v>
      </c>
      <c r="F13" s="26">
        <f t="shared" si="0"/>
        <v>119</v>
      </c>
      <c r="G13" s="26">
        <f t="shared" si="0"/>
        <v>10992</v>
      </c>
      <c r="H13" s="164"/>
      <c r="I13" s="173"/>
      <c r="J13" s="176"/>
    </row>
    <row r="14" spans="1:12" x14ac:dyDescent="0.35">
      <c r="A14" s="18" t="s">
        <v>11</v>
      </c>
      <c r="B14" s="19">
        <v>39946</v>
      </c>
      <c r="C14" s="19">
        <v>5704406</v>
      </c>
      <c r="D14" s="19">
        <v>3</v>
      </c>
      <c r="E14" s="19">
        <v>0</v>
      </c>
      <c r="F14" s="26">
        <f t="shared" si="0"/>
        <v>39949</v>
      </c>
      <c r="G14" s="26">
        <f t="shared" si="0"/>
        <v>5704406</v>
      </c>
      <c r="H14" s="164"/>
      <c r="I14" s="173"/>
      <c r="J14" s="176"/>
    </row>
    <row r="15" spans="1:12" x14ac:dyDescent="0.35">
      <c r="A15" s="18" t="s">
        <v>12</v>
      </c>
      <c r="B15" s="19">
        <v>29975</v>
      </c>
      <c r="C15" s="19">
        <v>3986177</v>
      </c>
      <c r="D15" s="19">
        <v>187</v>
      </c>
      <c r="E15" s="19">
        <v>29059</v>
      </c>
      <c r="F15" s="26">
        <f t="shared" si="0"/>
        <v>30162</v>
      </c>
      <c r="G15" s="26">
        <f t="shared" si="0"/>
        <v>4015236</v>
      </c>
      <c r="H15" s="164"/>
      <c r="I15" s="173"/>
      <c r="J15" s="176"/>
    </row>
    <row r="16" spans="1:12" x14ac:dyDescent="0.35">
      <c r="A16" s="18" t="s">
        <v>13</v>
      </c>
      <c r="B16" s="19">
        <v>10990</v>
      </c>
      <c r="C16" s="19">
        <v>1301970</v>
      </c>
      <c r="D16" s="19">
        <v>0</v>
      </c>
      <c r="E16" s="19">
        <v>0</v>
      </c>
      <c r="F16" s="26">
        <f t="shared" si="0"/>
        <v>10990</v>
      </c>
      <c r="G16" s="26">
        <f t="shared" si="0"/>
        <v>1301970</v>
      </c>
      <c r="H16" s="164"/>
      <c r="I16" s="173"/>
      <c r="J16" s="176"/>
    </row>
    <row r="17" spans="1:13" x14ac:dyDescent="0.35">
      <c r="A17" s="18" t="s">
        <v>14</v>
      </c>
      <c r="B17" s="19">
        <v>65148</v>
      </c>
      <c r="C17" s="19">
        <v>8903411</v>
      </c>
      <c r="D17" s="19">
        <v>2029</v>
      </c>
      <c r="E17" s="19">
        <v>298101</v>
      </c>
      <c r="F17" s="26">
        <f t="shared" si="0"/>
        <v>67177</v>
      </c>
      <c r="G17" s="26">
        <f t="shared" si="0"/>
        <v>9201512</v>
      </c>
      <c r="H17" s="164"/>
      <c r="I17" s="173"/>
      <c r="J17" s="176"/>
    </row>
    <row r="18" spans="1:13" ht="15" thickBot="1" x14ac:dyDescent="0.4">
      <c r="A18" s="22" t="s">
        <v>15</v>
      </c>
      <c r="B18" s="23">
        <v>2954</v>
      </c>
      <c r="C18" s="23">
        <v>361171.65999999898</v>
      </c>
      <c r="D18" s="23">
        <v>0</v>
      </c>
      <c r="E18" s="23">
        <v>0</v>
      </c>
      <c r="F18" s="27">
        <f t="shared" si="0"/>
        <v>2954</v>
      </c>
      <c r="G18" s="27">
        <f t="shared" si="0"/>
        <v>361171.65999999898</v>
      </c>
      <c r="H18" s="165"/>
      <c r="I18" s="174"/>
      <c r="J18" s="177"/>
    </row>
    <row r="19" spans="1:13" x14ac:dyDescent="0.35">
      <c r="A19" s="15" t="s">
        <v>50</v>
      </c>
      <c r="B19" s="16">
        <v>101571</v>
      </c>
      <c r="C19" s="16">
        <v>24846189.699999999</v>
      </c>
      <c r="D19" s="16">
        <v>9686</v>
      </c>
      <c r="E19" s="16">
        <v>4853610.7600000007</v>
      </c>
      <c r="F19" s="25">
        <f t="shared" si="0"/>
        <v>111257</v>
      </c>
      <c r="G19" s="25">
        <f t="shared" si="0"/>
        <v>29699800.460000001</v>
      </c>
      <c r="H19" s="163">
        <f>G19/G2</f>
        <v>8.3116785564474507E-2</v>
      </c>
      <c r="I19" s="172">
        <f>F19/F2</f>
        <v>6.9246305280748877E-2</v>
      </c>
      <c r="J19" s="175">
        <f>E19/G19</f>
        <v>0.16342233566642625</v>
      </c>
    </row>
    <row r="20" spans="1:13" x14ac:dyDescent="0.35">
      <c r="A20" s="18" t="s">
        <v>9</v>
      </c>
      <c r="B20" s="19">
        <v>4157</v>
      </c>
      <c r="C20" s="19">
        <v>1468328</v>
      </c>
      <c r="D20" s="19">
        <v>467</v>
      </c>
      <c r="E20" s="19">
        <v>291421</v>
      </c>
      <c r="F20" s="26">
        <f t="shared" si="0"/>
        <v>4624</v>
      </c>
      <c r="G20" s="26">
        <f t="shared" si="0"/>
        <v>1759749</v>
      </c>
      <c r="H20" s="164"/>
      <c r="I20" s="173"/>
      <c r="J20" s="176"/>
    </row>
    <row r="21" spans="1:13" x14ac:dyDescent="0.35">
      <c r="A21" s="18" t="s">
        <v>10</v>
      </c>
      <c r="B21" s="19">
        <v>176</v>
      </c>
      <c r="C21" s="19">
        <v>98156</v>
      </c>
      <c r="D21" s="19">
        <v>0</v>
      </c>
      <c r="E21" s="19">
        <v>0</v>
      </c>
      <c r="F21" s="26">
        <f t="shared" si="0"/>
        <v>176</v>
      </c>
      <c r="G21" s="26">
        <f t="shared" si="0"/>
        <v>98156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20771</v>
      </c>
      <c r="C22" s="19">
        <v>485775.8</v>
      </c>
      <c r="D22" s="19">
        <v>1938</v>
      </c>
      <c r="E22" s="19">
        <v>66003.900000000009</v>
      </c>
      <c r="F22" s="26">
        <f t="shared" si="0"/>
        <v>22709</v>
      </c>
      <c r="G22" s="26">
        <f t="shared" si="0"/>
        <v>551779.69999999995</v>
      </c>
      <c r="H22" s="164"/>
      <c r="I22" s="173"/>
      <c r="J22" s="176"/>
    </row>
    <row r="23" spans="1:13" x14ac:dyDescent="0.35">
      <c r="A23" s="18" t="s">
        <v>12</v>
      </c>
      <c r="B23" s="19">
        <v>22136</v>
      </c>
      <c r="C23" s="19">
        <v>7705880</v>
      </c>
      <c r="D23" s="19">
        <v>2109</v>
      </c>
      <c r="E23" s="19">
        <v>1323954</v>
      </c>
      <c r="F23" s="26">
        <f t="shared" si="0"/>
        <v>24245</v>
      </c>
      <c r="G23" s="26">
        <f t="shared" si="0"/>
        <v>9029834</v>
      </c>
      <c r="H23" s="164"/>
      <c r="I23" s="173"/>
      <c r="J23" s="176"/>
    </row>
    <row r="24" spans="1:13" x14ac:dyDescent="0.35">
      <c r="A24" s="18" t="s">
        <v>13</v>
      </c>
      <c r="B24" s="19">
        <v>3428</v>
      </c>
      <c r="C24" s="19">
        <v>908910</v>
      </c>
      <c r="D24" s="19">
        <v>211</v>
      </c>
      <c r="E24" s="19">
        <v>132250</v>
      </c>
      <c r="F24" s="26">
        <f t="shared" si="0"/>
        <v>3639</v>
      </c>
      <c r="G24" s="26">
        <f t="shared" si="0"/>
        <v>1041160</v>
      </c>
      <c r="H24" s="164"/>
      <c r="I24" s="173"/>
      <c r="J24" s="176"/>
    </row>
    <row r="25" spans="1:13" x14ac:dyDescent="0.35">
      <c r="A25" s="18" t="s">
        <v>14</v>
      </c>
      <c r="B25" s="19">
        <v>49627</v>
      </c>
      <c r="C25" s="19">
        <v>13770535</v>
      </c>
      <c r="D25" s="19">
        <v>4877</v>
      </c>
      <c r="E25" s="19">
        <v>2989310</v>
      </c>
      <c r="F25" s="26">
        <f t="shared" si="0"/>
        <v>54504</v>
      </c>
      <c r="G25" s="26">
        <f t="shared" si="0"/>
        <v>16759845</v>
      </c>
      <c r="H25" s="164"/>
      <c r="I25" s="173"/>
      <c r="J25" s="176"/>
    </row>
    <row r="26" spans="1:13" ht="15" thickBot="1" x14ac:dyDescent="0.4">
      <c r="A26" s="22" t="s">
        <v>15</v>
      </c>
      <c r="B26" s="23">
        <v>1276</v>
      </c>
      <c r="C26" s="23">
        <v>408604.9</v>
      </c>
      <c r="D26" s="23">
        <v>84</v>
      </c>
      <c r="E26" s="23">
        <v>50671.859999999899</v>
      </c>
      <c r="F26" s="27">
        <f t="shared" si="0"/>
        <v>1360</v>
      </c>
      <c r="G26" s="27">
        <f t="shared" si="0"/>
        <v>459276.75999999989</v>
      </c>
      <c r="H26" s="165"/>
      <c r="I26" s="174"/>
      <c r="J26" s="177"/>
    </row>
    <row r="27" spans="1:13" x14ac:dyDescent="0.35">
      <c r="A27" s="15" t="s">
        <v>51</v>
      </c>
      <c r="B27" s="16">
        <v>17422</v>
      </c>
      <c r="C27" s="16">
        <v>20522950.02</v>
      </c>
      <c r="D27" s="16">
        <v>7611</v>
      </c>
      <c r="E27" s="16">
        <v>16632634.219999999</v>
      </c>
      <c r="F27" s="25">
        <f t="shared" si="0"/>
        <v>25033</v>
      </c>
      <c r="G27" s="25">
        <f t="shared" si="0"/>
        <v>37155584.239999995</v>
      </c>
      <c r="H27" s="163">
        <f>G27/G2</f>
        <v>0.10398227193338012</v>
      </c>
      <c r="I27" s="172">
        <f>F27/F2</f>
        <v>1.5580527608087459E-2</v>
      </c>
      <c r="J27" s="175">
        <f>E27/G27</f>
        <v>0.44764830267677691</v>
      </c>
    </row>
    <row r="28" spans="1:13" x14ac:dyDescent="0.35">
      <c r="A28" s="18" t="s">
        <v>9</v>
      </c>
      <c r="B28" s="19">
        <v>365</v>
      </c>
      <c r="C28" s="19">
        <v>1055467</v>
      </c>
      <c r="D28" s="19">
        <v>215</v>
      </c>
      <c r="E28" s="19">
        <v>792491</v>
      </c>
      <c r="F28" s="26">
        <f t="shared" si="0"/>
        <v>580</v>
      </c>
      <c r="G28" s="26">
        <f t="shared" si="0"/>
        <v>1847958</v>
      </c>
      <c r="H28" s="164"/>
      <c r="I28" s="173"/>
      <c r="J28" s="176"/>
    </row>
    <row r="29" spans="1:13" x14ac:dyDescent="0.35">
      <c r="A29" s="18" t="s">
        <v>11</v>
      </c>
      <c r="B29" s="19">
        <v>4755</v>
      </c>
      <c r="C29" s="19">
        <v>757333.39999999909</v>
      </c>
      <c r="D29" s="19">
        <v>2200</v>
      </c>
      <c r="E29" s="19">
        <v>458756.1999999999</v>
      </c>
      <c r="F29" s="26">
        <f t="shared" si="0"/>
        <v>6955</v>
      </c>
      <c r="G29" s="26">
        <f t="shared" si="0"/>
        <v>1216089.5999999989</v>
      </c>
      <c r="H29" s="164"/>
      <c r="I29" s="173"/>
      <c r="J29" s="176"/>
    </row>
    <row r="30" spans="1:13" x14ac:dyDescent="0.35">
      <c r="A30" s="18" t="s">
        <v>12</v>
      </c>
      <c r="B30" s="19">
        <v>2139</v>
      </c>
      <c r="C30" s="19">
        <v>7521098</v>
      </c>
      <c r="D30" s="19">
        <v>1573</v>
      </c>
      <c r="E30" s="19">
        <v>7187057</v>
      </c>
      <c r="F30" s="26">
        <f t="shared" si="0"/>
        <v>3712</v>
      </c>
      <c r="G30" s="26">
        <f t="shared" si="0"/>
        <v>14708155</v>
      </c>
      <c r="H30" s="164"/>
      <c r="I30" s="173"/>
      <c r="J30" s="176"/>
    </row>
    <row r="31" spans="1:13" x14ac:dyDescent="0.35">
      <c r="A31" s="18" t="s">
        <v>13</v>
      </c>
      <c r="B31" s="19">
        <v>297</v>
      </c>
      <c r="C31" s="19">
        <v>880950</v>
      </c>
      <c r="D31" s="19">
        <v>240</v>
      </c>
      <c r="E31" s="19">
        <v>884230</v>
      </c>
      <c r="F31" s="26">
        <f t="shared" si="0"/>
        <v>537</v>
      </c>
      <c r="G31" s="26">
        <f t="shared" si="0"/>
        <v>1765180</v>
      </c>
      <c r="H31" s="164"/>
      <c r="I31" s="173"/>
      <c r="J31" s="176"/>
    </row>
    <row r="32" spans="1:13" x14ac:dyDescent="0.35">
      <c r="A32" s="18" t="s">
        <v>14</v>
      </c>
      <c r="B32" s="19">
        <v>9679</v>
      </c>
      <c r="C32" s="19">
        <v>9739599</v>
      </c>
      <c r="D32" s="19">
        <v>3295</v>
      </c>
      <c r="E32" s="19">
        <v>6972026</v>
      </c>
      <c r="F32" s="26">
        <f t="shared" si="0"/>
        <v>12974</v>
      </c>
      <c r="G32" s="26">
        <f t="shared" si="0"/>
        <v>16711625</v>
      </c>
      <c r="H32" s="164"/>
      <c r="I32" s="173"/>
      <c r="J32" s="176"/>
    </row>
    <row r="33" spans="1:10" ht="15" thickBot="1" x14ac:dyDescent="0.4">
      <c r="A33" s="22" t="s">
        <v>15</v>
      </c>
      <c r="B33" s="23">
        <v>187</v>
      </c>
      <c r="C33" s="23">
        <v>568502.61999999988</v>
      </c>
      <c r="D33" s="23">
        <v>88</v>
      </c>
      <c r="E33" s="23">
        <v>338074.0199999999</v>
      </c>
      <c r="F33" s="27">
        <f t="shared" si="0"/>
        <v>275</v>
      </c>
      <c r="G33" s="27">
        <f t="shared" si="0"/>
        <v>906576.63999999978</v>
      </c>
      <c r="H33" s="165"/>
      <c r="I33" s="174"/>
      <c r="J33" s="177"/>
    </row>
    <row r="34" spans="1:10" x14ac:dyDescent="0.35">
      <c r="A34" s="15" t="s">
        <v>19</v>
      </c>
      <c r="B34" s="16">
        <v>5279</v>
      </c>
      <c r="C34" s="16">
        <v>23647262.739999998</v>
      </c>
      <c r="D34" s="16">
        <v>4939</v>
      </c>
      <c r="E34" s="16">
        <v>65381402.890000001</v>
      </c>
      <c r="F34" s="25">
        <f>B34+D34</f>
        <v>10218</v>
      </c>
      <c r="G34" s="25">
        <f>C34+E34</f>
        <v>89028665.629999995</v>
      </c>
      <c r="H34" s="163">
        <f>G34/G2</f>
        <v>0.24915239818617996</v>
      </c>
      <c r="I34" s="179">
        <f>F34/F2</f>
        <v>6.3596784683992193E-3</v>
      </c>
      <c r="J34" s="182">
        <f>E34/G34</f>
        <v>0.73438596914080245</v>
      </c>
    </row>
    <row r="35" spans="1:10" x14ac:dyDescent="0.35">
      <c r="A35" s="18" t="s">
        <v>9</v>
      </c>
      <c r="B35" s="19">
        <v>44</v>
      </c>
      <c r="C35" s="19">
        <v>800952</v>
      </c>
      <c r="D35" s="19">
        <v>65</v>
      </c>
      <c r="E35" s="19">
        <v>3732413</v>
      </c>
      <c r="F35" s="26">
        <f>B35+D35</f>
        <v>109</v>
      </c>
      <c r="G35" s="26">
        <f>C35+E35</f>
        <v>4533365</v>
      </c>
      <c r="H35" s="164"/>
      <c r="I35" s="180"/>
      <c r="J35" s="183"/>
    </row>
    <row r="36" spans="1:10" x14ac:dyDescent="0.35">
      <c r="A36" s="18" t="s">
        <v>11</v>
      </c>
      <c r="B36" s="19">
        <v>273</v>
      </c>
      <c r="C36" s="19">
        <v>299577.99999999994</v>
      </c>
      <c r="D36" s="19">
        <v>764</v>
      </c>
      <c r="E36" s="19">
        <v>1597502.0999999992</v>
      </c>
      <c r="F36" s="26">
        <f t="shared" ref="F36:G40" si="1">B36+D36</f>
        <v>1037</v>
      </c>
      <c r="G36" s="26">
        <f t="shared" si="1"/>
        <v>1897080.0999999992</v>
      </c>
      <c r="H36" s="164"/>
      <c r="I36" s="180"/>
      <c r="J36" s="183"/>
    </row>
    <row r="37" spans="1:10" x14ac:dyDescent="0.35">
      <c r="A37" s="18" t="s">
        <v>12</v>
      </c>
      <c r="B37" s="19">
        <v>95</v>
      </c>
      <c r="C37" s="19">
        <v>4230638</v>
      </c>
      <c r="D37" s="19">
        <v>228</v>
      </c>
      <c r="E37" s="19">
        <v>10157360</v>
      </c>
      <c r="F37" s="26">
        <f t="shared" si="1"/>
        <v>323</v>
      </c>
      <c r="G37" s="26">
        <f t="shared" si="1"/>
        <v>14387998</v>
      </c>
      <c r="H37" s="164"/>
      <c r="I37" s="180"/>
      <c r="J37" s="183"/>
    </row>
    <row r="38" spans="1:10" x14ac:dyDescent="0.35">
      <c r="A38" s="18" t="s">
        <v>13</v>
      </c>
      <c r="B38" s="19">
        <v>2</v>
      </c>
      <c r="C38" s="19">
        <v>294450</v>
      </c>
      <c r="D38" s="19">
        <v>15</v>
      </c>
      <c r="E38" s="19">
        <v>589770</v>
      </c>
      <c r="F38" s="26">
        <f t="shared" si="1"/>
        <v>17</v>
      </c>
      <c r="G38" s="26">
        <f t="shared" si="1"/>
        <v>884220</v>
      </c>
      <c r="H38" s="164"/>
      <c r="I38" s="180"/>
      <c r="J38" s="183"/>
    </row>
    <row r="39" spans="1:10" x14ac:dyDescent="0.35">
      <c r="A39" s="18" t="s">
        <v>14</v>
      </c>
      <c r="B39" s="19">
        <v>4855</v>
      </c>
      <c r="C39" s="19">
        <v>17763252</v>
      </c>
      <c r="D39" s="19">
        <v>3846</v>
      </c>
      <c r="E39" s="19">
        <v>48304268</v>
      </c>
      <c r="F39" s="26">
        <f t="shared" si="1"/>
        <v>8701</v>
      </c>
      <c r="G39" s="26">
        <f t="shared" si="1"/>
        <v>66067520</v>
      </c>
      <c r="H39" s="164"/>
      <c r="I39" s="180"/>
      <c r="J39" s="183"/>
    </row>
    <row r="40" spans="1:10" ht="15" thickBot="1" x14ac:dyDescent="0.4">
      <c r="A40" s="18" t="s">
        <v>15</v>
      </c>
      <c r="B40" s="19">
        <v>10</v>
      </c>
      <c r="C40" s="19">
        <v>258392.7399999999</v>
      </c>
      <c r="D40" s="19">
        <v>21</v>
      </c>
      <c r="E40" s="19">
        <v>1000089.789999997</v>
      </c>
      <c r="F40" s="28">
        <f t="shared" si="1"/>
        <v>31</v>
      </c>
      <c r="G40" s="28">
        <f t="shared" si="1"/>
        <v>1258482.529999997</v>
      </c>
      <c r="H40" s="178"/>
      <c r="I40" s="181"/>
      <c r="J40" s="184"/>
    </row>
    <row r="41" spans="1:10" x14ac:dyDescent="0.35">
      <c r="A41" s="15" t="s">
        <v>20</v>
      </c>
      <c r="B41" s="16">
        <v>0</v>
      </c>
      <c r="C41" s="16">
        <v>9</v>
      </c>
      <c r="D41" s="16">
        <v>0</v>
      </c>
      <c r="E41" s="16">
        <v>0</v>
      </c>
      <c r="F41" s="25">
        <f>B41+D41</f>
        <v>0</v>
      </c>
      <c r="G41" s="25">
        <f>C41+E41</f>
        <v>9</v>
      </c>
      <c r="H41" s="185">
        <f>G41/G2</f>
        <v>2.5187073936330095E-8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44" thickBot="1" x14ac:dyDescent="0.4">
      <c r="A1" s="1">
        <f>JAN!A1</f>
        <v>2016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3</v>
      </c>
      <c r="G1" s="7" t="s">
        <v>4</v>
      </c>
      <c r="H1" s="8" t="s">
        <v>5</v>
      </c>
      <c r="I1" s="8" t="s">
        <v>6</v>
      </c>
      <c r="J1" s="9" t="s">
        <v>56</v>
      </c>
    </row>
    <row r="2" spans="1:12" ht="15" thickBot="1" x14ac:dyDescent="0.4">
      <c r="A2" s="10" t="s">
        <v>22</v>
      </c>
      <c r="B2" s="11">
        <v>1603107</v>
      </c>
      <c r="C2" s="11">
        <v>234062378.64999998</v>
      </c>
      <c r="D2" s="11">
        <v>34247</v>
      </c>
      <c r="E2" s="11">
        <v>74876405.390000001</v>
      </c>
      <c r="F2" s="12">
        <f>B2+D2</f>
        <v>1637354</v>
      </c>
      <c r="G2" s="12">
        <f>C2+E2</f>
        <v>308938784.03999996</v>
      </c>
      <c r="H2" s="13">
        <f>SUM(H3:H42)</f>
        <v>1.0000000000000002</v>
      </c>
      <c r="I2" s="14">
        <f>SUM(I3:I42)</f>
        <v>1</v>
      </c>
      <c r="J2" s="14">
        <f>E2/G2</f>
        <v>0.24236647924497998</v>
      </c>
    </row>
    <row r="3" spans="1:12" x14ac:dyDescent="0.35">
      <c r="A3" s="15" t="s">
        <v>8</v>
      </c>
      <c r="B3" s="16">
        <v>1318685</v>
      </c>
      <c r="C3" s="16">
        <v>153441715.11000001</v>
      </c>
      <c r="D3" s="16">
        <v>9003</v>
      </c>
      <c r="E3" s="16">
        <v>1304547.46</v>
      </c>
      <c r="F3" s="17">
        <f>B3+D3</f>
        <v>1327688</v>
      </c>
      <c r="G3" s="17">
        <f>C3+E3</f>
        <v>154746262.57000002</v>
      </c>
      <c r="H3" s="163">
        <f>G3/G$2</f>
        <v>0.50089619874325719</v>
      </c>
      <c r="I3" s="166">
        <f>F3/F2</f>
        <v>0.81087412984608098</v>
      </c>
      <c r="J3" s="169">
        <f>E3/G3</f>
        <v>8.4302356537359555E-3</v>
      </c>
    </row>
    <row r="4" spans="1:12" x14ac:dyDescent="0.35">
      <c r="A4" s="18" t="s">
        <v>9</v>
      </c>
      <c r="B4" s="19">
        <v>28009</v>
      </c>
      <c r="C4" s="19">
        <v>3470188</v>
      </c>
      <c r="D4" s="19">
        <v>45</v>
      </c>
      <c r="E4" s="19">
        <v>15486</v>
      </c>
      <c r="F4" s="20">
        <f>B4+D4</f>
        <v>28054</v>
      </c>
      <c r="G4" s="20">
        <f t="shared" ref="F4:G33" si="0">C4+E4</f>
        <v>3485674</v>
      </c>
      <c r="H4" s="164"/>
      <c r="I4" s="167"/>
      <c r="J4" s="170"/>
      <c r="L4" s="19"/>
    </row>
    <row r="5" spans="1:12" x14ac:dyDescent="0.35">
      <c r="A5" s="18" t="s">
        <v>10</v>
      </c>
      <c r="B5" s="19">
        <v>1503</v>
      </c>
      <c r="C5" s="19">
        <v>132233</v>
      </c>
      <c r="D5" s="19">
        <v>0</v>
      </c>
      <c r="E5" s="19">
        <v>0</v>
      </c>
      <c r="F5" s="20">
        <f t="shared" si="0"/>
        <v>1503</v>
      </c>
      <c r="G5" s="20">
        <f t="shared" si="0"/>
        <v>132233</v>
      </c>
      <c r="H5" s="164"/>
      <c r="I5" s="167"/>
      <c r="J5" s="170"/>
      <c r="L5" s="21"/>
    </row>
    <row r="6" spans="1:12" x14ac:dyDescent="0.35">
      <c r="A6" s="18" t="s">
        <v>11</v>
      </c>
      <c r="B6" s="19">
        <v>244506</v>
      </c>
      <c r="C6" s="19">
        <v>30095264</v>
      </c>
      <c r="D6" s="19">
        <v>377</v>
      </c>
      <c r="E6" s="19">
        <v>8246.3999999999905</v>
      </c>
      <c r="F6" s="20">
        <f t="shared" si="0"/>
        <v>244883</v>
      </c>
      <c r="G6" s="20">
        <f t="shared" si="0"/>
        <v>30103510.399999999</v>
      </c>
      <c r="H6" s="164"/>
      <c r="I6" s="167"/>
      <c r="J6" s="170"/>
    </row>
    <row r="7" spans="1:12" x14ac:dyDescent="0.35">
      <c r="A7" s="18" t="s">
        <v>12</v>
      </c>
      <c r="B7" s="19">
        <v>228590</v>
      </c>
      <c r="C7" s="19">
        <v>26391524</v>
      </c>
      <c r="D7" s="19">
        <v>571</v>
      </c>
      <c r="E7" s="19">
        <v>109786</v>
      </c>
      <c r="F7" s="20">
        <f t="shared" si="0"/>
        <v>229161</v>
      </c>
      <c r="G7" s="20">
        <f t="shared" si="0"/>
        <v>26501310</v>
      </c>
      <c r="H7" s="164"/>
      <c r="I7" s="167"/>
      <c r="J7" s="170"/>
    </row>
    <row r="8" spans="1:12" x14ac:dyDescent="0.35">
      <c r="A8" s="18" t="s">
        <v>13</v>
      </c>
      <c r="B8" s="19">
        <v>39824</v>
      </c>
      <c r="C8" s="19">
        <v>4312200</v>
      </c>
      <c r="D8" s="19">
        <v>237</v>
      </c>
      <c r="E8" s="19">
        <v>22190</v>
      </c>
      <c r="F8" s="20">
        <f t="shared" si="0"/>
        <v>40061</v>
      </c>
      <c r="G8" s="20">
        <f t="shared" si="0"/>
        <v>4334390</v>
      </c>
      <c r="H8" s="164"/>
      <c r="I8" s="167"/>
      <c r="J8" s="170"/>
    </row>
    <row r="9" spans="1:12" x14ac:dyDescent="0.35">
      <c r="A9" s="18" t="s">
        <v>14</v>
      </c>
      <c r="B9" s="19">
        <v>765124</v>
      </c>
      <c r="C9" s="19">
        <v>87949079</v>
      </c>
      <c r="D9" s="19">
        <v>7768</v>
      </c>
      <c r="E9" s="19">
        <v>1148202</v>
      </c>
      <c r="F9" s="20">
        <f t="shared" si="0"/>
        <v>772892</v>
      </c>
      <c r="G9" s="20">
        <f t="shared" si="0"/>
        <v>89097281</v>
      </c>
      <c r="H9" s="164"/>
      <c r="I9" s="167"/>
      <c r="J9" s="170"/>
    </row>
    <row r="10" spans="1:12" ht="15" thickBot="1" x14ac:dyDescent="0.4">
      <c r="A10" s="22" t="s">
        <v>15</v>
      </c>
      <c r="B10" s="23">
        <v>11129</v>
      </c>
      <c r="C10" s="23">
        <v>1091227.1099999999</v>
      </c>
      <c r="D10" s="23">
        <v>5</v>
      </c>
      <c r="E10" s="23">
        <v>637.05999999999904</v>
      </c>
      <c r="F10" s="24">
        <f t="shared" si="0"/>
        <v>11134</v>
      </c>
      <c r="G10" s="24">
        <f t="shared" si="0"/>
        <v>1091864.17</v>
      </c>
      <c r="H10" s="165"/>
      <c r="I10" s="168"/>
      <c r="J10" s="171"/>
    </row>
    <row r="11" spans="1:12" x14ac:dyDescent="0.35">
      <c r="A11" s="15" t="s">
        <v>16</v>
      </c>
      <c r="B11" s="16">
        <v>158349</v>
      </c>
      <c r="C11" s="16">
        <v>19486424.670000002</v>
      </c>
      <c r="D11" s="16">
        <v>2574</v>
      </c>
      <c r="E11" s="16">
        <v>356452.4</v>
      </c>
      <c r="F11" s="25">
        <f t="shared" si="0"/>
        <v>160923</v>
      </c>
      <c r="G11" s="25">
        <f t="shared" si="0"/>
        <v>19842877.07</v>
      </c>
      <c r="H11" s="163">
        <f>G11/G2</f>
        <v>6.4229155078926042E-2</v>
      </c>
      <c r="I11" s="172">
        <f>F11/F2</f>
        <v>9.8282350670655216E-2</v>
      </c>
      <c r="J11" s="175">
        <f>E11/G11</f>
        <v>1.7963745818841585E-2</v>
      </c>
    </row>
    <row r="12" spans="1:12" x14ac:dyDescent="0.35">
      <c r="A12" s="18" t="s">
        <v>9</v>
      </c>
      <c r="B12" s="19">
        <v>6468</v>
      </c>
      <c r="C12" s="19">
        <v>762083</v>
      </c>
      <c r="D12" s="19">
        <v>0</v>
      </c>
      <c r="E12" s="19">
        <v>0</v>
      </c>
      <c r="F12" s="26">
        <f t="shared" si="0"/>
        <v>6468</v>
      </c>
      <c r="G12" s="26">
        <f t="shared" si="0"/>
        <v>762083</v>
      </c>
      <c r="H12" s="164"/>
      <c r="I12" s="173"/>
      <c r="J12" s="176"/>
    </row>
    <row r="13" spans="1:12" x14ac:dyDescent="0.35">
      <c r="A13" s="18" t="s">
        <v>10</v>
      </c>
      <c r="B13" s="19">
        <v>124</v>
      </c>
      <c r="C13" s="19">
        <v>9041</v>
      </c>
      <c r="D13" s="19">
        <v>0</v>
      </c>
      <c r="E13" s="19">
        <v>0</v>
      </c>
      <c r="F13" s="26">
        <f t="shared" si="0"/>
        <v>124</v>
      </c>
      <c r="G13" s="26">
        <f t="shared" si="0"/>
        <v>9041</v>
      </c>
      <c r="H13" s="164"/>
      <c r="I13" s="173"/>
      <c r="J13" s="176"/>
    </row>
    <row r="14" spans="1:12" x14ac:dyDescent="0.35">
      <c r="A14" s="18" t="s">
        <v>11</v>
      </c>
      <c r="B14" s="19">
        <v>39353</v>
      </c>
      <c r="C14" s="19">
        <v>5158330</v>
      </c>
      <c r="D14" s="19">
        <v>3</v>
      </c>
      <c r="E14" s="19">
        <v>38.399999999999899</v>
      </c>
      <c r="F14" s="26">
        <f t="shared" si="0"/>
        <v>39356</v>
      </c>
      <c r="G14" s="26">
        <f t="shared" si="0"/>
        <v>5158368.4000000004</v>
      </c>
      <c r="H14" s="164"/>
      <c r="I14" s="173"/>
      <c r="J14" s="176"/>
    </row>
    <row r="15" spans="1:12" x14ac:dyDescent="0.35">
      <c r="A15" s="18" t="s">
        <v>12</v>
      </c>
      <c r="B15" s="19">
        <v>30306</v>
      </c>
      <c r="C15" s="19">
        <v>3484199</v>
      </c>
      <c r="D15" s="19">
        <v>178</v>
      </c>
      <c r="E15" s="19">
        <v>23615</v>
      </c>
      <c r="F15" s="26">
        <f t="shared" si="0"/>
        <v>30484</v>
      </c>
      <c r="G15" s="26">
        <f t="shared" si="0"/>
        <v>3507814</v>
      </c>
      <c r="H15" s="164"/>
      <c r="I15" s="173"/>
      <c r="J15" s="176"/>
    </row>
    <row r="16" spans="1:12" x14ac:dyDescent="0.35">
      <c r="A16" s="18" t="s">
        <v>13</v>
      </c>
      <c r="B16" s="19">
        <v>10991</v>
      </c>
      <c r="C16" s="19">
        <v>1100090</v>
      </c>
      <c r="D16" s="19">
        <v>0</v>
      </c>
      <c r="E16" s="19">
        <v>0</v>
      </c>
      <c r="F16" s="26">
        <f t="shared" si="0"/>
        <v>10991</v>
      </c>
      <c r="G16" s="26">
        <f t="shared" si="0"/>
        <v>1100090</v>
      </c>
      <c r="H16" s="164"/>
      <c r="I16" s="173"/>
      <c r="J16" s="176"/>
    </row>
    <row r="17" spans="1:13" x14ac:dyDescent="0.35">
      <c r="A17" s="18" t="s">
        <v>14</v>
      </c>
      <c r="B17" s="19">
        <v>68133</v>
      </c>
      <c r="C17" s="19">
        <v>8657198</v>
      </c>
      <c r="D17" s="19">
        <v>2393</v>
      </c>
      <c r="E17" s="19">
        <v>332799</v>
      </c>
      <c r="F17" s="26">
        <f t="shared" si="0"/>
        <v>70526</v>
      </c>
      <c r="G17" s="26">
        <f t="shared" si="0"/>
        <v>8989997</v>
      </c>
      <c r="H17" s="164"/>
      <c r="I17" s="173"/>
      <c r="J17" s="176"/>
    </row>
    <row r="18" spans="1:13" ht="15" thickBot="1" x14ac:dyDescent="0.4">
      <c r="A18" s="22" t="s">
        <v>15</v>
      </c>
      <c r="B18" s="23">
        <v>2974</v>
      </c>
      <c r="C18" s="23">
        <v>315483.67000000004</v>
      </c>
      <c r="D18" s="23">
        <v>0</v>
      </c>
      <c r="E18" s="23">
        <v>0</v>
      </c>
      <c r="F18" s="27">
        <f t="shared" si="0"/>
        <v>2974</v>
      </c>
      <c r="G18" s="27">
        <f t="shared" si="0"/>
        <v>315483.67000000004</v>
      </c>
      <c r="H18" s="165"/>
      <c r="I18" s="174"/>
      <c r="J18" s="177"/>
    </row>
    <row r="19" spans="1:13" x14ac:dyDescent="0.35">
      <c r="A19" s="15" t="s">
        <v>50</v>
      </c>
      <c r="B19" s="16">
        <v>102876</v>
      </c>
      <c r="C19" s="16">
        <v>21218204.23</v>
      </c>
      <c r="D19" s="16">
        <v>9910</v>
      </c>
      <c r="E19" s="16">
        <v>4419460.25</v>
      </c>
      <c r="F19" s="25">
        <f t="shared" si="0"/>
        <v>112786</v>
      </c>
      <c r="G19" s="25">
        <f t="shared" si="0"/>
        <v>25637664.48</v>
      </c>
      <c r="H19" s="163">
        <f>G19/G2</f>
        <v>8.2986228354807512E-2</v>
      </c>
      <c r="I19" s="172">
        <f>F19/F2</f>
        <v>6.8883088202062598E-2</v>
      </c>
      <c r="J19" s="175">
        <f>E19/G19</f>
        <v>0.17238154643328105</v>
      </c>
    </row>
    <row r="20" spans="1:13" x14ac:dyDescent="0.35">
      <c r="A20" s="18" t="s">
        <v>9</v>
      </c>
      <c r="B20" s="19">
        <v>4144</v>
      </c>
      <c r="C20" s="19">
        <v>1225304</v>
      </c>
      <c r="D20" s="19">
        <v>461</v>
      </c>
      <c r="E20" s="19">
        <v>253933</v>
      </c>
      <c r="F20" s="26">
        <f t="shared" si="0"/>
        <v>4605</v>
      </c>
      <c r="G20" s="26">
        <f t="shared" si="0"/>
        <v>1479237</v>
      </c>
      <c r="H20" s="164"/>
      <c r="I20" s="173"/>
      <c r="J20" s="176"/>
    </row>
    <row r="21" spans="1:13" x14ac:dyDescent="0.35">
      <c r="A21" s="18" t="s">
        <v>10</v>
      </c>
      <c r="B21" s="19">
        <v>175</v>
      </c>
      <c r="C21" s="19">
        <v>74525</v>
      </c>
      <c r="D21" s="19">
        <v>0</v>
      </c>
      <c r="E21" s="19">
        <v>0</v>
      </c>
      <c r="F21" s="26">
        <f t="shared" si="0"/>
        <v>175</v>
      </c>
      <c r="G21" s="26">
        <f t="shared" si="0"/>
        <v>74525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20721</v>
      </c>
      <c r="C22" s="19">
        <v>392720.49999999889</v>
      </c>
      <c r="D22" s="19">
        <v>1937</v>
      </c>
      <c r="E22" s="19">
        <v>57843.699999999903</v>
      </c>
      <c r="F22" s="26">
        <f t="shared" si="0"/>
        <v>22658</v>
      </c>
      <c r="G22" s="26">
        <f t="shared" si="0"/>
        <v>450564.19999999879</v>
      </c>
      <c r="H22" s="164"/>
      <c r="I22" s="173"/>
      <c r="J22" s="176"/>
    </row>
    <row r="23" spans="1:13" x14ac:dyDescent="0.35">
      <c r="A23" s="18" t="s">
        <v>12</v>
      </c>
      <c r="B23" s="19">
        <v>22132</v>
      </c>
      <c r="C23" s="19">
        <v>6157338</v>
      </c>
      <c r="D23" s="19">
        <v>2115</v>
      </c>
      <c r="E23" s="19">
        <v>1111302</v>
      </c>
      <c r="F23" s="26">
        <f t="shared" si="0"/>
        <v>24247</v>
      </c>
      <c r="G23" s="26">
        <f t="shared" si="0"/>
        <v>7268640</v>
      </c>
      <c r="H23" s="164"/>
      <c r="I23" s="173"/>
      <c r="J23" s="176"/>
    </row>
    <row r="24" spans="1:13" x14ac:dyDescent="0.35">
      <c r="A24" s="18" t="s">
        <v>13</v>
      </c>
      <c r="B24" s="19">
        <v>3424</v>
      </c>
      <c r="C24" s="19">
        <v>766220</v>
      </c>
      <c r="D24" s="19">
        <v>209</v>
      </c>
      <c r="E24" s="19">
        <v>140840</v>
      </c>
      <c r="F24" s="26">
        <f t="shared" si="0"/>
        <v>3633</v>
      </c>
      <c r="G24" s="26">
        <f t="shared" si="0"/>
        <v>907060</v>
      </c>
      <c r="H24" s="164"/>
      <c r="I24" s="173"/>
      <c r="J24" s="176"/>
    </row>
    <row r="25" spans="1:13" x14ac:dyDescent="0.35">
      <c r="A25" s="18" t="s">
        <v>14</v>
      </c>
      <c r="B25" s="19">
        <v>51007</v>
      </c>
      <c r="C25" s="19">
        <v>12302397</v>
      </c>
      <c r="D25" s="19">
        <v>5103</v>
      </c>
      <c r="E25" s="19">
        <v>2816673</v>
      </c>
      <c r="F25" s="26">
        <f t="shared" si="0"/>
        <v>56110</v>
      </c>
      <c r="G25" s="26">
        <f t="shared" si="0"/>
        <v>15119070</v>
      </c>
      <c r="H25" s="164"/>
      <c r="I25" s="173"/>
      <c r="J25" s="176"/>
    </row>
    <row r="26" spans="1:13" ht="15" thickBot="1" x14ac:dyDescent="0.4">
      <c r="A26" s="22" t="s">
        <v>15</v>
      </c>
      <c r="B26" s="23">
        <v>1273</v>
      </c>
      <c r="C26" s="23">
        <v>299699.72999999893</v>
      </c>
      <c r="D26" s="23">
        <v>85</v>
      </c>
      <c r="E26" s="23">
        <v>38868.550000000003</v>
      </c>
      <c r="F26" s="27">
        <f t="shared" si="0"/>
        <v>1358</v>
      </c>
      <c r="G26" s="27">
        <f t="shared" si="0"/>
        <v>338568.27999999892</v>
      </c>
      <c r="H26" s="165"/>
      <c r="I26" s="174"/>
      <c r="J26" s="177"/>
    </row>
    <row r="27" spans="1:13" x14ac:dyDescent="0.35">
      <c r="A27" s="15" t="s">
        <v>51</v>
      </c>
      <c r="B27" s="16">
        <v>17739</v>
      </c>
      <c r="C27" s="16">
        <v>18085580.759999998</v>
      </c>
      <c r="D27" s="16">
        <v>7658</v>
      </c>
      <c r="E27" s="16">
        <v>14192798.469999999</v>
      </c>
      <c r="F27" s="25">
        <f t="shared" si="0"/>
        <v>25397</v>
      </c>
      <c r="G27" s="25">
        <f t="shared" si="0"/>
        <v>32278379.229999997</v>
      </c>
      <c r="H27" s="163">
        <f>G27/G2</f>
        <v>0.10448147302159622</v>
      </c>
      <c r="I27" s="172">
        <f>F27/F2</f>
        <v>1.551100128622155E-2</v>
      </c>
      <c r="J27" s="175">
        <f>E27/G27</f>
        <v>0.43969984889479846</v>
      </c>
    </row>
    <row r="28" spans="1:13" x14ac:dyDescent="0.35">
      <c r="A28" s="18" t="s">
        <v>9</v>
      </c>
      <c r="B28" s="19">
        <v>383</v>
      </c>
      <c r="C28" s="19">
        <v>921870</v>
      </c>
      <c r="D28" s="19">
        <v>210</v>
      </c>
      <c r="E28" s="19">
        <v>632708</v>
      </c>
      <c r="F28" s="26">
        <f t="shared" si="0"/>
        <v>593</v>
      </c>
      <c r="G28" s="26">
        <f t="shared" si="0"/>
        <v>1554578</v>
      </c>
      <c r="H28" s="164"/>
      <c r="I28" s="173"/>
      <c r="J28" s="176"/>
    </row>
    <row r="29" spans="1:13" x14ac:dyDescent="0.35">
      <c r="A29" s="18" t="s">
        <v>11</v>
      </c>
      <c r="B29" s="19">
        <v>4742</v>
      </c>
      <c r="C29" s="19">
        <v>658396.5</v>
      </c>
      <c r="D29" s="19">
        <v>2180</v>
      </c>
      <c r="E29" s="19">
        <v>408199</v>
      </c>
      <c r="F29" s="26">
        <f t="shared" si="0"/>
        <v>6922</v>
      </c>
      <c r="G29" s="26">
        <f t="shared" si="0"/>
        <v>1066595.5</v>
      </c>
      <c r="H29" s="164"/>
      <c r="I29" s="173"/>
      <c r="J29" s="176"/>
    </row>
    <row r="30" spans="1:13" x14ac:dyDescent="0.35">
      <c r="A30" s="18" t="s">
        <v>12</v>
      </c>
      <c r="B30" s="19">
        <v>2151</v>
      </c>
      <c r="C30" s="19">
        <v>6624009</v>
      </c>
      <c r="D30" s="19">
        <v>1574</v>
      </c>
      <c r="E30" s="19">
        <v>5819215</v>
      </c>
      <c r="F30" s="26">
        <f t="shared" si="0"/>
        <v>3725</v>
      </c>
      <c r="G30" s="26">
        <f t="shared" si="0"/>
        <v>12443224</v>
      </c>
      <c r="H30" s="164"/>
      <c r="I30" s="173"/>
      <c r="J30" s="176"/>
    </row>
    <row r="31" spans="1:13" x14ac:dyDescent="0.35">
      <c r="A31" s="18" t="s">
        <v>13</v>
      </c>
      <c r="B31" s="19">
        <v>303</v>
      </c>
      <c r="C31" s="19">
        <v>759070</v>
      </c>
      <c r="D31" s="19">
        <v>240</v>
      </c>
      <c r="E31" s="19">
        <v>817480</v>
      </c>
      <c r="F31" s="26">
        <f t="shared" si="0"/>
        <v>543</v>
      </c>
      <c r="G31" s="26">
        <f t="shared" si="0"/>
        <v>1576550</v>
      </c>
      <c r="H31" s="164"/>
      <c r="I31" s="173"/>
      <c r="J31" s="176"/>
    </row>
    <row r="32" spans="1:13" x14ac:dyDescent="0.35">
      <c r="A32" s="18" t="s">
        <v>14</v>
      </c>
      <c r="B32" s="19">
        <v>9973</v>
      </c>
      <c r="C32" s="19">
        <v>8701917</v>
      </c>
      <c r="D32" s="19">
        <v>3366</v>
      </c>
      <c r="E32" s="19">
        <v>6241291</v>
      </c>
      <c r="F32" s="26">
        <f t="shared" si="0"/>
        <v>13339</v>
      </c>
      <c r="G32" s="26">
        <f t="shared" si="0"/>
        <v>14943208</v>
      </c>
      <c r="H32" s="164"/>
      <c r="I32" s="173"/>
      <c r="J32" s="176"/>
    </row>
    <row r="33" spans="1:10" ht="15" thickBot="1" x14ac:dyDescent="0.4">
      <c r="A33" s="22" t="s">
        <v>15</v>
      </c>
      <c r="B33" s="23">
        <v>187</v>
      </c>
      <c r="C33" s="23">
        <v>420318.2599999989</v>
      </c>
      <c r="D33" s="23">
        <v>88</v>
      </c>
      <c r="E33" s="23">
        <v>273905.46999999898</v>
      </c>
      <c r="F33" s="27">
        <f t="shared" si="0"/>
        <v>275</v>
      </c>
      <c r="G33" s="27">
        <f t="shared" si="0"/>
        <v>694223.72999999789</v>
      </c>
      <c r="H33" s="165"/>
      <c r="I33" s="174"/>
      <c r="J33" s="177"/>
    </row>
    <row r="34" spans="1:10" x14ac:dyDescent="0.35">
      <c r="A34" s="15" t="s">
        <v>19</v>
      </c>
      <c r="B34" s="16">
        <v>5458</v>
      </c>
      <c r="C34" s="16">
        <v>21830443.68</v>
      </c>
      <c r="D34" s="16">
        <v>5102</v>
      </c>
      <c r="E34" s="16">
        <v>54603146.810000002</v>
      </c>
      <c r="F34" s="25">
        <f>B34+D34</f>
        <v>10560</v>
      </c>
      <c r="G34" s="25">
        <f>C34+E34</f>
        <v>76433590.49000001</v>
      </c>
      <c r="H34" s="163">
        <f>G34/G2</f>
        <v>0.24740691178516369</v>
      </c>
      <c r="I34" s="179">
        <f>F34/F2</f>
        <v>6.449429994979705E-3</v>
      </c>
      <c r="J34" s="182">
        <f>E34/G34</f>
        <v>0.71438678282611701</v>
      </c>
    </row>
    <row r="35" spans="1:10" x14ac:dyDescent="0.35">
      <c r="A35" s="18" t="s">
        <v>9</v>
      </c>
      <c r="B35" s="19">
        <v>46</v>
      </c>
      <c r="C35" s="19">
        <v>755888</v>
      </c>
      <c r="D35" s="19">
        <v>73</v>
      </c>
      <c r="E35" s="19">
        <v>3942593</v>
      </c>
      <c r="F35" s="26">
        <f>B35+D35</f>
        <v>119</v>
      </c>
      <c r="G35" s="26">
        <f>C35+E35</f>
        <v>4698481</v>
      </c>
      <c r="H35" s="164"/>
      <c r="I35" s="180"/>
      <c r="J35" s="183"/>
    </row>
    <row r="36" spans="1:10" x14ac:dyDescent="0.35">
      <c r="A36" s="18" t="s">
        <v>11</v>
      </c>
      <c r="B36" s="19">
        <v>276</v>
      </c>
      <c r="C36" s="19">
        <v>262034.6</v>
      </c>
      <c r="D36" s="19">
        <v>762</v>
      </c>
      <c r="E36" s="19">
        <v>1478660.5</v>
      </c>
      <c r="F36" s="26">
        <f t="shared" ref="F36:G40" si="1">B36+D36</f>
        <v>1038</v>
      </c>
      <c r="G36" s="26">
        <f t="shared" si="1"/>
        <v>1740695.1</v>
      </c>
      <c r="H36" s="164"/>
      <c r="I36" s="180"/>
      <c r="J36" s="183"/>
    </row>
    <row r="37" spans="1:10" x14ac:dyDescent="0.35">
      <c r="A37" s="18" t="s">
        <v>12</v>
      </c>
      <c r="B37" s="19">
        <v>96</v>
      </c>
      <c r="C37" s="19">
        <v>3925532</v>
      </c>
      <c r="D37" s="19">
        <v>228</v>
      </c>
      <c r="E37" s="19">
        <v>1979051</v>
      </c>
      <c r="F37" s="26">
        <f t="shared" si="1"/>
        <v>324</v>
      </c>
      <c r="G37" s="26">
        <f t="shared" si="1"/>
        <v>5904583</v>
      </c>
      <c r="H37" s="164"/>
      <c r="I37" s="180"/>
      <c r="J37" s="183"/>
    </row>
    <row r="38" spans="1:10" x14ac:dyDescent="0.35">
      <c r="A38" s="18" t="s">
        <v>13</v>
      </c>
      <c r="B38" s="19">
        <v>5</v>
      </c>
      <c r="C38" s="19">
        <v>164490</v>
      </c>
      <c r="D38" s="19">
        <v>14</v>
      </c>
      <c r="E38" s="19">
        <v>583850</v>
      </c>
      <c r="F38" s="26">
        <f t="shared" si="1"/>
        <v>19</v>
      </c>
      <c r="G38" s="26">
        <f t="shared" si="1"/>
        <v>748340</v>
      </c>
      <c r="H38" s="164"/>
      <c r="I38" s="180"/>
      <c r="J38" s="183"/>
    </row>
    <row r="39" spans="1:10" x14ac:dyDescent="0.35">
      <c r="A39" s="18" t="s">
        <v>14</v>
      </c>
      <c r="B39" s="19">
        <v>5024</v>
      </c>
      <c r="C39" s="19">
        <v>16507002</v>
      </c>
      <c r="D39" s="19">
        <v>4005</v>
      </c>
      <c r="E39" s="19">
        <v>45720746</v>
      </c>
      <c r="F39" s="26">
        <f t="shared" si="1"/>
        <v>9029</v>
      </c>
      <c r="G39" s="26">
        <f t="shared" si="1"/>
        <v>62227748</v>
      </c>
      <c r="H39" s="164"/>
      <c r="I39" s="180"/>
      <c r="J39" s="183"/>
    </row>
    <row r="40" spans="1:10" ht="15" thickBot="1" x14ac:dyDescent="0.4">
      <c r="A40" s="18" t="s">
        <v>15</v>
      </c>
      <c r="B40" s="19">
        <v>11</v>
      </c>
      <c r="C40" s="19">
        <v>215497.0799999999</v>
      </c>
      <c r="D40" s="19">
        <v>20</v>
      </c>
      <c r="E40" s="19">
        <v>898246.30999999982</v>
      </c>
      <c r="F40" s="28">
        <f t="shared" si="1"/>
        <v>31</v>
      </c>
      <c r="G40" s="28">
        <f t="shared" si="1"/>
        <v>1113743.3899999997</v>
      </c>
      <c r="H40" s="178"/>
      <c r="I40" s="181"/>
      <c r="J40" s="184"/>
    </row>
    <row r="41" spans="1:10" x14ac:dyDescent="0.35">
      <c r="A41" s="15" t="s">
        <v>20</v>
      </c>
      <c r="B41" s="16">
        <v>0</v>
      </c>
      <c r="C41" s="16">
        <v>10.1999999999999</v>
      </c>
      <c r="D41" s="16">
        <v>0</v>
      </c>
      <c r="E41" s="16">
        <v>0</v>
      </c>
      <c r="F41" s="25">
        <f>B41+D41</f>
        <v>0</v>
      </c>
      <c r="G41" s="25">
        <f>C41+E41</f>
        <v>10.1999999999999</v>
      </c>
      <c r="H41" s="185">
        <f>G41/G2</f>
        <v>3.3016249583863357E-8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10.1999999999999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10.1999999999999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K5" sqref="K5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2016</v>
      </c>
      <c r="B1" s="198" t="s">
        <v>0</v>
      </c>
      <c r="C1" s="30" t="s">
        <v>1</v>
      </c>
      <c r="D1" s="31" t="s">
        <v>54</v>
      </c>
      <c r="E1" s="32" t="s">
        <v>55</v>
      </c>
      <c r="F1" s="33" t="s">
        <v>3</v>
      </c>
      <c r="G1" s="34" t="s">
        <v>4</v>
      </c>
      <c r="H1" s="35" t="s">
        <v>5</v>
      </c>
      <c r="I1" s="35" t="s">
        <v>6</v>
      </c>
      <c r="J1" s="36" t="s">
        <v>57</v>
      </c>
    </row>
    <row r="2" spans="1:12" ht="15" thickBot="1" x14ac:dyDescent="0.4">
      <c r="A2" s="10" t="s">
        <v>23</v>
      </c>
      <c r="B2" s="11">
        <v>1510003</v>
      </c>
      <c r="C2" s="11">
        <v>170618978.56999996</v>
      </c>
      <c r="D2" s="11">
        <v>33348</v>
      </c>
      <c r="E2" s="11">
        <v>71252846.459999993</v>
      </c>
      <c r="F2" s="12">
        <f>B2+D2</f>
        <v>1543351</v>
      </c>
      <c r="G2" s="12">
        <f>C2+E2</f>
        <v>241871825.02999997</v>
      </c>
      <c r="H2" s="13">
        <f>SUM(H3:H42)</f>
        <v>1.0000000000000002</v>
      </c>
      <c r="I2" s="14">
        <f>SUM(I3:I42)</f>
        <v>1</v>
      </c>
      <c r="J2" s="14">
        <f>E2/G2</f>
        <v>0.29458927864443213</v>
      </c>
    </row>
    <row r="3" spans="1:12" x14ac:dyDescent="0.35">
      <c r="A3" s="37" t="s">
        <v>8</v>
      </c>
      <c r="B3" s="38">
        <v>1238135</v>
      </c>
      <c r="C3" s="38">
        <v>110211554.14</v>
      </c>
      <c r="D3" s="38">
        <v>8838</v>
      </c>
      <c r="E3" s="38">
        <v>1014220.94</v>
      </c>
      <c r="F3" s="39">
        <f>B3+D3</f>
        <v>1246973</v>
      </c>
      <c r="G3" s="39">
        <f>C3+E3</f>
        <v>111225775.08</v>
      </c>
      <c r="H3" s="163">
        <f>G3/G$2</f>
        <v>0.45985420197744975</v>
      </c>
      <c r="I3" s="166">
        <f>F3/F2</f>
        <v>0.80796461725168156</v>
      </c>
      <c r="J3" s="169">
        <f>E3/G3</f>
        <v>9.1185783085846218E-3</v>
      </c>
    </row>
    <row r="4" spans="1:12" x14ac:dyDescent="0.35">
      <c r="A4" s="18" t="s">
        <v>9</v>
      </c>
      <c r="B4" s="19">
        <v>27956</v>
      </c>
      <c r="C4" s="19">
        <v>2754296</v>
      </c>
      <c r="D4" s="19">
        <v>45</v>
      </c>
      <c r="E4" s="19">
        <v>11908</v>
      </c>
      <c r="F4" s="20">
        <f>B4+D4</f>
        <v>28001</v>
      </c>
      <c r="G4" s="20">
        <f t="shared" ref="F4:G33" si="0">C4+E4</f>
        <v>2766204</v>
      </c>
      <c r="H4" s="164"/>
      <c r="I4" s="167"/>
      <c r="J4" s="170"/>
      <c r="L4" s="19"/>
    </row>
    <row r="5" spans="1:12" x14ac:dyDescent="0.35">
      <c r="A5" s="18" t="s">
        <v>10</v>
      </c>
      <c r="B5" s="19">
        <v>1500</v>
      </c>
      <c r="C5" s="19">
        <v>81876</v>
      </c>
      <c r="D5" s="19">
        <v>0</v>
      </c>
      <c r="E5" s="19">
        <v>0</v>
      </c>
      <c r="F5" s="20">
        <f t="shared" si="0"/>
        <v>1500</v>
      </c>
      <c r="G5" s="20">
        <f t="shared" si="0"/>
        <v>81876</v>
      </c>
      <c r="H5" s="164"/>
      <c r="I5" s="167"/>
      <c r="J5" s="170"/>
      <c r="L5" s="21"/>
    </row>
    <row r="6" spans="1:12" x14ac:dyDescent="0.35">
      <c r="A6" s="18" t="s">
        <v>11</v>
      </c>
      <c r="B6" s="19">
        <v>246078</v>
      </c>
      <c r="C6" s="19">
        <v>23284045</v>
      </c>
      <c r="D6" s="19">
        <v>374</v>
      </c>
      <c r="E6" s="19">
        <v>6501.6999999999989</v>
      </c>
      <c r="F6" s="20">
        <f t="shared" si="0"/>
        <v>246452</v>
      </c>
      <c r="G6" s="20">
        <f t="shared" si="0"/>
        <v>23290546.699999999</v>
      </c>
      <c r="H6" s="164"/>
      <c r="I6" s="167"/>
      <c r="J6" s="170"/>
    </row>
    <row r="7" spans="1:12" x14ac:dyDescent="0.35">
      <c r="A7" s="18" t="s">
        <v>12</v>
      </c>
      <c r="B7" s="19">
        <v>228455</v>
      </c>
      <c r="C7" s="19">
        <v>19619299</v>
      </c>
      <c r="D7" s="19">
        <v>566</v>
      </c>
      <c r="E7" s="19">
        <v>83725</v>
      </c>
      <c r="F7" s="20">
        <f t="shared" si="0"/>
        <v>229021</v>
      </c>
      <c r="G7" s="20">
        <f t="shared" si="0"/>
        <v>19703024</v>
      </c>
      <c r="H7" s="164"/>
      <c r="I7" s="167"/>
      <c r="J7" s="170"/>
    </row>
    <row r="8" spans="1:12" x14ac:dyDescent="0.35">
      <c r="A8" s="18" t="s">
        <v>13</v>
      </c>
      <c r="B8" s="19">
        <v>39254</v>
      </c>
      <c r="C8" s="19">
        <v>3296570</v>
      </c>
      <c r="D8" s="19">
        <v>237</v>
      </c>
      <c r="E8" s="19">
        <v>23090</v>
      </c>
      <c r="F8" s="20">
        <f t="shared" si="0"/>
        <v>39491</v>
      </c>
      <c r="G8" s="20">
        <f t="shared" si="0"/>
        <v>3319660</v>
      </c>
      <c r="H8" s="164"/>
      <c r="I8" s="167"/>
      <c r="J8" s="170"/>
    </row>
    <row r="9" spans="1:12" x14ac:dyDescent="0.35">
      <c r="A9" s="18" t="s">
        <v>14</v>
      </c>
      <c r="B9" s="19">
        <v>683854</v>
      </c>
      <c r="C9" s="19">
        <v>60378632</v>
      </c>
      <c r="D9" s="19">
        <v>7611</v>
      </c>
      <c r="E9" s="19">
        <v>888540</v>
      </c>
      <c r="F9" s="20">
        <f t="shared" si="0"/>
        <v>691465</v>
      </c>
      <c r="G9" s="20">
        <f t="shared" si="0"/>
        <v>61267172</v>
      </c>
      <c r="H9" s="164"/>
      <c r="I9" s="167"/>
      <c r="J9" s="170"/>
    </row>
    <row r="10" spans="1:12" ht="15" thickBot="1" x14ac:dyDescent="0.4">
      <c r="A10" s="22" t="s">
        <v>15</v>
      </c>
      <c r="B10" s="23">
        <v>11038</v>
      </c>
      <c r="C10" s="23">
        <v>796836.14</v>
      </c>
      <c r="D10" s="23">
        <v>5</v>
      </c>
      <c r="E10" s="23">
        <v>456.24</v>
      </c>
      <c r="F10" s="24">
        <f t="shared" si="0"/>
        <v>11043</v>
      </c>
      <c r="G10" s="24">
        <f t="shared" si="0"/>
        <v>797292.38</v>
      </c>
      <c r="H10" s="165"/>
      <c r="I10" s="168"/>
      <c r="J10" s="171"/>
    </row>
    <row r="11" spans="1:12" x14ac:dyDescent="0.35">
      <c r="A11" s="37" t="s">
        <v>16</v>
      </c>
      <c r="B11" s="38">
        <v>151765</v>
      </c>
      <c r="C11" s="38">
        <v>14372185.77</v>
      </c>
      <c r="D11" s="38">
        <v>2712</v>
      </c>
      <c r="E11" s="38">
        <v>319453</v>
      </c>
      <c r="F11" s="40">
        <f t="shared" si="0"/>
        <v>154477</v>
      </c>
      <c r="G11" s="40">
        <f t="shared" si="0"/>
        <v>14691638.77</v>
      </c>
      <c r="H11" s="163">
        <f>G11/G2</f>
        <v>6.0741422727420849E-2</v>
      </c>
      <c r="I11" s="172">
        <f>F11/F2</f>
        <v>0.10009194279201555</v>
      </c>
      <c r="J11" s="175">
        <f>E11/G11</f>
        <v>2.1743864316369928E-2</v>
      </c>
    </row>
    <row r="12" spans="1:12" x14ac:dyDescent="0.35">
      <c r="A12" s="18" t="s">
        <v>9</v>
      </c>
      <c r="B12" s="19">
        <v>6534</v>
      </c>
      <c r="C12" s="19">
        <v>603212</v>
      </c>
      <c r="D12" s="19">
        <v>0</v>
      </c>
      <c r="E12" s="19">
        <v>0</v>
      </c>
      <c r="F12" s="26">
        <f t="shared" si="0"/>
        <v>6534</v>
      </c>
      <c r="G12" s="26">
        <f t="shared" si="0"/>
        <v>603212</v>
      </c>
      <c r="H12" s="164"/>
      <c r="I12" s="173"/>
      <c r="J12" s="176"/>
    </row>
    <row r="13" spans="1:12" x14ac:dyDescent="0.35">
      <c r="A13" s="18" t="s">
        <v>10</v>
      </c>
      <c r="B13" s="19">
        <v>124</v>
      </c>
      <c r="C13" s="19">
        <v>5727</v>
      </c>
      <c r="D13" s="19">
        <v>0</v>
      </c>
      <c r="E13" s="19">
        <v>0</v>
      </c>
      <c r="F13" s="26">
        <f t="shared" si="0"/>
        <v>124</v>
      </c>
      <c r="G13" s="26">
        <f t="shared" si="0"/>
        <v>5727</v>
      </c>
      <c r="H13" s="164"/>
      <c r="I13" s="173"/>
      <c r="J13" s="176"/>
    </row>
    <row r="14" spans="1:12" x14ac:dyDescent="0.35">
      <c r="A14" s="18" t="s">
        <v>11</v>
      </c>
      <c r="B14" s="19">
        <v>37206</v>
      </c>
      <c r="C14" s="19">
        <v>3670554</v>
      </c>
      <c r="D14" s="19">
        <v>4</v>
      </c>
      <c r="E14" s="19">
        <v>0</v>
      </c>
      <c r="F14" s="26">
        <f t="shared" si="0"/>
        <v>37210</v>
      </c>
      <c r="G14" s="26">
        <f t="shared" si="0"/>
        <v>3670554</v>
      </c>
      <c r="H14" s="164"/>
      <c r="I14" s="173"/>
      <c r="J14" s="176"/>
    </row>
    <row r="15" spans="1:12" x14ac:dyDescent="0.35">
      <c r="A15" s="18" t="s">
        <v>12</v>
      </c>
      <c r="B15" s="19">
        <v>30557</v>
      </c>
      <c r="C15" s="19">
        <v>2596841</v>
      </c>
      <c r="D15" s="19">
        <v>172</v>
      </c>
      <c r="E15" s="19">
        <v>17791</v>
      </c>
      <c r="F15" s="26">
        <f t="shared" si="0"/>
        <v>30729</v>
      </c>
      <c r="G15" s="26">
        <f t="shared" si="0"/>
        <v>2614632</v>
      </c>
      <c r="H15" s="164"/>
      <c r="I15" s="173"/>
      <c r="J15" s="176"/>
    </row>
    <row r="16" spans="1:12" x14ac:dyDescent="0.35">
      <c r="A16" s="18" t="s">
        <v>13</v>
      </c>
      <c r="B16" s="19">
        <v>11263</v>
      </c>
      <c r="C16" s="19">
        <v>911530</v>
      </c>
      <c r="D16" s="19">
        <v>0</v>
      </c>
      <c r="E16" s="19">
        <v>0</v>
      </c>
      <c r="F16" s="26">
        <f t="shared" si="0"/>
        <v>11263</v>
      </c>
      <c r="G16" s="26">
        <f t="shared" si="0"/>
        <v>911530</v>
      </c>
      <c r="H16" s="164"/>
      <c r="I16" s="173"/>
      <c r="J16" s="176"/>
    </row>
    <row r="17" spans="1:13" x14ac:dyDescent="0.35">
      <c r="A17" s="18" t="s">
        <v>14</v>
      </c>
      <c r="B17" s="19">
        <v>63014</v>
      </c>
      <c r="C17" s="19">
        <v>6321564</v>
      </c>
      <c r="D17" s="19">
        <v>2536</v>
      </c>
      <c r="E17" s="19">
        <v>301662</v>
      </c>
      <c r="F17" s="26">
        <f t="shared" si="0"/>
        <v>65550</v>
      </c>
      <c r="G17" s="26">
        <f t="shared" si="0"/>
        <v>6623226</v>
      </c>
      <c r="H17" s="164"/>
      <c r="I17" s="173"/>
      <c r="J17" s="176"/>
    </row>
    <row r="18" spans="1:13" ht="15" thickBot="1" x14ac:dyDescent="0.4">
      <c r="A18" s="22" t="s">
        <v>15</v>
      </c>
      <c r="B18" s="23">
        <v>3067</v>
      </c>
      <c r="C18" s="23">
        <v>262757.7699999999</v>
      </c>
      <c r="D18" s="23">
        <v>0</v>
      </c>
      <c r="E18" s="23">
        <v>0</v>
      </c>
      <c r="F18" s="27">
        <f t="shared" si="0"/>
        <v>3067</v>
      </c>
      <c r="G18" s="27">
        <f t="shared" si="0"/>
        <v>262757.7699999999</v>
      </c>
      <c r="H18" s="165"/>
      <c r="I18" s="174"/>
      <c r="J18" s="177"/>
    </row>
    <row r="19" spans="1:13" x14ac:dyDescent="0.35">
      <c r="A19" s="37" t="s">
        <v>50</v>
      </c>
      <c r="B19" s="38">
        <v>97999</v>
      </c>
      <c r="C19" s="38">
        <v>14771050.52</v>
      </c>
      <c r="D19" s="38">
        <v>9484</v>
      </c>
      <c r="E19" s="38">
        <v>3155886.63</v>
      </c>
      <c r="F19" s="40">
        <f t="shared" si="0"/>
        <v>107483</v>
      </c>
      <c r="G19" s="40">
        <f t="shared" si="0"/>
        <v>17926937.149999999</v>
      </c>
      <c r="H19" s="163">
        <f>G19/G2</f>
        <v>7.4117508923482414E-2</v>
      </c>
      <c r="I19" s="172">
        <f>F19/F2</f>
        <v>6.9642615322114021E-2</v>
      </c>
      <c r="J19" s="175">
        <f>E19/G19</f>
        <v>0.17604159615185577</v>
      </c>
    </row>
    <row r="20" spans="1:13" x14ac:dyDescent="0.35">
      <c r="A20" s="18" t="s">
        <v>9</v>
      </c>
      <c r="B20" s="19">
        <v>4116</v>
      </c>
      <c r="C20" s="19">
        <v>860667</v>
      </c>
      <c r="D20" s="19">
        <v>441</v>
      </c>
      <c r="E20" s="19">
        <v>174285</v>
      </c>
      <c r="F20" s="26">
        <f t="shared" si="0"/>
        <v>4557</v>
      </c>
      <c r="G20" s="26">
        <f t="shared" si="0"/>
        <v>1034952</v>
      </c>
      <c r="H20" s="164"/>
      <c r="I20" s="173"/>
      <c r="J20" s="176"/>
    </row>
    <row r="21" spans="1:13" x14ac:dyDescent="0.35">
      <c r="A21" s="18" t="s">
        <v>10</v>
      </c>
      <c r="B21" s="19">
        <v>175</v>
      </c>
      <c r="C21" s="19">
        <v>47134</v>
      </c>
      <c r="D21" s="19">
        <v>0</v>
      </c>
      <c r="E21" s="19">
        <v>0</v>
      </c>
      <c r="F21" s="26">
        <f t="shared" si="0"/>
        <v>175</v>
      </c>
      <c r="G21" s="26">
        <f t="shared" si="0"/>
        <v>47134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20548</v>
      </c>
      <c r="C22" s="19">
        <v>275177.09999999998</v>
      </c>
      <c r="D22" s="19">
        <v>1967</v>
      </c>
      <c r="E22" s="19">
        <v>43177.799999999901</v>
      </c>
      <c r="F22" s="26">
        <f t="shared" si="0"/>
        <v>22515</v>
      </c>
      <c r="G22" s="26">
        <f t="shared" si="0"/>
        <v>318354.89999999991</v>
      </c>
      <c r="H22" s="164"/>
      <c r="I22" s="173"/>
      <c r="J22" s="176"/>
    </row>
    <row r="23" spans="1:13" x14ac:dyDescent="0.35">
      <c r="A23" s="18" t="s">
        <v>12</v>
      </c>
      <c r="B23" s="19">
        <v>22084</v>
      </c>
      <c r="C23" s="19">
        <v>4499847</v>
      </c>
      <c r="D23" s="19">
        <v>2111</v>
      </c>
      <c r="E23" s="19">
        <v>834386</v>
      </c>
      <c r="F23" s="26">
        <f t="shared" si="0"/>
        <v>24195</v>
      </c>
      <c r="G23" s="26">
        <f t="shared" si="0"/>
        <v>5334233</v>
      </c>
      <c r="H23" s="164"/>
      <c r="I23" s="173"/>
      <c r="J23" s="176"/>
    </row>
    <row r="24" spans="1:13" x14ac:dyDescent="0.35">
      <c r="A24" s="18" t="s">
        <v>13</v>
      </c>
      <c r="B24" s="19">
        <v>3391</v>
      </c>
      <c r="C24" s="19">
        <v>559190</v>
      </c>
      <c r="D24" s="19">
        <v>212</v>
      </c>
      <c r="E24" s="19">
        <v>83510</v>
      </c>
      <c r="F24" s="26">
        <f t="shared" si="0"/>
        <v>3603</v>
      </c>
      <c r="G24" s="26">
        <f t="shared" si="0"/>
        <v>642700</v>
      </c>
      <c r="H24" s="164"/>
      <c r="I24" s="173"/>
      <c r="J24" s="176"/>
    </row>
    <row r="25" spans="1:13" x14ac:dyDescent="0.35">
      <c r="A25" s="18" t="s">
        <v>14</v>
      </c>
      <c r="B25" s="19">
        <v>46421</v>
      </c>
      <c r="C25" s="19">
        <v>8316022</v>
      </c>
      <c r="D25" s="19">
        <v>4668</v>
      </c>
      <c r="E25" s="19">
        <v>1991183</v>
      </c>
      <c r="F25" s="26">
        <f t="shared" si="0"/>
        <v>51089</v>
      </c>
      <c r="G25" s="26">
        <f t="shared" si="0"/>
        <v>10307205</v>
      </c>
      <c r="H25" s="164"/>
      <c r="I25" s="173"/>
      <c r="J25" s="176"/>
    </row>
    <row r="26" spans="1:13" ht="15" thickBot="1" x14ac:dyDescent="0.4">
      <c r="A26" s="22" t="s">
        <v>15</v>
      </c>
      <c r="B26" s="23">
        <v>1264</v>
      </c>
      <c r="C26" s="23">
        <v>213013.4199999999</v>
      </c>
      <c r="D26" s="23">
        <v>85</v>
      </c>
      <c r="E26" s="23">
        <v>29344.829999999991</v>
      </c>
      <c r="F26" s="27">
        <f t="shared" si="0"/>
        <v>1349</v>
      </c>
      <c r="G26" s="27">
        <f t="shared" si="0"/>
        <v>242358.24999999988</v>
      </c>
      <c r="H26" s="165"/>
      <c r="I26" s="174"/>
      <c r="J26" s="177"/>
    </row>
    <row r="27" spans="1:13" x14ac:dyDescent="0.35">
      <c r="A27" s="37" t="s">
        <v>51</v>
      </c>
      <c r="B27" s="38">
        <v>16995</v>
      </c>
      <c r="C27" s="38">
        <v>13456330.52</v>
      </c>
      <c r="D27" s="38">
        <v>7461</v>
      </c>
      <c r="E27" s="38">
        <v>11438635.889999999</v>
      </c>
      <c r="F27" s="40">
        <f t="shared" si="0"/>
        <v>24456</v>
      </c>
      <c r="G27" s="40">
        <f t="shared" si="0"/>
        <v>24894966.409999996</v>
      </c>
      <c r="H27" s="163">
        <f>G27/G2</f>
        <v>0.10292627678693958</v>
      </c>
      <c r="I27" s="172">
        <f>F27/F2</f>
        <v>1.5846038911433626E-2</v>
      </c>
      <c r="J27" s="175">
        <f>E27/G27</f>
        <v>0.45947585152817244</v>
      </c>
    </row>
    <row r="28" spans="1:13" x14ac:dyDescent="0.35">
      <c r="A28" s="18" t="s">
        <v>9</v>
      </c>
      <c r="B28" s="19">
        <v>407</v>
      </c>
      <c r="C28" s="19">
        <v>718599</v>
      </c>
      <c r="D28" s="19">
        <v>228</v>
      </c>
      <c r="E28" s="19">
        <v>498101</v>
      </c>
      <c r="F28" s="26">
        <f t="shared" si="0"/>
        <v>635</v>
      </c>
      <c r="G28" s="26">
        <f t="shared" si="0"/>
        <v>1216700</v>
      </c>
      <c r="H28" s="164"/>
      <c r="I28" s="173"/>
      <c r="J28" s="176"/>
    </row>
    <row r="29" spans="1:13" x14ac:dyDescent="0.35">
      <c r="A29" s="18" t="s">
        <v>11</v>
      </c>
      <c r="B29" s="19">
        <v>4729</v>
      </c>
      <c r="C29" s="19">
        <v>500862.19999999902</v>
      </c>
      <c r="D29" s="19">
        <v>2179</v>
      </c>
      <c r="E29" s="19">
        <v>326302.2</v>
      </c>
      <c r="F29" s="26">
        <f t="shared" si="0"/>
        <v>6908</v>
      </c>
      <c r="G29" s="26">
        <f t="shared" si="0"/>
        <v>827164.39999999898</v>
      </c>
      <c r="H29" s="164"/>
      <c r="I29" s="173"/>
      <c r="J29" s="176"/>
    </row>
    <row r="30" spans="1:13" x14ac:dyDescent="0.35">
      <c r="A30" s="18" t="s">
        <v>12</v>
      </c>
      <c r="B30" s="19">
        <v>2153</v>
      </c>
      <c r="C30" s="19">
        <v>4998752</v>
      </c>
      <c r="D30" s="19">
        <v>1578</v>
      </c>
      <c r="E30" s="19">
        <v>4987255</v>
      </c>
      <c r="F30" s="26">
        <f t="shared" si="0"/>
        <v>3731</v>
      </c>
      <c r="G30" s="26">
        <f t="shared" si="0"/>
        <v>9986007</v>
      </c>
      <c r="H30" s="164"/>
      <c r="I30" s="173"/>
      <c r="J30" s="176"/>
    </row>
    <row r="31" spans="1:13" x14ac:dyDescent="0.35">
      <c r="A31" s="18" t="s">
        <v>13</v>
      </c>
      <c r="B31" s="19">
        <v>303</v>
      </c>
      <c r="C31" s="19">
        <v>551000</v>
      </c>
      <c r="D31" s="19">
        <v>239</v>
      </c>
      <c r="E31" s="19">
        <v>551280</v>
      </c>
      <c r="F31" s="26">
        <f t="shared" si="0"/>
        <v>542</v>
      </c>
      <c r="G31" s="26">
        <f t="shared" si="0"/>
        <v>1102280</v>
      </c>
      <c r="H31" s="164"/>
      <c r="I31" s="173"/>
      <c r="J31" s="176"/>
    </row>
    <row r="32" spans="1:13" x14ac:dyDescent="0.35">
      <c r="A32" s="18" t="s">
        <v>14</v>
      </c>
      <c r="B32" s="19">
        <v>9217</v>
      </c>
      <c r="C32" s="19">
        <v>6376463</v>
      </c>
      <c r="D32" s="19">
        <v>3149</v>
      </c>
      <c r="E32" s="19">
        <v>4868019</v>
      </c>
      <c r="F32" s="26">
        <f t="shared" si="0"/>
        <v>12366</v>
      </c>
      <c r="G32" s="26">
        <f t="shared" si="0"/>
        <v>11244482</v>
      </c>
      <c r="H32" s="164"/>
      <c r="I32" s="173"/>
      <c r="J32" s="176"/>
    </row>
    <row r="33" spans="1:10" ht="15" thickBot="1" x14ac:dyDescent="0.4">
      <c r="A33" s="22" t="s">
        <v>15</v>
      </c>
      <c r="B33" s="23">
        <v>186</v>
      </c>
      <c r="C33" s="23">
        <v>310654.32</v>
      </c>
      <c r="D33" s="23">
        <v>88</v>
      </c>
      <c r="E33" s="23">
        <v>207678.68999999901</v>
      </c>
      <c r="F33" s="27">
        <f t="shared" si="0"/>
        <v>274</v>
      </c>
      <c r="G33" s="27">
        <f t="shared" si="0"/>
        <v>518333.00999999902</v>
      </c>
      <c r="H33" s="165"/>
      <c r="I33" s="174"/>
      <c r="J33" s="177"/>
    </row>
    <row r="34" spans="1:10" x14ac:dyDescent="0.35">
      <c r="A34" s="37" t="s">
        <v>19</v>
      </c>
      <c r="B34" s="38">
        <v>5109</v>
      </c>
      <c r="C34" s="38">
        <v>17807847.419999998</v>
      </c>
      <c r="D34" s="38">
        <v>4853</v>
      </c>
      <c r="E34" s="38">
        <v>55324650</v>
      </c>
      <c r="F34" s="40">
        <f>B34+D34</f>
        <v>9962</v>
      </c>
      <c r="G34" s="40">
        <f>C34+E34</f>
        <v>73132497.420000002</v>
      </c>
      <c r="H34" s="163">
        <f>G34/G2</f>
        <v>0.30236054741361129</v>
      </c>
      <c r="I34" s="179">
        <f>F34/F2</f>
        <v>6.4547857227552257E-3</v>
      </c>
      <c r="J34" s="182">
        <f>E34/G34</f>
        <v>0.756498847321875</v>
      </c>
    </row>
    <row r="35" spans="1:10" x14ac:dyDescent="0.35">
      <c r="A35" s="18" t="s">
        <v>9</v>
      </c>
      <c r="B35" s="19">
        <v>50</v>
      </c>
      <c r="C35" s="19">
        <v>649196</v>
      </c>
      <c r="D35" s="19">
        <v>73</v>
      </c>
      <c r="E35" s="19">
        <v>3655119</v>
      </c>
      <c r="F35" s="26">
        <f>B35+D35</f>
        <v>123</v>
      </c>
      <c r="G35" s="26">
        <f>C35+E35</f>
        <v>4304315</v>
      </c>
      <c r="H35" s="164"/>
      <c r="I35" s="180"/>
      <c r="J35" s="183"/>
    </row>
    <row r="36" spans="1:10" x14ac:dyDescent="0.35">
      <c r="A36" s="18" t="s">
        <v>11</v>
      </c>
      <c r="B36" s="19">
        <v>274</v>
      </c>
      <c r="C36" s="19">
        <v>227299.89999999868</v>
      </c>
      <c r="D36" s="19">
        <v>761</v>
      </c>
      <c r="E36" s="19">
        <v>1308344.6999999981</v>
      </c>
      <c r="F36" s="26">
        <f t="shared" ref="F36:G40" si="1">B36+D36</f>
        <v>1035</v>
      </c>
      <c r="G36" s="26">
        <f t="shared" si="1"/>
        <v>1535644.5999999968</v>
      </c>
      <c r="H36" s="164"/>
      <c r="I36" s="180"/>
      <c r="J36" s="183"/>
    </row>
    <row r="37" spans="1:10" x14ac:dyDescent="0.35">
      <c r="A37" s="18" t="s">
        <v>12</v>
      </c>
      <c r="B37" s="19">
        <v>96</v>
      </c>
      <c r="C37" s="19">
        <v>3508066</v>
      </c>
      <c r="D37" s="19">
        <v>226</v>
      </c>
      <c r="E37" s="19">
        <v>8904660</v>
      </c>
      <c r="F37" s="26">
        <f t="shared" si="1"/>
        <v>322</v>
      </c>
      <c r="G37" s="26">
        <f t="shared" si="1"/>
        <v>12412726</v>
      </c>
      <c r="H37" s="164"/>
      <c r="I37" s="180"/>
      <c r="J37" s="183"/>
    </row>
    <row r="38" spans="1:10" x14ac:dyDescent="0.35">
      <c r="A38" s="18" t="s">
        <v>13</v>
      </c>
      <c r="B38" s="19">
        <v>5</v>
      </c>
      <c r="C38" s="19">
        <v>217800</v>
      </c>
      <c r="D38" s="19">
        <v>14</v>
      </c>
      <c r="E38" s="19">
        <v>437140</v>
      </c>
      <c r="F38" s="26">
        <f t="shared" si="1"/>
        <v>19</v>
      </c>
      <c r="G38" s="26">
        <f t="shared" si="1"/>
        <v>654940</v>
      </c>
      <c r="H38" s="164"/>
      <c r="I38" s="180"/>
      <c r="J38" s="183"/>
    </row>
    <row r="39" spans="1:10" x14ac:dyDescent="0.35">
      <c r="A39" s="18" t="s">
        <v>14</v>
      </c>
      <c r="B39" s="19">
        <v>4674</v>
      </c>
      <c r="C39" s="19">
        <v>13027557</v>
      </c>
      <c r="D39" s="19">
        <v>3759</v>
      </c>
      <c r="E39" s="19">
        <v>40219418</v>
      </c>
      <c r="F39" s="26">
        <f t="shared" si="1"/>
        <v>8433</v>
      </c>
      <c r="G39" s="26">
        <f t="shared" si="1"/>
        <v>53246975</v>
      </c>
      <c r="H39" s="164"/>
      <c r="I39" s="180"/>
      <c r="J39" s="183"/>
    </row>
    <row r="40" spans="1:10" ht="15" thickBot="1" x14ac:dyDescent="0.4">
      <c r="A40" s="18" t="s">
        <v>15</v>
      </c>
      <c r="B40" s="19">
        <v>10</v>
      </c>
      <c r="C40" s="19">
        <v>177928.52000000002</v>
      </c>
      <c r="D40" s="19">
        <v>20</v>
      </c>
      <c r="E40" s="19">
        <v>799968.3</v>
      </c>
      <c r="F40" s="28">
        <f t="shared" si="1"/>
        <v>30</v>
      </c>
      <c r="G40" s="28">
        <f t="shared" si="1"/>
        <v>977896.82000000007</v>
      </c>
      <c r="H40" s="178"/>
      <c r="I40" s="181"/>
      <c r="J40" s="184"/>
    </row>
    <row r="41" spans="1:10" x14ac:dyDescent="0.35">
      <c r="A41" s="37" t="s">
        <v>20</v>
      </c>
      <c r="B41" s="38">
        <v>0</v>
      </c>
      <c r="C41" s="38">
        <v>10.1999999999999</v>
      </c>
      <c r="D41" s="38">
        <v>0</v>
      </c>
      <c r="E41" s="38">
        <v>0</v>
      </c>
      <c r="F41" s="40">
        <f>B41+D41</f>
        <v>0</v>
      </c>
      <c r="G41" s="40">
        <f>C41+E41</f>
        <v>10.1999999999999</v>
      </c>
      <c r="H41" s="185">
        <f>G41/G2</f>
        <v>4.2171096194171303E-8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10.1999999999999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10.1999999999999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B1" sqref="B1: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2016</v>
      </c>
      <c r="B1" s="198" t="s">
        <v>0</v>
      </c>
      <c r="C1" s="30" t="s">
        <v>1</v>
      </c>
      <c r="D1" s="31" t="s">
        <v>54</v>
      </c>
      <c r="E1" s="32" t="s">
        <v>55</v>
      </c>
      <c r="F1" s="33" t="s">
        <v>3</v>
      </c>
      <c r="G1" s="34" t="s">
        <v>4</v>
      </c>
      <c r="H1" s="35" t="s">
        <v>5</v>
      </c>
      <c r="I1" s="35" t="s">
        <v>6</v>
      </c>
      <c r="J1" s="36" t="s">
        <v>57</v>
      </c>
    </row>
    <row r="2" spans="1:12" ht="15" thickBot="1" x14ac:dyDescent="0.4">
      <c r="A2" s="10" t="s">
        <v>24</v>
      </c>
      <c r="B2" s="11">
        <v>1560253</v>
      </c>
      <c r="C2" s="11">
        <v>107504311.83</v>
      </c>
      <c r="D2" s="11">
        <v>34861</v>
      </c>
      <c r="E2" s="11">
        <v>63535721.309999995</v>
      </c>
      <c r="F2" s="12">
        <f>B2+D2</f>
        <v>1595114</v>
      </c>
      <c r="G2" s="12">
        <f>C2+E2</f>
        <v>171040033.13999999</v>
      </c>
      <c r="H2" s="13">
        <f>SUM(H3:H42)</f>
        <v>1</v>
      </c>
      <c r="I2" s="14">
        <f>SUM(I3:I42)</f>
        <v>1</v>
      </c>
      <c r="J2" s="14">
        <f>E2/G2</f>
        <v>0.37146696094238141</v>
      </c>
    </row>
    <row r="3" spans="1:12" x14ac:dyDescent="0.35">
      <c r="A3" s="37" t="s">
        <v>8</v>
      </c>
      <c r="B3" s="38">
        <v>1280045</v>
      </c>
      <c r="C3" s="38">
        <v>67090196.130000003</v>
      </c>
      <c r="D3" s="38">
        <v>9522</v>
      </c>
      <c r="E3" s="38">
        <v>689233.34</v>
      </c>
      <c r="F3" s="39">
        <f>B3+D3</f>
        <v>1289567</v>
      </c>
      <c r="G3" s="39">
        <f>C3+E3</f>
        <v>67779429.469999999</v>
      </c>
      <c r="H3" s="163">
        <f>G3/G$2</f>
        <v>0.39627815912851855</v>
      </c>
      <c r="I3" s="166">
        <f>F3/F2</f>
        <v>0.80844817361016208</v>
      </c>
      <c r="J3" s="169">
        <f>E3/G3</f>
        <v>1.0168768686745336E-2</v>
      </c>
    </row>
    <row r="4" spans="1:12" x14ac:dyDescent="0.35">
      <c r="A4" s="18" t="s">
        <v>9</v>
      </c>
      <c r="B4" s="19">
        <v>27831</v>
      </c>
      <c r="C4" s="19">
        <v>1493291</v>
      </c>
      <c r="D4" s="19">
        <v>45</v>
      </c>
      <c r="E4" s="19">
        <v>11908</v>
      </c>
      <c r="F4" s="20">
        <f>B4+D4</f>
        <v>27876</v>
      </c>
      <c r="G4" s="20">
        <f t="shared" ref="F4:G33" si="0">C4+E4</f>
        <v>1505199</v>
      </c>
      <c r="H4" s="164"/>
      <c r="I4" s="167"/>
      <c r="J4" s="170"/>
      <c r="L4" s="19"/>
    </row>
    <row r="5" spans="1:12" x14ac:dyDescent="0.35">
      <c r="A5" s="18" t="s">
        <v>10</v>
      </c>
      <c r="B5" s="19">
        <v>1510</v>
      </c>
      <c r="C5" s="19">
        <v>56138</v>
      </c>
      <c r="D5" s="19">
        <v>0</v>
      </c>
      <c r="E5" s="19">
        <v>0</v>
      </c>
      <c r="F5" s="20">
        <f t="shared" si="0"/>
        <v>1510</v>
      </c>
      <c r="G5" s="20">
        <f t="shared" si="0"/>
        <v>56138</v>
      </c>
      <c r="H5" s="164"/>
      <c r="I5" s="167"/>
      <c r="J5" s="170"/>
      <c r="L5" s="21"/>
    </row>
    <row r="6" spans="1:12" x14ac:dyDescent="0.35">
      <c r="A6" s="18" t="s">
        <v>11</v>
      </c>
      <c r="B6" s="19">
        <v>245281</v>
      </c>
      <c r="C6" s="19">
        <v>12712580</v>
      </c>
      <c r="D6" s="19">
        <v>246</v>
      </c>
      <c r="E6" s="19">
        <v>3691.9</v>
      </c>
      <c r="F6" s="20">
        <f t="shared" si="0"/>
        <v>245527</v>
      </c>
      <c r="G6" s="20">
        <f t="shared" si="0"/>
        <v>12716271.9</v>
      </c>
      <c r="H6" s="164"/>
      <c r="I6" s="167"/>
      <c r="J6" s="170"/>
    </row>
    <row r="7" spans="1:12" x14ac:dyDescent="0.35">
      <c r="A7" s="18" t="s">
        <v>12</v>
      </c>
      <c r="B7" s="19">
        <v>225548</v>
      </c>
      <c r="C7" s="19">
        <v>10670044</v>
      </c>
      <c r="D7" s="19">
        <v>292</v>
      </c>
      <c r="E7" s="19">
        <v>34782</v>
      </c>
      <c r="F7" s="20">
        <f t="shared" si="0"/>
        <v>225840</v>
      </c>
      <c r="G7" s="20">
        <f t="shared" si="0"/>
        <v>10704826</v>
      </c>
      <c r="H7" s="164"/>
      <c r="I7" s="167"/>
      <c r="J7" s="170"/>
    </row>
    <row r="8" spans="1:12" x14ac:dyDescent="0.35">
      <c r="A8" s="18" t="s">
        <v>13</v>
      </c>
      <c r="B8" s="19">
        <v>39277</v>
      </c>
      <c r="C8" s="19">
        <v>2060770</v>
      </c>
      <c r="D8" s="19">
        <v>237</v>
      </c>
      <c r="E8" s="19">
        <v>13640</v>
      </c>
      <c r="F8" s="20">
        <f t="shared" si="0"/>
        <v>39514</v>
      </c>
      <c r="G8" s="20">
        <f t="shared" si="0"/>
        <v>2074410</v>
      </c>
      <c r="H8" s="164"/>
      <c r="I8" s="167"/>
      <c r="J8" s="170"/>
    </row>
    <row r="9" spans="1:12" x14ac:dyDescent="0.35">
      <c r="A9" s="18" t="s">
        <v>14</v>
      </c>
      <c r="B9" s="19">
        <v>729595</v>
      </c>
      <c r="C9" s="19">
        <v>39661343</v>
      </c>
      <c r="D9" s="19">
        <v>8697</v>
      </c>
      <c r="E9" s="19">
        <v>624908</v>
      </c>
      <c r="F9" s="20">
        <f t="shared" si="0"/>
        <v>738292</v>
      </c>
      <c r="G9" s="20">
        <f t="shared" si="0"/>
        <v>40286251</v>
      </c>
      <c r="H9" s="164"/>
      <c r="I9" s="167"/>
      <c r="J9" s="170"/>
    </row>
    <row r="10" spans="1:12" ht="15" thickBot="1" x14ac:dyDescent="0.4">
      <c r="A10" s="22" t="s">
        <v>15</v>
      </c>
      <c r="B10" s="23">
        <v>11003</v>
      </c>
      <c r="C10" s="23">
        <v>436030.12999999989</v>
      </c>
      <c r="D10" s="23">
        <v>5</v>
      </c>
      <c r="E10" s="23">
        <v>303.44</v>
      </c>
      <c r="F10" s="24">
        <f t="shared" si="0"/>
        <v>11008</v>
      </c>
      <c r="G10" s="24">
        <f t="shared" si="0"/>
        <v>436333.56999999989</v>
      </c>
      <c r="H10" s="165"/>
      <c r="I10" s="168"/>
      <c r="J10" s="171"/>
    </row>
    <row r="11" spans="1:12" x14ac:dyDescent="0.35">
      <c r="A11" s="37" t="s">
        <v>16</v>
      </c>
      <c r="B11" s="38">
        <v>156760</v>
      </c>
      <c r="C11" s="38">
        <v>9282467.8399999999</v>
      </c>
      <c r="D11" s="38">
        <v>3159</v>
      </c>
      <c r="E11" s="38">
        <v>233202.6</v>
      </c>
      <c r="F11" s="40">
        <f t="shared" si="0"/>
        <v>159919</v>
      </c>
      <c r="G11" s="40">
        <f t="shared" si="0"/>
        <v>9515670.4399999995</v>
      </c>
      <c r="H11" s="163">
        <f>G11/G2</f>
        <v>5.5634170932434376E-2</v>
      </c>
      <c r="I11" s="172">
        <f>F11/F2</f>
        <v>0.1002555303257322</v>
      </c>
      <c r="J11" s="175">
        <f>E11/G11</f>
        <v>2.4507216960742078E-2</v>
      </c>
    </row>
    <row r="12" spans="1:12" x14ac:dyDescent="0.35">
      <c r="A12" s="18" t="s">
        <v>9</v>
      </c>
      <c r="B12" s="19">
        <v>6659</v>
      </c>
      <c r="C12" s="19">
        <v>346634</v>
      </c>
      <c r="D12" s="19">
        <v>0</v>
      </c>
      <c r="E12" s="19">
        <v>0</v>
      </c>
      <c r="F12" s="26">
        <f t="shared" si="0"/>
        <v>6659</v>
      </c>
      <c r="G12" s="26">
        <f t="shared" si="0"/>
        <v>346634</v>
      </c>
      <c r="H12" s="164"/>
      <c r="I12" s="173"/>
      <c r="J12" s="176"/>
    </row>
    <row r="13" spans="1:12" x14ac:dyDescent="0.35">
      <c r="A13" s="18" t="s">
        <v>10</v>
      </c>
      <c r="B13" s="19">
        <v>110</v>
      </c>
      <c r="C13" s="19">
        <v>3501</v>
      </c>
      <c r="D13" s="19">
        <v>0</v>
      </c>
      <c r="E13" s="19">
        <v>0</v>
      </c>
      <c r="F13" s="26">
        <f t="shared" si="0"/>
        <v>110</v>
      </c>
      <c r="G13" s="26">
        <f t="shared" si="0"/>
        <v>3501</v>
      </c>
      <c r="H13" s="164"/>
      <c r="I13" s="173"/>
      <c r="J13" s="176"/>
    </row>
    <row r="14" spans="1:12" x14ac:dyDescent="0.35">
      <c r="A14" s="18" t="s">
        <v>11</v>
      </c>
      <c r="B14" s="19">
        <v>37258</v>
      </c>
      <c r="C14" s="19">
        <v>2242805</v>
      </c>
      <c r="D14" s="19">
        <v>4</v>
      </c>
      <c r="E14" s="19">
        <v>20.6</v>
      </c>
      <c r="F14" s="26">
        <f t="shared" si="0"/>
        <v>37262</v>
      </c>
      <c r="G14" s="26">
        <f t="shared" si="0"/>
        <v>2242825.6</v>
      </c>
      <c r="H14" s="164"/>
      <c r="I14" s="173"/>
      <c r="J14" s="176"/>
    </row>
    <row r="15" spans="1:12" x14ac:dyDescent="0.35">
      <c r="A15" s="18" t="s">
        <v>12</v>
      </c>
      <c r="B15" s="19">
        <v>29878</v>
      </c>
      <c r="C15" s="19">
        <v>1441360</v>
      </c>
      <c r="D15" s="19">
        <v>0</v>
      </c>
      <c r="E15" s="19">
        <v>0</v>
      </c>
      <c r="F15" s="26">
        <f t="shared" si="0"/>
        <v>29878</v>
      </c>
      <c r="G15" s="26">
        <f t="shared" si="0"/>
        <v>1441360</v>
      </c>
      <c r="H15" s="164"/>
      <c r="I15" s="173"/>
      <c r="J15" s="176"/>
    </row>
    <row r="16" spans="1:12" x14ac:dyDescent="0.35">
      <c r="A16" s="18" t="s">
        <v>13</v>
      </c>
      <c r="B16" s="19">
        <v>11127</v>
      </c>
      <c r="C16" s="19">
        <v>532190</v>
      </c>
      <c r="D16" s="19">
        <v>0</v>
      </c>
      <c r="E16" s="19">
        <v>0</v>
      </c>
      <c r="F16" s="26">
        <f t="shared" si="0"/>
        <v>11127</v>
      </c>
      <c r="G16" s="26">
        <f t="shared" si="0"/>
        <v>532190</v>
      </c>
      <c r="H16" s="164"/>
      <c r="I16" s="173"/>
      <c r="J16" s="176"/>
    </row>
    <row r="17" spans="1:13" x14ac:dyDescent="0.35">
      <c r="A17" s="18" t="s">
        <v>14</v>
      </c>
      <c r="B17" s="19">
        <v>68660</v>
      </c>
      <c r="C17" s="19">
        <v>4548120</v>
      </c>
      <c r="D17" s="19">
        <v>3155</v>
      </c>
      <c r="E17" s="19">
        <v>233182</v>
      </c>
      <c r="F17" s="26">
        <f t="shared" si="0"/>
        <v>71815</v>
      </c>
      <c r="G17" s="26">
        <f t="shared" si="0"/>
        <v>4781302</v>
      </c>
      <c r="H17" s="164"/>
      <c r="I17" s="173"/>
      <c r="J17" s="176"/>
    </row>
    <row r="18" spans="1:13" ht="15" thickBot="1" x14ac:dyDescent="0.4">
      <c r="A18" s="22" t="s">
        <v>15</v>
      </c>
      <c r="B18" s="23">
        <v>3068</v>
      </c>
      <c r="C18" s="23">
        <v>167857.83999999991</v>
      </c>
      <c r="D18" s="23">
        <v>0</v>
      </c>
      <c r="E18" s="23">
        <v>0</v>
      </c>
      <c r="F18" s="27">
        <f t="shared" si="0"/>
        <v>3068</v>
      </c>
      <c r="G18" s="27">
        <f t="shared" si="0"/>
        <v>167857.83999999991</v>
      </c>
      <c r="H18" s="165"/>
      <c r="I18" s="174"/>
      <c r="J18" s="177"/>
    </row>
    <row r="19" spans="1:13" x14ac:dyDescent="0.35">
      <c r="A19" s="37" t="s">
        <v>50</v>
      </c>
      <c r="B19" s="38">
        <v>100732</v>
      </c>
      <c r="C19" s="38">
        <v>8769539.209999999</v>
      </c>
      <c r="D19" s="38">
        <v>9712</v>
      </c>
      <c r="E19" s="38">
        <v>4490469.79</v>
      </c>
      <c r="F19" s="40">
        <f t="shared" si="0"/>
        <v>110444</v>
      </c>
      <c r="G19" s="40">
        <f t="shared" si="0"/>
        <v>13260009</v>
      </c>
      <c r="H19" s="163">
        <f>G19/G2</f>
        <v>7.752576257481425E-2</v>
      </c>
      <c r="I19" s="172">
        <f>F19/F2</f>
        <v>6.9238938408163933E-2</v>
      </c>
      <c r="J19" s="175">
        <f>E19/G19</f>
        <v>0.33864756728294831</v>
      </c>
    </row>
    <row r="20" spans="1:13" x14ac:dyDescent="0.35">
      <c r="A20" s="18" t="s">
        <v>9</v>
      </c>
      <c r="B20" s="19">
        <v>4107</v>
      </c>
      <c r="C20" s="19">
        <v>468253</v>
      </c>
      <c r="D20" s="19">
        <v>446</v>
      </c>
      <c r="E20" s="19">
        <v>174285</v>
      </c>
      <c r="F20" s="26">
        <f t="shared" si="0"/>
        <v>4553</v>
      </c>
      <c r="G20" s="26">
        <f t="shared" si="0"/>
        <v>642538</v>
      </c>
      <c r="H20" s="164"/>
      <c r="I20" s="173"/>
      <c r="J20" s="176"/>
    </row>
    <row r="21" spans="1:13" x14ac:dyDescent="0.35">
      <c r="A21" s="18" t="s">
        <v>10</v>
      </c>
      <c r="B21" s="19">
        <v>175</v>
      </c>
      <c r="C21" s="19">
        <v>32656</v>
      </c>
      <c r="D21" s="19">
        <v>0</v>
      </c>
      <c r="E21" s="19">
        <v>0</v>
      </c>
      <c r="F21" s="26">
        <f t="shared" si="0"/>
        <v>175</v>
      </c>
      <c r="G21" s="26">
        <f t="shared" si="0"/>
        <v>32656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20436</v>
      </c>
      <c r="C22" s="19">
        <v>128056.0999999999</v>
      </c>
      <c r="D22" s="19">
        <v>1847</v>
      </c>
      <c r="E22" s="19">
        <v>24235.69999999999</v>
      </c>
      <c r="F22" s="26">
        <f t="shared" si="0"/>
        <v>22283</v>
      </c>
      <c r="G22" s="26">
        <f t="shared" si="0"/>
        <v>152291.7999999999</v>
      </c>
      <c r="H22" s="164"/>
      <c r="I22" s="173"/>
      <c r="J22" s="176"/>
    </row>
    <row r="23" spans="1:13" x14ac:dyDescent="0.35">
      <c r="A23" s="18" t="s">
        <v>12</v>
      </c>
      <c r="B23" s="19">
        <v>21972</v>
      </c>
      <c r="C23" s="19">
        <v>2288349</v>
      </c>
      <c r="D23" s="19">
        <v>1985</v>
      </c>
      <c r="E23" s="19">
        <v>2683503</v>
      </c>
      <c r="F23" s="26">
        <f t="shared" si="0"/>
        <v>23957</v>
      </c>
      <c r="G23" s="26">
        <f t="shared" si="0"/>
        <v>4971852</v>
      </c>
      <c r="H23" s="164"/>
      <c r="I23" s="173"/>
      <c r="J23" s="176"/>
    </row>
    <row r="24" spans="1:13" x14ac:dyDescent="0.35">
      <c r="A24" s="18" t="s">
        <v>13</v>
      </c>
      <c r="B24" s="19">
        <v>3380</v>
      </c>
      <c r="C24" s="19">
        <v>327440</v>
      </c>
      <c r="D24" s="19">
        <v>213</v>
      </c>
      <c r="E24" s="19">
        <v>53800</v>
      </c>
      <c r="F24" s="26">
        <f t="shared" si="0"/>
        <v>3593</v>
      </c>
      <c r="G24" s="26">
        <f t="shared" si="0"/>
        <v>381240</v>
      </c>
      <c r="H24" s="164"/>
      <c r="I24" s="173"/>
      <c r="J24" s="176"/>
    </row>
    <row r="25" spans="1:13" x14ac:dyDescent="0.35">
      <c r="A25" s="18" t="s">
        <v>14</v>
      </c>
      <c r="B25" s="19">
        <v>49411</v>
      </c>
      <c r="C25" s="19">
        <v>5413645</v>
      </c>
      <c r="D25" s="19">
        <v>5137</v>
      </c>
      <c r="E25" s="19">
        <v>1537683</v>
      </c>
      <c r="F25" s="26">
        <f t="shared" si="0"/>
        <v>54548</v>
      </c>
      <c r="G25" s="26">
        <f t="shared" si="0"/>
        <v>6951328</v>
      </c>
      <c r="H25" s="164"/>
      <c r="I25" s="173"/>
      <c r="J25" s="176"/>
    </row>
    <row r="26" spans="1:13" ht="15" thickBot="1" x14ac:dyDescent="0.4">
      <c r="A26" s="22" t="s">
        <v>15</v>
      </c>
      <c r="B26" s="23">
        <v>1251</v>
      </c>
      <c r="C26" s="23">
        <v>111140.1099999999</v>
      </c>
      <c r="D26" s="23">
        <v>84</v>
      </c>
      <c r="E26" s="23">
        <v>16963.089999999989</v>
      </c>
      <c r="F26" s="27">
        <f t="shared" si="0"/>
        <v>1335</v>
      </c>
      <c r="G26" s="27">
        <f t="shared" si="0"/>
        <v>128103.1999999999</v>
      </c>
      <c r="H26" s="165"/>
      <c r="I26" s="174"/>
      <c r="J26" s="177"/>
    </row>
    <row r="27" spans="1:13" x14ac:dyDescent="0.35">
      <c r="A27" s="37" t="s">
        <v>51</v>
      </c>
      <c r="B27" s="38">
        <v>17415</v>
      </c>
      <c r="C27" s="38">
        <v>8666024.3899999969</v>
      </c>
      <c r="D27" s="38">
        <v>7504</v>
      </c>
      <c r="E27" s="38">
        <v>7907652.1299999999</v>
      </c>
      <c r="F27" s="40">
        <f t="shared" si="0"/>
        <v>24919</v>
      </c>
      <c r="G27" s="40">
        <f t="shared" si="0"/>
        <v>16573676.519999996</v>
      </c>
      <c r="H27" s="163">
        <f>G27/G2</f>
        <v>9.6899399606839881E-2</v>
      </c>
      <c r="I27" s="172">
        <f>F27/F2</f>
        <v>1.5622080929638885E-2</v>
      </c>
      <c r="J27" s="175">
        <f>E27/G27</f>
        <v>0.477121181921077</v>
      </c>
    </row>
    <row r="28" spans="1:13" x14ac:dyDescent="0.35">
      <c r="A28" s="18" t="s">
        <v>9</v>
      </c>
      <c r="B28" s="19">
        <v>406</v>
      </c>
      <c r="C28" s="19">
        <v>433263</v>
      </c>
      <c r="D28" s="19">
        <v>231</v>
      </c>
      <c r="E28" s="19">
        <v>498101</v>
      </c>
      <c r="F28" s="26">
        <f t="shared" si="0"/>
        <v>637</v>
      </c>
      <c r="G28" s="26">
        <f t="shared" si="0"/>
        <v>931364</v>
      </c>
      <c r="H28" s="164"/>
      <c r="I28" s="173"/>
      <c r="J28" s="176"/>
    </row>
    <row r="29" spans="1:13" x14ac:dyDescent="0.35">
      <c r="A29" s="18" t="s">
        <v>11</v>
      </c>
      <c r="B29" s="19">
        <v>4741</v>
      </c>
      <c r="C29" s="19">
        <v>273451.59999999899</v>
      </c>
      <c r="D29" s="19">
        <v>2148</v>
      </c>
      <c r="E29" s="19">
        <v>195138</v>
      </c>
      <c r="F29" s="26">
        <f t="shared" si="0"/>
        <v>6889</v>
      </c>
      <c r="G29" s="26">
        <f t="shared" si="0"/>
        <v>468589.59999999899</v>
      </c>
      <c r="H29" s="164"/>
      <c r="I29" s="173"/>
      <c r="J29" s="176"/>
    </row>
    <row r="30" spans="1:13" x14ac:dyDescent="0.35">
      <c r="A30" s="18" t="s">
        <v>12</v>
      </c>
      <c r="B30" s="19">
        <v>2213</v>
      </c>
      <c r="C30" s="19">
        <v>3065688</v>
      </c>
      <c r="D30" s="19">
        <v>1471</v>
      </c>
      <c r="E30" s="19">
        <v>3045451</v>
      </c>
      <c r="F30" s="26">
        <f t="shared" si="0"/>
        <v>3684</v>
      </c>
      <c r="G30" s="26">
        <f t="shared" si="0"/>
        <v>6111139</v>
      </c>
      <c r="H30" s="164"/>
      <c r="I30" s="173"/>
      <c r="J30" s="176"/>
    </row>
    <row r="31" spans="1:13" x14ac:dyDescent="0.35">
      <c r="A31" s="18" t="s">
        <v>13</v>
      </c>
      <c r="B31" s="19">
        <v>303</v>
      </c>
      <c r="C31" s="19">
        <v>353580</v>
      </c>
      <c r="D31" s="19">
        <v>238</v>
      </c>
      <c r="E31" s="19">
        <v>499440</v>
      </c>
      <c r="F31" s="26">
        <f t="shared" si="0"/>
        <v>541</v>
      </c>
      <c r="G31" s="26">
        <f t="shared" si="0"/>
        <v>853020</v>
      </c>
      <c r="H31" s="164"/>
      <c r="I31" s="173"/>
      <c r="J31" s="176"/>
    </row>
    <row r="32" spans="1:13" x14ac:dyDescent="0.35">
      <c r="A32" s="18" t="s">
        <v>14</v>
      </c>
      <c r="B32" s="19">
        <v>9571</v>
      </c>
      <c r="C32" s="19">
        <v>4369145</v>
      </c>
      <c r="D32" s="19">
        <v>3326</v>
      </c>
      <c r="E32" s="19">
        <v>3539119</v>
      </c>
      <c r="F32" s="26">
        <f t="shared" si="0"/>
        <v>12897</v>
      </c>
      <c r="G32" s="26">
        <f t="shared" si="0"/>
        <v>7908264</v>
      </c>
      <c r="H32" s="164"/>
      <c r="I32" s="173"/>
      <c r="J32" s="176"/>
    </row>
    <row r="33" spans="1:10" ht="15" thickBot="1" x14ac:dyDescent="0.4">
      <c r="A33" s="22" t="s">
        <v>15</v>
      </c>
      <c r="B33" s="23">
        <v>181</v>
      </c>
      <c r="C33" s="23">
        <v>170896.78999999989</v>
      </c>
      <c r="D33" s="23">
        <v>90</v>
      </c>
      <c r="E33" s="23">
        <v>130403.1299999999</v>
      </c>
      <c r="F33" s="27">
        <f t="shared" si="0"/>
        <v>271</v>
      </c>
      <c r="G33" s="27">
        <f t="shared" si="0"/>
        <v>301299.91999999981</v>
      </c>
      <c r="H33" s="165"/>
      <c r="I33" s="174"/>
      <c r="J33" s="177"/>
    </row>
    <row r="34" spans="1:10" x14ac:dyDescent="0.35">
      <c r="A34" s="37" t="s">
        <v>19</v>
      </c>
      <c r="B34" s="38">
        <v>5301</v>
      </c>
      <c r="C34" s="38">
        <v>13696075.560000001</v>
      </c>
      <c r="D34" s="38">
        <v>4964</v>
      </c>
      <c r="E34" s="38">
        <v>50215163.449999996</v>
      </c>
      <c r="F34" s="40">
        <f>B34+D34</f>
        <v>10265</v>
      </c>
      <c r="G34" s="40">
        <f>C34+E34</f>
        <v>63911239.009999998</v>
      </c>
      <c r="H34" s="163">
        <f>G34/G2</f>
        <v>0.3736624568921082</v>
      </c>
      <c r="I34" s="179">
        <f>F34/F2</f>
        <v>6.4352767263029477E-3</v>
      </c>
      <c r="J34" s="182">
        <f>E34/G34</f>
        <v>0.78570161098180213</v>
      </c>
    </row>
    <row r="35" spans="1:10" x14ac:dyDescent="0.35">
      <c r="A35" s="18" t="s">
        <v>9</v>
      </c>
      <c r="B35" s="19">
        <v>50</v>
      </c>
      <c r="C35" s="19">
        <v>381065</v>
      </c>
      <c r="D35" s="19">
        <v>76</v>
      </c>
      <c r="E35" s="19">
        <v>3655119</v>
      </c>
      <c r="F35" s="26">
        <f>B35+D35</f>
        <v>126</v>
      </c>
      <c r="G35" s="26">
        <f>C35+E35</f>
        <v>4036184</v>
      </c>
      <c r="H35" s="164"/>
      <c r="I35" s="180"/>
      <c r="J35" s="183"/>
    </row>
    <row r="36" spans="1:10" x14ac:dyDescent="0.35">
      <c r="A36" s="18" t="s">
        <v>11</v>
      </c>
      <c r="B36" s="19">
        <v>273</v>
      </c>
      <c r="C36" s="19">
        <v>131463</v>
      </c>
      <c r="D36" s="19">
        <v>759</v>
      </c>
      <c r="E36" s="19">
        <v>1021206</v>
      </c>
      <c r="F36" s="26">
        <f t="shared" ref="F36:G40" si="1">B36+D36</f>
        <v>1032</v>
      </c>
      <c r="G36" s="26">
        <f t="shared" si="1"/>
        <v>1152669</v>
      </c>
      <c r="H36" s="164"/>
      <c r="I36" s="180"/>
      <c r="J36" s="183"/>
    </row>
    <row r="37" spans="1:10" x14ac:dyDescent="0.35">
      <c r="A37" s="18" t="s">
        <v>12</v>
      </c>
      <c r="B37" s="19">
        <v>103</v>
      </c>
      <c r="C37" s="19">
        <v>3345063</v>
      </c>
      <c r="D37" s="19">
        <v>210</v>
      </c>
      <c r="E37" s="19">
        <v>10354024</v>
      </c>
      <c r="F37" s="26">
        <f t="shared" si="1"/>
        <v>313</v>
      </c>
      <c r="G37" s="26">
        <f t="shared" si="1"/>
        <v>13699087</v>
      </c>
      <c r="H37" s="164"/>
      <c r="I37" s="180"/>
      <c r="J37" s="183"/>
    </row>
    <row r="38" spans="1:10" x14ac:dyDescent="0.35">
      <c r="A38" s="18" t="s">
        <v>13</v>
      </c>
      <c r="B38" s="19">
        <v>5</v>
      </c>
      <c r="C38" s="19">
        <v>190860</v>
      </c>
      <c r="D38" s="19">
        <v>14</v>
      </c>
      <c r="E38" s="19">
        <v>407600</v>
      </c>
      <c r="F38" s="26">
        <f t="shared" si="1"/>
        <v>19</v>
      </c>
      <c r="G38" s="26">
        <f t="shared" si="1"/>
        <v>598460</v>
      </c>
      <c r="H38" s="164"/>
      <c r="I38" s="180"/>
      <c r="J38" s="183"/>
    </row>
    <row r="39" spans="1:10" x14ac:dyDescent="0.35">
      <c r="A39" s="18" t="s">
        <v>14</v>
      </c>
      <c r="B39" s="19">
        <v>4862</v>
      </c>
      <c r="C39" s="19">
        <v>9587861</v>
      </c>
      <c r="D39" s="19">
        <v>3883</v>
      </c>
      <c r="E39" s="19">
        <v>34013983</v>
      </c>
      <c r="F39" s="26">
        <f t="shared" si="1"/>
        <v>8745</v>
      </c>
      <c r="G39" s="26">
        <f t="shared" si="1"/>
        <v>43601844</v>
      </c>
      <c r="H39" s="164"/>
      <c r="I39" s="180"/>
      <c r="J39" s="183"/>
    </row>
    <row r="40" spans="1:10" ht="15" thickBot="1" x14ac:dyDescent="0.4">
      <c r="A40" s="18" t="s">
        <v>15</v>
      </c>
      <c r="B40" s="19">
        <v>8</v>
      </c>
      <c r="C40" s="19">
        <v>59763.56</v>
      </c>
      <c r="D40" s="19">
        <v>22</v>
      </c>
      <c r="E40" s="19">
        <v>763231.44999999891</v>
      </c>
      <c r="F40" s="28">
        <f t="shared" si="1"/>
        <v>30</v>
      </c>
      <c r="G40" s="28">
        <f t="shared" si="1"/>
        <v>822995.00999999885</v>
      </c>
      <c r="H40" s="178"/>
      <c r="I40" s="181"/>
      <c r="J40" s="184"/>
    </row>
    <row r="41" spans="1:10" x14ac:dyDescent="0.35">
      <c r="A41" s="37" t="s">
        <v>20</v>
      </c>
      <c r="B41" s="38">
        <v>0</v>
      </c>
      <c r="C41" s="38">
        <v>8.6999999999999904</v>
      </c>
      <c r="D41" s="38">
        <v>0</v>
      </c>
      <c r="E41" s="38">
        <v>0</v>
      </c>
      <c r="F41" s="40">
        <f>B41+D41</f>
        <v>0</v>
      </c>
      <c r="G41" s="40">
        <f>C41+E41</f>
        <v>8.6999999999999904</v>
      </c>
      <c r="H41" s="185">
        <f>G41/G2</f>
        <v>5.0865284812467568E-8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8.6999999999999904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8.6999999999999904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L8" sqref="L8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2016</v>
      </c>
      <c r="B1" s="198" t="s">
        <v>0</v>
      </c>
      <c r="C1" s="30" t="s">
        <v>1</v>
      </c>
      <c r="D1" s="31" t="s">
        <v>54</v>
      </c>
      <c r="E1" s="32" t="s">
        <v>55</v>
      </c>
      <c r="F1" s="33" t="s">
        <v>3</v>
      </c>
      <c r="G1" s="34" t="s">
        <v>4</v>
      </c>
      <c r="H1" s="35" t="s">
        <v>5</v>
      </c>
      <c r="I1" s="35" t="s">
        <v>6</v>
      </c>
      <c r="J1" s="36" t="s">
        <v>57</v>
      </c>
    </row>
    <row r="2" spans="1:12" ht="15" thickBot="1" x14ac:dyDescent="0.4">
      <c r="A2" s="10" t="s">
        <v>25</v>
      </c>
      <c r="B2" s="11">
        <v>1581329</v>
      </c>
      <c r="C2" s="11">
        <v>57047295.25</v>
      </c>
      <c r="D2" s="11">
        <v>151540.70000000001</v>
      </c>
      <c r="E2" s="11">
        <v>47123711.659999996</v>
      </c>
      <c r="F2" s="12">
        <f>B2+D2</f>
        <v>1732869.7</v>
      </c>
      <c r="G2" s="12">
        <f>C2+E2</f>
        <v>104171006.91</v>
      </c>
      <c r="H2" s="13">
        <f>SUM(H3:H42)</f>
        <v>1</v>
      </c>
      <c r="I2" s="14">
        <f>SUM(I3:I42)</f>
        <v>1</v>
      </c>
      <c r="J2" s="14">
        <f>E2/G2</f>
        <v>0.45236878338627551</v>
      </c>
    </row>
    <row r="3" spans="1:12" x14ac:dyDescent="0.35">
      <c r="A3" s="37" t="s">
        <v>8</v>
      </c>
      <c r="B3" s="38">
        <v>1301971</v>
      </c>
      <c r="C3" s="38">
        <v>34663489.759999998</v>
      </c>
      <c r="D3" s="38">
        <v>10908</v>
      </c>
      <c r="E3" s="38">
        <v>409459.38</v>
      </c>
      <c r="F3" s="39">
        <f>B3+D3</f>
        <v>1312879</v>
      </c>
      <c r="G3" s="39">
        <f>C3+E3</f>
        <v>35072949.140000001</v>
      </c>
      <c r="H3" s="163">
        <f>G3/G$2</f>
        <v>0.33668628326019512</v>
      </c>
      <c r="I3" s="166">
        <f>F3/F2</f>
        <v>0.75763284452374002</v>
      </c>
      <c r="J3" s="169">
        <f>E3/G3</f>
        <v>1.1674506707878172E-2</v>
      </c>
    </row>
    <row r="4" spans="1:12" x14ac:dyDescent="0.35">
      <c r="A4" s="18" t="s">
        <v>9</v>
      </c>
      <c r="B4" s="19">
        <v>27656</v>
      </c>
      <c r="C4" s="19">
        <v>727160</v>
      </c>
      <c r="D4" s="19">
        <v>45</v>
      </c>
      <c r="E4" s="19">
        <v>3649</v>
      </c>
      <c r="F4" s="20">
        <f>B4+D4</f>
        <v>27701</v>
      </c>
      <c r="G4" s="20">
        <f t="shared" ref="F4:G33" si="0">C4+E4</f>
        <v>730809</v>
      </c>
      <c r="H4" s="164"/>
      <c r="I4" s="167"/>
      <c r="J4" s="170"/>
      <c r="L4" s="19"/>
    </row>
    <row r="5" spans="1:12" x14ac:dyDescent="0.35">
      <c r="A5" s="18" t="s">
        <v>10</v>
      </c>
      <c r="B5" s="19">
        <v>1502</v>
      </c>
      <c r="C5" s="19">
        <v>30758</v>
      </c>
      <c r="D5" s="19">
        <v>0</v>
      </c>
      <c r="E5" s="19">
        <v>0</v>
      </c>
      <c r="F5" s="20">
        <f t="shared" si="0"/>
        <v>1502</v>
      </c>
      <c r="G5" s="20">
        <f t="shared" si="0"/>
        <v>30758</v>
      </c>
      <c r="H5" s="164"/>
      <c r="I5" s="167"/>
      <c r="J5" s="170"/>
      <c r="L5" s="21"/>
    </row>
    <row r="6" spans="1:12" x14ac:dyDescent="0.35">
      <c r="A6" s="18" t="s">
        <v>11</v>
      </c>
      <c r="B6" s="19">
        <v>245858</v>
      </c>
      <c r="C6" s="19">
        <v>6413166</v>
      </c>
      <c r="D6" s="19">
        <v>245</v>
      </c>
      <c r="E6" s="19">
        <v>1539.0999999999899</v>
      </c>
      <c r="F6" s="20">
        <f t="shared" si="0"/>
        <v>246103</v>
      </c>
      <c r="G6" s="20">
        <f t="shared" si="0"/>
        <v>6414705.0999999996</v>
      </c>
      <c r="H6" s="164"/>
      <c r="I6" s="167"/>
      <c r="J6" s="170"/>
    </row>
    <row r="7" spans="1:12" x14ac:dyDescent="0.35">
      <c r="A7" s="18" t="s">
        <v>12</v>
      </c>
      <c r="B7" s="19">
        <v>227704</v>
      </c>
      <c r="C7" s="19">
        <v>5514144</v>
      </c>
      <c r="D7" s="19">
        <v>649</v>
      </c>
      <c r="E7" s="19">
        <v>28590</v>
      </c>
      <c r="F7" s="20">
        <f t="shared" si="0"/>
        <v>228353</v>
      </c>
      <c r="G7" s="20">
        <f t="shared" si="0"/>
        <v>5542734</v>
      </c>
      <c r="H7" s="164"/>
      <c r="I7" s="167"/>
      <c r="J7" s="170"/>
    </row>
    <row r="8" spans="1:12" x14ac:dyDescent="0.35">
      <c r="A8" s="18" t="s">
        <v>13</v>
      </c>
      <c r="B8" s="19">
        <v>40423</v>
      </c>
      <c r="C8" s="19">
        <v>1148630</v>
      </c>
      <c r="D8" s="19">
        <v>237</v>
      </c>
      <c r="E8" s="19">
        <v>7730</v>
      </c>
      <c r="F8" s="20">
        <f t="shared" si="0"/>
        <v>40660</v>
      </c>
      <c r="G8" s="20">
        <f t="shared" si="0"/>
        <v>1156360</v>
      </c>
      <c r="H8" s="164"/>
      <c r="I8" s="167"/>
      <c r="J8" s="170"/>
    </row>
    <row r="9" spans="1:12" x14ac:dyDescent="0.35">
      <c r="A9" s="18" t="s">
        <v>14</v>
      </c>
      <c r="B9" s="19">
        <v>747813</v>
      </c>
      <c r="C9" s="19">
        <v>20613799</v>
      </c>
      <c r="D9" s="19">
        <v>9727</v>
      </c>
      <c r="E9" s="19">
        <v>367763</v>
      </c>
      <c r="F9" s="20">
        <f t="shared" si="0"/>
        <v>757540</v>
      </c>
      <c r="G9" s="20">
        <f t="shared" si="0"/>
        <v>20981562</v>
      </c>
      <c r="H9" s="164"/>
      <c r="I9" s="167"/>
      <c r="J9" s="170"/>
    </row>
    <row r="10" spans="1:12" ht="15" thickBot="1" x14ac:dyDescent="0.4">
      <c r="A10" s="22" t="s">
        <v>15</v>
      </c>
      <c r="B10" s="23">
        <v>11015</v>
      </c>
      <c r="C10" s="23">
        <v>215832.75999999989</v>
      </c>
      <c r="D10" s="23">
        <v>5</v>
      </c>
      <c r="E10" s="23">
        <v>188.28</v>
      </c>
      <c r="F10" s="24">
        <f t="shared" si="0"/>
        <v>11020</v>
      </c>
      <c r="G10" s="24">
        <f t="shared" si="0"/>
        <v>216021.03999999989</v>
      </c>
      <c r="H10" s="165"/>
      <c r="I10" s="168"/>
      <c r="J10" s="171"/>
    </row>
    <row r="11" spans="1:12" x14ac:dyDescent="0.35">
      <c r="A11" s="37" t="s">
        <v>16</v>
      </c>
      <c r="B11" s="38">
        <v>156564</v>
      </c>
      <c r="C11" s="38">
        <v>5057259.7699999996</v>
      </c>
      <c r="D11" s="38">
        <v>3897</v>
      </c>
      <c r="E11" s="38">
        <v>161935.5</v>
      </c>
      <c r="F11" s="40">
        <f t="shared" si="0"/>
        <v>160461</v>
      </c>
      <c r="G11" s="40">
        <f t="shared" si="0"/>
        <v>5219195.2699999996</v>
      </c>
      <c r="H11" s="163">
        <f>G11/G2</f>
        <v>5.0102187017441395E-2</v>
      </c>
      <c r="I11" s="172">
        <f>F11/F2</f>
        <v>9.2598422143338299E-2</v>
      </c>
      <c r="J11" s="175">
        <f>E11/G11</f>
        <v>3.1026909633139671E-2</v>
      </c>
    </row>
    <row r="12" spans="1:12" x14ac:dyDescent="0.35">
      <c r="A12" s="18" t="s">
        <v>9</v>
      </c>
      <c r="B12" s="19">
        <v>6587</v>
      </c>
      <c r="C12" s="19">
        <v>160467</v>
      </c>
      <c r="D12" s="19">
        <v>0</v>
      </c>
      <c r="E12" s="19">
        <v>0</v>
      </c>
      <c r="F12" s="26">
        <f t="shared" si="0"/>
        <v>6587</v>
      </c>
      <c r="G12" s="26">
        <f t="shared" si="0"/>
        <v>160467</v>
      </c>
      <c r="H12" s="164"/>
      <c r="I12" s="173"/>
      <c r="J12" s="176"/>
    </row>
    <row r="13" spans="1:12" x14ac:dyDescent="0.35">
      <c r="A13" s="18" t="s">
        <v>10</v>
      </c>
      <c r="B13" s="19">
        <v>111</v>
      </c>
      <c r="C13" s="19">
        <v>1756</v>
      </c>
      <c r="D13" s="19">
        <v>0</v>
      </c>
      <c r="E13" s="19">
        <v>0</v>
      </c>
      <c r="F13" s="26">
        <f t="shared" si="0"/>
        <v>111</v>
      </c>
      <c r="G13" s="26">
        <f t="shared" si="0"/>
        <v>1756</v>
      </c>
      <c r="H13" s="164"/>
      <c r="I13" s="173"/>
      <c r="J13" s="176"/>
    </row>
    <row r="14" spans="1:12" x14ac:dyDescent="0.35">
      <c r="A14" s="18" t="s">
        <v>11</v>
      </c>
      <c r="B14" s="19">
        <v>36049</v>
      </c>
      <c r="C14" s="19">
        <v>1178593</v>
      </c>
      <c r="D14" s="19">
        <v>4</v>
      </c>
      <c r="E14" s="19">
        <v>10.5</v>
      </c>
      <c r="F14" s="26">
        <f t="shared" si="0"/>
        <v>36053</v>
      </c>
      <c r="G14" s="26">
        <f t="shared" si="0"/>
        <v>1178603.5</v>
      </c>
      <c r="H14" s="164"/>
      <c r="I14" s="173"/>
      <c r="J14" s="176"/>
    </row>
    <row r="15" spans="1:12" x14ac:dyDescent="0.35">
      <c r="A15" s="18" t="s">
        <v>12</v>
      </c>
      <c r="B15" s="19">
        <v>30915</v>
      </c>
      <c r="C15" s="19">
        <v>798356</v>
      </c>
      <c r="D15" s="19">
        <v>238</v>
      </c>
      <c r="E15" s="19">
        <v>7318</v>
      </c>
      <c r="F15" s="26">
        <f t="shared" si="0"/>
        <v>31153</v>
      </c>
      <c r="G15" s="26">
        <f t="shared" si="0"/>
        <v>805674</v>
      </c>
      <c r="H15" s="164"/>
      <c r="I15" s="173"/>
      <c r="J15" s="176"/>
    </row>
    <row r="16" spans="1:12" x14ac:dyDescent="0.35">
      <c r="A16" s="18" t="s">
        <v>13</v>
      </c>
      <c r="B16" s="19">
        <v>9710</v>
      </c>
      <c r="C16" s="19">
        <v>286770</v>
      </c>
      <c r="D16" s="19">
        <v>0</v>
      </c>
      <c r="E16" s="19">
        <v>0</v>
      </c>
      <c r="F16" s="26">
        <f t="shared" si="0"/>
        <v>9710</v>
      </c>
      <c r="G16" s="26">
        <f t="shared" si="0"/>
        <v>286770</v>
      </c>
      <c r="H16" s="164"/>
      <c r="I16" s="173"/>
      <c r="J16" s="176"/>
    </row>
    <row r="17" spans="1:13" x14ac:dyDescent="0.35">
      <c r="A17" s="18" t="s">
        <v>14</v>
      </c>
      <c r="B17" s="19">
        <v>70167</v>
      </c>
      <c r="C17" s="19">
        <v>2549275</v>
      </c>
      <c r="D17" s="19">
        <v>3655</v>
      </c>
      <c r="E17" s="19">
        <v>154607</v>
      </c>
      <c r="F17" s="26">
        <f t="shared" si="0"/>
        <v>73822</v>
      </c>
      <c r="G17" s="26">
        <f t="shared" si="0"/>
        <v>2703882</v>
      </c>
      <c r="H17" s="164"/>
      <c r="I17" s="173"/>
      <c r="J17" s="176"/>
    </row>
    <row r="18" spans="1:13" ht="15" thickBot="1" x14ac:dyDescent="0.4">
      <c r="A18" s="22" t="s">
        <v>15</v>
      </c>
      <c r="B18" s="23">
        <v>3025</v>
      </c>
      <c r="C18" s="23">
        <v>82042.77</v>
      </c>
      <c r="D18" s="23">
        <v>0</v>
      </c>
      <c r="E18" s="23">
        <v>0</v>
      </c>
      <c r="F18" s="27">
        <f t="shared" si="0"/>
        <v>3025</v>
      </c>
      <c r="G18" s="27">
        <f t="shared" si="0"/>
        <v>82042.77</v>
      </c>
      <c r="H18" s="165"/>
      <c r="I18" s="174"/>
      <c r="J18" s="177"/>
    </row>
    <row r="19" spans="1:13" x14ac:dyDescent="0.35">
      <c r="A19" s="37" t="s">
        <v>50</v>
      </c>
      <c r="B19" s="38">
        <v>100034</v>
      </c>
      <c r="C19" s="38">
        <v>4952018.2499999991</v>
      </c>
      <c r="D19" s="38">
        <v>9689</v>
      </c>
      <c r="E19" s="38">
        <v>1468914.48</v>
      </c>
      <c r="F19" s="40">
        <f t="shared" si="0"/>
        <v>109723</v>
      </c>
      <c r="G19" s="40">
        <f t="shared" si="0"/>
        <v>6420932.7299999986</v>
      </c>
      <c r="H19" s="163">
        <f>G19/G2</f>
        <v>6.1638385962299987E-2</v>
      </c>
      <c r="I19" s="172">
        <f>F19/F2</f>
        <v>6.3318667295065523E-2</v>
      </c>
      <c r="J19" s="175">
        <f>E19/G19</f>
        <v>0.22876964169658889</v>
      </c>
    </row>
    <row r="20" spans="1:13" x14ac:dyDescent="0.35">
      <c r="A20" s="18" t="s">
        <v>9</v>
      </c>
      <c r="B20" s="19">
        <v>4082</v>
      </c>
      <c r="C20" s="19">
        <v>266521</v>
      </c>
      <c r="D20" s="19">
        <v>452</v>
      </c>
      <c r="E20" s="19">
        <v>51732</v>
      </c>
      <c r="F20" s="26">
        <f t="shared" si="0"/>
        <v>4534</v>
      </c>
      <c r="G20" s="26">
        <f t="shared" si="0"/>
        <v>318253</v>
      </c>
      <c r="H20" s="164"/>
      <c r="I20" s="173"/>
      <c r="J20" s="176"/>
    </row>
    <row r="21" spans="1:13" x14ac:dyDescent="0.35">
      <c r="A21" s="18" t="s">
        <v>10</v>
      </c>
      <c r="B21" s="19">
        <v>175</v>
      </c>
      <c r="C21" s="19">
        <v>16746</v>
      </c>
      <c r="D21" s="19">
        <v>0</v>
      </c>
      <c r="E21" s="19">
        <v>0</v>
      </c>
      <c r="F21" s="26">
        <f t="shared" si="0"/>
        <v>175</v>
      </c>
      <c r="G21" s="26">
        <f t="shared" si="0"/>
        <v>16746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20265</v>
      </c>
      <c r="C22" s="19">
        <v>88564.199999999793</v>
      </c>
      <c r="D22" s="19">
        <v>1845</v>
      </c>
      <c r="E22" s="19">
        <v>11724.19999999999</v>
      </c>
      <c r="F22" s="26">
        <f t="shared" si="0"/>
        <v>22110</v>
      </c>
      <c r="G22" s="26">
        <f t="shared" si="0"/>
        <v>100288.39999999979</v>
      </c>
      <c r="H22" s="164"/>
      <c r="I22" s="173"/>
      <c r="J22" s="176"/>
    </row>
    <row r="23" spans="1:13" x14ac:dyDescent="0.35">
      <c r="A23" s="18" t="s">
        <v>12</v>
      </c>
      <c r="B23" s="19">
        <v>21901</v>
      </c>
      <c r="C23" s="19">
        <v>1310041</v>
      </c>
      <c r="D23" s="19">
        <v>2169</v>
      </c>
      <c r="E23" s="19">
        <v>326381</v>
      </c>
      <c r="F23" s="26">
        <f t="shared" si="0"/>
        <v>24070</v>
      </c>
      <c r="G23" s="26">
        <f t="shared" si="0"/>
        <v>1636422</v>
      </c>
      <c r="H23" s="164"/>
      <c r="I23" s="173"/>
      <c r="J23" s="176"/>
    </row>
    <row r="24" spans="1:13" x14ac:dyDescent="0.35">
      <c r="A24" s="18" t="s">
        <v>13</v>
      </c>
      <c r="B24" s="19">
        <v>3352</v>
      </c>
      <c r="C24" s="19">
        <v>172250</v>
      </c>
      <c r="D24" s="19">
        <v>228</v>
      </c>
      <c r="E24" s="19">
        <v>30350</v>
      </c>
      <c r="F24" s="26">
        <f t="shared" si="0"/>
        <v>3580</v>
      </c>
      <c r="G24" s="26">
        <f t="shared" si="0"/>
        <v>202600</v>
      </c>
      <c r="H24" s="164"/>
      <c r="I24" s="173"/>
      <c r="J24" s="176"/>
    </row>
    <row r="25" spans="1:13" x14ac:dyDescent="0.35">
      <c r="A25" s="18" t="s">
        <v>14</v>
      </c>
      <c r="B25" s="19">
        <v>49013</v>
      </c>
      <c r="C25" s="19">
        <v>3041371</v>
      </c>
      <c r="D25" s="19">
        <v>4912</v>
      </c>
      <c r="E25" s="19">
        <v>1040795</v>
      </c>
      <c r="F25" s="26">
        <f t="shared" si="0"/>
        <v>53925</v>
      </c>
      <c r="G25" s="26">
        <f t="shared" si="0"/>
        <v>4082166</v>
      </c>
      <c r="H25" s="164"/>
      <c r="I25" s="173"/>
      <c r="J25" s="176"/>
    </row>
    <row r="26" spans="1:13" ht="15" thickBot="1" x14ac:dyDescent="0.4">
      <c r="A26" s="22" t="s">
        <v>15</v>
      </c>
      <c r="B26" s="23">
        <v>1246</v>
      </c>
      <c r="C26" s="23">
        <v>56525.049999999799</v>
      </c>
      <c r="D26" s="23">
        <v>83</v>
      </c>
      <c r="E26" s="23">
        <v>7932.2799999999797</v>
      </c>
      <c r="F26" s="27">
        <f t="shared" si="0"/>
        <v>1329</v>
      </c>
      <c r="G26" s="27">
        <f t="shared" si="0"/>
        <v>64457.329999999776</v>
      </c>
      <c r="H26" s="165"/>
      <c r="I26" s="174"/>
      <c r="J26" s="177"/>
    </row>
    <row r="27" spans="1:13" x14ac:dyDescent="0.35">
      <c r="A27" s="37" t="s">
        <v>51</v>
      </c>
      <c r="B27" s="38">
        <v>17400</v>
      </c>
      <c r="C27" s="38">
        <v>5188961.21</v>
      </c>
      <c r="D27" s="38">
        <v>7455</v>
      </c>
      <c r="E27" s="38">
        <v>5071334.3999999994</v>
      </c>
      <c r="F27" s="40">
        <f t="shared" si="0"/>
        <v>24855</v>
      </c>
      <c r="G27" s="40">
        <f t="shared" si="0"/>
        <v>10260295.609999999</v>
      </c>
      <c r="H27" s="163">
        <f>G27/G2</f>
        <v>9.8494733941321369E-2</v>
      </c>
      <c r="I27" s="172">
        <f>F27/F2</f>
        <v>1.4343259623040325E-2</v>
      </c>
      <c r="J27" s="175">
        <f>E27/G27</f>
        <v>0.49426786447140186</v>
      </c>
    </row>
    <row r="28" spans="1:13" x14ac:dyDescent="0.35">
      <c r="A28" s="18" t="s">
        <v>9</v>
      </c>
      <c r="B28" s="19">
        <v>396</v>
      </c>
      <c r="C28" s="19">
        <v>252241</v>
      </c>
      <c r="D28" s="19">
        <v>242</v>
      </c>
      <c r="E28" s="19">
        <v>188256</v>
      </c>
      <c r="F28" s="26">
        <f t="shared" si="0"/>
        <v>638</v>
      </c>
      <c r="G28" s="26">
        <f t="shared" si="0"/>
        <v>440497</v>
      </c>
      <c r="H28" s="164"/>
      <c r="I28" s="173"/>
      <c r="J28" s="176"/>
    </row>
    <row r="29" spans="1:13" x14ac:dyDescent="0.35">
      <c r="A29" s="18" t="s">
        <v>11</v>
      </c>
      <c r="B29" s="19">
        <v>4717</v>
      </c>
      <c r="C29" s="19">
        <v>159024.49999999988</v>
      </c>
      <c r="D29" s="19">
        <v>2157</v>
      </c>
      <c r="E29" s="19">
        <v>114408.3</v>
      </c>
      <c r="F29" s="26">
        <f t="shared" si="0"/>
        <v>6874</v>
      </c>
      <c r="G29" s="26">
        <f t="shared" si="0"/>
        <v>273432.79999999987</v>
      </c>
      <c r="H29" s="164"/>
      <c r="I29" s="173"/>
      <c r="J29" s="176"/>
    </row>
    <row r="30" spans="1:13" x14ac:dyDescent="0.35">
      <c r="A30" s="18" t="s">
        <v>12</v>
      </c>
      <c r="B30" s="19">
        <v>2131</v>
      </c>
      <c r="C30" s="19">
        <v>1840115</v>
      </c>
      <c r="D30" s="19">
        <v>1598</v>
      </c>
      <c r="E30" s="19">
        <v>2219979</v>
      </c>
      <c r="F30" s="26">
        <f t="shared" si="0"/>
        <v>3729</v>
      </c>
      <c r="G30" s="26">
        <f t="shared" si="0"/>
        <v>4060094</v>
      </c>
      <c r="H30" s="164"/>
      <c r="I30" s="173"/>
      <c r="J30" s="176"/>
    </row>
    <row r="31" spans="1:13" x14ac:dyDescent="0.35">
      <c r="A31" s="18" t="s">
        <v>13</v>
      </c>
      <c r="B31" s="19">
        <v>303</v>
      </c>
      <c r="C31" s="19">
        <v>197320</v>
      </c>
      <c r="D31" s="19">
        <v>239</v>
      </c>
      <c r="E31" s="19">
        <v>232270</v>
      </c>
      <c r="F31" s="26">
        <f t="shared" si="0"/>
        <v>542</v>
      </c>
      <c r="G31" s="26">
        <f t="shared" si="0"/>
        <v>429590</v>
      </c>
      <c r="H31" s="164"/>
      <c r="I31" s="173"/>
      <c r="J31" s="176"/>
    </row>
    <row r="32" spans="1:13" x14ac:dyDescent="0.35">
      <c r="A32" s="18" t="s">
        <v>14</v>
      </c>
      <c r="B32" s="19">
        <v>9675</v>
      </c>
      <c r="C32" s="19">
        <v>2647239</v>
      </c>
      <c r="D32" s="19">
        <v>3129</v>
      </c>
      <c r="E32" s="19">
        <v>2252170</v>
      </c>
      <c r="F32" s="26">
        <f t="shared" si="0"/>
        <v>12804</v>
      </c>
      <c r="G32" s="26">
        <f t="shared" si="0"/>
        <v>4899409</v>
      </c>
      <c r="H32" s="164"/>
      <c r="I32" s="173"/>
      <c r="J32" s="176"/>
    </row>
    <row r="33" spans="1:10" ht="15" thickBot="1" x14ac:dyDescent="0.4">
      <c r="A33" s="22" t="s">
        <v>15</v>
      </c>
      <c r="B33" s="23">
        <v>178</v>
      </c>
      <c r="C33" s="23">
        <v>93021.709999999905</v>
      </c>
      <c r="D33" s="23">
        <v>90</v>
      </c>
      <c r="E33" s="23">
        <v>64251.099999999904</v>
      </c>
      <c r="F33" s="27">
        <f t="shared" si="0"/>
        <v>268</v>
      </c>
      <c r="G33" s="27">
        <f t="shared" si="0"/>
        <v>157272.80999999982</v>
      </c>
      <c r="H33" s="165"/>
      <c r="I33" s="174"/>
      <c r="J33" s="177"/>
    </row>
    <row r="34" spans="1:10" x14ac:dyDescent="0.35">
      <c r="A34" s="37" t="s">
        <v>19</v>
      </c>
      <c r="B34" s="38">
        <v>5360</v>
      </c>
      <c r="C34" s="38">
        <v>7185556.3600000003</v>
      </c>
      <c r="D34" s="38">
        <v>119591.7</v>
      </c>
      <c r="E34" s="38">
        <v>40012067.899999999</v>
      </c>
      <c r="F34" s="40">
        <f>B34+D34</f>
        <v>124951.7</v>
      </c>
      <c r="G34" s="40">
        <f>C34+E34</f>
        <v>47197624.259999998</v>
      </c>
      <c r="H34" s="163">
        <f>G34/G2</f>
        <v>0.45307831478270194</v>
      </c>
      <c r="I34" s="179">
        <f>F34/F2</f>
        <v>7.2106806414815844E-2</v>
      </c>
      <c r="J34" s="182">
        <f>E34/G34</f>
        <v>0.84775597346983922</v>
      </c>
    </row>
    <row r="35" spans="1:10" x14ac:dyDescent="0.35">
      <c r="A35" s="18" t="s">
        <v>9</v>
      </c>
      <c r="B35" s="19">
        <v>42</v>
      </c>
      <c r="C35" s="19">
        <v>264266</v>
      </c>
      <c r="D35" s="19">
        <v>81</v>
      </c>
      <c r="E35" s="19">
        <v>2605499</v>
      </c>
      <c r="F35" s="26">
        <f>B35+D35</f>
        <v>123</v>
      </c>
      <c r="G35" s="26">
        <f>C35+E35</f>
        <v>2869765</v>
      </c>
      <c r="H35" s="164"/>
      <c r="I35" s="180"/>
      <c r="J35" s="183"/>
    </row>
    <row r="36" spans="1:10" x14ac:dyDescent="0.35">
      <c r="A36" s="18" t="s">
        <v>11</v>
      </c>
      <c r="B36" s="19">
        <v>268</v>
      </c>
      <c r="C36" s="19">
        <v>82477.200000000012</v>
      </c>
      <c r="D36" s="19">
        <v>115485.7</v>
      </c>
      <c r="E36" s="19">
        <v>861883.49999999802</v>
      </c>
      <c r="F36" s="26">
        <f t="shared" ref="F36:G40" si="1">B36+D36</f>
        <v>115753.7</v>
      </c>
      <c r="G36" s="26">
        <f t="shared" si="1"/>
        <v>944360.69999999809</v>
      </c>
      <c r="H36" s="164"/>
      <c r="I36" s="180"/>
      <c r="J36" s="183"/>
    </row>
    <row r="37" spans="1:10" x14ac:dyDescent="0.35">
      <c r="A37" s="18" t="s">
        <v>12</v>
      </c>
      <c r="B37" s="19">
        <v>98</v>
      </c>
      <c r="C37" s="19">
        <v>2731393</v>
      </c>
      <c r="D37" s="19">
        <v>224</v>
      </c>
      <c r="E37" s="19">
        <v>6820442</v>
      </c>
      <c r="F37" s="26">
        <f t="shared" si="1"/>
        <v>322</v>
      </c>
      <c r="G37" s="26">
        <f t="shared" si="1"/>
        <v>9551835</v>
      </c>
      <c r="H37" s="164"/>
      <c r="I37" s="180"/>
      <c r="J37" s="183"/>
    </row>
    <row r="38" spans="1:10" x14ac:dyDescent="0.35">
      <c r="A38" s="18" t="s">
        <v>13</v>
      </c>
      <c r="B38" s="19">
        <v>5</v>
      </c>
      <c r="C38" s="19">
        <v>210940</v>
      </c>
      <c r="D38" s="19">
        <v>14</v>
      </c>
      <c r="E38" s="19">
        <v>344480</v>
      </c>
      <c r="F38" s="26">
        <f t="shared" si="1"/>
        <v>19</v>
      </c>
      <c r="G38" s="26">
        <f t="shared" si="1"/>
        <v>555420</v>
      </c>
      <c r="H38" s="164"/>
      <c r="I38" s="180"/>
      <c r="J38" s="183"/>
    </row>
    <row r="39" spans="1:10" x14ac:dyDescent="0.35">
      <c r="A39" s="18" t="s">
        <v>14</v>
      </c>
      <c r="B39" s="19">
        <v>4939</v>
      </c>
      <c r="C39" s="19">
        <v>3856965</v>
      </c>
      <c r="D39" s="19">
        <v>3765</v>
      </c>
      <c r="E39" s="19">
        <v>28676775</v>
      </c>
      <c r="F39" s="26">
        <f t="shared" si="1"/>
        <v>8704</v>
      </c>
      <c r="G39" s="26">
        <f t="shared" si="1"/>
        <v>32533740</v>
      </c>
      <c r="H39" s="164"/>
      <c r="I39" s="180"/>
      <c r="J39" s="183"/>
    </row>
    <row r="40" spans="1:10" ht="15" thickBot="1" x14ac:dyDescent="0.4">
      <c r="A40" s="18" t="s">
        <v>15</v>
      </c>
      <c r="B40" s="19">
        <v>8</v>
      </c>
      <c r="C40" s="19">
        <v>39515.160000000003</v>
      </c>
      <c r="D40" s="19">
        <v>22</v>
      </c>
      <c r="E40" s="19">
        <v>702988.39999999886</v>
      </c>
      <c r="F40" s="28">
        <f t="shared" si="1"/>
        <v>30</v>
      </c>
      <c r="G40" s="28">
        <f t="shared" si="1"/>
        <v>742503.55999999889</v>
      </c>
      <c r="H40" s="178"/>
      <c r="I40" s="181"/>
      <c r="J40" s="184"/>
    </row>
    <row r="41" spans="1:10" x14ac:dyDescent="0.35">
      <c r="A41" s="37" t="s">
        <v>20</v>
      </c>
      <c r="B41" s="38">
        <v>0</v>
      </c>
      <c r="C41" s="38">
        <v>9.9</v>
      </c>
      <c r="D41" s="38">
        <v>0</v>
      </c>
      <c r="E41" s="38">
        <v>0</v>
      </c>
      <c r="F41" s="40">
        <f>B41+D41</f>
        <v>0</v>
      </c>
      <c r="G41" s="40">
        <f>C41+E41</f>
        <v>9.9</v>
      </c>
      <c r="H41" s="185">
        <f>G41/G2</f>
        <v>9.5036040196417072E-8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9.9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B1" sqref="B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2016</v>
      </c>
      <c r="B1" s="199" t="s">
        <v>0</v>
      </c>
      <c r="C1" s="43" t="s">
        <v>1</v>
      </c>
      <c r="D1" s="44" t="s">
        <v>54</v>
      </c>
      <c r="E1" s="45" t="s">
        <v>55</v>
      </c>
      <c r="F1" s="46" t="s">
        <v>3</v>
      </c>
      <c r="G1" s="47" t="s">
        <v>4</v>
      </c>
      <c r="H1" s="48" t="s">
        <v>5</v>
      </c>
      <c r="I1" s="48" t="s">
        <v>6</v>
      </c>
      <c r="J1" s="49" t="s">
        <v>57</v>
      </c>
    </row>
    <row r="2" spans="1:12" ht="15" thickBot="1" x14ac:dyDescent="0.4">
      <c r="A2" s="10" t="s">
        <v>26</v>
      </c>
      <c r="B2" s="11">
        <v>1571022</v>
      </c>
      <c r="C2" s="11">
        <v>40724733.2655112</v>
      </c>
      <c r="D2" s="11">
        <v>38136</v>
      </c>
      <c r="E2" s="11">
        <v>38062241.257526778</v>
      </c>
      <c r="F2" s="12">
        <f>B2+D2</f>
        <v>1609158</v>
      </c>
      <c r="G2" s="12">
        <f>C2+E2</f>
        <v>78786974.52303797</v>
      </c>
      <c r="H2" s="13">
        <f>SUM(H3:H42)</f>
        <v>1</v>
      </c>
      <c r="I2" s="14">
        <f>SUM(I3:I42)</f>
        <v>1</v>
      </c>
      <c r="J2" s="14">
        <f>E2/G2</f>
        <v>0.48310322217534907</v>
      </c>
    </row>
    <row r="3" spans="1:12" x14ac:dyDescent="0.35">
      <c r="A3" s="50" t="s">
        <v>8</v>
      </c>
      <c r="B3" s="51">
        <v>1293637</v>
      </c>
      <c r="C3" s="51">
        <v>23654890.559999999</v>
      </c>
      <c r="D3" s="51">
        <v>11376</v>
      </c>
      <c r="E3" s="51">
        <v>286326.61</v>
      </c>
      <c r="F3" s="52">
        <f>B3+D3</f>
        <v>1305013</v>
      </c>
      <c r="G3" s="52">
        <f>C3+E3</f>
        <v>23941217.169999998</v>
      </c>
      <c r="H3" s="163">
        <f>G3/G$2</f>
        <v>0.30387278246100674</v>
      </c>
      <c r="I3" s="166">
        <f>F3/F2</f>
        <v>0.81099121403864627</v>
      </c>
      <c r="J3" s="169">
        <f>E3/G3</f>
        <v>1.1959567801706717E-2</v>
      </c>
    </row>
    <row r="4" spans="1:12" x14ac:dyDescent="0.35">
      <c r="A4" s="18" t="s">
        <v>9</v>
      </c>
      <c r="B4" s="19">
        <v>27583</v>
      </c>
      <c r="C4" s="19">
        <v>507380</v>
      </c>
      <c r="D4" s="19">
        <v>45</v>
      </c>
      <c r="E4" s="19">
        <v>1925</v>
      </c>
      <c r="F4" s="20">
        <f>B4+D4</f>
        <v>27628</v>
      </c>
      <c r="G4" s="20">
        <f t="shared" ref="F4:G33" si="0">C4+E4</f>
        <v>509305</v>
      </c>
      <c r="H4" s="164"/>
      <c r="I4" s="167"/>
      <c r="J4" s="170"/>
      <c r="L4" s="19"/>
    </row>
    <row r="5" spans="1:12" x14ac:dyDescent="0.35">
      <c r="A5" s="18" t="s">
        <v>10</v>
      </c>
      <c r="B5" s="19">
        <v>1497</v>
      </c>
      <c r="C5" s="19">
        <v>22965</v>
      </c>
      <c r="D5" s="19">
        <v>0</v>
      </c>
      <c r="E5" s="19">
        <v>0</v>
      </c>
      <c r="F5" s="20">
        <f t="shared" si="0"/>
        <v>1497</v>
      </c>
      <c r="G5" s="20">
        <f t="shared" si="0"/>
        <v>22965</v>
      </c>
      <c r="H5" s="164"/>
      <c r="I5" s="167"/>
      <c r="J5" s="170"/>
      <c r="L5" s="21"/>
    </row>
    <row r="6" spans="1:12" x14ac:dyDescent="0.35">
      <c r="A6" s="18" t="s">
        <v>11</v>
      </c>
      <c r="B6" s="19">
        <v>245875</v>
      </c>
      <c r="C6" s="19">
        <v>4686130</v>
      </c>
      <c r="D6" s="19">
        <v>246</v>
      </c>
      <c r="E6" s="19">
        <v>847.099999999999</v>
      </c>
      <c r="F6" s="20">
        <f t="shared" si="0"/>
        <v>246121</v>
      </c>
      <c r="G6" s="20">
        <f t="shared" si="0"/>
        <v>4686977.0999999996</v>
      </c>
      <c r="H6" s="164"/>
      <c r="I6" s="167"/>
      <c r="J6" s="170"/>
    </row>
    <row r="7" spans="1:12" x14ac:dyDescent="0.35">
      <c r="A7" s="18" t="s">
        <v>12</v>
      </c>
      <c r="B7" s="19">
        <v>227490</v>
      </c>
      <c r="C7" s="19">
        <v>3934704</v>
      </c>
      <c r="D7" s="19">
        <v>663</v>
      </c>
      <c r="E7" s="19">
        <v>18160</v>
      </c>
      <c r="F7" s="20">
        <f t="shared" si="0"/>
        <v>228153</v>
      </c>
      <c r="G7" s="20">
        <f t="shared" si="0"/>
        <v>3952864</v>
      </c>
      <c r="H7" s="164"/>
      <c r="I7" s="167"/>
      <c r="J7" s="170"/>
    </row>
    <row r="8" spans="1:12" x14ac:dyDescent="0.35">
      <c r="A8" s="18" t="s">
        <v>13</v>
      </c>
      <c r="B8" s="19">
        <v>40151</v>
      </c>
      <c r="C8" s="19">
        <v>737273</v>
      </c>
      <c r="D8" s="19">
        <v>237</v>
      </c>
      <c r="E8" s="19">
        <v>5465</v>
      </c>
      <c r="F8" s="20">
        <f t="shared" si="0"/>
        <v>40388</v>
      </c>
      <c r="G8" s="20">
        <f t="shared" si="0"/>
        <v>742738</v>
      </c>
      <c r="H8" s="164"/>
      <c r="I8" s="167"/>
      <c r="J8" s="170"/>
    </row>
    <row r="9" spans="1:12" x14ac:dyDescent="0.35">
      <c r="A9" s="18" t="s">
        <v>14</v>
      </c>
      <c r="B9" s="19">
        <v>739966</v>
      </c>
      <c r="C9" s="19">
        <v>13593565</v>
      </c>
      <c r="D9" s="19">
        <v>10180</v>
      </c>
      <c r="E9" s="19">
        <v>259770</v>
      </c>
      <c r="F9" s="20">
        <f t="shared" si="0"/>
        <v>750146</v>
      </c>
      <c r="G9" s="20">
        <f t="shared" si="0"/>
        <v>13853335</v>
      </c>
      <c r="H9" s="164"/>
      <c r="I9" s="167"/>
      <c r="J9" s="170"/>
    </row>
    <row r="10" spans="1:12" ht="15" thickBot="1" x14ac:dyDescent="0.4">
      <c r="A10" s="22" t="s">
        <v>15</v>
      </c>
      <c r="B10" s="23">
        <v>11075</v>
      </c>
      <c r="C10" s="23">
        <v>172873.56</v>
      </c>
      <c r="D10" s="23">
        <v>5</v>
      </c>
      <c r="E10" s="23">
        <v>159.509999999999</v>
      </c>
      <c r="F10" s="24">
        <f t="shared" si="0"/>
        <v>11080</v>
      </c>
      <c r="G10" s="24">
        <f t="shared" si="0"/>
        <v>173033.07</v>
      </c>
      <c r="H10" s="165"/>
      <c r="I10" s="168"/>
      <c r="J10" s="171"/>
    </row>
    <row r="11" spans="1:12" x14ac:dyDescent="0.35">
      <c r="A11" s="50" t="s">
        <v>16</v>
      </c>
      <c r="B11" s="51">
        <v>155162</v>
      </c>
      <c r="C11" s="51">
        <v>3074353.2784518008</v>
      </c>
      <c r="D11" s="51">
        <v>4127</v>
      </c>
      <c r="E11" s="51">
        <v>91653.6</v>
      </c>
      <c r="F11" s="53">
        <f t="shared" si="0"/>
        <v>159289</v>
      </c>
      <c r="G11" s="53">
        <f t="shared" si="0"/>
        <v>3166006.8784518009</v>
      </c>
      <c r="H11" s="163">
        <f>G11/G2</f>
        <v>4.0184394661912475E-2</v>
      </c>
      <c r="I11" s="172">
        <f>F11/F2</f>
        <v>9.8989036502319841E-2</v>
      </c>
      <c r="J11" s="175">
        <f>E11/G11</f>
        <v>2.8949273807269568E-2</v>
      </c>
    </row>
    <row r="12" spans="1:12" x14ac:dyDescent="0.35">
      <c r="A12" s="18" t="s">
        <v>9</v>
      </c>
      <c r="B12" s="19">
        <v>6484</v>
      </c>
      <c r="C12" s="19">
        <v>113135</v>
      </c>
      <c r="D12" s="19">
        <v>0</v>
      </c>
      <c r="E12" s="19">
        <v>0</v>
      </c>
      <c r="F12" s="26">
        <f t="shared" si="0"/>
        <v>6484</v>
      </c>
      <c r="G12" s="26">
        <f t="shared" si="0"/>
        <v>113135</v>
      </c>
      <c r="H12" s="164"/>
      <c r="I12" s="173"/>
      <c r="J12" s="176"/>
    </row>
    <row r="13" spans="1:12" x14ac:dyDescent="0.35">
      <c r="A13" s="18" t="s">
        <v>10</v>
      </c>
      <c r="B13" s="19">
        <v>114</v>
      </c>
      <c r="C13" s="19">
        <v>1466</v>
      </c>
      <c r="D13" s="19">
        <v>0</v>
      </c>
      <c r="E13" s="19">
        <v>0</v>
      </c>
      <c r="F13" s="26">
        <f t="shared" si="0"/>
        <v>114</v>
      </c>
      <c r="G13" s="26">
        <f t="shared" si="0"/>
        <v>1466</v>
      </c>
      <c r="H13" s="164"/>
      <c r="I13" s="173"/>
      <c r="J13" s="176"/>
    </row>
    <row r="14" spans="1:12" x14ac:dyDescent="0.35">
      <c r="A14" s="18" t="s">
        <v>11</v>
      </c>
      <c r="B14" s="19">
        <v>35747</v>
      </c>
      <c r="C14" s="19">
        <v>778795</v>
      </c>
      <c r="D14" s="19">
        <v>3</v>
      </c>
      <c r="E14" s="19">
        <v>4.5999999999999899</v>
      </c>
      <c r="F14" s="26">
        <f t="shared" si="0"/>
        <v>35750</v>
      </c>
      <c r="G14" s="26">
        <f t="shared" si="0"/>
        <v>778799.6</v>
      </c>
      <c r="H14" s="164"/>
      <c r="I14" s="173"/>
      <c r="J14" s="176"/>
    </row>
    <row r="15" spans="1:12" x14ac:dyDescent="0.35">
      <c r="A15" s="18" t="s">
        <v>12</v>
      </c>
      <c r="B15" s="19">
        <v>30698</v>
      </c>
      <c r="C15" s="19">
        <v>551251</v>
      </c>
      <c r="D15" s="19">
        <v>250</v>
      </c>
      <c r="E15" s="19">
        <v>5530</v>
      </c>
      <c r="F15" s="26">
        <f t="shared" si="0"/>
        <v>30948</v>
      </c>
      <c r="G15" s="26">
        <f t="shared" si="0"/>
        <v>556781</v>
      </c>
      <c r="H15" s="164"/>
      <c r="I15" s="173"/>
      <c r="J15" s="176"/>
    </row>
    <row r="16" spans="1:12" x14ac:dyDescent="0.35">
      <c r="A16" s="18" t="s">
        <v>13</v>
      </c>
      <c r="B16" s="19">
        <v>9889</v>
      </c>
      <c r="C16" s="19">
        <v>164690.168451801</v>
      </c>
      <c r="D16" s="19">
        <v>0</v>
      </c>
      <c r="E16" s="19">
        <v>0</v>
      </c>
      <c r="F16" s="26">
        <f t="shared" si="0"/>
        <v>9889</v>
      </c>
      <c r="G16" s="26">
        <f t="shared" si="0"/>
        <v>164690.168451801</v>
      </c>
      <c r="H16" s="164"/>
      <c r="I16" s="173"/>
      <c r="J16" s="176"/>
    </row>
    <row r="17" spans="1:13" x14ac:dyDescent="0.35">
      <c r="A17" s="18" t="s">
        <v>14</v>
      </c>
      <c r="B17" s="19">
        <v>69324</v>
      </c>
      <c r="C17" s="19">
        <v>1405159</v>
      </c>
      <c r="D17" s="19">
        <v>3874</v>
      </c>
      <c r="E17" s="19">
        <v>86119</v>
      </c>
      <c r="F17" s="26">
        <f t="shared" si="0"/>
        <v>73198</v>
      </c>
      <c r="G17" s="26">
        <f t="shared" si="0"/>
        <v>1491278</v>
      </c>
      <c r="H17" s="164"/>
      <c r="I17" s="173"/>
      <c r="J17" s="176"/>
    </row>
    <row r="18" spans="1:13" ht="15" thickBot="1" x14ac:dyDescent="0.4">
      <c r="A18" s="22" t="s">
        <v>15</v>
      </c>
      <c r="B18" s="23">
        <v>2906</v>
      </c>
      <c r="C18" s="23">
        <v>59857.11</v>
      </c>
      <c r="D18" s="23">
        <v>0</v>
      </c>
      <c r="E18" s="23">
        <v>0</v>
      </c>
      <c r="F18" s="27">
        <f t="shared" si="0"/>
        <v>2906</v>
      </c>
      <c r="G18" s="27">
        <f t="shared" si="0"/>
        <v>59857.11</v>
      </c>
      <c r="H18" s="165"/>
      <c r="I18" s="174"/>
      <c r="J18" s="177"/>
    </row>
    <row r="19" spans="1:13" x14ac:dyDescent="0.35">
      <c r="A19" s="50" t="s">
        <v>50</v>
      </c>
      <c r="B19" s="51">
        <v>99637</v>
      </c>
      <c r="C19" s="51">
        <v>3650300.8821129501</v>
      </c>
      <c r="D19" s="51">
        <v>9956</v>
      </c>
      <c r="E19" s="51">
        <v>1151020.3799999999</v>
      </c>
      <c r="F19" s="53">
        <f t="shared" si="0"/>
        <v>109593</v>
      </c>
      <c r="G19" s="53">
        <f t="shared" si="0"/>
        <v>4801321.26211295</v>
      </c>
      <c r="H19" s="163">
        <f>G19/G2</f>
        <v>6.0940546215656539E-2</v>
      </c>
      <c r="I19" s="172">
        <f>F19/F2</f>
        <v>6.8105804402053743E-2</v>
      </c>
      <c r="J19" s="175">
        <f>E19/G19</f>
        <v>0.23972992373633889</v>
      </c>
    </row>
    <row r="20" spans="1:13" x14ac:dyDescent="0.35">
      <c r="A20" s="18" t="s">
        <v>9</v>
      </c>
      <c r="B20" s="19">
        <v>4061</v>
      </c>
      <c r="C20" s="19">
        <v>212023</v>
      </c>
      <c r="D20" s="19">
        <v>451</v>
      </c>
      <c r="E20" s="19">
        <v>34937</v>
      </c>
      <c r="F20" s="26">
        <f t="shared" si="0"/>
        <v>4512</v>
      </c>
      <c r="G20" s="26">
        <f t="shared" si="0"/>
        <v>246960</v>
      </c>
      <c r="H20" s="164"/>
      <c r="I20" s="173"/>
      <c r="J20" s="176"/>
    </row>
    <row r="21" spans="1:13" x14ac:dyDescent="0.35">
      <c r="A21" s="18" t="s">
        <v>10</v>
      </c>
      <c r="B21" s="19">
        <v>174</v>
      </c>
      <c r="C21" s="19">
        <v>11589</v>
      </c>
      <c r="D21" s="19">
        <v>0</v>
      </c>
      <c r="E21" s="19">
        <v>0</v>
      </c>
      <c r="F21" s="26">
        <f t="shared" si="0"/>
        <v>174</v>
      </c>
      <c r="G21" s="26">
        <f t="shared" si="0"/>
        <v>11589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20136</v>
      </c>
      <c r="C22" s="19">
        <v>42866.400000000001</v>
      </c>
      <c r="D22" s="19">
        <v>1837</v>
      </c>
      <c r="E22" s="19">
        <v>8100.6999999999898</v>
      </c>
      <c r="F22" s="26">
        <f t="shared" si="0"/>
        <v>21973</v>
      </c>
      <c r="G22" s="26">
        <f t="shared" si="0"/>
        <v>50967.099999999991</v>
      </c>
      <c r="H22" s="164"/>
      <c r="I22" s="173"/>
      <c r="J22" s="176"/>
    </row>
    <row r="23" spans="1:13" x14ac:dyDescent="0.35">
      <c r="A23" s="18" t="s">
        <v>12</v>
      </c>
      <c r="B23" s="19">
        <v>21806</v>
      </c>
      <c r="C23" s="19">
        <v>983489</v>
      </c>
      <c r="D23" s="19">
        <v>2181</v>
      </c>
      <c r="E23" s="19">
        <v>239970</v>
      </c>
      <c r="F23" s="26">
        <f t="shared" si="0"/>
        <v>23987</v>
      </c>
      <c r="G23" s="26">
        <f t="shared" si="0"/>
        <v>1223459</v>
      </c>
      <c r="H23" s="164"/>
      <c r="I23" s="173"/>
      <c r="J23" s="176"/>
    </row>
    <row r="24" spans="1:13" x14ac:dyDescent="0.35">
      <c r="A24" s="18" t="s">
        <v>13</v>
      </c>
      <c r="B24" s="19">
        <v>3345</v>
      </c>
      <c r="C24" s="19">
        <v>109566.29211295024</v>
      </c>
      <c r="D24" s="19">
        <v>229</v>
      </c>
      <c r="E24" s="19">
        <v>20101</v>
      </c>
      <c r="F24" s="26">
        <f t="shared" si="0"/>
        <v>3574</v>
      </c>
      <c r="G24" s="26">
        <f t="shared" si="0"/>
        <v>129667.29211295024</v>
      </c>
      <c r="H24" s="164"/>
      <c r="I24" s="173"/>
      <c r="J24" s="176"/>
    </row>
    <row r="25" spans="1:13" x14ac:dyDescent="0.35">
      <c r="A25" s="18" t="s">
        <v>14</v>
      </c>
      <c r="B25" s="19">
        <v>48884</v>
      </c>
      <c r="C25" s="19">
        <v>2242912</v>
      </c>
      <c r="D25" s="19">
        <v>5175</v>
      </c>
      <c r="E25" s="19">
        <v>843039</v>
      </c>
      <c r="F25" s="26">
        <f t="shared" si="0"/>
        <v>54059</v>
      </c>
      <c r="G25" s="26">
        <f t="shared" si="0"/>
        <v>3085951</v>
      </c>
      <c r="H25" s="164"/>
      <c r="I25" s="173"/>
      <c r="J25" s="176"/>
    </row>
    <row r="26" spans="1:13" ht="15" thickBot="1" x14ac:dyDescent="0.4">
      <c r="A26" s="22" t="s">
        <v>15</v>
      </c>
      <c r="B26" s="23">
        <v>1231</v>
      </c>
      <c r="C26" s="23">
        <v>47855.19</v>
      </c>
      <c r="D26" s="23">
        <v>83</v>
      </c>
      <c r="E26" s="23">
        <v>4872.6799999999903</v>
      </c>
      <c r="F26" s="27">
        <f t="shared" si="0"/>
        <v>1314</v>
      </c>
      <c r="G26" s="27">
        <f t="shared" si="0"/>
        <v>52727.869999999995</v>
      </c>
      <c r="H26" s="165"/>
      <c r="I26" s="174"/>
      <c r="J26" s="177"/>
    </row>
    <row r="27" spans="1:13" x14ac:dyDescent="0.35">
      <c r="A27" s="50" t="s">
        <v>51</v>
      </c>
      <c r="B27" s="51">
        <v>17282</v>
      </c>
      <c r="C27" s="51">
        <v>3948116.7049464458</v>
      </c>
      <c r="D27" s="51">
        <v>7699</v>
      </c>
      <c r="E27" s="51">
        <v>3829770.5274099316</v>
      </c>
      <c r="F27" s="53">
        <f t="shared" si="0"/>
        <v>24981</v>
      </c>
      <c r="G27" s="53">
        <f t="shared" si="0"/>
        <v>7777887.2323563769</v>
      </c>
      <c r="H27" s="163">
        <f>G27/G2</f>
        <v>9.872047098447799E-2</v>
      </c>
      <c r="I27" s="172">
        <f>F27/F2</f>
        <v>1.5524267971199844E-2</v>
      </c>
      <c r="J27" s="175">
        <f>E27/G27</f>
        <v>0.4923921385074736</v>
      </c>
    </row>
    <row r="28" spans="1:13" x14ac:dyDescent="0.35">
      <c r="A28" s="18" t="s">
        <v>9</v>
      </c>
      <c r="B28" s="19">
        <v>394</v>
      </c>
      <c r="C28" s="19">
        <v>195237</v>
      </c>
      <c r="D28" s="19">
        <v>243</v>
      </c>
      <c r="E28" s="19">
        <v>148773</v>
      </c>
      <c r="F28" s="26">
        <f t="shared" si="0"/>
        <v>637</v>
      </c>
      <c r="G28" s="26">
        <f t="shared" si="0"/>
        <v>344010</v>
      </c>
      <c r="H28" s="164"/>
      <c r="I28" s="173"/>
      <c r="J28" s="176"/>
    </row>
    <row r="29" spans="1:13" x14ac:dyDescent="0.35">
      <c r="A29" s="18" t="s">
        <v>11</v>
      </c>
      <c r="B29" s="19">
        <v>4712</v>
      </c>
      <c r="C29" s="19">
        <v>122355</v>
      </c>
      <c r="D29" s="19">
        <v>2157</v>
      </c>
      <c r="E29" s="19">
        <v>87199</v>
      </c>
      <c r="F29" s="26">
        <f t="shared" si="0"/>
        <v>6869</v>
      </c>
      <c r="G29" s="26">
        <f t="shared" si="0"/>
        <v>209554</v>
      </c>
      <c r="H29" s="164"/>
      <c r="I29" s="173"/>
      <c r="J29" s="176"/>
    </row>
    <row r="30" spans="1:13" x14ac:dyDescent="0.35">
      <c r="A30" s="18" t="s">
        <v>12</v>
      </c>
      <c r="B30" s="19">
        <v>2126</v>
      </c>
      <c r="C30" s="19">
        <v>1486949</v>
      </c>
      <c r="D30" s="19">
        <v>1603</v>
      </c>
      <c r="E30" s="19">
        <v>1714503</v>
      </c>
      <c r="F30" s="26">
        <f t="shared" si="0"/>
        <v>3729</v>
      </c>
      <c r="G30" s="26">
        <f t="shared" si="0"/>
        <v>3201452</v>
      </c>
      <c r="H30" s="164"/>
      <c r="I30" s="173"/>
      <c r="J30" s="176"/>
    </row>
    <row r="31" spans="1:13" x14ac:dyDescent="0.35">
      <c r="A31" s="18" t="s">
        <v>13</v>
      </c>
      <c r="B31" s="19">
        <v>301</v>
      </c>
      <c r="C31" s="19">
        <v>135852.96494644589</v>
      </c>
      <c r="D31" s="19">
        <v>241</v>
      </c>
      <c r="E31" s="19">
        <v>132915.57740993169</v>
      </c>
      <c r="F31" s="26">
        <f t="shared" si="0"/>
        <v>542</v>
      </c>
      <c r="G31" s="26">
        <f t="shared" si="0"/>
        <v>268768.54235637758</v>
      </c>
      <c r="H31" s="164"/>
      <c r="I31" s="173"/>
      <c r="J31" s="176"/>
    </row>
    <row r="32" spans="1:13" x14ac:dyDescent="0.35">
      <c r="A32" s="18" t="s">
        <v>14</v>
      </c>
      <c r="B32" s="19">
        <v>9573</v>
      </c>
      <c r="C32" s="19">
        <v>1935422</v>
      </c>
      <c r="D32" s="19">
        <v>3365</v>
      </c>
      <c r="E32" s="19">
        <v>1702372</v>
      </c>
      <c r="F32" s="26">
        <f t="shared" si="0"/>
        <v>12938</v>
      </c>
      <c r="G32" s="26">
        <f t="shared" si="0"/>
        <v>3637794</v>
      </c>
      <c r="H32" s="164"/>
      <c r="I32" s="173"/>
      <c r="J32" s="176"/>
    </row>
    <row r="33" spans="1:10" ht="15" thickBot="1" x14ac:dyDescent="0.4">
      <c r="A33" s="22" t="s">
        <v>15</v>
      </c>
      <c r="B33" s="23">
        <v>176</v>
      </c>
      <c r="C33" s="23">
        <v>72300.739999999903</v>
      </c>
      <c r="D33" s="23">
        <v>90</v>
      </c>
      <c r="E33" s="23">
        <v>44007.95</v>
      </c>
      <c r="F33" s="27">
        <f t="shared" si="0"/>
        <v>266</v>
      </c>
      <c r="G33" s="27">
        <f t="shared" si="0"/>
        <v>116308.6899999999</v>
      </c>
      <c r="H33" s="165"/>
      <c r="I33" s="174"/>
      <c r="J33" s="177"/>
    </row>
    <row r="34" spans="1:10" x14ac:dyDescent="0.35">
      <c r="A34" s="50" t="s">
        <v>19</v>
      </c>
      <c r="B34" s="51">
        <v>5304</v>
      </c>
      <c r="C34" s="51">
        <v>6397062.2399999993</v>
      </c>
      <c r="D34" s="51">
        <v>4978</v>
      </c>
      <c r="E34" s="51">
        <v>32703470.140116844</v>
      </c>
      <c r="F34" s="53">
        <f>B34+D34</f>
        <v>10282</v>
      </c>
      <c r="G34" s="53">
        <f>C34+E34</f>
        <v>39100532.380116843</v>
      </c>
      <c r="H34" s="163">
        <f>G34/G2</f>
        <v>0.49628168382939392</v>
      </c>
      <c r="I34" s="179">
        <f>F34/F2</f>
        <v>6.3896770857802656E-3</v>
      </c>
      <c r="J34" s="182">
        <f>E34/G34</f>
        <v>0.83639449770630248</v>
      </c>
    </row>
    <row r="35" spans="1:10" x14ac:dyDescent="0.35">
      <c r="A35" s="18" t="s">
        <v>9</v>
      </c>
      <c r="B35" s="19">
        <v>41</v>
      </c>
      <c r="C35" s="19">
        <v>213671</v>
      </c>
      <c r="D35" s="19">
        <v>83</v>
      </c>
      <c r="E35" s="19">
        <v>2612721</v>
      </c>
      <c r="F35" s="26">
        <f>B35+D35</f>
        <v>124</v>
      </c>
      <c r="G35" s="26">
        <f>C35+E35</f>
        <v>2826392</v>
      </c>
      <c r="H35" s="164"/>
      <c r="I35" s="180"/>
      <c r="J35" s="183"/>
    </row>
    <row r="36" spans="1:10" x14ac:dyDescent="0.35">
      <c r="A36" s="18" t="s">
        <v>11</v>
      </c>
      <c r="B36" s="19">
        <v>270</v>
      </c>
      <c r="C36" s="19">
        <v>81697.5999999997</v>
      </c>
      <c r="D36" s="19">
        <v>762</v>
      </c>
      <c r="E36" s="19">
        <v>620917.19999999995</v>
      </c>
      <c r="F36" s="26">
        <f t="shared" ref="F36:G40" si="1">B36+D36</f>
        <v>1032</v>
      </c>
      <c r="G36" s="26">
        <f t="shared" si="1"/>
        <v>702614.7999999997</v>
      </c>
      <c r="H36" s="164"/>
      <c r="I36" s="180"/>
      <c r="J36" s="183"/>
    </row>
    <row r="37" spans="1:10" x14ac:dyDescent="0.35">
      <c r="A37" s="18" t="s">
        <v>12</v>
      </c>
      <c r="B37" s="19">
        <v>91</v>
      </c>
      <c r="C37" s="19">
        <v>2305878</v>
      </c>
      <c r="D37" s="19">
        <v>226</v>
      </c>
      <c r="E37" s="19">
        <v>5587043</v>
      </c>
      <c r="F37" s="26">
        <f t="shared" si="1"/>
        <v>317</v>
      </c>
      <c r="G37" s="26">
        <f t="shared" si="1"/>
        <v>7892921</v>
      </c>
      <c r="H37" s="164"/>
      <c r="I37" s="180"/>
      <c r="J37" s="183"/>
    </row>
    <row r="38" spans="1:10" x14ac:dyDescent="0.35">
      <c r="A38" s="18" t="s">
        <v>13</v>
      </c>
      <c r="B38" s="19">
        <v>4</v>
      </c>
      <c r="C38" s="19">
        <v>132300</v>
      </c>
      <c r="D38" s="19">
        <v>13</v>
      </c>
      <c r="E38" s="19">
        <v>397824.44011684501</v>
      </c>
      <c r="F38" s="26">
        <f t="shared" si="1"/>
        <v>17</v>
      </c>
      <c r="G38" s="26">
        <f t="shared" si="1"/>
        <v>530124.44011684507</v>
      </c>
      <c r="H38" s="164"/>
      <c r="I38" s="180"/>
      <c r="J38" s="183"/>
    </row>
    <row r="39" spans="1:10" x14ac:dyDescent="0.35">
      <c r="A39" s="18" t="s">
        <v>14</v>
      </c>
      <c r="B39" s="19">
        <v>4891</v>
      </c>
      <c r="C39" s="19">
        <v>3631529</v>
      </c>
      <c r="D39" s="19">
        <v>3872</v>
      </c>
      <c r="E39" s="19">
        <v>22813333</v>
      </c>
      <c r="F39" s="26">
        <f t="shared" si="1"/>
        <v>8763</v>
      </c>
      <c r="G39" s="26">
        <f t="shared" si="1"/>
        <v>26444862</v>
      </c>
      <c r="H39" s="164"/>
      <c r="I39" s="180"/>
      <c r="J39" s="183"/>
    </row>
    <row r="40" spans="1:10" ht="15" thickBot="1" x14ac:dyDescent="0.4">
      <c r="A40" s="18" t="s">
        <v>15</v>
      </c>
      <c r="B40" s="19">
        <v>7</v>
      </c>
      <c r="C40" s="19">
        <v>31986.639999999999</v>
      </c>
      <c r="D40" s="19">
        <v>22</v>
      </c>
      <c r="E40" s="19">
        <v>671631.49999999884</v>
      </c>
      <c r="F40" s="28">
        <f t="shared" si="1"/>
        <v>29</v>
      </c>
      <c r="G40" s="28">
        <f t="shared" si="1"/>
        <v>703618.13999999885</v>
      </c>
      <c r="H40" s="178"/>
      <c r="I40" s="181"/>
      <c r="J40" s="184"/>
    </row>
    <row r="41" spans="1:10" x14ac:dyDescent="0.35">
      <c r="A41" s="50" t="s">
        <v>20</v>
      </c>
      <c r="B41" s="51">
        <v>0</v>
      </c>
      <c r="C41" s="51">
        <v>9.5999999999999908</v>
      </c>
      <c r="D41" s="51">
        <v>0</v>
      </c>
      <c r="E41" s="51">
        <v>0</v>
      </c>
      <c r="F41" s="53">
        <f>B41+D41</f>
        <v>0</v>
      </c>
      <c r="G41" s="53">
        <f>C41+E41</f>
        <v>9.5999999999999908</v>
      </c>
      <c r="H41" s="185">
        <f>G41/G2</f>
        <v>1.2184755231580661E-7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9.5999999999999908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9.5999999999999908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K5" sqref="K5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2016</v>
      </c>
      <c r="B1" s="42" t="s">
        <v>0</v>
      </c>
      <c r="C1" s="43" t="s">
        <v>1</v>
      </c>
      <c r="D1" s="44" t="s">
        <v>58</v>
      </c>
      <c r="E1" s="45" t="s">
        <v>55</v>
      </c>
      <c r="F1" s="46" t="s">
        <v>3</v>
      </c>
      <c r="G1" s="47" t="s">
        <v>4</v>
      </c>
      <c r="H1" s="48" t="s">
        <v>5</v>
      </c>
      <c r="I1" s="48" t="s">
        <v>6</v>
      </c>
      <c r="J1" s="49" t="s">
        <v>57</v>
      </c>
    </row>
    <row r="2" spans="1:12" ht="15" thickBot="1" x14ac:dyDescent="0.4">
      <c r="A2" s="10" t="s">
        <v>27</v>
      </c>
      <c r="B2" s="11">
        <v>1571541</v>
      </c>
      <c r="C2" s="11">
        <v>34611676.959999993</v>
      </c>
      <c r="D2" s="11">
        <v>38461</v>
      </c>
      <c r="E2" s="11">
        <v>37011345.710000001</v>
      </c>
      <c r="F2" s="12">
        <f>B2+D2</f>
        <v>1610002</v>
      </c>
      <c r="G2" s="12">
        <f>C2+E2</f>
        <v>71623022.669999987</v>
      </c>
      <c r="H2" s="13">
        <f>SUM(H3:H42)</f>
        <v>1</v>
      </c>
      <c r="I2" s="14">
        <f>SUM(I3:I42)</f>
        <v>1</v>
      </c>
      <c r="J2" s="14">
        <f>E2/G2</f>
        <v>0.51675207678023016</v>
      </c>
    </row>
    <row r="3" spans="1:12" x14ac:dyDescent="0.35">
      <c r="A3" s="50" t="s">
        <v>8</v>
      </c>
      <c r="B3" s="51">
        <v>1293263</v>
      </c>
      <c r="C3" s="51">
        <v>19932320.68</v>
      </c>
      <c r="D3" s="51">
        <v>11547</v>
      </c>
      <c r="E3" s="51">
        <v>250814.7</v>
      </c>
      <c r="F3" s="52">
        <f>B3+D3</f>
        <v>1304810</v>
      </c>
      <c r="G3" s="52">
        <f>C3+E3</f>
        <v>20183135.379999999</v>
      </c>
      <c r="H3" s="163">
        <f>G3/G$2</f>
        <v>0.28179675511592034</v>
      </c>
      <c r="I3" s="166">
        <f>F3/F2</f>
        <v>0.81043998703107201</v>
      </c>
      <c r="J3" s="169">
        <f>E3/G3</f>
        <v>1.2426944341290942E-2</v>
      </c>
    </row>
    <row r="4" spans="1:12" x14ac:dyDescent="0.35">
      <c r="A4" s="18" t="s">
        <v>9</v>
      </c>
      <c r="B4" s="19">
        <v>27483</v>
      </c>
      <c r="C4" s="19">
        <v>382571</v>
      </c>
      <c r="D4" s="19">
        <v>45</v>
      </c>
      <c r="E4" s="19">
        <v>1367</v>
      </c>
      <c r="F4" s="20">
        <f>B4+D4</f>
        <v>27528</v>
      </c>
      <c r="G4" s="20">
        <f t="shared" ref="F4:G33" si="0">C4+E4</f>
        <v>383938</v>
      </c>
      <c r="H4" s="164"/>
      <c r="I4" s="167"/>
      <c r="J4" s="170"/>
      <c r="L4" s="19"/>
    </row>
    <row r="5" spans="1:12" x14ac:dyDescent="0.35">
      <c r="A5" s="18" t="s">
        <v>10</v>
      </c>
      <c r="B5" s="19">
        <v>1495</v>
      </c>
      <c r="C5" s="19">
        <v>23787</v>
      </c>
      <c r="D5" s="19">
        <v>0</v>
      </c>
      <c r="E5" s="19">
        <v>0</v>
      </c>
      <c r="F5" s="20">
        <f t="shared" si="0"/>
        <v>1495</v>
      </c>
      <c r="G5" s="20">
        <f t="shared" si="0"/>
        <v>23787</v>
      </c>
      <c r="H5" s="164"/>
      <c r="I5" s="167"/>
      <c r="J5" s="170"/>
      <c r="L5" s="21"/>
    </row>
    <row r="6" spans="1:12" x14ac:dyDescent="0.35">
      <c r="A6" s="18" t="s">
        <v>11</v>
      </c>
      <c r="B6" s="19">
        <v>244579</v>
      </c>
      <c r="C6" s="19">
        <v>3869199</v>
      </c>
      <c r="D6" s="19">
        <v>246</v>
      </c>
      <c r="E6" s="19">
        <v>712.59999999999889</v>
      </c>
      <c r="F6" s="20">
        <f t="shared" si="0"/>
        <v>244825</v>
      </c>
      <c r="G6" s="20">
        <f t="shared" si="0"/>
        <v>3869911.6</v>
      </c>
      <c r="H6" s="164"/>
      <c r="I6" s="167"/>
      <c r="J6" s="170"/>
    </row>
    <row r="7" spans="1:12" x14ac:dyDescent="0.35">
      <c r="A7" s="18" t="s">
        <v>12</v>
      </c>
      <c r="B7" s="19">
        <v>227389</v>
      </c>
      <c r="C7" s="19">
        <v>3335500</v>
      </c>
      <c r="D7" s="19">
        <v>684</v>
      </c>
      <c r="E7" s="19">
        <v>15731</v>
      </c>
      <c r="F7" s="20">
        <f t="shared" si="0"/>
        <v>228073</v>
      </c>
      <c r="G7" s="20">
        <f t="shared" si="0"/>
        <v>3351231</v>
      </c>
      <c r="H7" s="164"/>
      <c r="I7" s="167"/>
      <c r="J7" s="170"/>
    </row>
    <row r="8" spans="1:12" x14ac:dyDescent="0.35">
      <c r="A8" s="18" t="s">
        <v>13</v>
      </c>
      <c r="B8" s="19">
        <v>40150</v>
      </c>
      <c r="C8" s="19">
        <v>594610</v>
      </c>
      <c r="D8" s="19">
        <v>237</v>
      </c>
      <c r="E8" s="19">
        <v>5120</v>
      </c>
      <c r="F8" s="20">
        <f t="shared" si="0"/>
        <v>40387</v>
      </c>
      <c r="G8" s="20">
        <f t="shared" si="0"/>
        <v>599730</v>
      </c>
      <c r="H8" s="164"/>
      <c r="I8" s="167"/>
      <c r="J8" s="170"/>
    </row>
    <row r="9" spans="1:12" x14ac:dyDescent="0.35">
      <c r="A9" s="18" t="s">
        <v>14</v>
      </c>
      <c r="B9" s="19">
        <v>741076</v>
      </c>
      <c r="C9" s="19">
        <v>11560099</v>
      </c>
      <c r="D9" s="19">
        <v>10330</v>
      </c>
      <c r="E9" s="19">
        <v>227735</v>
      </c>
      <c r="F9" s="20">
        <f t="shared" si="0"/>
        <v>751406</v>
      </c>
      <c r="G9" s="20">
        <f t="shared" si="0"/>
        <v>11787834</v>
      </c>
      <c r="H9" s="164"/>
      <c r="I9" s="167"/>
      <c r="J9" s="170"/>
    </row>
    <row r="10" spans="1:12" ht="15" thickBot="1" x14ac:dyDescent="0.4">
      <c r="A10" s="22" t="s">
        <v>15</v>
      </c>
      <c r="B10" s="23">
        <v>11091</v>
      </c>
      <c r="C10" s="23">
        <v>166554.67999999889</v>
      </c>
      <c r="D10" s="23">
        <v>5</v>
      </c>
      <c r="E10" s="23">
        <v>149.099999999999</v>
      </c>
      <c r="F10" s="24">
        <f t="shared" si="0"/>
        <v>11096</v>
      </c>
      <c r="G10" s="24">
        <f t="shared" si="0"/>
        <v>166703.77999999889</v>
      </c>
      <c r="H10" s="165"/>
      <c r="I10" s="168"/>
      <c r="J10" s="171"/>
    </row>
    <row r="11" spans="1:12" x14ac:dyDescent="0.35">
      <c r="A11" s="50" t="s">
        <v>16</v>
      </c>
      <c r="B11" s="51">
        <v>156585</v>
      </c>
      <c r="C11" s="51">
        <v>2441946.9700000002</v>
      </c>
      <c r="D11" s="51">
        <v>4142</v>
      </c>
      <c r="E11" s="51">
        <v>81073.3</v>
      </c>
      <c r="F11" s="53">
        <f t="shared" si="0"/>
        <v>160727</v>
      </c>
      <c r="G11" s="53">
        <f t="shared" si="0"/>
        <v>2523020.27</v>
      </c>
      <c r="H11" s="163">
        <f>G11/G2</f>
        <v>3.5226386376133664E-2</v>
      </c>
      <c r="I11" s="172">
        <f>F11/F2</f>
        <v>9.9830310769800285E-2</v>
      </c>
      <c r="J11" s="175">
        <f>E11/G11</f>
        <v>3.2133431888757676E-2</v>
      </c>
    </row>
    <row r="12" spans="1:12" x14ac:dyDescent="0.35">
      <c r="A12" s="18" t="s">
        <v>9</v>
      </c>
      <c r="B12" s="19">
        <v>6470</v>
      </c>
      <c r="C12" s="19">
        <v>84828</v>
      </c>
      <c r="D12" s="19">
        <v>0</v>
      </c>
      <c r="E12" s="19">
        <v>0</v>
      </c>
      <c r="F12" s="26">
        <f t="shared" si="0"/>
        <v>6470</v>
      </c>
      <c r="G12" s="26">
        <f t="shared" si="0"/>
        <v>84828</v>
      </c>
      <c r="H12" s="164"/>
      <c r="I12" s="173"/>
      <c r="J12" s="176"/>
    </row>
    <row r="13" spans="1:12" x14ac:dyDescent="0.35">
      <c r="A13" s="18" t="s">
        <v>10</v>
      </c>
      <c r="B13" s="19">
        <v>114</v>
      </c>
      <c r="C13" s="19">
        <v>1588</v>
      </c>
      <c r="D13" s="19">
        <v>0</v>
      </c>
      <c r="E13" s="19">
        <v>0</v>
      </c>
      <c r="F13" s="26">
        <f t="shared" si="0"/>
        <v>114</v>
      </c>
      <c r="G13" s="26">
        <f t="shared" si="0"/>
        <v>1588</v>
      </c>
      <c r="H13" s="164"/>
      <c r="I13" s="173"/>
      <c r="J13" s="176"/>
    </row>
    <row r="14" spans="1:12" x14ac:dyDescent="0.35">
      <c r="A14" s="18" t="s">
        <v>11</v>
      </c>
      <c r="B14" s="19">
        <v>36870</v>
      </c>
      <c r="C14" s="19">
        <v>612350</v>
      </c>
      <c r="D14" s="19">
        <v>3</v>
      </c>
      <c r="E14" s="19">
        <v>1.3</v>
      </c>
      <c r="F14" s="26">
        <f t="shared" si="0"/>
        <v>36873</v>
      </c>
      <c r="G14" s="26">
        <f t="shared" si="0"/>
        <v>612351.30000000005</v>
      </c>
      <c r="H14" s="164"/>
      <c r="I14" s="173"/>
      <c r="J14" s="176"/>
    </row>
    <row r="15" spans="1:12" x14ac:dyDescent="0.35">
      <c r="A15" s="18" t="s">
        <v>12</v>
      </c>
      <c r="B15" s="19">
        <v>30664</v>
      </c>
      <c r="C15" s="19">
        <v>478658</v>
      </c>
      <c r="D15" s="19">
        <v>305</v>
      </c>
      <c r="E15" s="19">
        <v>5737</v>
      </c>
      <c r="F15" s="26">
        <f t="shared" si="0"/>
        <v>30969</v>
      </c>
      <c r="G15" s="26">
        <f t="shared" si="0"/>
        <v>484395</v>
      </c>
      <c r="H15" s="164"/>
      <c r="I15" s="173"/>
      <c r="J15" s="176"/>
    </row>
    <row r="16" spans="1:12" x14ac:dyDescent="0.35">
      <c r="A16" s="18" t="s">
        <v>13</v>
      </c>
      <c r="B16" s="19">
        <v>9828</v>
      </c>
      <c r="C16" s="19">
        <v>143320</v>
      </c>
      <c r="D16" s="19">
        <v>0</v>
      </c>
      <c r="E16" s="19">
        <v>0</v>
      </c>
      <c r="F16" s="26">
        <f t="shared" si="0"/>
        <v>9828</v>
      </c>
      <c r="G16" s="26">
        <f t="shared" si="0"/>
        <v>143320</v>
      </c>
      <c r="H16" s="164"/>
      <c r="I16" s="173"/>
      <c r="J16" s="176"/>
    </row>
    <row r="17" spans="1:13" x14ac:dyDescent="0.35">
      <c r="A17" s="18" t="s">
        <v>14</v>
      </c>
      <c r="B17" s="19">
        <v>69743</v>
      </c>
      <c r="C17" s="19">
        <v>1070326</v>
      </c>
      <c r="D17" s="19">
        <v>3834</v>
      </c>
      <c r="E17" s="19">
        <v>75335</v>
      </c>
      <c r="F17" s="26">
        <f t="shared" si="0"/>
        <v>73577</v>
      </c>
      <c r="G17" s="26">
        <f t="shared" si="0"/>
        <v>1145661</v>
      </c>
      <c r="H17" s="164"/>
      <c r="I17" s="173"/>
      <c r="J17" s="176"/>
    </row>
    <row r="18" spans="1:13" ht="15" thickBot="1" x14ac:dyDescent="0.4">
      <c r="A18" s="22" t="s">
        <v>15</v>
      </c>
      <c r="B18" s="23">
        <v>2896</v>
      </c>
      <c r="C18" s="23">
        <v>50876.969999999994</v>
      </c>
      <c r="D18" s="23">
        <v>0</v>
      </c>
      <c r="E18" s="23">
        <v>0</v>
      </c>
      <c r="F18" s="27">
        <f t="shared" si="0"/>
        <v>2896</v>
      </c>
      <c r="G18" s="27">
        <f t="shared" si="0"/>
        <v>50876.969999999994</v>
      </c>
      <c r="H18" s="165"/>
      <c r="I18" s="174"/>
      <c r="J18" s="177"/>
    </row>
    <row r="19" spans="1:13" x14ac:dyDescent="0.35">
      <c r="A19" s="50" t="s">
        <v>50</v>
      </c>
      <c r="B19" s="51">
        <v>99055</v>
      </c>
      <c r="C19" s="51">
        <v>3272283.63</v>
      </c>
      <c r="D19" s="51">
        <v>9983</v>
      </c>
      <c r="E19" s="51">
        <v>1013078.74</v>
      </c>
      <c r="F19" s="53">
        <f t="shared" si="0"/>
        <v>109038</v>
      </c>
      <c r="G19" s="53">
        <f t="shared" si="0"/>
        <v>4285362.37</v>
      </c>
      <c r="H19" s="163">
        <f>G19/G2</f>
        <v>5.9832190966648026E-2</v>
      </c>
      <c r="I19" s="172">
        <f>F19/F2</f>
        <v>6.7725381707600368E-2</v>
      </c>
      <c r="J19" s="175">
        <f>E19/G19</f>
        <v>0.2364044513696516</v>
      </c>
    </row>
    <row r="20" spans="1:13" x14ac:dyDescent="0.35">
      <c r="A20" s="18" t="s">
        <v>9</v>
      </c>
      <c r="B20" s="19">
        <v>4051</v>
      </c>
      <c r="C20" s="19">
        <v>176034</v>
      </c>
      <c r="D20" s="19">
        <v>454</v>
      </c>
      <c r="E20" s="19">
        <v>27943</v>
      </c>
      <c r="F20" s="26">
        <f t="shared" si="0"/>
        <v>4505</v>
      </c>
      <c r="G20" s="26">
        <f t="shared" si="0"/>
        <v>203977</v>
      </c>
      <c r="H20" s="164"/>
      <c r="I20" s="173"/>
      <c r="J20" s="176"/>
    </row>
    <row r="21" spans="1:13" x14ac:dyDescent="0.35">
      <c r="A21" s="18" t="s">
        <v>10</v>
      </c>
      <c r="B21" s="19">
        <v>172</v>
      </c>
      <c r="C21" s="19">
        <v>13009</v>
      </c>
      <c r="D21" s="19">
        <v>0</v>
      </c>
      <c r="E21" s="19">
        <v>0</v>
      </c>
      <c r="F21" s="26">
        <f t="shared" si="0"/>
        <v>172</v>
      </c>
      <c r="G21" s="26">
        <f t="shared" si="0"/>
        <v>13009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20063</v>
      </c>
      <c r="C22" s="19">
        <v>37260.300000000003</v>
      </c>
      <c r="D22" s="19">
        <v>1826</v>
      </c>
      <c r="E22" s="19">
        <v>7393.5999999999894</v>
      </c>
      <c r="F22" s="26">
        <f t="shared" si="0"/>
        <v>21889</v>
      </c>
      <c r="G22" s="26">
        <f t="shared" si="0"/>
        <v>44653.899999999994</v>
      </c>
      <c r="H22" s="164"/>
      <c r="I22" s="173"/>
      <c r="J22" s="176"/>
    </row>
    <row r="23" spans="1:13" x14ac:dyDescent="0.35">
      <c r="A23" s="18" t="s">
        <v>12</v>
      </c>
      <c r="B23" s="19">
        <v>21747</v>
      </c>
      <c r="C23" s="19">
        <v>875101</v>
      </c>
      <c r="D23" s="19">
        <v>2184</v>
      </c>
      <c r="E23" s="19">
        <v>211566</v>
      </c>
      <c r="F23" s="26">
        <f t="shared" si="0"/>
        <v>23931</v>
      </c>
      <c r="G23" s="26">
        <f t="shared" si="0"/>
        <v>1086667</v>
      </c>
      <c r="H23" s="164"/>
      <c r="I23" s="173"/>
      <c r="J23" s="176"/>
    </row>
    <row r="24" spans="1:13" x14ac:dyDescent="0.35">
      <c r="A24" s="18" t="s">
        <v>13</v>
      </c>
      <c r="B24" s="19">
        <v>3326</v>
      </c>
      <c r="C24" s="19">
        <v>96250</v>
      </c>
      <c r="D24" s="19">
        <v>229</v>
      </c>
      <c r="E24" s="19">
        <v>18750</v>
      </c>
      <c r="F24" s="26">
        <f t="shared" si="0"/>
        <v>3555</v>
      </c>
      <c r="G24" s="26">
        <f t="shared" si="0"/>
        <v>115000</v>
      </c>
      <c r="H24" s="164"/>
      <c r="I24" s="173"/>
      <c r="J24" s="176"/>
    </row>
    <row r="25" spans="1:13" x14ac:dyDescent="0.35">
      <c r="A25" s="18" t="s">
        <v>14</v>
      </c>
      <c r="B25" s="19">
        <v>48471</v>
      </c>
      <c r="C25" s="19">
        <v>2028724</v>
      </c>
      <c r="D25" s="19">
        <v>5204</v>
      </c>
      <c r="E25" s="19">
        <v>742871</v>
      </c>
      <c r="F25" s="26">
        <f t="shared" si="0"/>
        <v>53675</v>
      </c>
      <c r="G25" s="26">
        <f t="shared" si="0"/>
        <v>2771595</v>
      </c>
      <c r="H25" s="164"/>
      <c r="I25" s="173"/>
      <c r="J25" s="176"/>
    </row>
    <row r="26" spans="1:13" ht="15" thickBot="1" x14ac:dyDescent="0.4">
      <c r="A26" s="22" t="s">
        <v>15</v>
      </c>
      <c r="B26" s="23">
        <v>1225</v>
      </c>
      <c r="C26" s="23">
        <v>45905.3299999999</v>
      </c>
      <c r="D26" s="23">
        <v>86</v>
      </c>
      <c r="E26" s="23">
        <v>4555.1399999999794</v>
      </c>
      <c r="F26" s="27">
        <f t="shared" si="0"/>
        <v>1311</v>
      </c>
      <c r="G26" s="27">
        <f t="shared" si="0"/>
        <v>50460.469999999877</v>
      </c>
      <c r="H26" s="165"/>
      <c r="I26" s="174"/>
      <c r="J26" s="177"/>
    </row>
    <row r="27" spans="1:13" x14ac:dyDescent="0.35">
      <c r="A27" s="50" t="s">
        <v>51</v>
      </c>
      <c r="B27" s="51">
        <v>17315</v>
      </c>
      <c r="C27" s="51">
        <v>3338285.44</v>
      </c>
      <c r="D27" s="51">
        <v>7758</v>
      </c>
      <c r="E27" s="51">
        <v>3265584.9299999997</v>
      </c>
      <c r="F27" s="53">
        <f t="shared" si="0"/>
        <v>25073</v>
      </c>
      <c r="G27" s="53">
        <f t="shared" si="0"/>
        <v>6603870.3699999992</v>
      </c>
      <c r="H27" s="163">
        <f>G27/G2</f>
        <v>9.2203178863688132E-2</v>
      </c>
      <c r="I27" s="172">
        <f>F27/F2</f>
        <v>1.5573272579785614E-2</v>
      </c>
      <c r="J27" s="175">
        <f>E27/G27</f>
        <v>0.49449561348673171</v>
      </c>
    </row>
    <row r="28" spans="1:13" x14ac:dyDescent="0.35">
      <c r="A28" s="18" t="s">
        <v>9</v>
      </c>
      <c r="B28" s="19">
        <v>399</v>
      </c>
      <c r="C28" s="19">
        <v>170379</v>
      </c>
      <c r="D28" s="19">
        <v>243</v>
      </c>
      <c r="E28" s="19">
        <v>141506</v>
      </c>
      <c r="F28" s="26">
        <f t="shared" si="0"/>
        <v>642</v>
      </c>
      <c r="G28" s="26">
        <f t="shared" si="0"/>
        <v>311885</v>
      </c>
      <c r="H28" s="164"/>
      <c r="I28" s="173"/>
      <c r="J28" s="176"/>
    </row>
    <row r="29" spans="1:13" x14ac:dyDescent="0.35">
      <c r="A29" s="18" t="s">
        <v>11</v>
      </c>
      <c r="B29" s="19">
        <v>4708</v>
      </c>
      <c r="C29" s="19">
        <v>108066.4999999998</v>
      </c>
      <c r="D29" s="19">
        <v>2148</v>
      </c>
      <c r="E29" s="19">
        <v>74164.199999999793</v>
      </c>
      <c r="F29" s="26">
        <f t="shared" si="0"/>
        <v>6856</v>
      </c>
      <c r="G29" s="26">
        <f t="shared" si="0"/>
        <v>182230.6999999996</v>
      </c>
      <c r="H29" s="164"/>
      <c r="I29" s="173"/>
      <c r="J29" s="176"/>
    </row>
    <row r="30" spans="1:13" x14ac:dyDescent="0.35">
      <c r="A30" s="18" t="s">
        <v>12</v>
      </c>
      <c r="B30" s="19">
        <v>2128</v>
      </c>
      <c r="C30" s="19">
        <v>1112212</v>
      </c>
      <c r="D30" s="19">
        <v>1600</v>
      </c>
      <c r="E30" s="19">
        <v>1527594</v>
      </c>
      <c r="F30" s="26">
        <f t="shared" si="0"/>
        <v>3728</v>
      </c>
      <c r="G30" s="26">
        <f t="shared" si="0"/>
        <v>2639806</v>
      </c>
      <c r="H30" s="164"/>
      <c r="I30" s="173"/>
      <c r="J30" s="176"/>
    </row>
    <row r="31" spans="1:13" x14ac:dyDescent="0.35">
      <c r="A31" s="18" t="s">
        <v>13</v>
      </c>
      <c r="B31" s="19">
        <v>299</v>
      </c>
      <c r="C31" s="19">
        <v>110150</v>
      </c>
      <c r="D31" s="19">
        <v>238</v>
      </c>
      <c r="E31" s="19">
        <v>137580</v>
      </c>
      <c r="F31" s="26">
        <f t="shared" si="0"/>
        <v>537</v>
      </c>
      <c r="G31" s="26">
        <f t="shared" si="0"/>
        <v>247730</v>
      </c>
      <c r="H31" s="164"/>
      <c r="I31" s="173"/>
      <c r="J31" s="176"/>
    </row>
    <row r="32" spans="1:13" x14ac:dyDescent="0.35">
      <c r="A32" s="18" t="s">
        <v>14</v>
      </c>
      <c r="B32" s="19">
        <v>9604</v>
      </c>
      <c r="C32" s="19">
        <v>1767976</v>
      </c>
      <c r="D32" s="19">
        <v>3439</v>
      </c>
      <c r="E32" s="19">
        <v>1341597</v>
      </c>
      <c r="F32" s="26">
        <f t="shared" si="0"/>
        <v>13043</v>
      </c>
      <c r="G32" s="26">
        <f t="shared" si="0"/>
        <v>3109573</v>
      </c>
      <c r="H32" s="164"/>
      <c r="I32" s="173"/>
      <c r="J32" s="176"/>
    </row>
    <row r="33" spans="1:10" ht="15" thickBot="1" x14ac:dyDescent="0.4">
      <c r="A33" s="22" t="s">
        <v>15</v>
      </c>
      <c r="B33" s="23">
        <v>177</v>
      </c>
      <c r="C33" s="23">
        <v>69501.94</v>
      </c>
      <c r="D33" s="23">
        <v>90</v>
      </c>
      <c r="E33" s="23">
        <v>43143.729999999901</v>
      </c>
      <c r="F33" s="27">
        <f t="shared" si="0"/>
        <v>267</v>
      </c>
      <c r="G33" s="27">
        <f t="shared" si="0"/>
        <v>112645.6699999999</v>
      </c>
      <c r="H33" s="165"/>
      <c r="I33" s="174"/>
      <c r="J33" s="177"/>
    </row>
    <row r="34" spans="1:10" x14ac:dyDescent="0.35">
      <c r="A34" s="50" t="s">
        <v>19</v>
      </c>
      <c r="B34" s="51">
        <v>5323</v>
      </c>
      <c r="C34" s="51">
        <v>5626830.8400000008</v>
      </c>
      <c r="D34" s="51">
        <v>5031</v>
      </c>
      <c r="E34" s="51">
        <v>32400794.039999995</v>
      </c>
      <c r="F34" s="53">
        <f>B34+D34</f>
        <v>10354</v>
      </c>
      <c r="G34" s="53">
        <f>C34+E34</f>
        <v>38027624.879999995</v>
      </c>
      <c r="H34" s="163">
        <f>G34/G2</f>
        <v>0.53094135743489423</v>
      </c>
      <c r="I34" s="179">
        <f>F34/F2</f>
        <v>6.4310479117417243E-3</v>
      </c>
      <c r="J34" s="182">
        <f>E34/G34</f>
        <v>0.8520330718061927</v>
      </c>
    </row>
    <row r="35" spans="1:10" x14ac:dyDescent="0.35">
      <c r="A35" s="18" t="s">
        <v>9</v>
      </c>
      <c r="B35" s="19">
        <v>37</v>
      </c>
      <c r="C35" s="19">
        <v>234024</v>
      </c>
      <c r="D35" s="19">
        <v>86</v>
      </c>
      <c r="E35" s="19">
        <v>2884400</v>
      </c>
      <c r="F35" s="26">
        <f>B35+D35</f>
        <v>123</v>
      </c>
      <c r="G35" s="26">
        <f>C35+E35</f>
        <v>3118424</v>
      </c>
      <c r="H35" s="164"/>
      <c r="I35" s="180"/>
      <c r="J35" s="183"/>
    </row>
    <row r="36" spans="1:10" x14ac:dyDescent="0.35">
      <c r="A36" s="18" t="s">
        <v>11</v>
      </c>
      <c r="B36" s="19">
        <v>278</v>
      </c>
      <c r="C36" s="19">
        <v>59531.4</v>
      </c>
      <c r="D36" s="19">
        <v>755</v>
      </c>
      <c r="E36" s="19">
        <v>572598.29999999888</v>
      </c>
      <c r="F36" s="26">
        <f t="shared" ref="F36:G40" si="1">B36+D36</f>
        <v>1033</v>
      </c>
      <c r="G36" s="26">
        <f t="shared" si="1"/>
        <v>632129.69999999891</v>
      </c>
      <c r="H36" s="164"/>
      <c r="I36" s="180"/>
      <c r="J36" s="183"/>
    </row>
    <row r="37" spans="1:10" x14ac:dyDescent="0.35">
      <c r="A37" s="18" t="s">
        <v>12</v>
      </c>
      <c r="B37" s="19">
        <v>90</v>
      </c>
      <c r="C37" s="19">
        <v>2401146</v>
      </c>
      <c r="D37" s="19">
        <v>226</v>
      </c>
      <c r="E37" s="19">
        <v>5346356</v>
      </c>
      <c r="F37" s="26">
        <f t="shared" si="1"/>
        <v>316</v>
      </c>
      <c r="G37" s="26">
        <f t="shared" si="1"/>
        <v>7747502</v>
      </c>
      <c r="H37" s="164"/>
      <c r="I37" s="180"/>
      <c r="J37" s="183"/>
    </row>
    <row r="38" spans="1:10" x14ac:dyDescent="0.35">
      <c r="A38" s="18" t="s">
        <v>13</v>
      </c>
      <c r="B38" s="19">
        <v>4</v>
      </c>
      <c r="C38" s="19">
        <v>53850</v>
      </c>
      <c r="D38" s="19">
        <v>13</v>
      </c>
      <c r="E38" s="19">
        <v>334500</v>
      </c>
      <c r="F38" s="26">
        <f t="shared" si="1"/>
        <v>17</v>
      </c>
      <c r="G38" s="26">
        <f t="shared" si="1"/>
        <v>388350</v>
      </c>
      <c r="H38" s="164"/>
      <c r="I38" s="180"/>
      <c r="J38" s="183"/>
    </row>
    <row r="39" spans="1:10" x14ac:dyDescent="0.35">
      <c r="A39" s="18" t="s">
        <v>14</v>
      </c>
      <c r="B39" s="19">
        <v>4902</v>
      </c>
      <c r="C39" s="19">
        <v>2841713</v>
      </c>
      <c r="D39" s="19">
        <v>3929</v>
      </c>
      <c r="E39" s="19">
        <v>22551483</v>
      </c>
      <c r="F39" s="26">
        <f t="shared" si="1"/>
        <v>8831</v>
      </c>
      <c r="G39" s="26">
        <f t="shared" si="1"/>
        <v>25393196</v>
      </c>
      <c r="H39" s="164"/>
      <c r="I39" s="180"/>
      <c r="J39" s="183"/>
    </row>
    <row r="40" spans="1:10" ht="15" thickBot="1" x14ac:dyDescent="0.4">
      <c r="A40" s="18" t="s">
        <v>15</v>
      </c>
      <c r="B40" s="19">
        <v>12</v>
      </c>
      <c r="C40" s="19">
        <v>36566.44</v>
      </c>
      <c r="D40" s="19">
        <v>22</v>
      </c>
      <c r="E40" s="19">
        <v>711456.74</v>
      </c>
      <c r="F40" s="28">
        <f t="shared" si="1"/>
        <v>34</v>
      </c>
      <c r="G40" s="28">
        <f t="shared" si="1"/>
        <v>748023.17999999993</v>
      </c>
      <c r="H40" s="178"/>
      <c r="I40" s="181"/>
      <c r="J40" s="184"/>
    </row>
    <row r="41" spans="1:10" x14ac:dyDescent="0.35">
      <c r="A41" s="50" t="s">
        <v>20</v>
      </c>
      <c r="B41" s="51">
        <v>0</v>
      </c>
      <c r="C41" s="51">
        <v>9.4</v>
      </c>
      <c r="D41" s="51">
        <v>0</v>
      </c>
      <c r="E41" s="51">
        <v>0</v>
      </c>
      <c r="F41" s="53">
        <f>B41+D41</f>
        <v>0</v>
      </c>
      <c r="G41" s="53">
        <f>C41+E41</f>
        <v>9.4</v>
      </c>
      <c r="H41" s="185">
        <f>G41/G2</f>
        <v>1.3124271567412198E-7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9.4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L11" sqref="L1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2016</v>
      </c>
      <c r="B1" s="199" t="s">
        <v>0</v>
      </c>
      <c r="C1" s="43" t="s">
        <v>1</v>
      </c>
      <c r="D1" s="44" t="s">
        <v>54</v>
      </c>
      <c r="E1" s="45" t="s">
        <v>55</v>
      </c>
      <c r="F1" s="46" t="s">
        <v>3</v>
      </c>
      <c r="G1" s="47" t="s">
        <v>4</v>
      </c>
      <c r="H1" s="48" t="s">
        <v>5</v>
      </c>
      <c r="I1" s="48" t="s">
        <v>6</v>
      </c>
      <c r="J1" s="49" t="s">
        <v>57</v>
      </c>
    </row>
    <row r="2" spans="1:12" ht="15" thickBot="1" x14ac:dyDescent="0.4">
      <c r="A2" s="10" t="s">
        <v>28</v>
      </c>
      <c r="B2" s="11">
        <v>1559363</v>
      </c>
      <c r="C2" s="11">
        <v>36160613.739999995</v>
      </c>
      <c r="D2" s="11">
        <v>38948</v>
      </c>
      <c r="E2" s="11">
        <v>38890890.469999999</v>
      </c>
      <c r="F2" s="12">
        <f>B2+D2</f>
        <v>1598311</v>
      </c>
      <c r="G2" s="12">
        <f>C2+E2</f>
        <v>75051504.209999993</v>
      </c>
      <c r="H2" s="13">
        <f>SUM(H3:H42)</f>
        <v>1.0000000000000002</v>
      </c>
      <c r="I2" s="14">
        <f>SUM(I3:I42)</f>
        <v>1</v>
      </c>
      <c r="J2" s="14">
        <f>E2/G2</f>
        <v>0.51818935382267939</v>
      </c>
    </row>
    <row r="3" spans="1:12" x14ac:dyDescent="0.35">
      <c r="A3" s="50" t="s">
        <v>8</v>
      </c>
      <c r="B3" s="51">
        <v>1283688</v>
      </c>
      <c r="C3" s="51">
        <v>20497752.109999999</v>
      </c>
      <c r="D3" s="51">
        <v>11927</v>
      </c>
      <c r="E3" s="51">
        <v>249199.19</v>
      </c>
      <c r="F3" s="52">
        <f>B3+D3</f>
        <v>1295615</v>
      </c>
      <c r="G3" s="52">
        <f>C3+E3</f>
        <v>20746951.300000001</v>
      </c>
      <c r="H3" s="163">
        <f>G3/G$2</f>
        <v>0.27643618230420014</v>
      </c>
      <c r="I3" s="166">
        <f>F3/F2</f>
        <v>0.81061508054439968</v>
      </c>
      <c r="J3" s="169">
        <f>E3/G3</f>
        <v>1.2011364291388682E-2</v>
      </c>
    </row>
    <row r="4" spans="1:12" x14ac:dyDescent="0.35">
      <c r="A4" s="18" t="s">
        <v>9</v>
      </c>
      <c r="B4" s="19">
        <v>27607</v>
      </c>
      <c r="C4" s="19">
        <v>460862</v>
      </c>
      <c r="D4" s="19">
        <v>45</v>
      </c>
      <c r="E4" s="19">
        <v>1586</v>
      </c>
      <c r="F4" s="20">
        <f>B4+D4</f>
        <v>27652</v>
      </c>
      <c r="G4" s="20">
        <f t="shared" ref="F4:G33" si="0">C4+E4</f>
        <v>462448</v>
      </c>
      <c r="H4" s="164"/>
      <c r="I4" s="167"/>
      <c r="J4" s="170"/>
      <c r="L4" s="19"/>
    </row>
    <row r="5" spans="1:12" x14ac:dyDescent="0.35">
      <c r="A5" s="18" t="s">
        <v>10</v>
      </c>
      <c r="B5" s="19">
        <v>1501</v>
      </c>
      <c r="C5" s="19">
        <v>24885</v>
      </c>
      <c r="D5" s="19">
        <v>0</v>
      </c>
      <c r="E5" s="19">
        <v>0</v>
      </c>
      <c r="F5" s="20">
        <f t="shared" si="0"/>
        <v>1501</v>
      </c>
      <c r="G5" s="20">
        <f t="shared" si="0"/>
        <v>24885</v>
      </c>
      <c r="H5" s="164"/>
      <c r="I5" s="167"/>
      <c r="J5" s="170"/>
      <c r="L5" s="21"/>
    </row>
    <row r="6" spans="1:12" x14ac:dyDescent="0.35">
      <c r="A6" s="18" t="s">
        <v>11</v>
      </c>
      <c r="B6" s="19">
        <v>245673</v>
      </c>
      <c r="C6" s="19">
        <v>4541567</v>
      </c>
      <c r="D6" s="19">
        <v>247</v>
      </c>
      <c r="E6" s="19">
        <v>838.09999999999991</v>
      </c>
      <c r="F6" s="20">
        <f t="shared" si="0"/>
        <v>245920</v>
      </c>
      <c r="G6" s="20">
        <f t="shared" si="0"/>
        <v>4542405.0999999996</v>
      </c>
      <c r="H6" s="164"/>
      <c r="I6" s="167"/>
      <c r="J6" s="170"/>
    </row>
    <row r="7" spans="1:12" x14ac:dyDescent="0.35">
      <c r="A7" s="18" t="s">
        <v>12</v>
      </c>
      <c r="B7" s="19">
        <v>227822</v>
      </c>
      <c r="C7" s="19">
        <v>3615156</v>
      </c>
      <c r="D7" s="19">
        <v>846</v>
      </c>
      <c r="E7" s="19">
        <v>18867</v>
      </c>
      <c r="F7" s="20">
        <f t="shared" si="0"/>
        <v>228668</v>
      </c>
      <c r="G7" s="20">
        <f t="shared" si="0"/>
        <v>3634023</v>
      </c>
      <c r="H7" s="164"/>
      <c r="I7" s="167"/>
      <c r="J7" s="170"/>
    </row>
    <row r="8" spans="1:12" x14ac:dyDescent="0.35">
      <c r="A8" s="18" t="s">
        <v>13</v>
      </c>
      <c r="B8" s="19">
        <v>40273</v>
      </c>
      <c r="C8" s="19">
        <v>622020</v>
      </c>
      <c r="D8" s="19">
        <v>237</v>
      </c>
      <c r="E8" s="19">
        <v>5890</v>
      </c>
      <c r="F8" s="20">
        <f t="shared" si="0"/>
        <v>40510</v>
      </c>
      <c r="G8" s="20">
        <f t="shared" si="0"/>
        <v>627910</v>
      </c>
      <c r="H8" s="164"/>
      <c r="I8" s="167"/>
      <c r="J8" s="170"/>
    </row>
    <row r="9" spans="1:12" x14ac:dyDescent="0.35">
      <c r="A9" s="18" t="s">
        <v>14</v>
      </c>
      <c r="B9" s="19">
        <v>729696</v>
      </c>
      <c r="C9" s="19">
        <v>11090551</v>
      </c>
      <c r="D9" s="19">
        <v>10546</v>
      </c>
      <c r="E9" s="19">
        <v>221905</v>
      </c>
      <c r="F9" s="20">
        <f t="shared" si="0"/>
        <v>740242</v>
      </c>
      <c r="G9" s="20">
        <f t="shared" si="0"/>
        <v>11312456</v>
      </c>
      <c r="H9" s="164"/>
      <c r="I9" s="167"/>
      <c r="J9" s="170"/>
    </row>
    <row r="10" spans="1:12" ht="15" thickBot="1" x14ac:dyDescent="0.4">
      <c r="A10" s="22" t="s">
        <v>15</v>
      </c>
      <c r="B10" s="23">
        <v>11116</v>
      </c>
      <c r="C10" s="23">
        <v>142711.10999999999</v>
      </c>
      <c r="D10" s="23">
        <v>6</v>
      </c>
      <c r="E10" s="23">
        <v>113.09</v>
      </c>
      <c r="F10" s="24">
        <f t="shared" si="0"/>
        <v>11122</v>
      </c>
      <c r="G10" s="24">
        <f t="shared" si="0"/>
        <v>142824.19999999998</v>
      </c>
      <c r="H10" s="165"/>
      <c r="I10" s="168"/>
      <c r="J10" s="171"/>
    </row>
    <row r="11" spans="1:12" x14ac:dyDescent="0.35">
      <c r="A11" s="50" t="s">
        <v>16</v>
      </c>
      <c r="B11" s="51">
        <v>154765</v>
      </c>
      <c r="C11" s="51">
        <v>2660748.27</v>
      </c>
      <c r="D11" s="51">
        <v>4336</v>
      </c>
      <c r="E11" s="51">
        <v>73229.5</v>
      </c>
      <c r="F11" s="53">
        <f t="shared" si="0"/>
        <v>159101</v>
      </c>
      <c r="G11" s="53">
        <f t="shared" si="0"/>
        <v>2733977.77</v>
      </c>
      <c r="H11" s="163">
        <f>G11/G2</f>
        <v>3.6428020980766966E-2</v>
      </c>
      <c r="I11" s="172">
        <f>F11/F2</f>
        <v>9.9543205296090689E-2</v>
      </c>
      <c r="J11" s="175">
        <f>E11/G11</f>
        <v>2.67849654095761E-2</v>
      </c>
    </row>
    <row r="12" spans="1:12" x14ac:dyDescent="0.35">
      <c r="A12" s="18" t="s">
        <v>9</v>
      </c>
      <c r="B12" s="19">
        <v>6377</v>
      </c>
      <c r="C12" s="19">
        <v>99751</v>
      </c>
      <c r="D12" s="19">
        <v>0</v>
      </c>
      <c r="E12" s="19">
        <v>0</v>
      </c>
      <c r="F12" s="26">
        <f t="shared" si="0"/>
        <v>6377</v>
      </c>
      <c r="G12" s="26">
        <f t="shared" si="0"/>
        <v>99751</v>
      </c>
      <c r="H12" s="164"/>
      <c r="I12" s="173"/>
      <c r="J12" s="176"/>
    </row>
    <row r="13" spans="1:12" x14ac:dyDescent="0.35">
      <c r="A13" s="18" t="s">
        <v>10</v>
      </c>
      <c r="B13" s="19">
        <v>115</v>
      </c>
      <c r="C13" s="19">
        <v>1508</v>
      </c>
      <c r="D13" s="19">
        <v>0</v>
      </c>
      <c r="E13" s="19">
        <v>0</v>
      </c>
      <c r="F13" s="26">
        <f t="shared" si="0"/>
        <v>115</v>
      </c>
      <c r="G13" s="26">
        <f t="shared" si="0"/>
        <v>1508</v>
      </c>
      <c r="H13" s="164"/>
      <c r="I13" s="173"/>
      <c r="J13" s="176"/>
    </row>
    <row r="14" spans="1:12" x14ac:dyDescent="0.35">
      <c r="A14" s="18" t="s">
        <v>11</v>
      </c>
      <c r="B14" s="19">
        <v>36532</v>
      </c>
      <c r="C14" s="19">
        <v>731424</v>
      </c>
      <c r="D14" s="19">
        <v>3</v>
      </c>
      <c r="E14" s="19">
        <v>1.5</v>
      </c>
      <c r="F14" s="26">
        <f t="shared" si="0"/>
        <v>36535</v>
      </c>
      <c r="G14" s="26">
        <f t="shared" si="0"/>
        <v>731425.5</v>
      </c>
      <c r="H14" s="164"/>
      <c r="I14" s="173"/>
      <c r="J14" s="176"/>
    </row>
    <row r="15" spans="1:12" x14ac:dyDescent="0.35">
      <c r="A15" s="18" t="s">
        <v>12</v>
      </c>
      <c r="B15" s="19">
        <v>30095</v>
      </c>
      <c r="C15" s="19">
        <v>515497</v>
      </c>
      <c r="D15" s="19">
        <v>425</v>
      </c>
      <c r="E15" s="19">
        <v>8613</v>
      </c>
      <c r="F15" s="26">
        <f t="shared" si="0"/>
        <v>30520</v>
      </c>
      <c r="G15" s="26">
        <f t="shared" si="0"/>
        <v>524110</v>
      </c>
      <c r="H15" s="164"/>
      <c r="I15" s="173"/>
      <c r="J15" s="176"/>
    </row>
    <row r="16" spans="1:12" x14ac:dyDescent="0.35">
      <c r="A16" s="18" t="s">
        <v>13</v>
      </c>
      <c r="B16" s="19">
        <v>9649</v>
      </c>
      <c r="C16" s="19">
        <v>155970</v>
      </c>
      <c r="D16" s="19">
        <v>0</v>
      </c>
      <c r="E16" s="19">
        <v>0</v>
      </c>
      <c r="F16" s="26">
        <f t="shared" si="0"/>
        <v>9649</v>
      </c>
      <c r="G16" s="26">
        <f t="shared" si="0"/>
        <v>155970</v>
      </c>
      <c r="H16" s="164"/>
      <c r="I16" s="173"/>
      <c r="J16" s="176"/>
    </row>
    <row r="17" spans="1:13" x14ac:dyDescent="0.35">
      <c r="A17" s="18" t="s">
        <v>14</v>
      </c>
      <c r="B17" s="19">
        <v>69092</v>
      </c>
      <c r="C17" s="19">
        <v>1102880</v>
      </c>
      <c r="D17" s="19">
        <v>3908</v>
      </c>
      <c r="E17" s="19">
        <v>64615</v>
      </c>
      <c r="F17" s="26">
        <f t="shared" si="0"/>
        <v>73000</v>
      </c>
      <c r="G17" s="26">
        <f t="shared" si="0"/>
        <v>1167495</v>
      </c>
      <c r="H17" s="164"/>
      <c r="I17" s="173"/>
      <c r="J17" s="176"/>
    </row>
    <row r="18" spans="1:13" ht="15" thickBot="1" x14ac:dyDescent="0.4">
      <c r="A18" s="22" t="s">
        <v>15</v>
      </c>
      <c r="B18" s="23">
        <v>2905</v>
      </c>
      <c r="C18" s="23">
        <v>53718.269999999902</v>
      </c>
      <c r="D18" s="23">
        <v>0</v>
      </c>
      <c r="E18" s="23">
        <v>0</v>
      </c>
      <c r="F18" s="27">
        <f t="shared" si="0"/>
        <v>2905</v>
      </c>
      <c r="G18" s="27">
        <f t="shared" si="0"/>
        <v>53718.269999999902</v>
      </c>
      <c r="H18" s="165"/>
      <c r="I18" s="174"/>
      <c r="J18" s="177"/>
    </row>
    <row r="19" spans="1:13" x14ac:dyDescent="0.35">
      <c r="A19" s="50" t="s">
        <v>50</v>
      </c>
      <c r="B19" s="51">
        <v>98760</v>
      </c>
      <c r="C19" s="51">
        <v>3438682.66</v>
      </c>
      <c r="D19" s="51">
        <v>10114</v>
      </c>
      <c r="E19" s="51">
        <v>1070576.73</v>
      </c>
      <c r="F19" s="53">
        <f t="shared" si="0"/>
        <v>108874</v>
      </c>
      <c r="G19" s="53">
        <f t="shared" si="0"/>
        <v>4509259.3900000006</v>
      </c>
      <c r="H19" s="163">
        <f>G19/G2</f>
        <v>6.0082198717599837E-2</v>
      </c>
      <c r="I19" s="172">
        <f>F19/F2</f>
        <v>6.8118157229725626E-2</v>
      </c>
      <c r="J19" s="175">
        <f>E19/G19</f>
        <v>0.23741741989253801</v>
      </c>
    </row>
    <row r="20" spans="1:13" x14ac:dyDescent="0.35">
      <c r="A20" s="18" t="s">
        <v>9</v>
      </c>
      <c r="B20" s="19">
        <v>4055</v>
      </c>
      <c r="C20" s="19">
        <v>206572</v>
      </c>
      <c r="D20" s="19">
        <v>448</v>
      </c>
      <c r="E20" s="19">
        <v>34674</v>
      </c>
      <c r="F20" s="26">
        <f t="shared" si="0"/>
        <v>4503</v>
      </c>
      <c r="G20" s="26">
        <f t="shared" si="0"/>
        <v>241246</v>
      </c>
      <c r="H20" s="164"/>
      <c r="I20" s="173"/>
      <c r="J20" s="176"/>
    </row>
    <row r="21" spans="1:13" x14ac:dyDescent="0.35">
      <c r="A21" s="18" t="s">
        <v>10</v>
      </c>
      <c r="B21" s="19">
        <v>172</v>
      </c>
      <c r="C21" s="19">
        <v>14107</v>
      </c>
      <c r="D21" s="19">
        <v>0</v>
      </c>
      <c r="E21" s="19">
        <v>0</v>
      </c>
      <c r="F21" s="26">
        <f t="shared" si="0"/>
        <v>172</v>
      </c>
      <c r="G21" s="26">
        <f t="shared" si="0"/>
        <v>14107</v>
      </c>
      <c r="H21" s="164"/>
      <c r="I21" s="173"/>
      <c r="J21" s="176"/>
      <c r="M21" s="19"/>
    </row>
    <row r="22" spans="1:13" x14ac:dyDescent="0.35">
      <c r="A22" s="18" t="s">
        <v>11</v>
      </c>
      <c r="B22" s="19">
        <v>20047</v>
      </c>
      <c r="C22" s="19">
        <v>42519.199999999997</v>
      </c>
      <c r="D22" s="19">
        <v>1840</v>
      </c>
      <c r="E22" s="19">
        <v>8335.1</v>
      </c>
      <c r="F22" s="26">
        <f t="shared" si="0"/>
        <v>21887</v>
      </c>
      <c r="G22" s="26">
        <f t="shared" si="0"/>
        <v>50854.299999999996</v>
      </c>
      <c r="H22" s="164"/>
      <c r="I22" s="173"/>
      <c r="J22" s="176"/>
    </row>
    <row r="23" spans="1:13" x14ac:dyDescent="0.35">
      <c r="A23" s="18" t="s">
        <v>12</v>
      </c>
      <c r="B23" s="19">
        <v>21717</v>
      </c>
      <c r="C23" s="19">
        <v>981584</v>
      </c>
      <c r="D23" s="19">
        <v>2186</v>
      </c>
      <c r="E23" s="19">
        <v>234363</v>
      </c>
      <c r="F23" s="26">
        <f t="shared" si="0"/>
        <v>23903</v>
      </c>
      <c r="G23" s="26">
        <f t="shared" si="0"/>
        <v>1215947</v>
      </c>
      <c r="H23" s="164"/>
      <c r="I23" s="173"/>
      <c r="J23" s="176"/>
    </row>
    <row r="24" spans="1:13" x14ac:dyDescent="0.35">
      <c r="A24" s="18" t="s">
        <v>13</v>
      </c>
      <c r="B24" s="19">
        <v>3309</v>
      </c>
      <c r="C24" s="19">
        <v>100820</v>
      </c>
      <c r="D24" s="19">
        <v>232</v>
      </c>
      <c r="E24" s="19">
        <v>23170</v>
      </c>
      <c r="F24" s="26">
        <f t="shared" si="0"/>
        <v>3541</v>
      </c>
      <c r="G24" s="26">
        <f t="shared" si="0"/>
        <v>123990</v>
      </c>
      <c r="H24" s="164"/>
      <c r="I24" s="173"/>
      <c r="J24" s="176"/>
    </row>
    <row r="25" spans="1:13" x14ac:dyDescent="0.35">
      <c r="A25" s="18" t="s">
        <v>14</v>
      </c>
      <c r="B25" s="19">
        <v>48216</v>
      </c>
      <c r="C25" s="19">
        <v>2050284</v>
      </c>
      <c r="D25" s="19">
        <v>5313</v>
      </c>
      <c r="E25" s="19">
        <v>764137</v>
      </c>
      <c r="F25" s="26">
        <f t="shared" si="0"/>
        <v>53529</v>
      </c>
      <c r="G25" s="26">
        <f t="shared" si="0"/>
        <v>2814421</v>
      </c>
      <c r="H25" s="164"/>
      <c r="I25" s="173"/>
      <c r="J25" s="176"/>
    </row>
    <row r="26" spans="1:13" ht="15" thickBot="1" x14ac:dyDescent="0.4">
      <c r="A26" s="22" t="s">
        <v>15</v>
      </c>
      <c r="B26" s="23">
        <v>1244</v>
      </c>
      <c r="C26" s="23">
        <v>42796.46</v>
      </c>
      <c r="D26" s="23">
        <v>95</v>
      </c>
      <c r="E26" s="23">
        <v>5897.63</v>
      </c>
      <c r="F26" s="27">
        <f t="shared" si="0"/>
        <v>1339</v>
      </c>
      <c r="G26" s="27">
        <f t="shared" si="0"/>
        <v>48694.09</v>
      </c>
      <c r="H26" s="165"/>
      <c r="I26" s="174"/>
      <c r="J26" s="177"/>
    </row>
    <row r="27" spans="1:13" x14ac:dyDescent="0.35">
      <c r="A27" s="50" t="s">
        <v>51</v>
      </c>
      <c r="B27" s="51">
        <v>16938</v>
      </c>
      <c r="C27" s="51">
        <v>3836199.7699999996</v>
      </c>
      <c r="D27" s="51">
        <v>7618</v>
      </c>
      <c r="E27" s="51">
        <v>3723846.33</v>
      </c>
      <c r="F27" s="53">
        <f t="shared" si="0"/>
        <v>24556</v>
      </c>
      <c r="G27" s="53">
        <f t="shared" si="0"/>
        <v>7560046.0999999996</v>
      </c>
      <c r="H27" s="163">
        <f>G27/G2</f>
        <v>0.10073144009007998</v>
      </c>
      <c r="I27" s="172">
        <f>F27/F2</f>
        <v>1.5363718325156994E-2</v>
      </c>
      <c r="J27" s="175">
        <f>E27/G27</f>
        <v>0.49256926224299086</v>
      </c>
    </row>
    <row r="28" spans="1:13" x14ac:dyDescent="0.35">
      <c r="A28" s="18" t="s">
        <v>9</v>
      </c>
      <c r="B28" s="19">
        <v>396</v>
      </c>
      <c r="C28" s="19">
        <v>197618</v>
      </c>
      <c r="D28" s="19">
        <v>240</v>
      </c>
      <c r="E28" s="19">
        <v>177660</v>
      </c>
      <c r="F28" s="26">
        <f t="shared" si="0"/>
        <v>636</v>
      </c>
      <c r="G28" s="26">
        <f t="shared" si="0"/>
        <v>375278</v>
      </c>
      <c r="H28" s="164"/>
      <c r="I28" s="173"/>
      <c r="J28" s="176"/>
    </row>
    <row r="29" spans="1:13" x14ac:dyDescent="0.35">
      <c r="A29" s="18" t="s">
        <v>11</v>
      </c>
      <c r="B29" s="19">
        <v>4715</v>
      </c>
      <c r="C29" s="19">
        <v>135882.59999999989</v>
      </c>
      <c r="D29" s="19">
        <v>2145</v>
      </c>
      <c r="E29" s="19">
        <v>90341.099999999904</v>
      </c>
      <c r="F29" s="26">
        <f t="shared" si="0"/>
        <v>6860</v>
      </c>
      <c r="G29" s="26">
        <f t="shared" si="0"/>
        <v>226223.69999999978</v>
      </c>
      <c r="H29" s="164"/>
      <c r="I29" s="173"/>
      <c r="J29" s="176"/>
    </row>
    <row r="30" spans="1:13" x14ac:dyDescent="0.35">
      <c r="A30" s="18" t="s">
        <v>12</v>
      </c>
      <c r="B30" s="19">
        <v>2132</v>
      </c>
      <c r="C30" s="19">
        <v>1653047</v>
      </c>
      <c r="D30" s="19">
        <v>1600</v>
      </c>
      <c r="E30" s="19">
        <v>1846599</v>
      </c>
      <c r="F30" s="26">
        <f t="shared" si="0"/>
        <v>3732</v>
      </c>
      <c r="G30" s="26">
        <f t="shared" si="0"/>
        <v>3499646</v>
      </c>
      <c r="H30" s="164"/>
      <c r="I30" s="173"/>
      <c r="J30" s="176"/>
    </row>
    <row r="31" spans="1:13" x14ac:dyDescent="0.35">
      <c r="A31" s="18" t="s">
        <v>13</v>
      </c>
      <c r="B31" s="19">
        <v>284</v>
      </c>
      <c r="C31" s="19">
        <v>117870</v>
      </c>
      <c r="D31" s="19">
        <v>237</v>
      </c>
      <c r="E31" s="19">
        <v>129650</v>
      </c>
      <c r="F31" s="26">
        <f t="shared" si="0"/>
        <v>521</v>
      </c>
      <c r="G31" s="26">
        <f t="shared" si="0"/>
        <v>247520</v>
      </c>
      <c r="H31" s="164"/>
      <c r="I31" s="173"/>
      <c r="J31" s="176"/>
    </row>
    <row r="32" spans="1:13" x14ac:dyDescent="0.35">
      <c r="A32" s="18" t="s">
        <v>14</v>
      </c>
      <c r="B32" s="19">
        <v>9239</v>
      </c>
      <c r="C32" s="19">
        <v>1670096</v>
      </c>
      <c r="D32" s="19">
        <v>3315</v>
      </c>
      <c r="E32" s="19">
        <v>1436569</v>
      </c>
      <c r="F32" s="26">
        <f t="shared" si="0"/>
        <v>12554</v>
      </c>
      <c r="G32" s="26">
        <f t="shared" si="0"/>
        <v>3106665</v>
      </c>
      <c r="H32" s="164"/>
      <c r="I32" s="173"/>
      <c r="J32" s="176"/>
    </row>
    <row r="33" spans="1:10" ht="15" thickBot="1" x14ac:dyDescent="0.4">
      <c r="A33" s="22" t="s">
        <v>15</v>
      </c>
      <c r="B33" s="23">
        <v>172</v>
      </c>
      <c r="C33" s="23">
        <v>61686.169999999896</v>
      </c>
      <c r="D33" s="23">
        <v>81</v>
      </c>
      <c r="E33" s="23">
        <v>43027.229999999996</v>
      </c>
      <c r="F33" s="27">
        <f t="shared" si="0"/>
        <v>253</v>
      </c>
      <c r="G33" s="27">
        <f t="shared" si="0"/>
        <v>104713.39999999989</v>
      </c>
      <c r="H33" s="165"/>
      <c r="I33" s="174"/>
      <c r="J33" s="177"/>
    </row>
    <row r="34" spans="1:10" x14ac:dyDescent="0.35">
      <c r="A34" s="50" t="s">
        <v>19</v>
      </c>
      <c r="B34" s="51">
        <v>5212</v>
      </c>
      <c r="C34" s="51">
        <v>5727221.5299999993</v>
      </c>
      <c r="D34" s="51">
        <v>4953</v>
      </c>
      <c r="E34" s="51">
        <v>33774038.719999999</v>
      </c>
      <c r="F34" s="53">
        <f>B34+D34</f>
        <v>10165</v>
      </c>
      <c r="G34" s="53">
        <f>C34+E34</f>
        <v>39501260.25</v>
      </c>
      <c r="H34" s="163">
        <f>G34/G2</f>
        <v>0.52632203266003008</v>
      </c>
      <c r="I34" s="179">
        <f>F34/F2</f>
        <v>6.3598386046270095E-3</v>
      </c>
      <c r="J34" s="182">
        <f>E34/G34</f>
        <v>0.85501167573507986</v>
      </c>
    </row>
    <row r="35" spans="1:10" x14ac:dyDescent="0.35">
      <c r="A35" s="18" t="s">
        <v>9</v>
      </c>
      <c r="B35" s="19">
        <v>39</v>
      </c>
      <c r="C35" s="19">
        <v>292512</v>
      </c>
      <c r="D35" s="19">
        <v>85</v>
      </c>
      <c r="E35" s="19">
        <v>2879812</v>
      </c>
      <c r="F35" s="26">
        <f>B35+D35</f>
        <v>124</v>
      </c>
      <c r="G35" s="26">
        <f>C35+E35</f>
        <v>3172324</v>
      </c>
      <c r="H35" s="164"/>
      <c r="I35" s="180"/>
      <c r="J35" s="183"/>
    </row>
    <row r="36" spans="1:10" x14ac:dyDescent="0.35">
      <c r="A36" s="18" t="s">
        <v>11</v>
      </c>
      <c r="B36" s="19">
        <v>280</v>
      </c>
      <c r="C36" s="19">
        <v>71782.299999999886</v>
      </c>
      <c r="D36" s="19">
        <v>753</v>
      </c>
      <c r="E36" s="19">
        <v>623327.99999999895</v>
      </c>
      <c r="F36" s="26">
        <f t="shared" ref="F36:G40" si="1">B36+D36</f>
        <v>1033</v>
      </c>
      <c r="G36" s="26">
        <f t="shared" si="1"/>
        <v>695110.29999999888</v>
      </c>
      <c r="H36" s="164"/>
      <c r="I36" s="180"/>
      <c r="J36" s="183"/>
    </row>
    <row r="37" spans="1:10" x14ac:dyDescent="0.35">
      <c r="A37" s="18" t="s">
        <v>12</v>
      </c>
      <c r="B37" s="19">
        <v>88</v>
      </c>
      <c r="C37" s="19">
        <v>2608687</v>
      </c>
      <c r="D37" s="19">
        <v>227</v>
      </c>
      <c r="E37" s="19">
        <v>5729835</v>
      </c>
      <c r="F37" s="26">
        <f t="shared" si="1"/>
        <v>315</v>
      </c>
      <c r="G37" s="26">
        <f t="shared" si="1"/>
        <v>8338522</v>
      </c>
      <c r="H37" s="164"/>
      <c r="I37" s="180"/>
      <c r="J37" s="183"/>
    </row>
    <row r="38" spans="1:10" x14ac:dyDescent="0.35">
      <c r="A38" s="18" t="s">
        <v>13</v>
      </c>
      <c r="B38" s="19">
        <v>3</v>
      </c>
      <c r="C38" s="19">
        <v>142140</v>
      </c>
      <c r="D38" s="19">
        <v>13</v>
      </c>
      <c r="E38" s="19">
        <v>315040</v>
      </c>
      <c r="F38" s="26">
        <f t="shared" si="1"/>
        <v>16</v>
      </c>
      <c r="G38" s="26">
        <f t="shared" si="1"/>
        <v>457180</v>
      </c>
      <c r="H38" s="164"/>
      <c r="I38" s="180"/>
      <c r="J38" s="183"/>
    </row>
    <row r="39" spans="1:10" x14ac:dyDescent="0.35">
      <c r="A39" s="18" t="s">
        <v>14</v>
      </c>
      <c r="B39" s="19">
        <v>4795</v>
      </c>
      <c r="C39" s="19">
        <v>2574107</v>
      </c>
      <c r="D39" s="19">
        <v>3853</v>
      </c>
      <c r="E39" s="19">
        <v>23494298</v>
      </c>
      <c r="F39" s="26">
        <f t="shared" si="1"/>
        <v>8648</v>
      </c>
      <c r="G39" s="26">
        <f t="shared" si="1"/>
        <v>26068405</v>
      </c>
      <c r="H39" s="164"/>
      <c r="I39" s="180"/>
      <c r="J39" s="183"/>
    </row>
    <row r="40" spans="1:10" ht="15" thickBot="1" x14ac:dyDescent="0.4">
      <c r="A40" s="18" t="s">
        <v>15</v>
      </c>
      <c r="B40" s="19">
        <v>7</v>
      </c>
      <c r="C40" s="19">
        <v>37993.229999999901</v>
      </c>
      <c r="D40" s="19">
        <v>22</v>
      </c>
      <c r="E40" s="19">
        <v>731725.71999999892</v>
      </c>
      <c r="F40" s="28">
        <f t="shared" si="1"/>
        <v>29</v>
      </c>
      <c r="G40" s="28">
        <f t="shared" si="1"/>
        <v>769718.94999999879</v>
      </c>
      <c r="H40" s="178"/>
      <c r="I40" s="181"/>
      <c r="J40" s="184"/>
    </row>
    <row r="41" spans="1:10" x14ac:dyDescent="0.35">
      <c r="A41" s="50" t="s">
        <v>20</v>
      </c>
      <c r="B41" s="51">
        <v>0</v>
      </c>
      <c r="C41" s="51">
        <v>9.4</v>
      </c>
      <c r="D41" s="51">
        <v>0</v>
      </c>
      <c r="E41" s="51">
        <v>0</v>
      </c>
      <c r="F41" s="53">
        <f>B41+D41</f>
        <v>0</v>
      </c>
      <c r="G41" s="53">
        <f>C41+E41</f>
        <v>9.4</v>
      </c>
      <c r="H41" s="185">
        <f>G41/G2</f>
        <v>1.2524732314089352E-7</v>
      </c>
      <c r="I41" s="185">
        <f>F41/F2</f>
        <v>0</v>
      </c>
      <c r="J41" s="187">
        <f>F42/G41</f>
        <v>0</v>
      </c>
    </row>
    <row r="42" spans="1:10" ht="15" thickBot="1" x14ac:dyDescent="0.4">
      <c r="A42" s="22" t="s">
        <v>11</v>
      </c>
      <c r="B42" s="23">
        <v>0</v>
      </c>
      <c r="C42" s="23">
        <v>9.4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9.4</v>
      </c>
      <c r="H42" s="186"/>
      <c r="I42" s="186"/>
      <c r="J42" s="188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8A2998-A184-4009-B109-71CE7A7312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FD358-A480-4FCB-A2E6-4ACA5666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945284-1F34-43EC-932C-BEAE8C3D9E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Winter2016</vt:lpstr>
      <vt:lpstr>winterdata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Atala, Zazy (ENE)</dc:creator>
  <cp:lastModifiedBy>Lopes, Paul (ENE)</cp:lastModifiedBy>
  <dcterms:created xsi:type="dcterms:W3CDTF">2020-02-12T19:16:37Z</dcterms:created>
  <dcterms:modified xsi:type="dcterms:W3CDTF">2021-05-10T13:46:01Z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