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680" yWindow="645" windowWidth="18720" windowHeight="6645"/>
  </bookViews>
  <sheets>
    <sheet name="Compliance Obligation Worksheet" sheetId="4" r:id="rId1"/>
  </sheets>
  <definedNames>
    <definedName name="MWhPerYearPerMW">#REF!</definedName>
    <definedName name="ProgramCap">#REF!</definedName>
    <definedName name="QGenFrct">#REF!</definedName>
    <definedName name="SREC_II_Program_Capacity_Cap" comment="ProgamCapacityCap">#REF!</definedName>
    <definedName name="SRECTermLimitQ">#REF!</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L36" i="4"/>
  <c r="M36" s="1"/>
  <c r="K36"/>
  <c r="J36"/>
  <c r="I36"/>
  <c r="I35"/>
  <c r="J35" s="1"/>
  <c r="K35" s="1"/>
  <c r="L35" s="1"/>
  <c r="M35" s="1"/>
  <c r="J34"/>
  <c r="K34" s="1"/>
  <c r="I34"/>
  <c r="I32" s="1"/>
  <c r="K33"/>
  <c r="L33" s="1"/>
  <c r="J33"/>
  <c r="I33"/>
  <c r="M30"/>
  <c r="L34" l="1"/>
  <c r="M34" s="1"/>
  <c r="K32"/>
  <c r="L32"/>
  <c r="M33"/>
  <c r="J32"/>
  <c r="J15" l="1"/>
  <c r="I15"/>
  <c r="J14"/>
  <c r="I14"/>
  <c r="M29"/>
  <c r="M28"/>
  <c r="M27"/>
  <c r="M25"/>
  <c r="M23" s="1"/>
  <c r="M24"/>
  <c r="M22"/>
  <c r="M21"/>
  <c r="M20"/>
  <c r="M19"/>
  <c r="M18"/>
  <c r="K26"/>
  <c r="L26"/>
  <c r="J26"/>
  <c r="I26"/>
  <c r="L23"/>
  <c r="K23"/>
  <c r="J23"/>
  <c r="I23"/>
  <c r="L17"/>
  <c r="K17"/>
  <c r="J17"/>
  <c r="I17"/>
  <c r="H30"/>
  <c r="H29"/>
  <c r="H28"/>
  <c r="H27"/>
  <c r="H25"/>
  <c r="H24"/>
  <c r="H22"/>
  <c r="H21"/>
  <c r="H20"/>
  <c r="H19"/>
  <c r="H18"/>
  <c r="E17"/>
  <c r="F17"/>
  <c r="G17"/>
  <c r="G14" s="1"/>
  <c r="N17"/>
  <c r="D17"/>
  <c r="D36"/>
  <c r="E36" s="1"/>
  <c r="F36" s="1"/>
  <c r="G36" s="1"/>
  <c r="H36" s="1"/>
  <c r="E26"/>
  <c r="F26"/>
  <c r="G26"/>
  <c r="N26"/>
  <c r="D26"/>
  <c r="D35" s="1"/>
  <c r="E23"/>
  <c r="F23"/>
  <c r="G23"/>
  <c r="N23"/>
  <c r="D23"/>
  <c r="D34" s="1"/>
  <c r="L14" l="1"/>
  <c r="K15"/>
  <c r="K14"/>
  <c r="L15"/>
  <c r="M26"/>
  <c r="M17"/>
  <c r="N14"/>
  <c r="E14"/>
  <c r="D33"/>
  <c r="E33" s="1"/>
  <c r="D14"/>
  <c r="H23"/>
  <c r="F14"/>
  <c r="H17"/>
  <c r="H26"/>
  <c r="F15"/>
  <c r="E35"/>
  <c r="F35" s="1"/>
  <c r="G35" s="1"/>
  <c r="E34"/>
  <c r="F34" s="1"/>
  <c r="G34" s="1"/>
  <c r="G15"/>
  <c r="E15"/>
  <c r="D15"/>
  <c r="M14" l="1"/>
  <c r="M15"/>
  <c r="N35"/>
  <c r="H35"/>
  <c r="N34"/>
  <c r="H34"/>
  <c r="H14"/>
  <c r="D32"/>
  <c r="H15"/>
  <c r="E32"/>
  <c r="F33"/>
  <c r="F32" l="1"/>
  <c r="G33"/>
  <c r="N33" l="1"/>
  <c r="H33"/>
  <c r="G32"/>
  <c r="H32" s="1"/>
  <c r="M32" l="1"/>
  <c r="N36" l="1"/>
  <c r="N32" s="1"/>
  <c r="O11" s="1"/>
  <c r="N15"/>
</calcChain>
</file>

<file path=xl/sharedStrings.xml><?xml version="1.0" encoding="utf-8"?>
<sst xmlns="http://schemas.openxmlformats.org/spreadsheetml/2006/main" count="57" uniqueCount="47">
  <si>
    <t>RPS Class I 225 CMR 14.00</t>
  </si>
  <si>
    <t>Solar Carve-Out Phase II</t>
  </si>
  <si>
    <t>Guideline</t>
  </si>
  <si>
    <t>Q1</t>
  </si>
  <si>
    <t>Q2</t>
  </si>
  <si>
    <t>Q3</t>
  </si>
  <si>
    <t>Q4</t>
  </si>
  <si>
    <t>Data Code</t>
  </si>
  <si>
    <t>Black</t>
  </si>
  <si>
    <t>Set Values by Regulation</t>
  </si>
  <si>
    <t>Red</t>
  </si>
  <si>
    <t>Values input by DOER over time as provided by regulation</t>
  </si>
  <si>
    <t>Calculated Values by formulas in spreadsheet</t>
  </si>
  <si>
    <t>Year</t>
  </si>
  <si>
    <t>Quarter</t>
  </si>
  <si>
    <t>Targeted Cumulative Installed Capacity (Annual, End-of-Year)</t>
  </si>
  <si>
    <t>Market Sector A</t>
  </si>
  <si>
    <t>Market Sector B</t>
  </si>
  <si>
    <t>Market Sector C</t>
  </si>
  <si>
    <t>Managed Growth</t>
  </si>
  <si>
    <t>Cumulative Capacities by Market Sector (MW)</t>
  </si>
  <si>
    <t>Projected New Supply  225 CMR 14.07(3)(e)3</t>
  </si>
  <si>
    <t>Blue</t>
  </si>
  <si>
    <r>
      <rPr>
        <b/>
        <u/>
        <sz val="16"/>
        <color theme="5" tint="-0.499984740745262"/>
        <rFont val="Calibri"/>
        <family val="2"/>
        <scheme val="minor"/>
      </rPr>
      <t>Cumulative Installed Capacity Target</t>
    </r>
    <r>
      <rPr>
        <b/>
        <sz val="16"/>
        <color theme="5" tint="-0.499984740745262"/>
        <rFont val="Calibri"/>
        <family val="2"/>
        <scheme val="minor"/>
      </rPr>
      <t xml:space="preserve"> [per 225 CMR 14.07(3)(e)3]</t>
    </r>
  </si>
  <si>
    <t xml:space="preserve">      &lt;25 kW</t>
  </si>
  <si>
    <t xml:space="preserve">      Emergency Power Generation Unit</t>
  </si>
  <si>
    <t xml:space="preserve">      Community Shared Solar Generation Unit</t>
  </si>
  <si>
    <t xml:space="preserve">      Solar Canopy Generation Unit</t>
  </si>
  <si>
    <t xml:space="preserve">      Low or Moderate Income Generation Unit</t>
  </si>
  <si>
    <t xml:space="preserve">      Building Mounted</t>
  </si>
  <si>
    <t xml:space="preserve">      Ground Mounted &gt;25kW w/ 67% on-site usage</t>
  </si>
  <si>
    <t xml:space="preserve">      Ground Mounted &lt;650kW w/ less than 67% on-site usage</t>
  </si>
  <si>
    <t xml:space="preserve">      Landfill Generation Unit</t>
  </si>
  <si>
    <t xml:space="preserve">      Brownfield Generation Unit</t>
  </si>
  <si>
    <r>
      <rPr>
        <vertAlign val="superscript"/>
        <sz val="11"/>
        <color theme="1"/>
        <rFont val="Calibri"/>
        <family val="2"/>
        <scheme val="minor"/>
      </rPr>
      <t>1</t>
    </r>
    <r>
      <rPr>
        <sz val="11"/>
        <color theme="1"/>
        <rFont val="Calibri"/>
        <family val="2"/>
        <scheme val="minor"/>
      </rPr>
      <t xml:space="preserve"> Values for 2014 and 2015 set in regulation</t>
    </r>
  </si>
  <si>
    <t>TBD</t>
  </si>
  <si>
    <t>New data to be entered by DOER by August 30 of each calendar year</t>
  </si>
  <si>
    <r>
      <t>Managed Growth Annual Capacity Block Size (MW)</t>
    </r>
    <r>
      <rPr>
        <b/>
        <vertAlign val="superscript"/>
        <sz val="11"/>
        <rFont val="Calibri"/>
        <family val="2"/>
        <scheme val="minor"/>
      </rPr>
      <t>1</t>
    </r>
  </si>
  <si>
    <t>2014 (Total)</t>
  </si>
  <si>
    <r>
      <t xml:space="preserve">2014 </t>
    </r>
    <r>
      <rPr>
        <vertAlign val="superscript"/>
        <sz val="11"/>
        <color theme="1"/>
        <rFont val="Calibri"/>
        <family val="2"/>
        <scheme val="minor"/>
      </rPr>
      <t>2</t>
    </r>
  </si>
  <si>
    <r>
      <rPr>
        <vertAlign val="superscript"/>
        <sz val="11"/>
        <color theme="1"/>
        <rFont val="Calibri"/>
        <family val="2"/>
        <scheme val="minor"/>
      </rPr>
      <t>2</t>
    </r>
    <r>
      <rPr>
        <sz val="11"/>
        <color theme="1"/>
        <rFont val="Calibri"/>
        <family val="2"/>
        <scheme val="minor"/>
      </rPr>
      <t xml:space="preserve"> These values do not include capacity that was installed in 2014 under the SREC I program.  Under SREC I, 170 MW have been installed in 2014 to date and DOER estimates that the installations categorized by the SREC II Market Sectors A-C and Managed Growth were 13 MW, 5.5 MW, 16 MW, and 135.5 MW, respectively. There are also more than 75 MW of qualified projects that are not yet interconnected at the time of this announcement. Of these projects, approximately 4.5 MW would be classified under Market Sector B, 17 MW under Market Sector C, and 53.5 MW under Managed Growth.</t>
    </r>
  </si>
  <si>
    <r>
      <t>Actual and Projected New Capacities (MW)</t>
    </r>
    <r>
      <rPr>
        <b/>
        <vertAlign val="superscript"/>
        <sz val="11"/>
        <rFont val="Calibri"/>
        <family val="2"/>
        <scheme val="minor"/>
      </rPr>
      <t>3</t>
    </r>
    <r>
      <rPr>
        <b/>
        <sz val="11"/>
        <rFont val="Calibri"/>
        <family val="2"/>
        <scheme val="minor"/>
      </rPr>
      <t xml:space="preserve"> - Market Sectors A-C</t>
    </r>
  </si>
  <si>
    <t>Actual and Projected New Capacities (MW)  - All Market Sectors</t>
  </si>
  <si>
    <t>2015 (Total)</t>
  </si>
  <si>
    <t>Calculation of 2017 Annual Capacity Block (FINAL)</t>
  </si>
  <si>
    <r>
      <rPr>
        <vertAlign val="superscript"/>
        <sz val="11"/>
        <color theme="1"/>
        <rFont val="Calibri"/>
        <family val="2"/>
        <scheme val="minor"/>
      </rPr>
      <t>3</t>
    </r>
    <r>
      <rPr>
        <sz val="11"/>
        <color theme="1"/>
        <rFont val="Calibri"/>
        <family val="2"/>
        <scheme val="minor"/>
      </rPr>
      <t xml:space="preserve"> Includes actual installed capacity from 2014 and Q1-Q3 2015.</t>
    </r>
  </si>
  <si>
    <t>Guideline Version Date:  August 28, 2015</t>
  </si>
</sst>
</file>

<file path=xl/styles.xml><?xml version="1.0" encoding="utf-8"?>
<styleSheet xmlns="http://schemas.openxmlformats.org/spreadsheetml/2006/main">
  <numFmts count="2">
    <numFmt numFmtId="164" formatCode="0.000"/>
    <numFmt numFmtId="165" formatCode="0.0"/>
  </numFmts>
  <fonts count="17">
    <font>
      <sz val="11"/>
      <color theme="1"/>
      <name val="Calibri"/>
      <family val="2"/>
      <scheme val="minor"/>
    </font>
    <font>
      <sz val="11"/>
      <color rgb="FFFF0000"/>
      <name val="Calibri"/>
      <family val="2"/>
      <scheme val="minor"/>
    </font>
    <font>
      <b/>
      <sz val="11"/>
      <color theme="1"/>
      <name val="Calibri"/>
      <family val="2"/>
      <scheme val="minor"/>
    </font>
    <font>
      <sz val="11"/>
      <color theme="0" tint="-0.14999847407452621"/>
      <name val="Calibri"/>
      <family val="2"/>
      <scheme val="minor"/>
    </font>
    <font>
      <b/>
      <u/>
      <sz val="11"/>
      <color rgb="FF0070C0"/>
      <name val="Calibri"/>
      <family val="2"/>
      <scheme val="minor"/>
    </font>
    <font>
      <b/>
      <sz val="11"/>
      <name val="Calibri"/>
      <family val="2"/>
      <scheme val="minor"/>
    </font>
    <font>
      <sz val="11"/>
      <color rgb="FF00B0F0"/>
      <name val="Calibri"/>
      <family val="2"/>
      <scheme val="minor"/>
    </font>
    <font>
      <b/>
      <sz val="11"/>
      <color rgb="FF00B0F0"/>
      <name val="Calibri"/>
      <family val="2"/>
      <scheme val="minor"/>
    </font>
    <font>
      <b/>
      <sz val="16"/>
      <color theme="5" tint="-0.499984740745262"/>
      <name val="Calibri"/>
      <family val="2"/>
      <scheme val="minor"/>
    </font>
    <font>
      <b/>
      <u/>
      <sz val="16"/>
      <color theme="5" tint="-0.499984740745262"/>
      <name val="Calibri"/>
      <family val="2"/>
      <scheme val="minor"/>
    </font>
    <font>
      <b/>
      <u/>
      <sz val="11"/>
      <color theme="5" tint="-0.499984740745262"/>
      <name val="Calibri"/>
      <family val="2"/>
      <scheme val="minor"/>
    </font>
    <font>
      <b/>
      <sz val="14"/>
      <color theme="5" tint="-0.499984740745262"/>
      <name val="Calibri"/>
      <family val="2"/>
      <scheme val="minor"/>
    </font>
    <font>
      <sz val="11"/>
      <color theme="0" tint="-0.34998626667073579"/>
      <name val="Calibri"/>
      <family val="2"/>
      <scheme val="minor"/>
    </font>
    <font>
      <b/>
      <vertAlign val="superscript"/>
      <sz val="11"/>
      <name val="Calibri"/>
      <family val="2"/>
      <scheme val="minor"/>
    </font>
    <font>
      <vertAlign val="superscript"/>
      <sz val="11"/>
      <color theme="1"/>
      <name val="Calibri"/>
      <family val="2"/>
      <scheme val="minor"/>
    </font>
    <font>
      <b/>
      <sz val="11"/>
      <color rgb="FFFF0000"/>
      <name val="Calibri"/>
      <family val="2"/>
      <scheme val="minor"/>
    </font>
    <font>
      <sz val="11"/>
      <color rgb="FF000000"/>
      <name val="Calibri"/>
      <family val="2"/>
      <scheme val="minor"/>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s>
  <cellStyleXfs count="1">
    <xf numFmtId="0" fontId="0" fillId="0" borderId="0"/>
  </cellStyleXfs>
  <cellXfs count="132">
    <xf numFmtId="0" fontId="0" fillId="0" borderId="0" xfId="0"/>
    <xf numFmtId="0" fontId="1" fillId="0" borderId="0" xfId="0" applyFont="1"/>
    <xf numFmtId="0" fontId="0" fillId="0" borderId="0" xfId="0" applyAlignment="1">
      <alignment horizontal="center"/>
    </xf>
    <xf numFmtId="0" fontId="0" fillId="0" borderId="0" xfId="0" applyAlignment="1">
      <alignment horizontal="right"/>
    </xf>
    <xf numFmtId="0" fontId="2" fillId="0" borderId="0" xfId="0" applyFont="1"/>
    <xf numFmtId="1" fontId="3" fillId="0" borderId="0" xfId="0" applyNumberFormat="1" applyFont="1"/>
    <xf numFmtId="164" fontId="3" fillId="0" borderId="0" xfId="0" applyNumberFormat="1" applyFont="1"/>
    <xf numFmtId="0" fontId="4" fillId="0" borderId="0" xfId="0" applyFont="1"/>
    <xf numFmtId="0" fontId="8" fillId="0" borderId="0" xfId="0" applyFont="1"/>
    <xf numFmtId="0" fontId="10" fillId="0" borderId="0" xfId="0" applyFont="1"/>
    <xf numFmtId="0" fontId="3" fillId="0" borderId="0" xfId="0" applyFont="1" applyFill="1"/>
    <xf numFmtId="0" fontId="12" fillId="0" borderId="0" xfId="0" applyFont="1" applyFill="1"/>
    <xf numFmtId="0" fontId="0" fillId="0" borderId="12" xfId="0" applyBorder="1" applyAlignment="1">
      <alignment horizontal="left" indent="2"/>
    </xf>
    <xf numFmtId="0" fontId="0" fillId="0" borderId="0" xfId="0" applyFill="1" applyBorder="1" applyAlignment="1">
      <alignment horizontal="left" indent="2"/>
    </xf>
    <xf numFmtId="0" fontId="0" fillId="0" borderId="4" xfId="0" applyBorder="1" applyAlignment="1">
      <alignment horizontal="left" indent="2"/>
    </xf>
    <xf numFmtId="0" fontId="0" fillId="0" borderId="24" xfId="0" applyBorder="1" applyAlignment="1">
      <alignment horizontal="left" indent="2"/>
    </xf>
    <xf numFmtId="0" fontId="0" fillId="0" borderId="25" xfId="0" applyBorder="1" applyAlignment="1">
      <alignment horizontal="left" indent="2"/>
    </xf>
    <xf numFmtId="0" fontId="0" fillId="0" borderId="26" xfId="0" applyBorder="1" applyAlignment="1">
      <alignment horizontal="left" indent="2"/>
    </xf>
    <xf numFmtId="1" fontId="7" fillId="0" borderId="12" xfId="0" applyNumberFormat="1" applyFont="1" applyBorder="1" applyAlignment="1">
      <alignment horizontal="center" vertical="center"/>
    </xf>
    <xf numFmtId="1" fontId="7" fillId="0" borderId="16" xfId="0" applyNumberFormat="1" applyFont="1" applyBorder="1"/>
    <xf numFmtId="0" fontId="7" fillId="0" borderId="16" xfId="0" applyFont="1" applyBorder="1"/>
    <xf numFmtId="0" fontId="1" fillId="0" borderId="29" xfId="0" applyFont="1" applyBorder="1"/>
    <xf numFmtId="0" fontId="1" fillId="0" borderId="9" xfId="0" applyFont="1" applyBorder="1"/>
    <xf numFmtId="0" fontId="1" fillId="0" borderId="11" xfId="0" applyFont="1" applyBorder="1"/>
    <xf numFmtId="0" fontId="1" fillId="0" borderId="6" xfId="0" applyFont="1" applyBorder="1"/>
    <xf numFmtId="1" fontId="7" fillId="0" borderId="16" xfId="0" applyNumberFormat="1" applyFont="1" applyBorder="1" applyAlignment="1">
      <alignment horizontal="center" vertical="center"/>
    </xf>
    <xf numFmtId="0" fontId="0" fillId="0" borderId="23" xfId="0" applyBorder="1" applyAlignment="1">
      <alignment horizontal="center" vertical="center"/>
    </xf>
    <xf numFmtId="0" fontId="1" fillId="0" borderId="21" xfId="0" applyFont="1" applyBorder="1" applyAlignment="1">
      <alignment horizontal="center" vertical="center"/>
    </xf>
    <xf numFmtId="0" fontId="6" fillId="0" borderId="22" xfId="0" applyFont="1" applyBorder="1" applyAlignment="1">
      <alignment horizontal="center" vertical="center"/>
    </xf>
    <xf numFmtId="0" fontId="5" fillId="0" borderId="31" xfId="0" applyFont="1" applyBorder="1"/>
    <xf numFmtId="0" fontId="5" fillId="0" borderId="2" xfId="0" applyFont="1" applyBorder="1"/>
    <xf numFmtId="0" fontId="5" fillId="0" borderId="26" xfId="0" applyFont="1" applyBorder="1"/>
    <xf numFmtId="0" fontId="5" fillId="0" borderId="25" xfId="0" applyFont="1" applyBorder="1"/>
    <xf numFmtId="1" fontId="7" fillId="0" borderId="16" xfId="0" applyNumberFormat="1" applyFont="1" applyBorder="1" applyAlignment="1">
      <alignment vertical="center"/>
    </xf>
    <xf numFmtId="0" fontId="7" fillId="0" borderId="13" xfId="0" applyFont="1" applyBorder="1" applyAlignment="1">
      <alignment vertical="center"/>
    </xf>
    <xf numFmtId="0" fontId="7" fillId="0" borderId="16" xfId="0" applyFont="1" applyBorder="1" applyAlignment="1">
      <alignment vertical="center"/>
    </xf>
    <xf numFmtId="0" fontId="1" fillId="0" borderId="29" xfId="0" applyFont="1" applyBorder="1" applyAlignment="1">
      <alignment vertical="center"/>
    </xf>
    <xf numFmtId="0" fontId="1" fillId="0" borderId="9" xfId="0" applyFont="1" applyBorder="1" applyAlignment="1">
      <alignment vertical="center"/>
    </xf>
    <xf numFmtId="0" fontId="1" fillId="0" borderId="11" xfId="0" applyFont="1" applyBorder="1" applyAlignment="1">
      <alignment vertical="center"/>
    </xf>
    <xf numFmtId="0" fontId="1" fillId="0" borderId="6" xfId="0" applyFont="1" applyBorder="1" applyAlignment="1">
      <alignment vertical="center"/>
    </xf>
    <xf numFmtId="0" fontId="0" fillId="0" borderId="0" xfId="0" applyAlignment="1">
      <alignment vertical="center"/>
    </xf>
    <xf numFmtId="1" fontId="7" fillId="0" borderId="13" xfId="0" applyNumberFormat="1" applyFont="1" applyBorder="1" applyAlignment="1">
      <alignment vertical="center"/>
    </xf>
    <xf numFmtId="1" fontId="7" fillId="0" borderId="14" xfId="0" applyNumberFormat="1" applyFont="1" applyBorder="1" applyAlignment="1">
      <alignment vertical="center"/>
    </xf>
    <xf numFmtId="1" fontId="6" fillId="0" borderId="15" xfId="0" applyNumberFormat="1" applyFont="1" applyBorder="1" applyAlignment="1">
      <alignment vertical="center"/>
    </xf>
    <xf numFmtId="1" fontId="6" fillId="0" borderId="30" xfId="0" applyNumberFormat="1" applyFont="1" applyBorder="1" applyAlignment="1">
      <alignment vertical="center"/>
    </xf>
    <xf numFmtId="165" fontId="6" fillId="0" borderId="15" xfId="0" applyNumberFormat="1" applyFont="1" applyBorder="1" applyAlignment="1">
      <alignment vertical="center"/>
    </xf>
    <xf numFmtId="0" fontId="1" fillId="0" borderId="36" xfId="0" applyFont="1" applyBorder="1" applyAlignment="1">
      <alignment vertical="center"/>
    </xf>
    <xf numFmtId="0" fontId="1" fillId="0" borderId="37" xfId="0" applyFont="1" applyBorder="1" applyAlignment="1">
      <alignment vertical="center"/>
    </xf>
    <xf numFmtId="0" fontId="1" fillId="0" borderId="38" xfId="0" applyFont="1" applyBorder="1" applyAlignment="1">
      <alignment vertical="center"/>
    </xf>
    <xf numFmtId="0" fontId="0" fillId="0" borderId="39"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1" fontId="7" fillId="0" borderId="17" xfId="0" applyNumberFormat="1" applyFont="1" applyBorder="1" applyAlignment="1">
      <alignment vertical="center"/>
    </xf>
    <xf numFmtId="1" fontId="7" fillId="0" borderId="43" xfId="0" applyNumberFormat="1" applyFont="1" applyBorder="1" applyAlignment="1">
      <alignment vertical="center"/>
    </xf>
    <xf numFmtId="1" fontId="6" fillId="0" borderId="44" xfId="0" applyNumberFormat="1" applyFont="1" applyBorder="1" applyAlignment="1">
      <alignment vertical="center"/>
    </xf>
    <xf numFmtId="1" fontId="6" fillId="0" borderId="45" xfId="0" applyNumberFormat="1" applyFont="1" applyBorder="1" applyAlignment="1">
      <alignment vertical="center"/>
    </xf>
    <xf numFmtId="1" fontId="6" fillId="0" borderId="29" xfId="0" applyNumberFormat="1" applyFont="1" applyBorder="1" applyAlignment="1">
      <alignment vertical="center"/>
    </xf>
    <xf numFmtId="1" fontId="6" fillId="0" borderId="28" xfId="0" applyNumberFormat="1" applyFont="1" applyBorder="1" applyAlignment="1">
      <alignment vertical="center"/>
    </xf>
    <xf numFmtId="0" fontId="2" fillId="0" borderId="12" xfId="0" applyFont="1" applyBorder="1"/>
    <xf numFmtId="165" fontId="6" fillId="0" borderId="5" xfId="0" applyNumberFormat="1" applyFont="1" applyBorder="1" applyAlignment="1">
      <alignment vertical="center"/>
    </xf>
    <xf numFmtId="1" fontId="6" fillId="0" borderId="5" xfId="0" applyNumberFormat="1" applyFont="1" applyBorder="1" applyAlignment="1">
      <alignment vertical="center"/>
    </xf>
    <xf numFmtId="1" fontId="6" fillId="0" borderId="46" xfId="0" applyNumberFormat="1" applyFont="1" applyBorder="1" applyAlignment="1">
      <alignment vertical="center"/>
    </xf>
    <xf numFmtId="1" fontId="7" fillId="0" borderId="11" xfId="0" applyNumberFormat="1" applyFont="1" applyBorder="1" applyAlignment="1">
      <alignment vertical="center"/>
    </xf>
    <xf numFmtId="0" fontId="16" fillId="0" borderId="0" xfId="0" applyFont="1"/>
    <xf numFmtId="1" fontId="2" fillId="0" borderId="16" xfId="0" applyNumberFormat="1" applyFont="1" applyBorder="1" applyAlignment="1">
      <alignment horizontal="center"/>
    </xf>
    <xf numFmtId="1" fontId="2" fillId="0" borderId="34" xfId="0" applyNumberFormat="1" applyFont="1" applyBorder="1" applyAlignment="1">
      <alignment horizontal="center"/>
    </xf>
    <xf numFmtId="1" fontId="7" fillId="0" borderId="33" xfId="0" applyNumberFormat="1" applyFont="1" applyBorder="1" applyAlignment="1">
      <alignment vertical="center"/>
    </xf>
    <xf numFmtId="165" fontId="7" fillId="0" borderId="13" xfId="0" applyNumberFormat="1" applyFont="1" applyBorder="1" applyAlignment="1">
      <alignment vertical="center"/>
    </xf>
    <xf numFmtId="165" fontId="7" fillId="0" borderId="14" xfId="0" applyNumberFormat="1" applyFont="1" applyBorder="1" applyAlignment="1">
      <alignment vertical="center"/>
    </xf>
    <xf numFmtId="165" fontId="7" fillId="0" borderId="17" xfId="0" applyNumberFormat="1" applyFont="1" applyBorder="1" applyAlignment="1">
      <alignment vertical="center"/>
    </xf>
    <xf numFmtId="165" fontId="7" fillId="0" borderId="32" xfId="0" applyNumberFormat="1" applyFont="1" applyBorder="1" applyAlignment="1">
      <alignment vertical="center"/>
    </xf>
    <xf numFmtId="165" fontId="1" fillId="0" borderId="5" xfId="0" applyNumberFormat="1" applyFont="1" applyBorder="1" applyAlignment="1">
      <alignment vertical="center"/>
    </xf>
    <xf numFmtId="165" fontId="1" fillId="0" borderId="15" xfId="0" applyNumberFormat="1" applyFont="1" applyBorder="1" applyAlignment="1">
      <alignment vertical="center"/>
    </xf>
    <xf numFmtId="165" fontId="1" fillId="0" borderId="20" xfId="0" applyNumberFormat="1" applyFont="1" applyBorder="1" applyAlignment="1">
      <alignment vertical="center"/>
    </xf>
    <xf numFmtId="165" fontId="1" fillId="0" borderId="35" xfId="0" applyNumberFormat="1" applyFont="1" applyBorder="1" applyAlignment="1">
      <alignment vertical="center"/>
    </xf>
    <xf numFmtId="165" fontId="1" fillId="0" borderId="21" xfId="0" applyNumberFormat="1" applyFont="1" applyBorder="1" applyAlignment="1">
      <alignment vertical="center"/>
    </xf>
    <xf numFmtId="165" fontId="1" fillId="0" borderId="1" xfId="0" applyNumberFormat="1" applyFont="1" applyBorder="1" applyAlignment="1">
      <alignment vertical="center"/>
    </xf>
    <xf numFmtId="165" fontId="1" fillId="0" borderId="10" xfId="0" applyNumberFormat="1" applyFont="1" applyBorder="1" applyAlignment="1">
      <alignment vertical="center"/>
    </xf>
    <xf numFmtId="165" fontId="1" fillId="0" borderId="39" xfId="0" applyNumberFormat="1" applyFont="1" applyBorder="1" applyAlignment="1">
      <alignment vertical="center"/>
    </xf>
    <xf numFmtId="165" fontId="1" fillId="0" borderId="40" xfId="0" applyNumberFormat="1" applyFont="1" applyBorder="1" applyAlignment="1">
      <alignment vertical="center"/>
    </xf>
    <xf numFmtId="165" fontId="1" fillId="0" borderId="41" xfId="0" applyNumberFormat="1" applyFont="1" applyBorder="1" applyAlignment="1">
      <alignment vertical="center"/>
    </xf>
    <xf numFmtId="165" fontId="1" fillId="0" borderId="22" xfId="0" applyNumberFormat="1" applyFont="1" applyBorder="1" applyAlignment="1">
      <alignment vertical="center"/>
    </xf>
    <xf numFmtId="165" fontId="1" fillId="0" borderId="18" xfId="0" applyNumberFormat="1" applyFont="1" applyBorder="1" applyAlignment="1">
      <alignment vertical="center"/>
    </xf>
    <xf numFmtId="165" fontId="1" fillId="0" borderId="19" xfId="0" applyNumberFormat="1" applyFont="1" applyBorder="1" applyAlignment="1">
      <alignment vertical="center"/>
    </xf>
    <xf numFmtId="165" fontId="1" fillId="0" borderId="23" xfId="0" applyNumberFormat="1" applyFont="1" applyBorder="1" applyAlignment="1">
      <alignment vertical="center"/>
    </xf>
    <xf numFmtId="165" fontId="1" fillId="0" borderId="7" xfId="0" applyNumberFormat="1" applyFont="1" applyBorder="1" applyAlignment="1">
      <alignment vertical="center"/>
    </xf>
    <xf numFmtId="165" fontId="1" fillId="0" borderId="8" xfId="0" applyNumberFormat="1" applyFont="1" applyBorder="1" applyAlignment="1">
      <alignment vertical="center"/>
    </xf>
    <xf numFmtId="165" fontId="15" fillId="0" borderId="13" xfId="0" applyNumberFormat="1" applyFont="1" applyBorder="1" applyAlignment="1">
      <alignment vertical="center"/>
    </xf>
    <xf numFmtId="165" fontId="15" fillId="0" borderId="14" xfId="0" applyNumberFormat="1" applyFont="1" applyBorder="1" applyAlignment="1">
      <alignment vertical="center"/>
    </xf>
    <xf numFmtId="165" fontId="15" fillId="0" borderId="17" xfId="0" applyNumberFormat="1" applyFont="1" applyBorder="1" applyAlignment="1">
      <alignment vertical="center"/>
    </xf>
    <xf numFmtId="0" fontId="1" fillId="0" borderId="0" xfId="0" applyFont="1" applyBorder="1" applyAlignment="1">
      <alignment vertical="center"/>
    </xf>
    <xf numFmtId="0" fontId="0" fillId="0" borderId="0" xfId="0" applyBorder="1" applyAlignment="1">
      <alignment vertical="center"/>
    </xf>
    <xf numFmtId="0" fontId="6" fillId="0" borderId="0" xfId="0" applyFont="1" applyBorder="1" applyAlignment="1">
      <alignment vertical="center"/>
    </xf>
    <xf numFmtId="1" fontId="5" fillId="0" borderId="12" xfId="0" applyNumberFormat="1"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 xfId="0" applyBorder="1" applyAlignment="1">
      <alignment horizontal="center" vertical="center" wrapText="1"/>
    </xf>
    <xf numFmtId="0" fontId="0" fillId="0" borderId="42" xfId="0" applyBorder="1" applyAlignment="1">
      <alignment horizontal="center" vertical="center" wrapText="1"/>
    </xf>
    <xf numFmtId="1" fontId="2" fillId="0" borderId="12" xfId="0" applyNumberFormat="1" applyFont="1" applyBorder="1" applyAlignment="1">
      <alignment horizontal="center" vertical="center"/>
    </xf>
    <xf numFmtId="1" fontId="2" fillId="0" borderId="33" xfId="0" applyNumberFormat="1" applyFont="1" applyBorder="1" applyAlignment="1">
      <alignment horizontal="center" vertical="center"/>
    </xf>
    <xf numFmtId="1" fontId="2" fillId="0" borderId="34" xfId="0" applyNumberFormat="1" applyFont="1" applyBorder="1" applyAlignment="1">
      <alignment horizontal="center" vertical="center"/>
    </xf>
    <xf numFmtId="1" fontId="2" fillId="0" borderId="12" xfId="0" applyNumberFormat="1" applyFont="1" applyBorder="1" applyAlignment="1">
      <alignment horizontal="center"/>
    </xf>
    <xf numFmtId="1" fontId="2" fillId="0" borderId="33" xfId="0" applyNumberFormat="1" applyFont="1" applyBorder="1" applyAlignment="1">
      <alignment horizontal="center"/>
    </xf>
    <xf numFmtId="1" fontId="2" fillId="0" borderId="34" xfId="0" applyNumberFormat="1" applyFont="1" applyBorder="1" applyAlignment="1">
      <alignment horizontal="center"/>
    </xf>
    <xf numFmtId="0" fontId="1" fillId="0" borderId="1" xfId="0" applyFont="1" applyBorder="1" applyAlignment="1">
      <alignment horizontal="left" vertical="center"/>
    </xf>
    <xf numFmtId="0" fontId="1" fillId="0" borderId="10" xfId="0" applyFont="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11" fillId="0" borderId="0" xfId="0" applyFont="1" applyAlignment="1">
      <alignment horizontal="center"/>
    </xf>
    <xf numFmtId="0" fontId="0" fillId="0" borderId="26"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0" xfId="0" applyFill="1" applyBorder="1" applyAlignment="1">
      <alignment horizontal="left" wrapText="1" indent="2"/>
    </xf>
    <xf numFmtId="0" fontId="0" fillId="0" borderId="23"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65" fontId="1" fillId="0" borderId="47" xfId="0" applyNumberFormat="1" applyFont="1" applyBorder="1" applyAlignment="1">
      <alignment vertical="center"/>
    </xf>
    <xf numFmtId="165" fontId="1" fillId="0" borderId="48" xfId="0" applyNumberFormat="1" applyFont="1" applyBorder="1" applyAlignment="1">
      <alignment vertical="center"/>
    </xf>
    <xf numFmtId="165" fontId="1" fillId="0" borderId="49" xfId="0" applyNumberFormat="1" applyFont="1" applyBorder="1" applyAlignment="1">
      <alignment vertical="center"/>
    </xf>
    <xf numFmtId="165" fontId="7" fillId="0" borderId="33" xfId="0" applyNumberFormat="1" applyFont="1" applyBorder="1" applyAlignment="1">
      <alignment vertical="center"/>
    </xf>
    <xf numFmtId="165" fontId="1" fillId="0" borderId="50" xfId="0" applyNumberFormat="1" applyFont="1" applyBorder="1" applyAlignment="1">
      <alignment vertical="center"/>
    </xf>
    <xf numFmtId="165" fontId="1" fillId="0" borderId="51" xfId="0" applyNumberFormat="1" applyFont="1" applyBorder="1" applyAlignment="1">
      <alignment vertical="center"/>
    </xf>
    <xf numFmtId="165" fontId="15" fillId="0" borderId="33" xfId="0" applyNumberFormat="1" applyFont="1" applyBorder="1" applyAlignment="1">
      <alignment vertical="center"/>
    </xf>
    <xf numFmtId="165" fontId="1" fillId="0" borderId="44" xfId="0" applyNumberFormat="1" applyFont="1" applyBorder="1" applyAlignment="1">
      <alignment vertical="center"/>
    </xf>
    <xf numFmtId="165" fontId="1" fillId="0" borderId="52" xfId="0" applyNumberFormat="1" applyFont="1" applyBorder="1" applyAlignment="1">
      <alignment vertical="center"/>
    </xf>
    <xf numFmtId="165" fontId="1" fillId="0" borderId="53" xfId="0" applyNumberFormat="1" applyFont="1" applyBorder="1" applyAlignment="1">
      <alignment vertical="center"/>
    </xf>
    <xf numFmtId="165" fontId="7" fillId="0" borderId="54" xfId="0" applyNumberFormat="1" applyFont="1" applyBorder="1" applyAlignment="1">
      <alignment vertical="center"/>
    </xf>
    <xf numFmtId="165" fontId="1" fillId="0" borderId="6" xfId="0" applyNumberFormat="1" applyFont="1" applyBorder="1" applyAlignment="1">
      <alignment vertical="center"/>
    </xf>
    <xf numFmtId="165" fontId="1" fillId="0" borderId="9" xfId="0" applyNumberFormat="1" applyFont="1" applyBorder="1" applyAlignment="1">
      <alignment vertical="center"/>
    </xf>
    <xf numFmtId="165" fontId="1" fillId="0" borderId="1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tyles" Target="styles.xml"/>
  <Relationship Id="rId4" Type="http://schemas.openxmlformats.org/officeDocument/2006/relationships/sharedStrings" Target="sharedStrings.xml"/>
  <Relationship Id="rId5" Type="http://schemas.openxmlformats.org/officeDocument/2006/relationships/calcChain" Target="calcChain.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sheetPr>
    <pageSetUpPr fitToPage="1"/>
  </sheetPr>
  <dimension ref="A1:R39"/>
  <sheetViews>
    <sheetView showGridLines="0" tabSelected="1" zoomScaleNormal="100" workbookViewId="0"/>
  </sheetViews>
  <sheetFormatPr defaultRowHeight="15"/>
  <cols>
    <col min="1" max="1" width="3.140625" customWidth="1"/>
    <col min="2" max="2" width="4.140625" customWidth="1"/>
    <col min="3" max="3" width="66.7109375" customWidth="1"/>
    <col min="4" max="7" width="6.7109375" customWidth="1"/>
    <col min="8" max="8" width="7.85546875" customWidth="1"/>
    <col min="9" max="12" width="6.7109375" customWidth="1"/>
    <col min="13" max="13" width="7.85546875" customWidth="1"/>
    <col min="14" max="18" width="9.7109375" customWidth="1"/>
  </cols>
  <sheetData>
    <row r="1" spans="1:18" ht="15.75" thickBot="1">
      <c r="A1" s="10" t="s">
        <v>46</v>
      </c>
    </row>
    <row r="2" spans="1:18" ht="16.5" customHeight="1">
      <c r="B2" s="110" t="s">
        <v>0</v>
      </c>
      <c r="C2" s="110"/>
      <c r="D2" s="63"/>
      <c r="F2" s="111" t="s">
        <v>7</v>
      </c>
      <c r="G2" s="26" t="s">
        <v>8</v>
      </c>
      <c r="H2" s="106" t="s">
        <v>9</v>
      </c>
      <c r="I2" s="106"/>
      <c r="J2" s="106"/>
      <c r="K2" s="106"/>
      <c r="L2" s="106"/>
      <c r="M2" s="106"/>
      <c r="N2" s="107"/>
      <c r="O2" s="91"/>
    </row>
    <row r="3" spans="1:18" ht="16.5" customHeight="1">
      <c r="B3" s="110" t="s">
        <v>1</v>
      </c>
      <c r="C3" s="110"/>
      <c r="D3" s="1"/>
      <c r="F3" s="112"/>
      <c r="G3" s="27" t="s">
        <v>10</v>
      </c>
      <c r="H3" s="104" t="s">
        <v>11</v>
      </c>
      <c r="I3" s="104"/>
      <c r="J3" s="104"/>
      <c r="K3" s="104"/>
      <c r="L3" s="104"/>
      <c r="M3" s="104"/>
      <c r="N3" s="105"/>
      <c r="O3" s="90"/>
    </row>
    <row r="4" spans="1:18" ht="16.5" customHeight="1" thickBot="1">
      <c r="B4" s="110" t="s">
        <v>2</v>
      </c>
      <c r="C4" s="110"/>
      <c r="F4" s="113"/>
      <c r="G4" s="28" t="s">
        <v>22</v>
      </c>
      <c r="H4" s="108" t="s">
        <v>12</v>
      </c>
      <c r="I4" s="108"/>
      <c r="J4" s="108"/>
      <c r="K4" s="108"/>
      <c r="L4" s="108"/>
      <c r="M4" s="108"/>
      <c r="N4" s="109"/>
      <c r="O4" s="92"/>
    </row>
    <row r="5" spans="1:18" ht="18.75">
      <c r="B5" s="110" t="s">
        <v>44</v>
      </c>
      <c r="C5" s="110"/>
      <c r="M5" s="3"/>
    </row>
    <row r="6" spans="1:18">
      <c r="C6" s="3"/>
      <c r="D6" s="2"/>
      <c r="E6" s="2"/>
      <c r="F6" s="2"/>
      <c r="G6" s="2"/>
      <c r="H6" s="2"/>
      <c r="I6" s="2"/>
      <c r="J6" s="2"/>
      <c r="K6" s="2"/>
      <c r="L6" s="2"/>
      <c r="N6" s="2"/>
      <c r="P6" s="2"/>
      <c r="Q6" s="2"/>
      <c r="R6" s="2"/>
    </row>
    <row r="7" spans="1:18" ht="21.75" thickBot="1">
      <c r="B7" s="8" t="s">
        <v>23</v>
      </c>
      <c r="D7" s="2"/>
      <c r="E7" s="2"/>
      <c r="F7" s="2"/>
      <c r="G7" s="2"/>
      <c r="H7" s="2"/>
      <c r="I7" s="2"/>
      <c r="J7" s="2"/>
      <c r="K7" s="2"/>
      <c r="L7" s="2"/>
      <c r="M7" s="2"/>
      <c r="N7" s="2"/>
      <c r="O7" s="2"/>
      <c r="P7" s="2"/>
      <c r="Q7" s="2"/>
      <c r="R7" s="2"/>
    </row>
    <row r="8" spans="1:18" ht="15.75" thickBot="1">
      <c r="C8" s="4" t="s">
        <v>15</v>
      </c>
      <c r="D8" s="101">
        <v>85</v>
      </c>
      <c r="E8" s="102"/>
      <c r="F8" s="102"/>
      <c r="G8" s="102"/>
      <c r="H8" s="102"/>
      <c r="I8" s="101">
        <v>230</v>
      </c>
      <c r="J8" s="102"/>
      <c r="K8" s="102"/>
      <c r="L8" s="102"/>
      <c r="M8" s="103"/>
      <c r="N8" s="64">
        <v>362</v>
      </c>
      <c r="O8" s="64">
        <v>509</v>
      </c>
      <c r="P8" s="64">
        <v>654</v>
      </c>
      <c r="Q8" s="64">
        <v>800</v>
      </c>
      <c r="R8" s="65">
        <v>945</v>
      </c>
    </row>
    <row r="9" spans="1:18">
      <c r="D9" s="5"/>
      <c r="E9" s="5"/>
      <c r="F9" s="5"/>
      <c r="G9" s="6"/>
      <c r="H9" s="6"/>
      <c r="I9" s="6"/>
      <c r="J9" s="6"/>
      <c r="K9" s="6"/>
      <c r="L9" s="6"/>
      <c r="M9" s="11"/>
    </row>
    <row r="10" spans="1:18" ht="15.75" thickBot="1">
      <c r="B10" s="9" t="s">
        <v>21</v>
      </c>
      <c r="D10" s="1" t="s">
        <v>36</v>
      </c>
    </row>
    <row r="11" spans="1:18" ht="18" thickBot="1">
      <c r="B11" s="7"/>
      <c r="C11" s="30" t="s">
        <v>37</v>
      </c>
      <c r="D11" s="98">
        <v>26</v>
      </c>
      <c r="E11" s="99"/>
      <c r="F11" s="99"/>
      <c r="G11" s="99"/>
      <c r="H11" s="100"/>
      <c r="I11" s="98">
        <v>80</v>
      </c>
      <c r="J11" s="99"/>
      <c r="K11" s="99"/>
      <c r="L11" s="99"/>
      <c r="M11" s="100"/>
      <c r="N11" s="93">
        <v>20</v>
      </c>
      <c r="O11" s="18">
        <f>MAX(0,O8-N32-O14)</f>
        <v>0</v>
      </c>
      <c r="P11" s="18" t="s">
        <v>35</v>
      </c>
      <c r="Q11" s="18" t="s">
        <v>35</v>
      </c>
      <c r="R11" s="25" t="s">
        <v>35</v>
      </c>
    </row>
    <row r="12" spans="1:18" ht="18" customHeight="1">
      <c r="B12" s="7"/>
      <c r="C12" s="31" t="s">
        <v>13</v>
      </c>
      <c r="D12" s="115" t="s">
        <v>39</v>
      </c>
      <c r="E12" s="116"/>
      <c r="F12" s="116"/>
      <c r="G12" s="117"/>
      <c r="H12" s="96" t="s">
        <v>38</v>
      </c>
      <c r="I12" s="115">
        <v>2015</v>
      </c>
      <c r="J12" s="116"/>
      <c r="K12" s="116"/>
      <c r="L12" s="117"/>
      <c r="M12" s="96" t="s">
        <v>43</v>
      </c>
      <c r="N12" s="94">
        <v>2016</v>
      </c>
      <c r="O12" s="94">
        <v>2017</v>
      </c>
      <c r="P12" s="94">
        <v>2018</v>
      </c>
      <c r="Q12" s="94">
        <v>2019</v>
      </c>
      <c r="R12" s="94">
        <v>2020</v>
      </c>
    </row>
    <row r="13" spans="1:18" ht="18" customHeight="1" thickBot="1">
      <c r="B13" s="7"/>
      <c r="C13" s="32" t="s">
        <v>14</v>
      </c>
      <c r="D13" s="49" t="s">
        <v>3</v>
      </c>
      <c r="E13" s="50" t="s">
        <v>4</v>
      </c>
      <c r="F13" s="50" t="s">
        <v>5</v>
      </c>
      <c r="G13" s="51" t="s">
        <v>6</v>
      </c>
      <c r="H13" s="97"/>
      <c r="I13" s="49" t="s">
        <v>3</v>
      </c>
      <c r="J13" s="50" t="s">
        <v>4</v>
      </c>
      <c r="K13" s="50" t="s">
        <v>5</v>
      </c>
      <c r="L13" s="51" t="s">
        <v>6</v>
      </c>
      <c r="M13" s="97"/>
      <c r="N13" s="95"/>
      <c r="O13" s="95"/>
      <c r="P13" s="95"/>
      <c r="Q13" s="95"/>
      <c r="R13" s="95"/>
    </row>
    <row r="14" spans="1:18" ht="18" thickBot="1">
      <c r="C14" s="29" t="s">
        <v>41</v>
      </c>
      <c r="D14" s="41">
        <f>SUM(D17+D23+D26)</f>
        <v>6.647456</v>
      </c>
      <c r="E14" s="42">
        <f t="shared" ref="E14:N14" si="0">SUM(E17+E23+E26)</f>
        <v>11.122171</v>
      </c>
      <c r="F14" s="42">
        <f t="shared" si="0"/>
        <v>23.191982999999997</v>
      </c>
      <c r="G14" s="52">
        <f t="shared" si="0"/>
        <v>48.023011999999994</v>
      </c>
      <c r="H14" s="66">
        <f t="shared" si="0"/>
        <v>88.984622000000002</v>
      </c>
      <c r="I14" s="41">
        <f>SUM(I17+I23+I26)</f>
        <v>35.078999999999994</v>
      </c>
      <c r="J14" s="42">
        <f t="shared" si="0"/>
        <v>50.452901000000004</v>
      </c>
      <c r="K14" s="42">
        <f t="shared" si="0"/>
        <v>63.281999999999996</v>
      </c>
      <c r="L14" s="52">
        <f t="shared" si="0"/>
        <v>92</v>
      </c>
      <c r="M14" s="66">
        <f t="shared" si="0"/>
        <v>240.81390100000004</v>
      </c>
      <c r="N14" s="33">
        <f t="shared" si="0"/>
        <v>400</v>
      </c>
      <c r="O14" s="19"/>
      <c r="P14" s="19"/>
      <c r="Q14" s="19"/>
      <c r="R14" s="19"/>
    </row>
    <row r="15" spans="1:18" ht="15.75" thickBot="1">
      <c r="C15" s="29" t="s">
        <v>42</v>
      </c>
      <c r="D15" s="41">
        <f t="shared" ref="D15:N15" si="1">SUM(D17+D23+D26+D30)</f>
        <v>6.647456</v>
      </c>
      <c r="E15" s="42">
        <f t="shared" si="1"/>
        <v>11.122171</v>
      </c>
      <c r="F15" s="42">
        <f t="shared" si="1"/>
        <v>23.191982999999997</v>
      </c>
      <c r="G15" s="52">
        <f t="shared" si="1"/>
        <v>56.971811999999993</v>
      </c>
      <c r="H15" s="66">
        <f t="shared" si="1"/>
        <v>97.933422000000007</v>
      </c>
      <c r="I15" s="41">
        <f t="shared" si="1"/>
        <v>40.003799999999991</v>
      </c>
      <c r="J15" s="42">
        <f t="shared" si="1"/>
        <v>55.202196000000001</v>
      </c>
      <c r="K15" s="42">
        <f t="shared" si="1"/>
        <v>82.281999999999996</v>
      </c>
      <c r="L15" s="52">
        <f t="shared" si="1"/>
        <v>124</v>
      </c>
      <c r="M15" s="66">
        <f t="shared" si="1"/>
        <v>301.48799600000007</v>
      </c>
      <c r="N15" s="33">
        <f t="shared" si="1"/>
        <v>456</v>
      </c>
      <c r="O15" s="19"/>
      <c r="P15" s="19"/>
      <c r="Q15" s="19"/>
      <c r="R15" s="19"/>
    </row>
    <row r="16" spans="1:18" ht="15.75" thickBot="1"/>
    <row r="17" spans="3:18" ht="15.75" thickBot="1">
      <c r="C17" s="12" t="s">
        <v>16</v>
      </c>
      <c r="D17" s="67">
        <f>SUM(D18:D22)</f>
        <v>1.155016</v>
      </c>
      <c r="E17" s="68">
        <f t="shared" ref="E17:N17" si="2">SUM(E18:E22)</f>
        <v>8.8810610000000008</v>
      </c>
      <c r="F17" s="68">
        <f t="shared" si="2"/>
        <v>17.263454999999997</v>
      </c>
      <c r="G17" s="69">
        <f t="shared" si="2"/>
        <v>24.928763</v>
      </c>
      <c r="H17" s="121">
        <f t="shared" si="2"/>
        <v>52.228294999999996</v>
      </c>
      <c r="I17" s="67">
        <f>SUM(I18:I22)</f>
        <v>24.368061999999998</v>
      </c>
      <c r="J17" s="68">
        <f>SUM(J18:J22)</f>
        <v>40.725173000000005</v>
      </c>
      <c r="K17" s="68">
        <f>SUM(K18:K22)</f>
        <v>46.281999999999996</v>
      </c>
      <c r="L17" s="69">
        <f>SUM(L18:L22)</f>
        <v>60</v>
      </c>
      <c r="M17" s="70">
        <f t="shared" si="2"/>
        <v>171.37523500000003</v>
      </c>
      <c r="N17" s="34">
        <f t="shared" si="2"/>
        <v>245</v>
      </c>
      <c r="O17" s="20"/>
      <c r="P17" s="20"/>
      <c r="Q17" s="20"/>
      <c r="R17" s="20"/>
    </row>
    <row r="18" spans="3:18">
      <c r="C18" s="14" t="s">
        <v>24</v>
      </c>
      <c r="D18" s="71">
        <v>0.64095100000000005</v>
      </c>
      <c r="E18" s="72">
        <v>8.8117610000000006</v>
      </c>
      <c r="F18" s="72">
        <v>17.232254999999999</v>
      </c>
      <c r="G18" s="73">
        <v>23.527901</v>
      </c>
      <c r="H18" s="118">
        <f t="shared" ref="H18:H30" si="3">SUM(D18:G18)</f>
        <v>50.212868</v>
      </c>
      <c r="I18" s="71">
        <v>22.172851999999999</v>
      </c>
      <c r="J18" s="72">
        <v>30.171893000000001</v>
      </c>
      <c r="K18" s="72">
        <v>33</v>
      </c>
      <c r="L18" s="73">
        <v>36</v>
      </c>
      <c r="M18" s="74">
        <f t="shared" ref="M18:M22" si="4">SUM(I18:L18)</f>
        <v>121.344745</v>
      </c>
      <c r="N18" s="36">
        <v>150</v>
      </c>
      <c r="O18" s="21"/>
      <c r="P18" s="21"/>
      <c r="Q18" s="21"/>
      <c r="R18" s="21"/>
    </row>
    <row r="19" spans="3:18">
      <c r="C19" s="15" t="s">
        <v>27</v>
      </c>
      <c r="D19" s="75">
        <v>0.51406499999999999</v>
      </c>
      <c r="E19" s="76">
        <v>0</v>
      </c>
      <c r="F19" s="76">
        <v>0</v>
      </c>
      <c r="G19" s="77">
        <v>0.18835199999999999</v>
      </c>
      <c r="H19" s="119">
        <f t="shared" si="3"/>
        <v>0.70241699999999996</v>
      </c>
      <c r="I19" s="75">
        <v>0.59816000000000003</v>
      </c>
      <c r="J19" s="76">
        <v>5.1486599999999996</v>
      </c>
      <c r="K19" s="76">
        <v>3</v>
      </c>
      <c r="L19" s="77">
        <v>4</v>
      </c>
      <c r="M19" s="74">
        <f t="shared" si="4"/>
        <v>12.74682</v>
      </c>
      <c r="N19" s="37">
        <v>20</v>
      </c>
      <c r="O19" s="22"/>
      <c r="P19" s="22"/>
      <c r="Q19" s="22"/>
      <c r="R19" s="22"/>
    </row>
    <row r="20" spans="3:18">
      <c r="C20" s="15" t="s">
        <v>26</v>
      </c>
      <c r="D20" s="75">
        <v>0</v>
      </c>
      <c r="E20" s="76">
        <v>0</v>
      </c>
      <c r="F20" s="76">
        <v>0</v>
      </c>
      <c r="G20" s="77">
        <v>0.22971</v>
      </c>
      <c r="H20" s="119">
        <f t="shared" si="3"/>
        <v>0.22971</v>
      </c>
      <c r="I20" s="75">
        <v>0</v>
      </c>
      <c r="J20" s="76">
        <v>0.91200000000000003</v>
      </c>
      <c r="K20" s="76">
        <v>2</v>
      </c>
      <c r="L20" s="77">
        <v>10</v>
      </c>
      <c r="M20" s="74">
        <f t="shared" si="4"/>
        <v>12.911999999999999</v>
      </c>
      <c r="N20" s="37">
        <v>40</v>
      </c>
      <c r="O20" s="22"/>
      <c r="P20" s="22"/>
      <c r="Q20" s="22"/>
      <c r="R20" s="22"/>
    </row>
    <row r="21" spans="3:18">
      <c r="C21" s="15" t="s">
        <v>25</v>
      </c>
      <c r="D21" s="75">
        <v>0</v>
      </c>
      <c r="E21" s="76">
        <v>0</v>
      </c>
      <c r="F21" s="76">
        <v>0</v>
      </c>
      <c r="G21" s="77">
        <v>0</v>
      </c>
      <c r="H21" s="119">
        <f t="shared" si="3"/>
        <v>0</v>
      </c>
      <c r="I21" s="75">
        <v>0</v>
      </c>
      <c r="J21" s="76">
        <v>0</v>
      </c>
      <c r="K21" s="76">
        <v>0.28199999999999997</v>
      </c>
      <c r="L21" s="77">
        <v>0</v>
      </c>
      <c r="M21" s="74">
        <f t="shared" si="4"/>
        <v>0.28199999999999997</v>
      </c>
      <c r="N21" s="37">
        <v>5</v>
      </c>
      <c r="O21" s="22"/>
      <c r="P21" s="22"/>
      <c r="Q21" s="22"/>
      <c r="R21" s="22"/>
    </row>
    <row r="22" spans="3:18" ht="15.75" thickBot="1">
      <c r="C22" s="16" t="s">
        <v>28</v>
      </c>
      <c r="D22" s="78">
        <v>0</v>
      </c>
      <c r="E22" s="79">
        <v>6.93E-2</v>
      </c>
      <c r="F22" s="79">
        <v>3.1199999999999999E-2</v>
      </c>
      <c r="G22" s="80">
        <v>0.98280000000000001</v>
      </c>
      <c r="H22" s="120">
        <f t="shared" si="3"/>
        <v>1.0832999999999999</v>
      </c>
      <c r="I22" s="78">
        <v>1.5970500000000001</v>
      </c>
      <c r="J22" s="79">
        <v>4.4926199999999996</v>
      </c>
      <c r="K22" s="79">
        <v>8</v>
      </c>
      <c r="L22" s="80">
        <v>10</v>
      </c>
      <c r="M22" s="74">
        <f t="shared" si="4"/>
        <v>24.089669999999998</v>
      </c>
      <c r="N22" s="38">
        <v>30</v>
      </c>
      <c r="O22" s="23"/>
      <c r="P22" s="23"/>
      <c r="Q22" s="23"/>
      <c r="R22" s="23"/>
    </row>
    <row r="23" spans="3:18" ht="15.75" thickBot="1">
      <c r="C23" s="12" t="s">
        <v>17</v>
      </c>
      <c r="D23" s="67">
        <f>SUM(D24:D25)</f>
        <v>5.4924400000000002</v>
      </c>
      <c r="E23" s="68">
        <f t="shared" ref="E23:N23" si="5">SUM(E24:E25)</f>
        <v>1.78163</v>
      </c>
      <c r="F23" s="68">
        <f t="shared" si="5"/>
        <v>5.6224799999999995</v>
      </c>
      <c r="G23" s="69">
        <f t="shared" si="5"/>
        <v>18.440898999999998</v>
      </c>
      <c r="H23" s="121">
        <f t="shared" si="3"/>
        <v>31.337448999999999</v>
      </c>
      <c r="I23" s="67">
        <f>SUM(I24:I25)</f>
        <v>7.4976279999999997</v>
      </c>
      <c r="J23" s="68">
        <f>SUM(J24:J25)</f>
        <v>8.7251630000000002</v>
      </c>
      <c r="K23" s="68">
        <f>SUM(K24:K25)</f>
        <v>11</v>
      </c>
      <c r="L23" s="69">
        <f>SUM(L24:L25)</f>
        <v>17</v>
      </c>
      <c r="M23" s="70">
        <f>SUM(M24:M25)</f>
        <v>44.222791000000001</v>
      </c>
      <c r="N23" s="35">
        <f t="shared" si="5"/>
        <v>80</v>
      </c>
      <c r="O23" s="20"/>
      <c r="P23" s="20"/>
      <c r="Q23" s="20"/>
      <c r="R23" s="20"/>
    </row>
    <row r="24" spans="3:18">
      <c r="C24" s="17" t="s">
        <v>29</v>
      </c>
      <c r="D24" s="71">
        <v>3.6693500000000001</v>
      </c>
      <c r="E24" s="72">
        <v>0.93274000000000001</v>
      </c>
      <c r="F24" s="72">
        <v>2.0931999999999999</v>
      </c>
      <c r="G24" s="73">
        <v>16.762848999999999</v>
      </c>
      <c r="H24" s="118">
        <f t="shared" si="3"/>
        <v>23.458138999999999</v>
      </c>
      <c r="I24" s="71">
        <v>6.6198579999999998</v>
      </c>
      <c r="J24" s="72">
        <v>7.4183630000000003</v>
      </c>
      <c r="K24" s="72">
        <v>10</v>
      </c>
      <c r="L24" s="73">
        <v>15</v>
      </c>
      <c r="M24" s="74">
        <f t="shared" ref="M24:M25" si="6">SUM(I24:L24)</f>
        <v>39.038221</v>
      </c>
      <c r="N24" s="39">
        <v>60</v>
      </c>
      <c r="O24" s="24"/>
      <c r="P24" s="24"/>
      <c r="Q24" s="24"/>
      <c r="R24" s="24"/>
    </row>
    <row r="25" spans="3:18" ht="15.75" thickBot="1">
      <c r="C25" s="16" t="s">
        <v>30</v>
      </c>
      <c r="D25" s="81">
        <v>1.8230900000000001</v>
      </c>
      <c r="E25" s="82">
        <v>0.84889000000000003</v>
      </c>
      <c r="F25" s="82">
        <v>3.52928</v>
      </c>
      <c r="G25" s="83">
        <v>1.67805</v>
      </c>
      <c r="H25" s="122">
        <f t="shared" si="3"/>
        <v>7.8793099999999994</v>
      </c>
      <c r="I25" s="78">
        <v>0.87777000000000005</v>
      </c>
      <c r="J25" s="79">
        <v>1.3068</v>
      </c>
      <c r="K25" s="79">
        <v>1</v>
      </c>
      <c r="L25" s="80">
        <v>2</v>
      </c>
      <c r="M25" s="74">
        <f t="shared" si="6"/>
        <v>5.1845699999999999</v>
      </c>
      <c r="N25" s="38">
        <v>20</v>
      </c>
      <c r="O25" s="23"/>
      <c r="P25" s="23"/>
      <c r="Q25" s="23"/>
      <c r="R25" s="23"/>
    </row>
    <row r="26" spans="3:18" ht="15.75" thickBot="1">
      <c r="C26" s="12" t="s">
        <v>18</v>
      </c>
      <c r="D26" s="67">
        <f>SUM(D27:D29)</f>
        <v>0</v>
      </c>
      <c r="E26" s="68">
        <f t="shared" ref="E26:N26" si="7">SUM(E27:E29)</f>
        <v>0.45948</v>
      </c>
      <c r="F26" s="68">
        <f t="shared" si="7"/>
        <v>0.30604799999999999</v>
      </c>
      <c r="G26" s="69">
        <f t="shared" si="7"/>
        <v>4.6533499999999997</v>
      </c>
      <c r="H26" s="121">
        <f t="shared" si="3"/>
        <v>5.4188779999999994</v>
      </c>
      <c r="I26" s="67">
        <f>SUM(I27:I29)</f>
        <v>3.2133099999999999</v>
      </c>
      <c r="J26" s="68">
        <f>SUM(J27:J29)</f>
        <v>1.0025649999999999</v>
      </c>
      <c r="K26" s="68">
        <f>SUM(K27:K29)</f>
        <v>6</v>
      </c>
      <c r="L26" s="69">
        <f>SUM(L27:L29)</f>
        <v>15</v>
      </c>
      <c r="M26" s="128">
        <f>SUM(M27:M29)</f>
        <v>25.215875</v>
      </c>
      <c r="N26" s="35">
        <f t="shared" si="7"/>
        <v>75</v>
      </c>
      <c r="O26" s="20"/>
      <c r="P26" s="20"/>
      <c r="Q26" s="20"/>
      <c r="R26" s="20"/>
    </row>
    <row r="27" spans="3:18">
      <c r="C27" s="17" t="s">
        <v>32</v>
      </c>
      <c r="D27" s="84">
        <v>0</v>
      </c>
      <c r="E27" s="85">
        <v>0</v>
      </c>
      <c r="F27" s="85">
        <v>9.9407999999999996E-2</v>
      </c>
      <c r="G27" s="86">
        <v>4.6533499999999997</v>
      </c>
      <c r="H27" s="123">
        <f t="shared" si="3"/>
        <v>4.752758</v>
      </c>
      <c r="I27" s="71">
        <v>3.2133099999999999</v>
      </c>
      <c r="J27" s="72">
        <v>0</v>
      </c>
      <c r="K27" s="72">
        <v>5</v>
      </c>
      <c r="L27" s="125">
        <v>5</v>
      </c>
      <c r="M27" s="129">
        <f t="shared" ref="M27:M30" si="8">SUM(I27:L27)</f>
        <v>13.21331</v>
      </c>
      <c r="N27" s="48">
        <v>30</v>
      </c>
      <c r="O27" s="24"/>
      <c r="P27" s="24"/>
      <c r="Q27" s="24"/>
      <c r="R27" s="24"/>
    </row>
    <row r="28" spans="3:18">
      <c r="C28" s="15" t="s">
        <v>33</v>
      </c>
      <c r="D28" s="75">
        <v>0</v>
      </c>
      <c r="E28" s="76">
        <v>0</v>
      </c>
      <c r="F28" s="76">
        <v>0</v>
      </c>
      <c r="G28" s="77">
        <v>0</v>
      </c>
      <c r="H28" s="119">
        <f t="shared" si="3"/>
        <v>0</v>
      </c>
      <c r="I28" s="75">
        <v>0</v>
      </c>
      <c r="J28" s="76">
        <v>0</v>
      </c>
      <c r="K28" s="76">
        <v>0</v>
      </c>
      <c r="L28" s="126">
        <v>5</v>
      </c>
      <c r="M28" s="130">
        <f t="shared" si="8"/>
        <v>5</v>
      </c>
      <c r="N28" s="46">
        <v>30</v>
      </c>
      <c r="O28" s="22"/>
      <c r="P28" s="22"/>
      <c r="Q28" s="22"/>
      <c r="R28" s="22"/>
    </row>
    <row r="29" spans="3:18" ht="15.75" thickBot="1">
      <c r="C29" s="16" t="s">
        <v>31</v>
      </c>
      <c r="D29" s="81">
        <v>0</v>
      </c>
      <c r="E29" s="82">
        <v>0.45948</v>
      </c>
      <c r="F29" s="82">
        <v>0.20663999999999999</v>
      </c>
      <c r="G29" s="83">
        <v>0</v>
      </c>
      <c r="H29" s="122">
        <f t="shared" si="3"/>
        <v>0.66612000000000005</v>
      </c>
      <c r="I29" s="78">
        <v>0</v>
      </c>
      <c r="J29" s="79">
        <v>1.0025649999999999</v>
      </c>
      <c r="K29" s="79">
        <v>1</v>
      </c>
      <c r="L29" s="127">
        <v>5</v>
      </c>
      <c r="M29" s="131">
        <f t="shared" si="8"/>
        <v>7.0025649999999997</v>
      </c>
      <c r="N29" s="47">
        <v>15</v>
      </c>
      <c r="O29" s="23"/>
      <c r="P29" s="23"/>
      <c r="Q29" s="23"/>
      <c r="R29" s="23"/>
    </row>
    <row r="30" spans="3:18" ht="15.75" thickBot="1">
      <c r="C30" s="12" t="s">
        <v>19</v>
      </c>
      <c r="D30" s="87">
        <v>0</v>
      </c>
      <c r="E30" s="88">
        <v>0</v>
      </c>
      <c r="F30" s="88">
        <v>0</v>
      </c>
      <c r="G30" s="89">
        <v>8.9488000000000003</v>
      </c>
      <c r="H30" s="124">
        <f t="shared" si="3"/>
        <v>8.9488000000000003</v>
      </c>
      <c r="I30" s="87">
        <v>4.9248000000000003</v>
      </c>
      <c r="J30" s="88">
        <v>4.749295</v>
      </c>
      <c r="K30" s="88">
        <v>19</v>
      </c>
      <c r="L30" s="89">
        <v>32</v>
      </c>
      <c r="M30" s="124">
        <f t="shared" si="8"/>
        <v>60.674095000000001</v>
      </c>
      <c r="N30" s="62">
        <v>56</v>
      </c>
      <c r="O30" s="20"/>
      <c r="P30" s="20"/>
      <c r="Q30" s="20"/>
      <c r="R30" s="20"/>
    </row>
    <row r="31" spans="3:18" ht="15.75" thickBot="1">
      <c r="D31" s="40"/>
      <c r="E31" s="40"/>
      <c r="F31" s="40"/>
      <c r="G31" s="40"/>
      <c r="H31" s="40"/>
      <c r="I31" s="40"/>
      <c r="J31" s="40"/>
      <c r="K31" s="40"/>
      <c r="L31" s="40"/>
      <c r="M31" s="40"/>
      <c r="N31" s="40"/>
    </row>
    <row r="32" spans="3:18" ht="15.75" thickBot="1">
      <c r="C32" s="58" t="s">
        <v>20</v>
      </c>
      <c r="D32" s="41">
        <f>SUM(D33:D36)</f>
        <v>6.647456</v>
      </c>
      <c r="E32" s="42">
        <f>SUM(E33:E36)</f>
        <v>17.769627</v>
      </c>
      <c r="F32" s="42">
        <f t="shared" ref="F32:N32" si="9">SUM(F33:F36)</f>
        <v>40.96161</v>
      </c>
      <c r="G32" s="53">
        <f t="shared" si="9"/>
        <v>97.933422000000007</v>
      </c>
      <c r="H32" s="33">
        <f>G32</f>
        <v>97.933422000000007</v>
      </c>
      <c r="I32" s="41">
        <f>SUM(I33:I36)</f>
        <v>40.003799999999991</v>
      </c>
      <c r="J32" s="42">
        <f>SUM(J33:J36)</f>
        <v>95.205995999999999</v>
      </c>
      <c r="K32" s="42">
        <f t="shared" si="9"/>
        <v>177.48799600000001</v>
      </c>
      <c r="L32" s="53">
        <f t="shared" si="9"/>
        <v>301.48799600000001</v>
      </c>
      <c r="M32" s="33">
        <f t="shared" si="9"/>
        <v>301.48799600000001</v>
      </c>
      <c r="N32" s="33">
        <f t="shared" si="9"/>
        <v>757.48799599999995</v>
      </c>
      <c r="O32" s="33"/>
      <c r="P32" s="33"/>
      <c r="Q32" s="33"/>
      <c r="R32" s="33"/>
    </row>
    <row r="33" spans="3:18">
      <c r="C33" s="14" t="s">
        <v>16</v>
      </c>
      <c r="D33" s="59">
        <f>D17</f>
        <v>1.155016</v>
      </c>
      <c r="E33" s="45">
        <f>E17+D33</f>
        <v>10.036077000000001</v>
      </c>
      <c r="F33" s="43">
        <f t="shared" ref="F33:G33" si="10">F17+E33</f>
        <v>27.299531999999999</v>
      </c>
      <c r="G33" s="54">
        <f t="shared" si="10"/>
        <v>52.228295000000003</v>
      </c>
      <c r="H33" s="56">
        <f t="shared" ref="H33:H36" si="11">G33</f>
        <v>52.228295000000003</v>
      </c>
      <c r="I33" s="59">
        <f>I17</f>
        <v>24.368061999999998</v>
      </c>
      <c r="J33" s="45">
        <f>J17+I33</f>
        <v>65.093235000000007</v>
      </c>
      <c r="K33" s="43">
        <f t="shared" ref="K33" si="12">K17+J33</f>
        <v>111.375235</v>
      </c>
      <c r="L33" s="54">
        <f t="shared" ref="L33" si="13">L17+K33</f>
        <v>171.375235</v>
      </c>
      <c r="M33" s="56">
        <f t="shared" ref="M33:M36" si="14">L33</f>
        <v>171.375235</v>
      </c>
      <c r="N33" s="56">
        <f>N17+M33</f>
        <v>416.37523499999998</v>
      </c>
      <c r="O33" s="56"/>
      <c r="P33" s="56"/>
      <c r="Q33" s="56"/>
      <c r="R33" s="56"/>
    </row>
    <row r="34" spans="3:18">
      <c r="C34" s="15" t="s">
        <v>17</v>
      </c>
      <c r="D34" s="59">
        <f>D23</f>
        <v>5.4924400000000002</v>
      </c>
      <c r="E34" s="45">
        <f>E23+D34</f>
        <v>7.27407</v>
      </c>
      <c r="F34" s="43">
        <f t="shared" ref="F34:G34" si="15">F23+E34</f>
        <v>12.89655</v>
      </c>
      <c r="G34" s="54">
        <f t="shared" si="15"/>
        <v>31.337448999999999</v>
      </c>
      <c r="H34" s="56">
        <f t="shared" si="11"/>
        <v>31.337448999999999</v>
      </c>
      <c r="I34" s="59">
        <f>I23</f>
        <v>7.4976279999999997</v>
      </c>
      <c r="J34" s="45">
        <f>J23+I34</f>
        <v>16.222791000000001</v>
      </c>
      <c r="K34" s="43">
        <f t="shared" ref="K34" si="16">K23+J34</f>
        <v>27.222791000000001</v>
      </c>
      <c r="L34" s="54">
        <f t="shared" ref="L34" si="17">L23+K34</f>
        <v>44.222791000000001</v>
      </c>
      <c r="M34" s="56">
        <f t="shared" si="14"/>
        <v>44.222791000000001</v>
      </c>
      <c r="N34" s="56">
        <f>N23+M34</f>
        <v>124.222791</v>
      </c>
      <c r="O34" s="56"/>
      <c r="P34" s="56"/>
      <c r="Q34" s="56"/>
      <c r="R34" s="56"/>
    </row>
    <row r="35" spans="3:18">
      <c r="C35" s="15" t="s">
        <v>18</v>
      </c>
      <c r="D35" s="60">
        <f>D26</f>
        <v>0</v>
      </c>
      <c r="E35" s="43">
        <f>E26+D35</f>
        <v>0.45948</v>
      </c>
      <c r="F35" s="43">
        <f t="shared" ref="F35:G35" si="18">F26+E35</f>
        <v>0.76552799999999999</v>
      </c>
      <c r="G35" s="54">
        <f t="shared" si="18"/>
        <v>5.4188779999999994</v>
      </c>
      <c r="H35" s="56">
        <f t="shared" si="11"/>
        <v>5.4188779999999994</v>
      </c>
      <c r="I35" s="60">
        <f>I26</f>
        <v>3.2133099999999999</v>
      </c>
      <c r="J35" s="43">
        <f>J26+I35</f>
        <v>4.2158749999999996</v>
      </c>
      <c r="K35" s="43">
        <f t="shared" ref="K35" si="19">K26+J35</f>
        <v>10.215875</v>
      </c>
      <c r="L35" s="54">
        <f t="shared" ref="L35" si="20">L26+K35</f>
        <v>25.215875</v>
      </c>
      <c r="M35" s="56">
        <f t="shared" si="14"/>
        <v>25.215875</v>
      </c>
      <c r="N35" s="56">
        <f>N26+M35</f>
        <v>100.215875</v>
      </c>
      <c r="O35" s="56"/>
      <c r="P35" s="56"/>
      <c r="Q35" s="56"/>
      <c r="R35" s="56"/>
    </row>
    <row r="36" spans="3:18" ht="15.75" thickBot="1">
      <c r="C36" s="16" t="s">
        <v>19</v>
      </c>
      <c r="D36" s="61">
        <f>D30</f>
        <v>0</v>
      </c>
      <c r="E36" s="44">
        <f>E30+D36</f>
        <v>0</v>
      </c>
      <c r="F36" s="44">
        <f t="shared" ref="F36:G36" si="21">F30+E36</f>
        <v>0</v>
      </c>
      <c r="G36" s="55">
        <f t="shared" si="21"/>
        <v>8.9488000000000003</v>
      </c>
      <c r="H36" s="57">
        <f t="shared" si="11"/>
        <v>8.9488000000000003</v>
      </c>
      <c r="I36" s="61">
        <f>I30</f>
        <v>4.9248000000000003</v>
      </c>
      <c r="J36" s="44">
        <f>J30+I36</f>
        <v>9.6740950000000012</v>
      </c>
      <c r="K36" s="44">
        <f t="shared" ref="K36" si="22">K30+J36</f>
        <v>28.674095000000001</v>
      </c>
      <c r="L36" s="55">
        <f t="shared" ref="L36" si="23">L30+K36</f>
        <v>60.674095000000001</v>
      </c>
      <c r="M36" s="57">
        <f t="shared" si="14"/>
        <v>60.674095000000001</v>
      </c>
      <c r="N36" s="57">
        <f>N30+M36</f>
        <v>116.67409499999999</v>
      </c>
      <c r="O36" s="57"/>
      <c r="P36" s="57"/>
      <c r="Q36" s="57"/>
      <c r="R36" s="57"/>
    </row>
    <row r="37" spans="3:18" ht="17.25">
      <c r="C37" s="13" t="s">
        <v>34</v>
      </c>
    </row>
    <row r="38" spans="3:18" ht="47.25" customHeight="1">
      <c r="C38" s="114" t="s">
        <v>40</v>
      </c>
      <c r="D38" s="114"/>
      <c r="E38" s="114"/>
      <c r="F38" s="114"/>
      <c r="G38" s="114"/>
      <c r="H38" s="114"/>
      <c r="I38" s="114"/>
      <c r="J38" s="114"/>
      <c r="K38" s="114"/>
      <c r="L38" s="114"/>
      <c r="M38" s="114"/>
      <c r="N38" s="114"/>
      <c r="O38" s="114"/>
      <c r="P38" s="114"/>
      <c r="Q38" s="114"/>
      <c r="R38" s="114"/>
    </row>
    <row r="39" spans="3:18" ht="17.25">
      <c r="C39" s="13" t="s">
        <v>45</v>
      </c>
    </row>
  </sheetData>
  <dataConsolidate/>
  <mergeCells count="22">
    <mergeCell ref="H12:H13"/>
    <mergeCell ref="D11:H11"/>
    <mergeCell ref="D8:H8"/>
    <mergeCell ref="C38:R38"/>
    <mergeCell ref="O12:O13"/>
    <mergeCell ref="P12:P13"/>
    <mergeCell ref="D12:G12"/>
    <mergeCell ref="I12:L12"/>
    <mergeCell ref="I8:M8"/>
    <mergeCell ref="H3:N3"/>
    <mergeCell ref="H2:N2"/>
    <mergeCell ref="H4:N4"/>
    <mergeCell ref="B5:C5"/>
    <mergeCell ref="B2:C2"/>
    <mergeCell ref="F2:F4"/>
    <mergeCell ref="B3:C3"/>
    <mergeCell ref="B4:C4"/>
    <mergeCell ref="Q12:Q13"/>
    <mergeCell ref="R12:R13"/>
    <mergeCell ref="M12:M13"/>
    <mergeCell ref="N12:N13"/>
    <mergeCell ref="I11:M11"/>
  </mergeCells>
  <pageMargins left="0.7" right="0.7" top="0.75" bottom="0.75" header="0.3" footer="0.3"/>
  <pageSetup scale="73" orientation="landscape" horizontalDpi="4294967293" r:id="rId1"/>
  <ignoredErrors>
    <ignoredError sqref="N26 D26:G26 I26:L26" formulaRange="1"/>
    <ignoredError sqref="M35:N35 H23 H26 H32 H36 M23 M26 M33:M34 M3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Compliance Obligation Worksheet</vt:lpstr>
    </vt:vector>
  </TitlesOfParts>
  <LinksUpToDate>false</LinksUpToDate>
  <SharedDoc>false</SharedDoc>
  <HyperlinksChanged>false</HyperlinksChanged>
  <AppVersion>12.0000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2014-01-09T01:55:40Z</dcterms:created>
  <dc:creator>DBreger</dc:creator>
  <lastModifiedBy>Mike Judge</lastModifiedBy>
  <lastPrinted>2014-09-15T23:10:28Z</lastPrinted>
  <dcterms:modified xsi:type="dcterms:W3CDTF">2015-08-28T00:37:15Z</dcterms:modified>
</coreProperties>
</file>