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Pisiewski\Documents\migration data\NG Data\"/>
    </mc:Choice>
  </mc:AlternateContent>
  <xr:revisionPtr revIDLastSave="0" documentId="13_ncr:1_{A24E1E47-9B70-4495-9761-F24458F78141}" xr6:coauthVersionLast="46" xr6:coauthVersionMax="46" xr10:uidLastSave="{00000000-0000-0000-0000-000000000000}"/>
  <bookViews>
    <workbookView xWindow="-110" yWindow="-110" windowWidth="19420" windowHeight="10420" xr2:uid="{00FEB3D9-BEEB-4D89-87B6-54FC2FF243A4}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E" sheetId="6" r:id="rId6"/>
    <sheet name="JULY" sheetId="7" r:id="rId7"/>
    <sheet name="AUG" sheetId="8" r:id="rId8"/>
    <sheet name="SEP" sheetId="9" r:id="rId9"/>
    <sheet name="OCT" sheetId="10" r:id="rId10"/>
    <sheet name="NOV" sheetId="11" r:id="rId11"/>
    <sheet name="DEC" sheetId="12" r:id="rId12"/>
    <sheet name="Annual" sheetId="13" r:id="rId13"/>
    <sheet name="Winter2018" sheetId="15" r:id="rId14"/>
    <sheet name="winterdata" sheetId="16" r:id="rId15"/>
  </sheets>
  <definedNames>
    <definedName name="_xlnm._FilterDatabase" localSheetId="14" hidden="1">winterdata!$A$2:$E$276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4" i="15" l="1"/>
  <c r="C44" i="15"/>
  <c r="K44" i="15" s="1"/>
  <c r="D44" i="15"/>
  <c r="E44" i="15"/>
  <c r="B45" i="15"/>
  <c r="C45" i="15"/>
  <c r="K45" i="15" s="1"/>
  <c r="D45" i="15"/>
  <c r="F45" i="15" s="1"/>
  <c r="E45" i="15"/>
  <c r="B46" i="15"/>
  <c r="C46" i="15"/>
  <c r="K46" i="15" s="1"/>
  <c r="D46" i="15"/>
  <c r="E46" i="15"/>
  <c r="B47" i="15"/>
  <c r="C47" i="15"/>
  <c r="D47" i="15"/>
  <c r="F47" i="15" s="1"/>
  <c r="E47" i="15"/>
  <c r="B48" i="15"/>
  <c r="C48" i="15"/>
  <c r="K48" i="15" s="1"/>
  <c r="D48" i="15"/>
  <c r="E48" i="15"/>
  <c r="E42" i="15"/>
  <c r="C42" i="15"/>
  <c r="D42" i="15"/>
  <c r="B42" i="15"/>
  <c r="B37" i="15"/>
  <c r="C37" i="15"/>
  <c r="D37" i="15"/>
  <c r="E37" i="15"/>
  <c r="B38" i="15"/>
  <c r="C38" i="15"/>
  <c r="K38" i="15" s="1"/>
  <c r="D38" i="15"/>
  <c r="F38" i="15" s="1"/>
  <c r="E38" i="15"/>
  <c r="B39" i="15"/>
  <c r="C39" i="15"/>
  <c r="D39" i="15"/>
  <c r="E39" i="15"/>
  <c r="B40" i="15"/>
  <c r="C40" i="15"/>
  <c r="K40" i="15" s="1"/>
  <c r="D40" i="15"/>
  <c r="F40" i="15" s="1"/>
  <c r="E40" i="15"/>
  <c r="B41" i="15"/>
  <c r="C41" i="15"/>
  <c r="D41" i="15"/>
  <c r="E41" i="15"/>
  <c r="E36" i="15"/>
  <c r="C36" i="15"/>
  <c r="D36" i="15"/>
  <c r="B36" i="15"/>
  <c r="B35" i="15"/>
  <c r="B29" i="15"/>
  <c r="F29" i="15" s="1"/>
  <c r="C29" i="15"/>
  <c r="D29" i="15"/>
  <c r="E29" i="15"/>
  <c r="B30" i="15"/>
  <c r="C30" i="15"/>
  <c r="D30" i="15"/>
  <c r="E30" i="15"/>
  <c r="B31" i="15"/>
  <c r="F31" i="15" s="1"/>
  <c r="C31" i="15"/>
  <c r="D31" i="15"/>
  <c r="E31" i="15"/>
  <c r="B32" i="15"/>
  <c r="N5" i="15" s="1"/>
  <c r="C32" i="15"/>
  <c r="D32" i="15"/>
  <c r="E32" i="15"/>
  <c r="B33" i="15"/>
  <c r="F33" i="15" s="1"/>
  <c r="C33" i="15"/>
  <c r="D33" i="15"/>
  <c r="E33" i="15"/>
  <c r="B34" i="15"/>
  <c r="C34" i="15"/>
  <c r="D34" i="15"/>
  <c r="E34" i="15"/>
  <c r="B27" i="15"/>
  <c r="B21" i="15"/>
  <c r="C21" i="15"/>
  <c r="D21" i="15"/>
  <c r="E21" i="15"/>
  <c r="G21" i="15" s="1"/>
  <c r="B22" i="15"/>
  <c r="C22" i="15"/>
  <c r="D22" i="15"/>
  <c r="E22" i="15"/>
  <c r="B23" i="15"/>
  <c r="C23" i="15"/>
  <c r="D23" i="15"/>
  <c r="E23" i="15"/>
  <c r="G23" i="15" s="1"/>
  <c r="B24" i="15"/>
  <c r="C24" i="15"/>
  <c r="D24" i="15"/>
  <c r="E24" i="15"/>
  <c r="B25" i="15"/>
  <c r="C25" i="15"/>
  <c r="D25" i="15"/>
  <c r="E25" i="15"/>
  <c r="B26" i="15"/>
  <c r="F26" i="15" s="1"/>
  <c r="C26" i="15"/>
  <c r="D26" i="15"/>
  <c r="E26" i="15"/>
  <c r="E19" i="15"/>
  <c r="C19" i="15"/>
  <c r="D19" i="15"/>
  <c r="B19" i="15"/>
  <c r="E13" i="15"/>
  <c r="E14" i="15"/>
  <c r="E15" i="15"/>
  <c r="E16" i="15"/>
  <c r="E17" i="15"/>
  <c r="E18" i="15"/>
  <c r="E12" i="15"/>
  <c r="C13" i="15"/>
  <c r="K13" i="15" s="1"/>
  <c r="C14" i="15"/>
  <c r="C15" i="15"/>
  <c r="G15" i="15" s="1"/>
  <c r="C16" i="15"/>
  <c r="C17" i="15"/>
  <c r="C12" i="15"/>
  <c r="D12" i="15"/>
  <c r="D13" i="15"/>
  <c r="D14" i="15"/>
  <c r="F14" i="15" s="1"/>
  <c r="D15" i="15"/>
  <c r="D16" i="15"/>
  <c r="D17" i="15"/>
  <c r="C18" i="15"/>
  <c r="D18" i="15"/>
  <c r="B13" i="15"/>
  <c r="B14" i="15"/>
  <c r="B15" i="15"/>
  <c r="Q4" i="15" s="1"/>
  <c r="B16" i="15"/>
  <c r="B17" i="15"/>
  <c r="B18" i="15"/>
  <c r="B12" i="15"/>
  <c r="B11" i="15"/>
  <c r="B10" i="15"/>
  <c r="F13" i="15"/>
  <c r="B20" i="15"/>
  <c r="F20" i="15" s="1"/>
  <c r="C20" i="15"/>
  <c r="D20" i="15"/>
  <c r="E20" i="15"/>
  <c r="K25" i="15"/>
  <c r="C27" i="15"/>
  <c r="D27" i="15"/>
  <c r="E27" i="15"/>
  <c r="B28" i="15"/>
  <c r="C28" i="15"/>
  <c r="D28" i="15"/>
  <c r="E28" i="15"/>
  <c r="G29" i="15"/>
  <c r="C35" i="15"/>
  <c r="D35" i="15"/>
  <c r="L35" i="15" s="1"/>
  <c r="E35" i="15"/>
  <c r="F37" i="15"/>
  <c r="F39" i="15"/>
  <c r="L41" i="15"/>
  <c r="B43" i="15"/>
  <c r="C43" i="15"/>
  <c r="D43" i="15"/>
  <c r="F43" i="15" s="1"/>
  <c r="E43" i="15"/>
  <c r="F46" i="15"/>
  <c r="F48" i="15"/>
  <c r="F21" i="15"/>
  <c r="F23" i="15"/>
  <c r="F25" i="15"/>
  <c r="E11" i="15"/>
  <c r="C11" i="15"/>
  <c r="D11" i="15"/>
  <c r="D10" i="15"/>
  <c r="E10" i="15"/>
  <c r="C10" i="15"/>
  <c r="F44" i="15"/>
  <c r="L12" i="15"/>
  <c r="H4" i="15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K25" i="13" s="1"/>
  <c r="D25" i="13"/>
  <c r="E25" i="13"/>
  <c r="B26" i="13"/>
  <c r="C26" i="13"/>
  <c r="D26" i="13"/>
  <c r="E26" i="13"/>
  <c r="B27" i="13"/>
  <c r="C27" i="13"/>
  <c r="K27" i="13" s="1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K33" i="13" s="1"/>
  <c r="D33" i="13"/>
  <c r="E33" i="13"/>
  <c r="B34" i="13"/>
  <c r="C34" i="13"/>
  <c r="D34" i="13"/>
  <c r="E34" i="13"/>
  <c r="B35" i="13"/>
  <c r="C35" i="13"/>
  <c r="D35" i="13"/>
  <c r="E35" i="13"/>
  <c r="B36" i="13"/>
  <c r="C36" i="13"/>
  <c r="D36" i="13"/>
  <c r="E36" i="13"/>
  <c r="B37" i="13"/>
  <c r="C37" i="13"/>
  <c r="D37" i="13"/>
  <c r="E37" i="13"/>
  <c r="B38" i="13"/>
  <c r="C38" i="13"/>
  <c r="D38" i="13"/>
  <c r="E38" i="13"/>
  <c r="B39" i="13"/>
  <c r="C39" i="13"/>
  <c r="D39" i="13"/>
  <c r="E39" i="13"/>
  <c r="B40" i="13"/>
  <c r="C40" i="13"/>
  <c r="D40" i="13"/>
  <c r="E40" i="13"/>
  <c r="B41" i="13"/>
  <c r="C41" i="13"/>
  <c r="D41" i="13"/>
  <c r="E41" i="13"/>
  <c r="B42" i="13"/>
  <c r="C42" i="13"/>
  <c r="D42" i="13"/>
  <c r="E42" i="13"/>
  <c r="B43" i="13"/>
  <c r="C43" i="13"/>
  <c r="D43" i="13"/>
  <c r="E43" i="13"/>
  <c r="B44" i="13"/>
  <c r="C44" i="13"/>
  <c r="D44" i="13"/>
  <c r="E44" i="13"/>
  <c r="B45" i="13"/>
  <c r="C45" i="13"/>
  <c r="D45" i="13"/>
  <c r="E45" i="13"/>
  <c r="B46" i="13"/>
  <c r="C46" i="13"/>
  <c r="D46" i="13"/>
  <c r="E46" i="13"/>
  <c r="B47" i="13"/>
  <c r="C47" i="13"/>
  <c r="D47" i="13"/>
  <c r="E47" i="13"/>
  <c r="B48" i="13"/>
  <c r="C48" i="13"/>
  <c r="D48" i="13"/>
  <c r="E48" i="13"/>
  <c r="B49" i="13"/>
  <c r="C49" i="13"/>
  <c r="D49" i="13"/>
  <c r="E49" i="13"/>
  <c r="B50" i="13"/>
  <c r="C50" i="13"/>
  <c r="D50" i="13"/>
  <c r="E50" i="13"/>
  <c r="B51" i="13"/>
  <c r="C51" i="13"/>
  <c r="D51" i="13"/>
  <c r="E51" i="13"/>
  <c r="B52" i="13"/>
  <c r="C52" i="13"/>
  <c r="D52" i="13"/>
  <c r="E52" i="13"/>
  <c r="B53" i="13"/>
  <c r="C53" i="13"/>
  <c r="D53" i="13"/>
  <c r="E53" i="13"/>
  <c r="E14" i="13"/>
  <c r="C14" i="13"/>
  <c r="D14" i="13"/>
  <c r="B14" i="13"/>
  <c r="E13" i="13"/>
  <c r="C13" i="13"/>
  <c r="D13" i="13"/>
  <c r="B13" i="13"/>
  <c r="F16" i="15" l="1"/>
  <c r="F36" i="15"/>
  <c r="F42" i="15"/>
  <c r="F34" i="15"/>
  <c r="K36" i="15"/>
  <c r="K23" i="13"/>
  <c r="B4" i="13"/>
  <c r="K21" i="13"/>
  <c r="K51" i="13"/>
  <c r="K49" i="13"/>
  <c r="K47" i="13"/>
  <c r="K43" i="13"/>
  <c r="F43" i="13"/>
  <c r="F41" i="13"/>
  <c r="F37" i="13"/>
  <c r="F27" i="13"/>
  <c r="F25" i="13"/>
  <c r="F23" i="13"/>
  <c r="F21" i="13"/>
  <c r="F19" i="13"/>
  <c r="F17" i="13"/>
  <c r="F15" i="13"/>
  <c r="L14" i="13"/>
  <c r="F52" i="13"/>
  <c r="F50" i="13"/>
  <c r="F48" i="13"/>
  <c r="F44" i="13"/>
  <c r="F42" i="13"/>
  <c r="F40" i="13"/>
  <c r="F38" i="13"/>
  <c r="F36" i="13"/>
  <c r="F34" i="13"/>
  <c r="F32" i="13"/>
  <c r="F28" i="13"/>
  <c r="F26" i="13"/>
  <c r="F24" i="13"/>
  <c r="F22" i="13"/>
  <c r="F20" i="13"/>
  <c r="F18" i="13"/>
  <c r="F16" i="13"/>
  <c r="L26" i="13"/>
  <c r="L22" i="13"/>
  <c r="F53" i="13"/>
  <c r="L42" i="13"/>
  <c r="B4" i="15"/>
  <c r="B6" i="15" s="1"/>
  <c r="L34" i="13"/>
  <c r="F46" i="13"/>
  <c r="F30" i="13"/>
  <c r="H5" i="13" s="1"/>
  <c r="G31" i="13"/>
  <c r="G25" i="13"/>
  <c r="G51" i="13"/>
  <c r="L49" i="13"/>
  <c r="L47" i="13"/>
  <c r="L45" i="13"/>
  <c r="L43" i="13"/>
  <c r="L41" i="13"/>
  <c r="L39" i="13"/>
  <c r="L37" i="13"/>
  <c r="L35" i="13"/>
  <c r="L31" i="13"/>
  <c r="L21" i="13"/>
  <c r="L19" i="13"/>
  <c r="L15" i="13"/>
  <c r="K13" i="13"/>
  <c r="K35" i="13"/>
  <c r="B5" i="13"/>
  <c r="L50" i="13"/>
  <c r="K14" i="13"/>
  <c r="K50" i="13"/>
  <c r="K48" i="13"/>
  <c r="K46" i="13"/>
  <c r="K44" i="13"/>
  <c r="K34" i="13"/>
  <c r="K32" i="13"/>
  <c r="K30" i="13"/>
  <c r="K28" i="13"/>
  <c r="K26" i="13"/>
  <c r="K24" i="13"/>
  <c r="K22" i="13"/>
  <c r="K20" i="13"/>
  <c r="K18" i="13"/>
  <c r="K39" i="13"/>
  <c r="T5" i="13"/>
  <c r="K42" i="13"/>
  <c r="K40" i="13"/>
  <c r="K38" i="13"/>
  <c r="K36" i="13"/>
  <c r="K5" i="13"/>
  <c r="Q5" i="13"/>
  <c r="I4" i="13"/>
  <c r="J4" i="13" s="1"/>
  <c r="U5" i="13"/>
  <c r="G22" i="13"/>
  <c r="J22" i="13" s="1"/>
  <c r="K4" i="13"/>
  <c r="Q4" i="13"/>
  <c r="H4" i="13"/>
  <c r="U4" i="13"/>
  <c r="V4" i="13" s="1"/>
  <c r="L13" i="13"/>
  <c r="G53" i="13"/>
  <c r="G45" i="13"/>
  <c r="J45" i="13" s="1"/>
  <c r="G41" i="13"/>
  <c r="G37" i="13"/>
  <c r="F5" i="13"/>
  <c r="G5" i="13" s="1"/>
  <c r="G29" i="13"/>
  <c r="G19" i="13"/>
  <c r="K17" i="13"/>
  <c r="G15" i="13"/>
  <c r="G35" i="13"/>
  <c r="G26" i="13"/>
  <c r="G21" i="13"/>
  <c r="F51" i="13"/>
  <c r="F49" i="13"/>
  <c r="F47" i="13"/>
  <c r="F45" i="13"/>
  <c r="F39" i="13"/>
  <c r="F35" i="13"/>
  <c r="F33" i="13"/>
  <c r="F31" i="13"/>
  <c r="F29" i="13"/>
  <c r="T4" i="13"/>
  <c r="N4" i="13"/>
  <c r="E4" i="13"/>
  <c r="N5" i="13"/>
  <c r="G52" i="13"/>
  <c r="G50" i="13"/>
  <c r="G48" i="13"/>
  <c r="G46" i="13"/>
  <c r="G44" i="13"/>
  <c r="G42" i="13"/>
  <c r="G40" i="13"/>
  <c r="G38" i="13"/>
  <c r="J38" i="13" s="1"/>
  <c r="G36" i="13"/>
  <c r="G34" i="13"/>
  <c r="G32" i="13"/>
  <c r="G20" i="13"/>
  <c r="G18" i="13"/>
  <c r="G16" i="13"/>
  <c r="L18" i="13"/>
  <c r="K34" i="15"/>
  <c r="K30" i="15"/>
  <c r="G12" i="15"/>
  <c r="N4" i="15"/>
  <c r="F24" i="15"/>
  <c r="F22" i="15"/>
  <c r="K26" i="15"/>
  <c r="K24" i="15"/>
  <c r="K22" i="15"/>
  <c r="F30" i="15"/>
  <c r="L27" i="15"/>
  <c r="F32" i="15"/>
  <c r="L17" i="15"/>
  <c r="E4" i="15"/>
  <c r="F19" i="15"/>
  <c r="I19" i="15" s="1"/>
  <c r="K17" i="15"/>
  <c r="F12" i="15"/>
  <c r="B5" i="15"/>
  <c r="K5" i="15"/>
  <c r="Q5" i="15"/>
  <c r="Q6" i="15" s="1"/>
  <c r="K47" i="15"/>
  <c r="K41" i="15"/>
  <c r="K39" i="15"/>
  <c r="K37" i="15"/>
  <c r="L44" i="15"/>
  <c r="K33" i="15"/>
  <c r="K35" i="15"/>
  <c r="N6" i="15"/>
  <c r="K31" i="15"/>
  <c r="L33" i="15"/>
  <c r="L45" i="15"/>
  <c r="F35" i="15"/>
  <c r="F41" i="15"/>
  <c r="L43" i="15"/>
  <c r="L39" i="15"/>
  <c r="K4" i="15"/>
  <c r="F15" i="15"/>
  <c r="M15" i="15" s="1"/>
  <c r="L47" i="15"/>
  <c r="K18" i="15"/>
  <c r="L15" i="15"/>
  <c r="T4" i="15"/>
  <c r="F18" i="15"/>
  <c r="F10" i="15"/>
  <c r="K11" i="15"/>
  <c r="G11" i="15"/>
  <c r="J11" i="15" s="1"/>
  <c r="G19" i="15"/>
  <c r="J19" i="15" s="1"/>
  <c r="G10" i="15"/>
  <c r="L48" i="15"/>
  <c r="K21" i="15"/>
  <c r="L46" i="15"/>
  <c r="L40" i="15"/>
  <c r="L36" i="15"/>
  <c r="L34" i="15"/>
  <c r="L32" i="15"/>
  <c r="L28" i="15"/>
  <c r="L16" i="15"/>
  <c r="R4" i="15"/>
  <c r="S4" i="15" s="1"/>
  <c r="G33" i="15"/>
  <c r="M33" i="15" s="1"/>
  <c r="K29" i="15"/>
  <c r="G31" i="15"/>
  <c r="M31" i="15" s="1"/>
  <c r="L4" i="15"/>
  <c r="M4" i="15" s="1"/>
  <c r="K23" i="15"/>
  <c r="G13" i="15"/>
  <c r="M13" i="15" s="1"/>
  <c r="G37" i="15"/>
  <c r="M37" i="15" s="1"/>
  <c r="F4" i="15"/>
  <c r="G4" i="15" s="1"/>
  <c r="C5" i="15"/>
  <c r="D5" i="15" s="1"/>
  <c r="O5" i="15"/>
  <c r="P5" i="15" s="1"/>
  <c r="F5" i="15"/>
  <c r="G5" i="15" s="1"/>
  <c r="G20" i="15"/>
  <c r="M20" i="15" s="1"/>
  <c r="U4" i="15"/>
  <c r="V4" i="15" s="1"/>
  <c r="O4" i="15"/>
  <c r="P4" i="15" s="1"/>
  <c r="C4" i="15"/>
  <c r="D4" i="15" s="1"/>
  <c r="R5" i="15"/>
  <c r="S5" i="15" s="1"/>
  <c r="K12" i="15"/>
  <c r="G44" i="15"/>
  <c r="M44" i="15" s="1"/>
  <c r="G42" i="15"/>
  <c r="M42" i="15" s="1"/>
  <c r="G38" i="15"/>
  <c r="M38" i="15" s="1"/>
  <c r="G30" i="15"/>
  <c r="M30" i="15" s="1"/>
  <c r="G22" i="15"/>
  <c r="G18" i="15"/>
  <c r="G14" i="15"/>
  <c r="M14" i="15" s="1"/>
  <c r="U5" i="15"/>
  <c r="V5" i="15" s="1"/>
  <c r="K28" i="15"/>
  <c r="K32" i="15"/>
  <c r="K14" i="15"/>
  <c r="L11" i="15"/>
  <c r="M29" i="15"/>
  <c r="K20" i="15"/>
  <c r="G36" i="15"/>
  <c r="M36" i="15" s="1"/>
  <c r="L38" i="15"/>
  <c r="L18" i="15"/>
  <c r="G32" i="15"/>
  <c r="M32" i="15" s="1"/>
  <c r="L31" i="15"/>
  <c r="F11" i="15"/>
  <c r="I11" i="15" s="1"/>
  <c r="F17" i="15"/>
  <c r="L19" i="15"/>
  <c r="F27" i="15"/>
  <c r="H5" i="15" s="1"/>
  <c r="H6" i="15" s="1"/>
  <c r="K27" i="15"/>
  <c r="L23" i="15"/>
  <c r="G43" i="15"/>
  <c r="M43" i="15" s="1"/>
  <c r="M21" i="15"/>
  <c r="M23" i="15"/>
  <c r="I42" i="15"/>
  <c r="K42" i="15"/>
  <c r="I4" i="15"/>
  <c r="L5" i="15"/>
  <c r="M5" i="15" s="1"/>
  <c r="T5" i="15"/>
  <c r="K15" i="15"/>
  <c r="G16" i="15"/>
  <c r="M16" i="15" s="1"/>
  <c r="G24" i="15"/>
  <c r="G25" i="15"/>
  <c r="M25" i="15" s="1"/>
  <c r="G26" i="15"/>
  <c r="M26" i="15" s="1"/>
  <c r="G27" i="15"/>
  <c r="G34" i="15"/>
  <c r="M34" i="15" s="1"/>
  <c r="L37" i="15"/>
  <c r="G39" i="15"/>
  <c r="M39" i="15" s="1"/>
  <c r="L42" i="15"/>
  <c r="K43" i="15"/>
  <c r="E5" i="15"/>
  <c r="K16" i="15"/>
  <c r="G17" i="15"/>
  <c r="G35" i="15"/>
  <c r="G40" i="15"/>
  <c r="M40" i="15" s="1"/>
  <c r="G45" i="15"/>
  <c r="M45" i="15" s="1"/>
  <c r="K19" i="15"/>
  <c r="K10" i="15"/>
  <c r="G41" i="15"/>
  <c r="G46" i="15"/>
  <c r="M46" i="15" s="1"/>
  <c r="F28" i="15"/>
  <c r="G47" i="15"/>
  <c r="M47" i="15" s="1"/>
  <c r="L10" i="15"/>
  <c r="G28" i="15"/>
  <c r="G48" i="15"/>
  <c r="M48" i="15" s="1"/>
  <c r="C5" i="13"/>
  <c r="D5" i="13" s="1"/>
  <c r="L5" i="13"/>
  <c r="M5" i="13" s="1"/>
  <c r="O5" i="13"/>
  <c r="P5" i="13" s="1"/>
  <c r="R5" i="13"/>
  <c r="S5" i="13" s="1"/>
  <c r="G47" i="13"/>
  <c r="K45" i="13"/>
  <c r="G17" i="13"/>
  <c r="G27" i="13"/>
  <c r="G43" i="13"/>
  <c r="G30" i="13"/>
  <c r="G24" i="13"/>
  <c r="K19" i="13"/>
  <c r="L40" i="13"/>
  <c r="L48" i="13"/>
  <c r="C4" i="13"/>
  <c r="L4" i="13"/>
  <c r="M4" i="13" s="1"/>
  <c r="O4" i="13"/>
  <c r="R4" i="13"/>
  <c r="S4" i="13" s="1"/>
  <c r="K15" i="13"/>
  <c r="K37" i="13"/>
  <c r="G23" i="13"/>
  <c r="G33" i="13"/>
  <c r="G49" i="13"/>
  <c r="K16" i="13"/>
  <c r="K29" i="13"/>
  <c r="L51" i="13"/>
  <c r="E5" i="13"/>
  <c r="K31" i="13"/>
  <c r="G39" i="13"/>
  <c r="L38" i="13"/>
  <c r="K41" i="13"/>
  <c r="L46" i="13"/>
  <c r="F13" i="13"/>
  <c r="F4" i="13"/>
  <c r="G4" i="13" s="1"/>
  <c r="L20" i="13"/>
  <c r="L30" i="13"/>
  <c r="L36" i="13"/>
  <c r="L44" i="13"/>
  <c r="G28" i="13"/>
  <c r="G14" i="13"/>
  <c r="J14" i="13" s="1"/>
  <c r="F14" i="13"/>
  <c r="G13" i="13"/>
  <c r="M24" i="15" l="1"/>
  <c r="I35" i="15"/>
  <c r="M46" i="13"/>
  <c r="M25" i="13"/>
  <c r="M17" i="13"/>
  <c r="M18" i="13"/>
  <c r="M21" i="13"/>
  <c r="J52" i="13"/>
  <c r="M26" i="13"/>
  <c r="M43" i="13"/>
  <c r="M34" i="13"/>
  <c r="M37" i="13"/>
  <c r="M36" i="13"/>
  <c r="M41" i="13"/>
  <c r="M15" i="13"/>
  <c r="M27" i="13"/>
  <c r="M16" i="13"/>
  <c r="M28" i="13"/>
  <c r="M23" i="13"/>
  <c r="M50" i="13"/>
  <c r="M19" i="13"/>
  <c r="M32" i="13"/>
  <c r="M48" i="13"/>
  <c r="M40" i="13"/>
  <c r="M44" i="13"/>
  <c r="M24" i="13"/>
  <c r="M42" i="13"/>
  <c r="M20" i="13"/>
  <c r="I30" i="13"/>
  <c r="M22" i="15"/>
  <c r="E6" i="15"/>
  <c r="M31" i="13"/>
  <c r="M22" i="13"/>
  <c r="M39" i="13"/>
  <c r="K6" i="13"/>
  <c r="H45" i="13"/>
  <c r="I14" i="13"/>
  <c r="M51" i="13"/>
  <c r="B6" i="13"/>
  <c r="E6" i="13"/>
  <c r="N6" i="13"/>
  <c r="T6" i="13"/>
  <c r="H30" i="13"/>
  <c r="Q6" i="13"/>
  <c r="I52" i="13"/>
  <c r="M45" i="13"/>
  <c r="J13" i="13"/>
  <c r="M29" i="13"/>
  <c r="H52" i="13"/>
  <c r="M47" i="13"/>
  <c r="J30" i="13"/>
  <c r="M49" i="13"/>
  <c r="M33" i="13"/>
  <c r="M35" i="13"/>
  <c r="H14" i="13"/>
  <c r="U6" i="13"/>
  <c r="V5" i="13"/>
  <c r="V6" i="13" s="1"/>
  <c r="M13" i="13"/>
  <c r="H38" i="13"/>
  <c r="H6" i="13"/>
  <c r="L6" i="13"/>
  <c r="M38" i="13"/>
  <c r="M12" i="15"/>
  <c r="K6" i="15"/>
  <c r="M18" i="15"/>
  <c r="H11" i="15"/>
  <c r="M19" i="15"/>
  <c r="H19" i="15"/>
  <c r="M10" i="15"/>
  <c r="T6" i="15"/>
  <c r="M41" i="15"/>
  <c r="J10" i="15"/>
  <c r="F6" i="15"/>
  <c r="G6" i="15" s="1"/>
  <c r="M17" i="15"/>
  <c r="C6" i="15"/>
  <c r="D6" i="15" s="1"/>
  <c r="J42" i="15"/>
  <c r="H42" i="15"/>
  <c r="R6" i="15"/>
  <c r="P6" i="15"/>
  <c r="V6" i="15"/>
  <c r="M11" i="15"/>
  <c r="O6" i="15"/>
  <c r="S6" i="15"/>
  <c r="U6" i="15"/>
  <c r="I27" i="15"/>
  <c r="I10" i="15" s="1"/>
  <c r="H35" i="15"/>
  <c r="M35" i="15"/>
  <c r="L6" i="15"/>
  <c r="M27" i="15"/>
  <c r="I5" i="15"/>
  <c r="J5" i="15" s="1"/>
  <c r="J27" i="15"/>
  <c r="H27" i="15"/>
  <c r="J35" i="15"/>
  <c r="J4" i="15"/>
  <c r="M28" i="15"/>
  <c r="M6" i="15"/>
  <c r="S6" i="13"/>
  <c r="M30" i="13"/>
  <c r="I5" i="13"/>
  <c r="J5" i="13" s="1"/>
  <c r="J6" i="13" s="1"/>
  <c r="O6" i="13"/>
  <c r="P4" i="13"/>
  <c r="P6" i="13" s="1"/>
  <c r="F6" i="13"/>
  <c r="G6" i="13" s="1"/>
  <c r="M6" i="13"/>
  <c r="I45" i="13"/>
  <c r="M14" i="13"/>
  <c r="D4" i="13"/>
  <c r="C6" i="13"/>
  <c r="D6" i="13" s="1"/>
  <c r="I22" i="13"/>
  <c r="H22" i="13"/>
  <c r="I38" i="13"/>
  <c r="R6" i="13"/>
  <c r="H13" i="13" l="1"/>
  <c r="I13" i="13"/>
  <c r="H10" i="15"/>
  <c r="J6" i="15"/>
  <c r="I6" i="15"/>
  <c r="I6" i="13"/>
  <c r="A1" i="2" l="1"/>
  <c r="A1" i="12"/>
  <c r="A1" i="11"/>
  <c r="A1" i="10"/>
  <c r="A1" i="9"/>
  <c r="A1" i="8"/>
  <c r="A1" i="7"/>
  <c r="A1" i="6"/>
  <c r="A1" i="5"/>
  <c r="A1" i="4"/>
  <c r="A1" i="3"/>
  <c r="G42" i="12"/>
  <c r="F42" i="12"/>
  <c r="G41" i="12"/>
  <c r="F41" i="12"/>
  <c r="G40" i="12"/>
  <c r="F40" i="12"/>
  <c r="G39" i="12"/>
  <c r="F39" i="12"/>
  <c r="G38" i="12"/>
  <c r="F38" i="12"/>
  <c r="G37" i="12"/>
  <c r="F37" i="12"/>
  <c r="G36" i="12"/>
  <c r="F36" i="12"/>
  <c r="G35" i="12"/>
  <c r="F35" i="12"/>
  <c r="G34" i="12"/>
  <c r="J34" i="12" s="1"/>
  <c r="F34" i="12"/>
  <c r="G33" i="12"/>
  <c r="F33" i="12"/>
  <c r="G32" i="12"/>
  <c r="F32" i="12"/>
  <c r="G31" i="12"/>
  <c r="F31" i="12"/>
  <c r="G30" i="12"/>
  <c r="F30" i="12"/>
  <c r="G29" i="12"/>
  <c r="F29" i="12"/>
  <c r="G28" i="12"/>
  <c r="F28" i="12"/>
  <c r="G27" i="12"/>
  <c r="J27" i="12" s="1"/>
  <c r="F27" i="12"/>
  <c r="G26" i="12"/>
  <c r="F26" i="12"/>
  <c r="G25" i="12"/>
  <c r="F25" i="12"/>
  <c r="G24" i="12"/>
  <c r="F24" i="12"/>
  <c r="G23" i="12"/>
  <c r="F23" i="12"/>
  <c r="G22" i="12"/>
  <c r="F22" i="12"/>
  <c r="G21" i="12"/>
  <c r="F21" i="12"/>
  <c r="G20" i="12"/>
  <c r="F20" i="12"/>
  <c r="G19" i="12"/>
  <c r="F19" i="12"/>
  <c r="G18" i="12"/>
  <c r="F18" i="12"/>
  <c r="G17" i="12"/>
  <c r="F17" i="12"/>
  <c r="G16" i="12"/>
  <c r="F16" i="12"/>
  <c r="G15" i="12"/>
  <c r="F15" i="12"/>
  <c r="G14" i="12"/>
  <c r="F14" i="12"/>
  <c r="G13" i="12"/>
  <c r="F13" i="12"/>
  <c r="G12" i="12"/>
  <c r="F12" i="12"/>
  <c r="G11" i="12"/>
  <c r="J11" i="12" s="1"/>
  <c r="F11" i="12"/>
  <c r="G10" i="12"/>
  <c r="F10" i="12"/>
  <c r="G9" i="12"/>
  <c r="F9" i="12"/>
  <c r="G8" i="12"/>
  <c r="F8" i="12"/>
  <c r="G7" i="12"/>
  <c r="F7" i="12"/>
  <c r="G6" i="12"/>
  <c r="F6" i="12"/>
  <c r="G5" i="12"/>
  <c r="F5" i="12"/>
  <c r="G4" i="12"/>
  <c r="F4" i="12"/>
  <c r="G3" i="12"/>
  <c r="J3" i="12" s="1"/>
  <c r="F3" i="12"/>
  <c r="G2" i="12"/>
  <c r="F2" i="12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J34" i="11" s="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J27" i="11" s="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20" i="11"/>
  <c r="F20" i="11"/>
  <c r="G19" i="11"/>
  <c r="J19" i="11" s="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J11" i="11" s="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G4" i="11"/>
  <c r="F4" i="11"/>
  <c r="G3" i="11"/>
  <c r="J3" i="11" s="1"/>
  <c r="F3" i="11"/>
  <c r="G2" i="11"/>
  <c r="F2" i="11"/>
  <c r="G42" i="10"/>
  <c r="F42" i="10"/>
  <c r="G41" i="10"/>
  <c r="F41" i="10"/>
  <c r="G40" i="10"/>
  <c r="F40" i="10"/>
  <c r="G39" i="10"/>
  <c r="F39" i="10"/>
  <c r="G38" i="10"/>
  <c r="F38" i="10"/>
  <c r="G37" i="10"/>
  <c r="F37" i="10"/>
  <c r="G36" i="10"/>
  <c r="F36" i="10"/>
  <c r="G35" i="10"/>
  <c r="F35" i="10"/>
  <c r="G34" i="10"/>
  <c r="J34" i="10" s="1"/>
  <c r="F34" i="10"/>
  <c r="G33" i="10"/>
  <c r="F33" i="10"/>
  <c r="G32" i="10"/>
  <c r="F32" i="10"/>
  <c r="G31" i="10"/>
  <c r="F31" i="10"/>
  <c r="G30" i="10"/>
  <c r="F30" i="10"/>
  <c r="G29" i="10"/>
  <c r="F29" i="10"/>
  <c r="G28" i="10"/>
  <c r="F28" i="10"/>
  <c r="G27" i="10"/>
  <c r="J27" i="10" s="1"/>
  <c r="F27" i="10"/>
  <c r="G26" i="10"/>
  <c r="F26" i="10"/>
  <c r="G25" i="10"/>
  <c r="F25" i="10"/>
  <c r="G24" i="10"/>
  <c r="F24" i="10"/>
  <c r="G23" i="10"/>
  <c r="F23" i="10"/>
  <c r="G22" i="10"/>
  <c r="F22" i="10"/>
  <c r="G21" i="10"/>
  <c r="F21" i="10"/>
  <c r="G20" i="10"/>
  <c r="F20" i="10"/>
  <c r="G19" i="10"/>
  <c r="J19" i="10" s="1"/>
  <c r="F19" i="10"/>
  <c r="G18" i="10"/>
  <c r="F18" i="10"/>
  <c r="G17" i="10"/>
  <c r="F17" i="10"/>
  <c r="G16" i="10"/>
  <c r="F16" i="10"/>
  <c r="G15" i="10"/>
  <c r="F15" i="10"/>
  <c r="G14" i="10"/>
  <c r="F14" i="10"/>
  <c r="G13" i="10"/>
  <c r="F13" i="10"/>
  <c r="G12" i="10"/>
  <c r="F12" i="10"/>
  <c r="G11" i="10"/>
  <c r="J11" i="10" s="1"/>
  <c r="F11" i="10"/>
  <c r="G10" i="10"/>
  <c r="F10" i="10"/>
  <c r="G9" i="10"/>
  <c r="F9" i="10"/>
  <c r="G8" i="10"/>
  <c r="F8" i="10"/>
  <c r="G7" i="10"/>
  <c r="F7" i="10"/>
  <c r="G6" i="10"/>
  <c r="F6" i="10"/>
  <c r="G5" i="10"/>
  <c r="F5" i="10"/>
  <c r="G4" i="10"/>
  <c r="F4" i="10"/>
  <c r="G3" i="10"/>
  <c r="F3" i="10"/>
  <c r="G2" i="10"/>
  <c r="F2" i="10"/>
  <c r="G42" i="9"/>
  <c r="F42" i="9"/>
  <c r="G41" i="9"/>
  <c r="F41" i="9"/>
  <c r="G40" i="9"/>
  <c r="F40" i="9"/>
  <c r="G39" i="9"/>
  <c r="F39" i="9"/>
  <c r="G38" i="9"/>
  <c r="F38" i="9"/>
  <c r="G37" i="9"/>
  <c r="F37" i="9"/>
  <c r="G36" i="9"/>
  <c r="F36" i="9"/>
  <c r="G35" i="9"/>
  <c r="F35" i="9"/>
  <c r="G34" i="9"/>
  <c r="J34" i="9" s="1"/>
  <c r="F34" i="9"/>
  <c r="G33" i="9"/>
  <c r="F33" i="9"/>
  <c r="G32" i="9"/>
  <c r="F32" i="9"/>
  <c r="G31" i="9"/>
  <c r="F31" i="9"/>
  <c r="G30" i="9"/>
  <c r="F30" i="9"/>
  <c r="G29" i="9"/>
  <c r="F29" i="9"/>
  <c r="G28" i="9"/>
  <c r="F28" i="9"/>
  <c r="G27" i="9"/>
  <c r="J27" i="9" s="1"/>
  <c r="F27" i="9"/>
  <c r="G26" i="9"/>
  <c r="F26" i="9"/>
  <c r="G25" i="9"/>
  <c r="F25" i="9"/>
  <c r="G24" i="9"/>
  <c r="F24" i="9"/>
  <c r="G23" i="9"/>
  <c r="F23" i="9"/>
  <c r="G22" i="9"/>
  <c r="F22" i="9"/>
  <c r="G21" i="9"/>
  <c r="F21" i="9"/>
  <c r="G20" i="9"/>
  <c r="F20" i="9"/>
  <c r="G19" i="9"/>
  <c r="J19" i="9" s="1"/>
  <c r="F19" i="9"/>
  <c r="G18" i="9"/>
  <c r="F18" i="9"/>
  <c r="G17" i="9"/>
  <c r="F17" i="9"/>
  <c r="G16" i="9"/>
  <c r="F16" i="9"/>
  <c r="G15" i="9"/>
  <c r="F15" i="9"/>
  <c r="G14" i="9"/>
  <c r="F14" i="9"/>
  <c r="G13" i="9"/>
  <c r="F13" i="9"/>
  <c r="G12" i="9"/>
  <c r="F12" i="9"/>
  <c r="G11" i="9"/>
  <c r="J11" i="9" s="1"/>
  <c r="F11" i="9"/>
  <c r="G10" i="9"/>
  <c r="F10" i="9"/>
  <c r="G9" i="9"/>
  <c r="F9" i="9"/>
  <c r="G8" i="9"/>
  <c r="F8" i="9"/>
  <c r="G7" i="9"/>
  <c r="F7" i="9"/>
  <c r="G6" i="9"/>
  <c r="F6" i="9"/>
  <c r="G5" i="9"/>
  <c r="F5" i="9"/>
  <c r="G4" i="9"/>
  <c r="F4" i="9"/>
  <c r="G3" i="9"/>
  <c r="F3" i="9"/>
  <c r="G2" i="9"/>
  <c r="J2" i="9" s="1"/>
  <c r="F2" i="9"/>
  <c r="G42" i="8"/>
  <c r="F42" i="8"/>
  <c r="G41" i="8"/>
  <c r="F41" i="8"/>
  <c r="G40" i="8"/>
  <c r="F40" i="8"/>
  <c r="G39" i="8"/>
  <c r="F39" i="8"/>
  <c r="G38" i="8"/>
  <c r="F38" i="8"/>
  <c r="G37" i="8"/>
  <c r="F37" i="8"/>
  <c r="G36" i="8"/>
  <c r="F36" i="8"/>
  <c r="G35" i="8"/>
  <c r="F35" i="8"/>
  <c r="G34" i="8"/>
  <c r="F34" i="8"/>
  <c r="G33" i="8"/>
  <c r="F33" i="8"/>
  <c r="G32" i="8"/>
  <c r="F32" i="8"/>
  <c r="G31" i="8"/>
  <c r="F31" i="8"/>
  <c r="G30" i="8"/>
  <c r="F30" i="8"/>
  <c r="G29" i="8"/>
  <c r="F29" i="8"/>
  <c r="G28" i="8"/>
  <c r="F28" i="8"/>
  <c r="G27" i="8"/>
  <c r="J27" i="8" s="1"/>
  <c r="F27" i="8"/>
  <c r="G26" i="8"/>
  <c r="F26" i="8"/>
  <c r="G25" i="8"/>
  <c r="F25" i="8"/>
  <c r="G24" i="8"/>
  <c r="F24" i="8"/>
  <c r="G23" i="8"/>
  <c r="F23" i="8"/>
  <c r="G22" i="8"/>
  <c r="F22" i="8"/>
  <c r="G21" i="8"/>
  <c r="F21" i="8"/>
  <c r="G20" i="8"/>
  <c r="F20" i="8"/>
  <c r="G19" i="8"/>
  <c r="F19" i="8"/>
  <c r="G18" i="8"/>
  <c r="F18" i="8"/>
  <c r="G17" i="8"/>
  <c r="F17" i="8"/>
  <c r="G16" i="8"/>
  <c r="F16" i="8"/>
  <c r="G15" i="8"/>
  <c r="F15" i="8"/>
  <c r="G14" i="8"/>
  <c r="F14" i="8"/>
  <c r="G13" i="8"/>
  <c r="F13" i="8"/>
  <c r="G12" i="8"/>
  <c r="F12" i="8"/>
  <c r="G11" i="8"/>
  <c r="F11" i="8"/>
  <c r="G10" i="8"/>
  <c r="F10" i="8"/>
  <c r="G9" i="8"/>
  <c r="F9" i="8"/>
  <c r="G8" i="8"/>
  <c r="F8" i="8"/>
  <c r="G7" i="8"/>
  <c r="F7" i="8"/>
  <c r="G6" i="8"/>
  <c r="F6" i="8"/>
  <c r="G5" i="8"/>
  <c r="F5" i="8"/>
  <c r="G4" i="8"/>
  <c r="F4" i="8"/>
  <c r="G3" i="8"/>
  <c r="J3" i="8" s="1"/>
  <c r="F3" i="8"/>
  <c r="G2" i="8"/>
  <c r="J2" i="8" s="1"/>
  <c r="F2" i="8"/>
  <c r="G42" i="7"/>
  <c r="F42" i="7"/>
  <c r="G41" i="7"/>
  <c r="F41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J34" i="7" s="1"/>
  <c r="F34" i="7"/>
  <c r="G33" i="7"/>
  <c r="F33" i="7"/>
  <c r="G32" i="7"/>
  <c r="F32" i="7"/>
  <c r="G31" i="7"/>
  <c r="F31" i="7"/>
  <c r="G30" i="7"/>
  <c r="F30" i="7"/>
  <c r="G29" i="7"/>
  <c r="F29" i="7"/>
  <c r="G28" i="7"/>
  <c r="F28" i="7"/>
  <c r="G27" i="7"/>
  <c r="F27" i="7"/>
  <c r="G26" i="7"/>
  <c r="F26" i="7"/>
  <c r="G25" i="7"/>
  <c r="F25" i="7"/>
  <c r="G24" i="7"/>
  <c r="F24" i="7"/>
  <c r="G23" i="7"/>
  <c r="F23" i="7"/>
  <c r="G22" i="7"/>
  <c r="F22" i="7"/>
  <c r="G21" i="7"/>
  <c r="F21" i="7"/>
  <c r="G20" i="7"/>
  <c r="F20" i="7"/>
  <c r="G19" i="7"/>
  <c r="J19" i="7" s="1"/>
  <c r="F19" i="7"/>
  <c r="G18" i="7"/>
  <c r="F18" i="7"/>
  <c r="G17" i="7"/>
  <c r="F17" i="7"/>
  <c r="G16" i="7"/>
  <c r="F16" i="7"/>
  <c r="G15" i="7"/>
  <c r="F15" i="7"/>
  <c r="G14" i="7"/>
  <c r="F14" i="7"/>
  <c r="G13" i="7"/>
  <c r="F13" i="7"/>
  <c r="G12" i="7"/>
  <c r="F12" i="7"/>
  <c r="G11" i="7"/>
  <c r="J11" i="7" s="1"/>
  <c r="F11" i="7"/>
  <c r="G10" i="7"/>
  <c r="F10" i="7"/>
  <c r="G9" i="7"/>
  <c r="F9" i="7"/>
  <c r="G8" i="7"/>
  <c r="F8" i="7"/>
  <c r="G7" i="7"/>
  <c r="F7" i="7"/>
  <c r="G6" i="7"/>
  <c r="F6" i="7"/>
  <c r="G5" i="7"/>
  <c r="F5" i="7"/>
  <c r="G4" i="7"/>
  <c r="F4" i="7"/>
  <c r="G3" i="7"/>
  <c r="J3" i="7" s="1"/>
  <c r="F3" i="7"/>
  <c r="G2" i="7"/>
  <c r="H34" i="7" s="1"/>
  <c r="F2" i="7"/>
  <c r="G42" i="6"/>
  <c r="F42" i="6"/>
  <c r="G41" i="6"/>
  <c r="F41" i="6"/>
  <c r="G40" i="6"/>
  <c r="F40" i="6"/>
  <c r="G39" i="6"/>
  <c r="F39" i="6"/>
  <c r="G38" i="6"/>
  <c r="F38" i="6"/>
  <c r="G37" i="6"/>
  <c r="F37" i="6"/>
  <c r="G36" i="6"/>
  <c r="F36" i="6"/>
  <c r="G35" i="6"/>
  <c r="F35" i="6"/>
  <c r="G34" i="6"/>
  <c r="J34" i="6" s="1"/>
  <c r="F34" i="6"/>
  <c r="G33" i="6"/>
  <c r="F33" i="6"/>
  <c r="G32" i="6"/>
  <c r="F32" i="6"/>
  <c r="G31" i="6"/>
  <c r="F31" i="6"/>
  <c r="G30" i="6"/>
  <c r="F30" i="6"/>
  <c r="G29" i="6"/>
  <c r="F29" i="6"/>
  <c r="G28" i="6"/>
  <c r="F28" i="6"/>
  <c r="G27" i="6"/>
  <c r="F27" i="6"/>
  <c r="G26" i="6"/>
  <c r="F26" i="6"/>
  <c r="G25" i="6"/>
  <c r="F25" i="6"/>
  <c r="G24" i="6"/>
  <c r="F24" i="6"/>
  <c r="G23" i="6"/>
  <c r="F23" i="6"/>
  <c r="G22" i="6"/>
  <c r="F22" i="6"/>
  <c r="G21" i="6"/>
  <c r="F21" i="6"/>
  <c r="G20" i="6"/>
  <c r="F20" i="6"/>
  <c r="G19" i="6"/>
  <c r="J19" i="6" s="1"/>
  <c r="F19" i="6"/>
  <c r="G18" i="6"/>
  <c r="F18" i="6"/>
  <c r="G17" i="6"/>
  <c r="F17" i="6"/>
  <c r="G16" i="6"/>
  <c r="F16" i="6"/>
  <c r="G15" i="6"/>
  <c r="F15" i="6"/>
  <c r="G14" i="6"/>
  <c r="F14" i="6"/>
  <c r="G13" i="6"/>
  <c r="F13" i="6"/>
  <c r="G12" i="6"/>
  <c r="F12" i="6"/>
  <c r="G11" i="6"/>
  <c r="J11" i="6" s="1"/>
  <c r="F11" i="6"/>
  <c r="G10" i="6"/>
  <c r="F10" i="6"/>
  <c r="G9" i="6"/>
  <c r="F9" i="6"/>
  <c r="G8" i="6"/>
  <c r="F8" i="6"/>
  <c r="G7" i="6"/>
  <c r="F7" i="6"/>
  <c r="G6" i="6"/>
  <c r="F6" i="6"/>
  <c r="G5" i="6"/>
  <c r="F5" i="6"/>
  <c r="G4" i="6"/>
  <c r="F4" i="6"/>
  <c r="G3" i="6"/>
  <c r="F3" i="6"/>
  <c r="G2" i="6"/>
  <c r="J2" i="6" s="1"/>
  <c r="F2" i="6"/>
  <c r="G42" i="5"/>
  <c r="F42" i="5"/>
  <c r="G41" i="5"/>
  <c r="F41" i="5"/>
  <c r="G40" i="5"/>
  <c r="F40" i="5"/>
  <c r="G39" i="5"/>
  <c r="F39" i="5"/>
  <c r="G38" i="5"/>
  <c r="F38" i="5"/>
  <c r="G37" i="5"/>
  <c r="F37" i="5"/>
  <c r="G36" i="5"/>
  <c r="F36" i="5"/>
  <c r="G35" i="5"/>
  <c r="F35" i="5"/>
  <c r="G34" i="5"/>
  <c r="J34" i="5" s="1"/>
  <c r="F34" i="5"/>
  <c r="G33" i="5"/>
  <c r="F33" i="5"/>
  <c r="G32" i="5"/>
  <c r="F32" i="5"/>
  <c r="G31" i="5"/>
  <c r="F31" i="5"/>
  <c r="G30" i="5"/>
  <c r="F30" i="5"/>
  <c r="G29" i="5"/>
  <c r="F29" i="5"/>
  <c r="G28" i="5"/>
  <c r="F28" i="5"/>
  <c r="G27" i="5"/>
  <c r="J27" i="5" s="1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J19" i="5" s="1"/>
  <c r="F19" i="5"/>
  <c r="G18" i="5"/>
  <c r="F18" i="5"/>
  <c r="G17" i="5"/>
  <c r="F17" i="5"/>
  <c r="G16" i="5"/>
  <c r="F16" i="5"/>
  <c r="G15" i="5"/>
  <c r="F15" i="5"/>
  <c r="G14" i="5"/>
  <c r="F14" i="5"/>
  <c r="G13" i="5"/>
  <c r="F13" i="5"/>
  <c r="G12" i="5"/>
  <c r="F12" i="5"/>
  <c r="G11" i="5"/>
  <c r="F11" i="5"/>
  <c r="G10" i="5"/>
  <c r="F10" i="5"/>
  <c r="G9" i="5"/>
  <c r="F9" i="5"/>
  <c r="G8" i="5"/>
  <c r="F8" i="5"/>
  <c r="G7" i="5"/>
  <c r="F7" i="5"/>
  <c r="G6" i="5"/>
  <c r="F6" i="5"/>
  <c r="G5" i="5"/>
  <c r="F5" i="5"/>
  <c r="G4" i="5"/>
  <c r="F4" i="5"/>
  <c r="G3" i="5"/>
  <c r="J3" i="5" s="1"/>
  <c r="F3" i="5"/>
  <c r="G2" i="5"/>
  <c r="F2" i="5"/>
  <c r="G42" i="4"/>
  <c r="F42" i="4"/>
  <c r="G41" i="4"/>
  <c r="F41" i="4"/>
  <c r="G40" i="4"/>
  <c r="F40" i="4"/>
  <c r="G39" i="4"/>
  <c r="F39" i="4"/>
  <c r="G38" i="4"/>
  <c r="F38" i="4"/>
  <c r="G37" i="4"/>
  <c r="F37" i="4"/>
  <c r="G36" i="4"/>
  <c r="F36" i="4"/>
  <c r="G35" i="4"/>
  <c r="F35" i="4"/>
  <c r="G34" i="4"/>
  <c r="F34" i="4"/>
  <c r="G33" i="4"/>
  <c r="F33" i="4"/>
  <c r="G32" i="4"/>
  <c r="F32" i="4"/>
  <c r="G31" i="4"/>
  <c r="F31" i="4"/>
  <c r="G30" i="4"/>
  <c r="F30" i="4"/>
  <c r="G29" i="4"/>
  <c r="F29" i="4"/>
  <c r="G28" i="4"/>
  <c r="F28" i="4"/>
  <c r="G27" i="4"/>
  <c r="J27" i="4" s="1"/>
  <c r="F27" i="4"/>
  <c r="G26" i="4"/>
  <c r="F26" i="4"/>
  <c r="G25" i="4"/>
  <c r="F25" i="4"/>
  <c r="G24" i="4"/>
  <c r="F24" i="4"/>
  <c r="G23" i="4"/>
  <c r="F23" i="4"/>
  <c r="G22" i="4"/>
  <c r="F22" i="4"/>
  <c r="G21" i="4"/>
  <c r="F21" i="4"/>
  <c r="G20" i="4"/>
  <c r="F20" i="4"/>
  <c r="G19" i="4"/>
  <c r="J19" i="4" s="1"/>
  <c r="F19" i="4"/>
  <c r="G18" i="4"/>
  <c r="F18" i="4"/>
  <c r="G17" i="4"/>
  <c r="F17" i="4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  <c r="G3" i="4"/>
  <c r="J3" i="4" s="1"/>
  <c r="F3" i="4"/>
  <c r="G2" i="4"/>
  <c r="F2" i="4"/>
  <c r="G42" i="3"/>
  <c r="F42" i="3"/>
  <c r="G41" i="3"/>
  <c r="F41" i="3"/>
  <c r="G40" i="3"/>
  <c r="F40" i="3"/>
  <c r="G39" i="3"/>
  <c r="F39" i="3"/>
  <c r="G38" i="3"/>
  <c r="F38" i="3"/>
  <c r="G37" i="3"/>
  <c r="F37" i="3"/>
  <c r="G36" i="3"/>
  <c r="F36" i="3"/>
  <c r="G35" i="3"/>
  <c r="F35" i="3"/>
  <c r="G34" i="3"/>
  <c r="F34" i="3"/>
  <c r="G33" i="3"/>
  <c r="F33" i="3"/>
  <c r="G32" i="3"/>
  <c r="F32" i="3"/>
  <c r="G31" i="3"/>
  <c r="F31" i="3"/>
  <c r="G30" i="3"/>
  <c r="F30" i="3"/>
  <c r="G29" i="3"/>
  <c r="F29" i="3"/>
  <c r="G28" i="3"/>
  <c r="F28" i="3"/>
  <c r="G27" i="3"/>
  <c r="J27" i="3" s="1"/>
  <c r="F27" i="3"/>
  <c r="G26" i="3"/>
  <c r="F26" i="3"/>
  <c r="G25" i="3"/>
  <c r="F25" i="3"/>
  <c r="G24" i="3"/>
  <c r="F24" i="3"/>
  <c r="G23" i="3"/>
  <c r="F23" i="3"/>
  <c r="G22" i="3"/>
  <c r="F22" i="3"/>
  <c r="G21" i="3"/>
  <c r="F21" i="3"/>
  <c r="G20" i="3"/>
  <c r="F20" i="3"/>
  <c r="G19" i="3"/>
  <c r="F19" i="3"/>
  <c r="G18" i="3"/>
  <c r="F18" i="3"/>
  <c r="G17" i="3"/>
  <c r="F17" i="3"/>
  <c r="G16" i="3"/>
  <c r="F16" i="3"/>
  <c r="G15" i="3"/>
  <c r="F15" i="3"/>
  <c r="G14" i="3"/>
  <c r="F14" i="3"/>
  <c r="G13" i="3"/>
  <c r="F13" i="3"/>
  <c r="G12" i="3"/>
  <c r="F12" i="3"/>
  <c r="G11" i="3"/>
  <c r="J11" i="3" s="1"/>
  <c r="F11" i="3"/>
  <c r="G10" i="3"/>
  <c r="F10" i="3"/>
  <c r="G9" i="3"/>
  <c r="F9" i="3"/>
  <c r="G8" i="3"/>
  <c r="F8" i="3"/>
  <c r="G7" i="3"/>
  <c r="F7" i="3"/>
  <c r="G6" i="3"/>
  <c r="F6" i="3"/>
  <c r="G5" i="3"/>
  <c r="F5" i="3"/>
  <c r="G4" i="3"/>
  <c r="F4" i="3"/>
  <c r="G3" i="3"/>
  <c r="J3" i="3" s="1"/>
  <c r="F3" i="3"/>
  <c r="G2" i="3"/>
  <c r="J2" i="3" s="1"/>
  <c r="F2" i="3"/>
  <c r="I34" i="3" s="1"/>
  <c r="G42" i="2"/>
  <c r="F42" i="2"/>
  <c r="G41" i="2"/>
  <c r="F41" i="2"/>
  <c r="G40" i="2"/>
  <c r="F40" i="2"/>
  <c r="G39" i="2"/>
  <c r="F39" i="2"/>
  <c r="G38" i="2"/>
  <c r="F38" i="2"/>
  <c r="G37" i="2"/>
  <c r="F37" i="2"/>
  <c r="G36" i="2"/>
  <c r="F36" i="2"/>
  <c r="G35" i="2"/>
  <c r="F35" i="2"/>
  <c r="G34" i="2"/>
  <c r="J34" i="2" s="1"/>
  <c r="F34" i="2"/>
  <c r="G33" i="2"/>
  <c r="F33" i="2"/>
  <c r="G32" i="2"/>
  <c r="F32" i="2"/>
  <c r="G31" i="2"/>
  <c r="F31" i="2"/>
  <c r="G30" i="2"/>
  <c r="F30" i="2"/>
  <c r="G29" i="2"/>
  <c r="F29" i="2"/>
  <c r="G28" i="2"/>
  <c r="F28" i="2"/>
  <c r="G27" i="2"/>
  <c r="F27" i="2"/>
  <c r="G26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J19" i="2" s="1"/>
  <c r="F19" i="2"/>
  <c r="G18" i="2"/>
  <c r="F18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J11" i="2" s="1"/>
  <c r="F11" i="2"/>
  <c r="G10" i="2"/>
  <c r="F10" i="2"/>
  <c r="G9" i="2"/>
  <c r="F9" i="2"/>
  <c r="G8" i="2"/>
  <c r="F8" i="2"/>
  <c r="G7" i="2"/>
  <c r="F7" i="2"/>
  <c r="G6" i="2"/>
  <c r="F6" i="2"/>
  <c r="G5" i="2"/>
  <c r="F5" i="2"/>
  <c r="G4" i="2"/>
  <c r="F4" i="2"/>
  <c r="G3" i="2"/>
  <c r="J3" i="2" s="1"/>
  <c r="F3" i="2"/>
  <c r="G2" i="2"/>
  <c r="J2" i="2" s="1"/>
  <c r="F2" i="2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J34" i="1" s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J27" i="1" s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J19" i="1" s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J11" i="1" s="1"/>
  <c r="F11" i="1"/>
  <c r="G10" i="1"/>
  <c r="F10" i="1"/>
  <c r="G9" i="1"/>
  <c r="F9" i="1"/>
  <c r="G8" i="1"/>
  <c r="F8" i="1"/>
  <c r="G7" i="1"/>
  <c r="F7" i="1"/>
  <c r="G6" i="1"/>
  <c r="F6" i="1"/>
  <c r="G5" i="1"/>
  <c r="F5" i="1"/>
  <c r="G4" i="1"/>
  <c r="F4" i="1"/>
  <c r="G3" i="1"/>
  <c r="F3" i="1"/>
  <c r="G2" i="1"/>
  <c r="F2" i="1"/>
  <c r="I34" i="1" s="1"/>
  <c r="H27" i="10" l="1"/>
  <c r="I3" i="9"/>
  <c r="J41" i="6"/>
  <c r="I41" i="8"/>
  <c r="J41" i="9"/>
  <c r="J41" i="7"/>
  <c r="J41" i="5"/>
  <c r="H3" i="5"/>
  <c r="J41" i="3"/>
  <c r="J41" i="11"/>
  <c r="H34" i="11"/>
  <c r="H3" i="8"/>
  <c r="H11" i="7"/>
  <c r="I11" i="7"/>
  <c r="J41" i="2"/>
  <c r="H41" i="12"/>
  <c r="J41" i="12"/>
  <c r="I11" i="6"/>
  <c r="I19" i="6"/>
  <c r="I27" i="6"/>
  <c r="H11" i="8"/>
  <c r="I27" i="12"/>
  <c r="H3" i="6"/>
  <c r="I27" i="10"/>
  <c r="H27" i="2"/>
  <c r="H19" i="12"/>
  <c r="I41" i="12"/>
  <c r="I41" i="11"/>
  <c r="H27" i="9"/>
  <c r="H41" i="9"/>
  <c r="J41" i="8"/>
  <c r="H34" i="8"/>
  <c r="I11" i="8"/>
  <c r="I34" i="7"/>
  <c r="H41" i="7"/>
  <c r="I19" i="7"/>
  <c r="I19" i="5"/>
  <c r="I27" i="5"/>
  <c r="I34" i="4"/>
  <c r="I3" i="4"/>
  <c r="I11" i="4"/>
  <c r="I41" i="4"/>
  <c r="H41" i="3"/>
  <c r="H34" i="3"/>
  <c r="H11" i="3"/>
  <c r="H19" i="3"/>
  <c r="H3" i="2"/>
  <c r="I27" i="2"/>
  <c r="I3" i="12"/>
  <c r="J19" i="12"/>
  <c r="H3" i="12"/>
  <c r="I34" i="12"/>
  <c r="J2" i="12"/>
  <c r="I11" i="12"/>
  <c r="I19" i="12"/>
  <c r="H34" i="12"/>
  <c r="I3" i="11"/>
  <c r="I11" i="11"/>
  <c r="I19" i="11"/>
  <c r="I34" i="11"/>
  <c r="H11" i="11"/>
  <c r="I27" i="11"/>
  <c r="H27" i="11"/>
  <c r="H41" i="11"/>
  <c r="I3" i="10"/>
  <c r="I34" i="10"/>
  <c r="J41" i="10"/>
  <c r="H3" i="10"/>
  <c r="I11" i="10"/>
  <c r="I19" i="10"/>
  <c r="H41" i="10"/>
  <c r="J3" i="10"/>
  <c r="I41" i="10"/>
  <c r="I11" i="9"/>
  <c r="I34" i="9"/>
  <c r="H3" i="9"/>
  <c r="H11" i="9"/>
  <c r="I19" i="9"/>
  <c r="I27" i="9"/>
  <c r="I41" i="9"/>
  <c r="H19" i="8"/>
  <c r="I27" i="8"/>
  <c r="J34" i="8"/>
  <c r="I19" i="8"/>
  <c r="I3" i="8"/>
  <c r="J19" i="8"/>
  <c r="I34" i="8"/>
  <c r="H41" i="8"/>
  <c r="I41" i="7"/>
  <c r="I27" i="7"/>
  <c r="I3" i="7"/>
  <c r="H27" i="7"/>
  <c r="J27" i="7"/>
  <c r="J3" i="6"/>
  <c r="H27" i="6"/>
  <c r="I41" i="6"/>
  <c r="H41" i="6"/>
  <c r="I3" i="6"/>
  <c r="I34" i="6"/>
  <c r="H11" i="5"/>
  <c r="J2" i="5"/>
  <c r="J11" i="5"/>
  <c r="I41" i="5"/>
  <c r="H27" i="5"/>
  <c r="H41" i="5"/>
  <c r="I3" i="5"/>
  <c r="I11" i="5"/>
  <c r="I34" i="5"/>
  <c r="H3" i="4"/>
  <c r="H11" i="4"/>
  <c r="I19" i="4"/>
  <c r="H34" i="4"/>
  <c r="H41" i="4"/>
  <c r="H19" i="4"/>
  <c r="I27" i="4"/>
  <c r="J34" i="4"/>
  <c r="J41" i="4"/>
  <c r="I27" i="3"/>
  <c r="I19" i="3"/>
  <c r="H27" i="3"/>
  <c r="I3" i="3"/>
  <c r="I11" i="3"/>
  <c r="I41" i="3"/>
  <c r="H41" i="2"/>
  <c r="I41" i="2"/>
  <c r="I3" i="2"/>
  <c r="I34" i="2"/>
  <c r="I11" i="2"/>
  <c r="I19" i="2"/>
  <c r="H41" i="1"/>
  <c r="H11" i="1"/>
  <c r="I11" i="1"/>
  <c r="H3" i="1"/>
  <c r="I27" i="1"/>
  <c r="J41" i="1"/>
  <c r="J2" i="1"/>
  <c r="H27" i="1"/>
  <c r="I41" i="1"/>
  <c r="H19" i="2"/>
  <c r="H34" i="10"/>
  <c r="J3" i="1"/>
  <c r="H19" i="1"/>
  <c r="H34" i="1"/>
  <c r="H11" i="2"/>
  <c r="J27" i="2"/>
  <c r="H3" i="3"/>
  <c r="J19" i="3"/>
  <c r="J34" i="3"/>
  <c r="J2" i="4"/>
  <c r="J11" i="4"/>
  <c r="H27" i="4"/>
  <c r="H19" i="5"/>
  <c r="H34" i="5"/>
  <c r="H11" i="6"/>
  <c r="J27" i="6"/>
  <c r="H3" i="7"/>
  <c r="J11" i="8"/>
  <c r="H27" i="8"/>
  <c r="J3" i="9"/>
  <c r="H19" i="9"/>
  <c r="H34" i="9"/>
  <c r="H11" i="10"/>
  <c r="H3" i="11"/>
  <c r="H27" i="12"/>
  <c r="I3" i="1"/>
  <c r="H34" i="2"/>
  <c r="H34" i="6"/>
  <c r="H19" i="10"/>
  <c r="I19" i="1"/>
  <c r="J2" i="7"/>
  <c r="J2" i="11"/>
  <c r="H19" i="6"/>
  <c r="H19" i="7"/>
  <c r="J2" i="10"/>
  <c r="H19" i="11"/>
  <c r="H11" i="12"/>
  <c r="I2" i="9" l="1"/>
  <c r="I2" i="4"/>
  <c r="I2" i="3"/>
  <c r="H2" i="4"/>
  <c r="I2" i="2"/>
  <c r="I2" i="12"/>
  <c r="H2" i="12"/>
  <c r="I2" i="7"/>
  <c r="I2" i="6"/>
  <c r="H2" i="5"/>
  <c r="I2" i="5"/>
  <c r="H2" i="2"/>
  <c r="I2" i="11"/>
  <c r="H2" i="10"/>
  <c r="I2" i="10"/>
  <c r="H2" i="9"/>
  <c r="H2" i="8"/>
  <c r="I2" i="8"/>
  <c r="H2" i="6"/>
  <c r="H2" i="3"/>
  <c r="I2" i="1"/>
  <c r="H2" i="1"/>
  <c r="H2" i="7"/>
  <c r="H2" i="11"/>
</calcChain>
</file>

<file path=xl/sharedStrings.xml><?xml version="1.0" encoding="utf-8"?>
<sst xmlns="http://schemas.openxmlformats.org/spreadsheetml/2006/main" count="1048" uniqueCount="60">
  <si>
    <t>LDC # Sales Customers</t>
  </si>
  <si>
    <t>LDC  THERMS (Volume)</t>
  </si>
  <si>
    <t>Total  Gas Customer Counts</t>
  </si>
  <si>
    <t>Total Therms</t>
  </si>
  <si>
    <t>% of classs Therms</t>
  </si>
  <si>
    <t>% of Customers</t>
  </si>
  <si>
    <t>January</t>
  </si>
  <si>
    <t>R</t>
  </si>
  <si>
    <t>Berkshire</t>
  </si>
  <si>
    <t>Blackstone</t>
  </si>
  <si>
    <t>Columbia Gas</t>
  </si>
  <si>
    <t>EverSource</t>
  </si>
  <si>
    <t>Liberty</t>
  </si>
  <si>
    <t>NGrid</t>
  </si>
  <si>
    <t>Unitil</t>
  </si>
  <si>
    <t>R-LI</t>
  </si>
  <si>
    <t xml:space="preserve">Small C&amp;I </t>
  </si>
  <si>
    <t xml:space="preserve">Medium C&amp;I </t>
  </si>
  <si>
    <t>Large C&amp;I</t>
  </si>
  <si>
    <t>OutLight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</si>
  <si>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</si>
  <si>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</si>
  <si>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</si>
  <si>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</si>
  <si>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</si>
  <si>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</si>
  <si>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</si>
  <si>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</si>
  <si>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</si>
  <si>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</si>
  <si>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</si>
  <si>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10 Therms= 1 MMBTU</t>
  </si>
  <si>
    <t>Bay State</t>
  </si>
  <si>
    <t>Therms</t>
  </si>
  <si>
    <t>MMBTU</t>
  </si>
  <si>
    <t>Total Residential</t>
  </si>
  <si>
    <t xml:space="preserve">Total C&amp; I </t>
  </si>
  <si>
    <t>Total</t>
  </si>
  <si>
    <t>LDC Usage/         Customer</t>
  </si>
  <si>
    <t>Tot Usage/         Customer</t>
  </si>
  <si>
    <t>NGRID</t>
  </si>
  <si>
    <t>Customer 
Count</t>
  </si>
  <si>
    <t>Customer
 Count</t>
  </si>
  <si>
    <t>Eversource</t>
  </si>
  <si>
    <t>Row Labels</t>
  </si>
  <si>
    <t>Sum of LDC_Customer_Count</t>
  </si>
  <si>
    <t>Sum of LDC_Therms_USED</t>
  </si>
  <si>
    <t>Average of CG_Customer_Count</t>
  </si>
  <si>
    <t>Sum of CG_Therms_USED</t>
  </si>
  <si>
    <t>Small C&amp;I</t>
  </si>
  <si>
    <t>Medium C&amp;I</t>
  </si>
  <si>
    <t>Winter 2018 October-April</t>
  </si>
  <si>
    <t>Winer 2018</t>
  </si>
  <si>
    <t>CS  # Sales Customer</t>
  </si>
  <si>
    <t>CS THERMS (Volume)</t>
  </si>
  <si>
    <t>Competitive Generation (CS) Rate Class Load ( in %) Therms</t>
  </si>
  <si>
    <t>CS Usage/         Customer</t>
  </si>
  <si>
    <t>ANNUAL 2018</t>
  </si>
  <si>
    <t>Competitive Supply (CS) Rate Class Load ( in %) Therms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</si>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</sst>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%"/>
    <numFmt numFmtId="166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1"/>
      <color theme="3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2" borderId="1" xfId="0" applyFont="1" applyFill="1" applyBorder="1" applyAlignment="1">
      <alignment horizontal="left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wrapText="1"/>
    </xf>
    <xf numFmtId="3" fontId="3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wrapText="1"/>
    </xf>
    <xf numFmtId="0" fontId="2" fillId="0" borderId="0" xfId="0" applyFont="1" applyAlignment="1">
      <alignment horizontal="left"/>
    </xf>
    <xf numFmtId="3" fontId="2" fillId="0" borderId="0" xfId="0" applyNumberFormat="1" applyFont="1"/>
    <xf numFmtId="3" fontId="2" fillId="0" borderId="7" xfId="0" applyNumberFormat="1" applyFont="1" applyBorder="1" applyAlignment="1">
      <alignment horizontal="center"/>
    </xf>
    <xf numFmtId="9" fontId="0" fillId="0" borderId="8" xfId="0" applyNumberFormat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0" fontId="2" fillId="2" borderId="9" xfId="0" applyFont="1" applyFill="1" applyBorder="1" applyAlignment="1">
      <alignment horizontal="left" indent="1"/>
    </xf>
    <xf numFmtId="3" fontId="2" fillId="2" borderId="10" xfId="0" applyNumberFormat="1" applyFont="1" applyFill="1" applyBorder="1"/>
    <xf numFmtId="3" fontId="2" fillId="2" borderId="11" xfId="0" applyNumberFormat="1" applyFont="1" applyFill="1" applyBorder="1"/>
    <xf numFmtId="0" fontId="0" fillId="0" borderId="14" xfId="0" applyBorder="1" applyAlignment="1">
      <alignment horizontal="left" indent="2"/>
    </xf>
    <xf numFmtId="3" fontId="0" fillId="0" borderId="0" xfId="0" applyNumberFormat="1"/>
    <xf numFmtId="3" fontId="0" fillId="0" borderId="1" xfId="0" applyNumberFormat="1" applyBorder="1"/>
    <xf numFmtId="164" fontId="0" fillId="0" borderId="0" xfId="0" applyNumberFormat="1"/>
    <xf numFmtId="0" fontId="0" fillId="0" borderId="16" xfId="0" applyBorder="1" applyAlignment="1">
      <alignment horizontal="left" indent="2"/>
    </xf>
    <xf numFmtId="3" fontId="0" fillId="0" borderId="17" xfId="0" applyNumberFormat="1" applyBorder="1"/>
    <xf numFmtId="3" fontId="0" fillId="0" borderId="18" xfId="0" applyNumberFormat="1" applyBorder="1"/>
    <xf numFmtId="3" fontId="2" fillId="2" borderId="11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3" fontId="4" fillId="3" borderId="2" xfId="0" applyNumberFormat="1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wrapText="1"/>
    </xf>
    <xf numFmtId="3" fontId="4" fillId="3" borderId="4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wrapText="1"/>
    </xf>
    <xf numFmtId="0" fontId="2" fillId="3" borderId="9" xfId="0" applyFont="1" applyFill="1" applyBorder="1" applyAlignment="1">
      <alignment horizontal="left" indent="1"/>
    </xf>
    <xf numFmtId="3" fontId="2" fillId="3" borderId="10" xfId="0" applyNumberFormat="1" applyFont="1" applyFill="1" applyBorder="1"/>
    <xf numFmtId="3" fontId="2" fillId="3" borderId="11" xfId="0" applyNumberFormat="1" applyFont="1" applyFill="1" applyBorder="1"/>
    <xf numFmtId="3" fontId="2" fillId="3" borderId="1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left" wrapText="1"/>
    </xf>
    <xf numFmtId="3" fontId="3" fillId="4" borderId="2" xfId="0" applyNumberFormat="1" applyFont="1" applyFill="1" applyBorder="1" applyAlignment="1">
      <alignment horizontal="center" vertical="center" wrapText="1"/>
    </xf>
    <xf numFmtId="3" fontId="3" fillId="4" borderId="3" xfId="0" applyNumberFormat="1" applyFont="1" applyFill="1" applyBorder="1" applyAlignment="1">
      <alignment wrapText="1"/>
    </xf>
    <xf numFmtId="3" fontId="3" fillId="4" borderId="4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wrapText="1"/>
    </xf>
    <xf numFmtId="0" fontId="1" fillId="4" borderId="9" xfId="0" applyFont="1" applyFill="1" applyBorder="1" applyAlignment="1">
      <alignment horizontal="left" indent="1"/>
    </xf>
    <xf numFmtId="3" fontId="1" fillId="4" borderId="10" xfId="0" applyNumberFormat="1" applyFont="1" applyFill="1" applyBorder="1"/>
    <xf numFmtId="3" fontId="1" fillId="4" borderId="11" xfId="0" applyNumberFormat="1" applyFont="1" applyFill="1" applyBorder="1"/>
    <xf numFmtId="3" fontId="1" fillId="4" borderId="1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left" wrapText="1"/>
    </xf>
    <xf numFmtId="3" fontId="3" fillId="5" borderId="2" xfId="0" applyNumberFormat="1" applyFont="1" applyFill="1" applyBorder="1" applyAlignment="1">
      <alignment horizontal="center" vertical="center" wrapText="1"/>
    </xf>
    <xf numFmtId="3" fontId="3" fillId="5" borderId="3" xfId="0" applyNumberFormat="1" applyFont="1" applyFill="1" applyBorder="1" applyAlignment="1">
      <alignment wrapText="1"/>
    </xf>
    <xf numFmtId="3" fontId="3" fillId="5" borderId="4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wrapText="1"/>
    </xf>
    <xf numFmtId="0" fontId="1" fillId="5" borderId="9" xfId="0" applyFont="1" applyFill="1" applyBorder="1" applyAlignment="1">
      <alignment horizontal="left" indent="1"/>
    </xf>
    <xf numFmtId="3" fontId="1" fillId="5" borderId="10" xfId="0" applyNumberFormat="1" applyFont="1" applyFill="1" applyBorder="1"/>
    <xf numFmtId="3" fontId="1" fillId="5" borderId="11" xfId="0" applyNumberFormat="1" applyFont="1" applyFill="1" applyBorder="1"/>
    <xf numFmtId="3" fontId="1" fillId="5" borderId="11" xfId="0" applyNumberFormat="1" applyFont="1" applyFill="1" applyBorder="1" applyAlignment="1">
      <alignment horizontal="center"/>
    </xf>
    <xf numFmtId="3" fontId="1" fillId="7" borderId="10" xfId="0" applyNumberFormat="1" applyFont="1" applyFill="1" applyBorder="1"/>
    <xf numFmtId="0" fontId="1" fillId="7" borderId="9" xfId="0" applyFont="1" applyFill="1" applyBorder="1" applyAlignment="1">
      <alignment horizontal="left" indent="1"/>
    </xf>
    <xf numFmtId="3" fontId="1" fillId="7" borderId="11" xfId="0" applyNumberFormat="1" applyFont="1" applyFill="1" applyBorder="1"/>
    <xf numFmtId="0" fontId="1" fillId="7" borderId="1" xfId="0" applyFont="1" applyFill="1" applyBorder="1" applyAlignment="1">
      <alignment horizontal="left" wrapText="1"/>
    </xf>
    <xf numFmtId="3" fontId="3" fillId="7" borderId="2" xfId="0" applyNumberFormat="1" applyFont="1" applyFill="1" applyBorder="1" applyAlignment="1">
      <alignment horizontal="center" vertical="center" wrapText="1"/>
    </xf>
    <xf numFmtId="3" fontId="3" fillId="7" borderId="3" xfId="0" applyNumberFormat="1" applyFont="1" applyFill="1" applyBorder="1" applyAlignment="1">
      <alignment wrapText="1"/>
    </xf>
    <xf numFmtId="3" fontId="3" fillId="7" borderId="4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wrapText="1"/>
    </xf>
    <xf numFmtId="0" fontId="1" fillId="7" borderId="1" xfId="0" applyFont="1" applyFill="1" applyBorder="1" applyAlignment="1">
      <alignment wrapText="1"/>
    </xf>
    <xf numFmtId="0" fontId="1" fillId="7" borderId="1" xfId="0" applyFont="1" applyFill="1" applyBorder="1" applyAlignment="1">
      <alignment horizontal="center" wrapText="1"/>
    </xf>
    <xf numFmtId="0" fontId="1" fillId="7" borderId="6" xfId="0" applyFont="1" applyFill="1" applyBorder="1" applyAlignment="1">
      <alignment wrapText="1"/>
    </xf>
    <xf numFmtId="3" fontId="1" fillId="7" borderId="11" xfId="0" applyNumberFormat="1" applyFont="1" applyFill="1" applyBorder="1" applyAlignment="1">
      <alignment horizontal="center"/>
    </xf>
    <xf numFmtId="3" fontId="0" fillId="0" borderId="5" xfId="0" applyNumberFormat="1" applyBorder="1"/>
    <xf numFmtId="3" fontId="0" fillId="0" borderId="19" xfId="0" applyNumberFormat="1" applyBorder="1"/>
    <xf numFmtId="3" fontId="1" fillId="7" borderId="0" xfId="0" applyNumberFormat="1" applyFont="1" applyFill="1" applyBorder="1"/>
    <xf numFmtId="3" fontId="0" fillId="0" borderId="0" xfId="0" applyNumberFormat="1" applyFont="1" applyFill="1" applyBorder="1"/>
    <xf numFmtId="3" fontId="0" fillId="0" borderId="5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7" borderId="13" xfId="0" applyNumberFormat="1" applyFont="1" applyFill="1" applyBorder="1" applyAlignment="1">
      <alignment horizontal="center"/>
    </xf>
    <xf numFmtId="3" fontId="0" fillId="0" borderId="24" xfId="0" applyNumberFormat="1" applyFont="1" applyFill="1" applyBorder="1"/>
    <xf numFmtId="3" fontId="0" fillId="0" borderId="20" xfId="0" applyNumberFormat="1" applyBorder="1" applyAlignment="1">
      <alignment horizontal="center"/>
    </xf>
    <xf numFmtId="3" fontId="0" fillId="0" borderId="0" xfId="0" applyNumberFormat="1" applyFill="1" applyBorder="1"/>
    <xf numFmtId="0" fontId="0" fillId="9" borderId="7" xfId="0" applyFill="1" applyBorder="1" applyAlignment="1">
      <alignment wrapText="1"/>
    </xf>
    <xf numFmtId="3" fontId="0" fillId="10" borderId="25" xfId="0" applyNumberFormat="1" applyFill="1" applyBorder="1"/>
    <xf numFmtId="3" fontId="0" fillId="10" borderId="3" xfId="0" applyNumberFormat="1" applyFill="1" applyBorder="1"/>
    <xf numFmtId="3" fontId="0" fillId="10" borderId="4" xfId="0" applyNumberFormat="1" applyFill="1" applyBorder="1"/>
    <xf numFmtId="3" fontId="0" fillId="10" borderId="9" xfId="0" applyNumberFormat="1" applyFill="1" applyBorder="1"/>
    <xf numFmtId="3" fontId="0" fillId="10" borderId="10" xfId="0" applyNumberFormat="1" applyFill="1" applyBorder="1"/>
    <xf numFmtId="3" fontId="0" fillId="10" borderId="22" xfId="0" applyNumberFormat="1" applyFill="1" applyBorder="1"/>
    <xf numFmtId="3" fontId="0" fillId="10" borderId="14" xfId="0" applyNumberFormat="1" applyFill="1" applyBorder="1"/>
    <xf numFmtId="3" fontId="0" fillId="10" borderId="0" xfId="0" applyNumberFormat="1" applyFill="1"/>
    <xf numFmtId="3" fontId="0" fillId="10" borderId="26" xfId="0" applyNumberFormat="1" applyFill="1" applyBorder="1"/>
    <xf numFmtId="3" fontId="0" fillId="10" borderId="16" xfId="0" applyNumberFormat="1" applyFill="1" applyBorder="1"/>
    <xf numFmtId="3" fontId="0" fillId="10" borderId="17" xfId="0" applyNumberFormat="1" applyFill="1" applyBorder="1"/>
    <xf numFmtId="3" fontId="0" fillId="10" borderId="23" xfId="0" applyNumberFormat="1" applyFill="1" applyBorder="1"/>
    <xf numFmtId="3" fontId="7" fillId="0" borderId="27" xfId="0" applyNumberFormat="1" applyFont="1" applyBorder="1" applyAlignment="1">
      <alignment horizontal="center"/>
    </xf>
    <xf numFmtId="0" fontId="5" fillId="7" borderId="22" xfId="0" applyFont="1" applyFill="1" applyBorder="1"/>
    <xf numFmtId="166" fontId="8" fillId="12" borderId="0" xfId="0" applyNumberFormat="1" applyFont="1" applyFill="1"/>
    <xf numFmtId="0" fontId="8" fillId="12" borderId="0" xfId="0" applyFont="1" applyFill="1"/>
    <xf numFmtId="3" fontId="7" fillId="0" borderId="28" xfId="0" applyNumberFormat="1" applyFont="1" applyBorder="1"/>
    <xf numFmtId="3" fontId="7" fillId="0" borderId="29" xfId="0" applyNumberFormat="1" applyFont="1" applyBorder="1"/>
    <xf numFmtId="3" fontId="7" fillId="0" borderId="30" xfId="0" applyNumberFormat="1" applyFont="1" applyBorder="1"/>
    <xf numFmtId="3" fontId="6" fillId="12" borderId="7" xfId="0" applyNumberFormat="1" applyFont="1" applyFill="1" applyBorder="1" applyAlignment="1">
      <alignment horizontal="center" wrapText="1"/>
    </xf>
    <xf numFmtId="3" fontId="6" fillId="12" borderId="7" xfId="0" applyNumberFormat="1" applyFont="1" applyFill="1" applyBorder="1" applyAlignment="1">
      <alignment horizontal="center"/>
    </xf>
    <xf numFmtId="0" fontId="6" fillId="12" borderId="7" xfId="0" applyFont="1" applyFill="1" applyBorder="1" applyAlignment="1">
      <alignment horizontal="center"/>
    </xf>
    <xf numFmtId="3" fontId="7" fillId="0" borderId="31" xfId="0" applyNumberFormat="1" applyFont="1" applyBorder="1" applyAlignment="1">
      <alignment horizontal="center"/>
    </xf>
    <xf numFmtId="3" fontId="7" fillId="0" borderId="11" xfId="0" applyNumberFormat="1" applyFont="1" applyBorder="1" applyAlignment="1">
      <alignment horizontal="center"/>
    </xf>
    <xf numFmtId="3" fontId="7" fillId="0" borderId="13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3" fontId="7" fillId="0" borderId="35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3"/>
    </xf>
    <xf numFmtId="3" fontId="9" fillId="0" borderId="0" xfId="0" applyNumberFormat="1" applyFont="1" applyFill="1" applyBorder="1"/>
    <xf numFmtId="0" fontId="0" fillId="3" borderId="0" xfId="0" applyFill="1" applyAlignment="1">
      <alignment horizontal="left" indent="1"/>
    </xf>
    <xf numFmtId="0" fontId="0" fillId="3" borderId="0" xfId="0" applyFill="1"/>
    <xf numFmtId="0" fontId="0" fillId="4" borderId="0" xfId="0" applyFill="1" applyAlignment="1">
      <alignment horizontal="left" indent="2"/>
    </xf>
    <xf numFmtId="0" fontId="0" fillId="11" borderId="0" xfId="0" applyFill="1" applyAlignment="1">
      <alignment horizontal="left" indent="2"/>
    </xf>
    <xf numFmtId="0" fontId="0" fillId="8" borderId="0" xfId="0" applyFill="1" applyAlignment="1">
      <alignment horizontal="left" indent="2"/>
    </xf>
    <xf numFmtId="0" fontId="0" fillId="6" borderId="0" xfId="0" applyFill="1" applyAlignment="1">
      <alignment horizontal="left" indent="2"/>
    </xf>
    <xf numFmtId="0" fontId="0" fillId="13" borderId="0" xfId="0" applyFill="1" applyAlignment="1">
      <alignment horizontal="left" indent="2"/>
    </xf>
    <xf numFmtId="0" fontId="5" fillId="14" borderId="22" xfId="0" applyFont="1" applyFill="1" applyBorder="1"/>
    <xf numFmtId="0" fontId="1" fillId="14" borderId="1" xfId="0" applyFont="1" applyFill="1" applyBorder="1" applyAlignment="1">
      <alignment horizontal="left" wrapText="1"/>
    </xf>
    <xf numFmtId="3" fontId="3" fillId="14" borderId="2" xfId="0" applyNumberFormat="1" applyFont="1" applyFill="1" applyBorder="1" applyAlignment="1">
      <alignment horizontal="center" vertical="center" wrapText="1"/>
    </xf>
    <xf numFmtId="3" fontId="3" fillId="14" borderId="3" xfId="0" applyNumberFormat="1" applyFont="1" applyFill="1" applyBorder="1" applyAlignment="1">
      <alignment wrapText="1"/>
    </xf>
    <xf numFmtId="3" fontId="3" fillId="14" borderId="4" xfId="0" applyNumberFormat="1" applyFont="1" applyFill="1" applyBorder="1" applyAlignment="1">
      <alignment horizontal="center" vertical="center" wrapText="1"/>
    </xf>
    <xf numFmtId="0" fontId="1" fillId="14" borderId="5" xfId="0" applyFont="1" applyFill="1" applyBorder="1" applyAlignment="1">
      <alignment wrapText="1"/>
    </xf>
    <xf numFmtId="0" fontId="1" fillId="14" borderId="1" xfId="0" applyFont="1" applyFill="1" applyBorder="1" applyAlignment="1">
      <alignment wrapText="1"/>
    </xf>
    <xf numFmtId="0" fontId="1" fillId="14" borderId="1" xfId="0" applyFont="1" applyFill="1" applyBorder="1" applyAlignment="1">
      <alignment horizontal="center" wrapText="1"/>
    </xf>
    <xf numFmtId="0" fontId="1" fillId="14" borderId="6" xfId="0" applyFont="1" applyFill="1" applyBorder="1" applyAlignment="1">
      <alignment wrapText="1"/>
    </xf>
    <xf numFmtId="0" fontId="1" fillId="14" borderId="9" xfId="0" applyFont="1" applyFill="1" applyBorder="1" applyAlignment="1">
      <alignment horizontal="left" indent="1"/>
    </xf>
    <xf numFmtId="3" fontId="1" fillId="14" borderId="10" xfId="0" applyNumberFormat="1" applyFont="1" applyFill="1" applyBorder="1"/>
    <xf numFmtId="3" fontId="1" fillId="14" borderId="11" xfId="0" applyNumberFormat="1" applyFont="1" applyFill="1" applyBorder="1"/>
    <xf numFmtId="3" fontId="1" fillId="14" borderId="0" xfId="0" applyNumberFormat="1" applyFont="1" applyFill="1" applyBorder="1"/>
    <xf numFmtId="3" fontId="1" fillId="14" borderId="11" xfId="0" applyNumberFormat="1" applyFont="1" applyFill="1" applyBorder="1" applyAlignment="1">
      <alignment horizontal="center"/>
    </xf>
    <xf numFmtId="3" fontId="1" fillId="14" borderId="13" xfId="0" applyNumberFormat="1" applyFon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9" fillId="0" borderId="17" xfId="0" applyNumberFormat="1" applyFont="1" applyFill="1" applyBorder="1"/>
    <xf numFmtId="0" fontId="0" fillId="14" borderId="7" xfId="0" applyFill="1" applyBorder="1" applyAlignment="1">
      <alignment wrapText="1"/>
    </xf>
    <xf numFmtId="3" fontId="0" fillId="14" borderId="25" xfId="0" applyNumberFormat="1" applyFill="1" applyBorder="1"/>
    <xf numFmtId="3" fontId="0" fillId="14" borderId="3" xfId="0" applyNumberFormat="1" applyFill="1" applyBorder="1"/>
    <xf numFmtId="3" fontId="0" fillId="14" borderId="4" xfId="0" applyNumberFormat="1" applyFill="1" applyBorder="1"/>
    <xf numFmtId="3" fontId="0" fillId="14" borderId="9" xfId="0" applyNumberFormat="1" applyFill="1" applyBorder="1"/>
    <xf numFmtId="3" fontId="0" fillId="14" borderId="10" xfId="0" applyNumberFormat="1" applyFill="1" applyBorder="1"/>
    <xf numFmtId="3" fontId="0" fillId="14" borderId="22" xfId="0" applyNumberFormat="1" applyFill="1" applyBorder="1"/>
    <xf numFmtId="3" fontId="0" fillId="14" borderId="14" xfId="0" applyNumberFormat="1" applyFill="1" applyBorder="1"/>
    <xf numFmtId="3" fontId="0" fillId="14" borderId="0" xfId="0" applyNumberFormat="1" applyFill="1"/>
    <xf numFmtId="3" fontId="0" fillId="14" borderId="26" xfId="0" applyNumberFormat="1" applyFill="1" applyBorder="1"/>
    <xf numFmtId="3" fontId="0" fillId="14" borderId="16" xfId="0" applyNumberFormat="1" applyFill="1" applyBorder="1"/>
    <xf numFmtId="3" fontId="0" fillId="14" borderId="17" xfId="0" applyNumberFormat="1" applyFill="1" applyBorder="1"/>
    <xf numFmtId="3" fontId="0" fillId="14" borderId="23" xfId="0" applyNumberFormat="1" applyFill="1" applyBorder="1"/>
    <xf numFmtId="0" fontId="0" fillId="0" borderId="0" xfId="0" applyBorder="1"/>
    <xf numFmtId="0" fontId="0" fillId="0" borderId="0" xfId="0" applyBorder="1" applyAlignment="1">
      <alignment horizontal="left" indent="2"/>
    </xf>
    <xf numFmtId="3" fontId="3" fillId="7" borderId="38" xfId="0" applyNumberFormat="1" applyFont="1" applyFill="1" applyBorder="1" applyAlignment="1">
      <alignment wrapText="1"/>
    </xf>
    <xf numFmtId="3" fontId="3" fillId="2" borderId="38" xfId="0" applyNumberFormat="1" applyFont="1" applyFill="1" applyBorder="1" applyAlignment="1">
      <alignment wrapText="1"/>
    </xf>
    <xf numFmtId="3" fontId="4" fillId="3" borderId="38" xfId="0" applyNumberFormat="1" applyFont="1" applyFill="1" applyBorder="1" applyAlignment="1">
      <alignment wrapText="1"/>
    </xf>
    <xf numFmtId="3" fontId="3" fillId="4" borderId="38" xfId="0" applyNumberFormat="1" applyFont="1" applyFill="1" applyBorder="1" applyAlignment="1">
      <alignment wrapText="1"/>
    </xf>
    <xf numFmtId="3" fontId="3" fillId="5" borderId="38" xfId="0" applyNumberFormat="1" applyFont="1" applyFill="1" applyBorder="1" applyAlignment="1">
      <alignment wrapText="1"/>
    </xf>
    <xf numFmtId="3" fontId="3" fillId="14" borderId="38" xfId="0" applyNumberFormat="1" applyFont="1" applyFill="1" applyBorder="1" applyAlignment="1">
      <alignment wrapText="1"/>
    </xf>
    <xf numFmtId="9" fontId="2" fillId="0" borderId="12" xfId="0" applyNumberFormat="1" applyFont="1" applyBorder="1" applyAlignment="1">
      <alignment horizontal="center" vertical="top"/>
    </xf>
    <xf numFmtId="9" fontId="2" fillId="0" borderId="5" xfId="0" applyNumberFormat="1" applyFont="1" applyBorder="1" applyAlignment="1">
      <alignment horizontal="center" vertical="top"/>
    </xf>
    <xf numFmtId="9" fontId="2" fillId="0" borderId="8" xfId="0" applyNumberFormat="1" applyFont="1" applyBorder="1" applyAlignment="1">
      <alignment horizontal="center" vertical="top"/>
    </xf>
    <xf numFmtId="165" fontId="2" fillId="0" borderId="11" xfId="0" applyNumberFormat="1" applyFont="1" applyBorder="1" applyAlignment="1">
      <alignment horizontal="center" vertical="top"/>
    </xf>
    <xf numFmtId="165" fontId="2" fillId="0" borderId="1" xfId="0" applyNumberFormat="1" applyFont="1" applyBorder="1" applyAlignment="1">
      <alignment horizontal="center" vertical="top"/>
    </xf>
    <xf numFmtId="165" fontId="2" fillId="0" borderId="7" xfId="0" applyNumberFormat="1" applyFont="1" applyBorder="1" applyAlignment="1">
      <alignment horizontal="center" vertical="top"/>
    </xf>
    <xf numFmtId="165" fontId="2" fillId="0" borderId="13" xfId="0" applyNumberFormat="1" applyFont="1" applyBorder="1" applyAlignment="1">
      <alignment horizontal="center" vertical="top"/>
    </xf>
    <xf numFmtId="165" fontId="2" fillId="0" borderId="15" xfId="0" applyNumberFormat="1" applyFont="1" applyBorder="1" applyAlignment="1">
      <alignment horizontal="center" vertical="top"/>
    </xf>
    <xf numFmtId="165" fontId="2" fillId="0" borderId="21" xfId="0" applyNumberFormat="1" applyFont="1" applyBorder="1" applyAlignment="1">
      <alignment horizontal="center" vertical="top"/>
    </xf>
    <xf numFmtId="165" fontId="2" fillId="0" borderId="10" xfId="0" applyNumberFormat="1" applyFont="1" applyBorder="1" applyAlignment="1">
      <alignment horizontal="center" vertical="top"/>
    </xf>
    <xf numFmtId="165" fontId="2" fillId="0" borderId="17" xfId="0" applyNumberFormat="1" applyFont="1" applyBorder="1" applyAlignment="1">
      <alignment horizontal="center" vertical="top"/>
    </xf>
    <xf numFmtId="165" fontId="2" fillId="0" borderId="22" xfId="0" applyNumberFormat="1" applyFont="1" applyBorder="1" applyAlignment="1">
      <alignment horizontal="center" vertical="top"/>
    </xf>
    <xf numFmtId="165" fontId="2" fillId="0" borderId="23" xfId="0" applyNumberFormat="1" applyFont="1" applyBorder="1" applyAlignment="1">
      <alignment horizontal="center" vertical="top"/>
    </xf>
    <xf numFmtId="9" fontId="2" fillId="0" borderId="19" xfId="0" applyNumberFormat="1" applyFont="1" applyBorder="1" applyAlignment="1">
      <alignment horizontal="center" vertical="top"/>
    </xf>
    <xf numFmtId="9" fontId="2" fillId="0" borderId="11" xfId="0" applyNumberFormat="1" applyFont="1" applyBorder="1" applyAlignment="1">
      <alignment horizontal="center" vertical="top"/>
    </xf>
    <xf numFmtId="9" fontId="2" fillId="0" borderId="1" xfId="0" applyNumberFormat="1" applyFont="1" applyBorder="1" applyAlignment="1">
      <alignment horizontal="center" vertical="top"/>
    </xf>
    <xf numFmtId="9" fontId="2" fillId="0" borderId="18" xfId="0" applyNumberFormat="1" applyFont="1" applyBorder="1" applyAlignment="1">
      <alignment horizontal="center" vertical="top"/>
    </xf>
    <xf numFmtId="9" fontId="2" fillId="0" borderId="13" xfId="0" applyNumberFormat="1" applyFont="1" applyBorder="1" applyAlignment="1">
      <alignment horizontal="center" vertical="top"/>
    </xf>
    <xf numFmtId="9" fontId="2" fillId="0" borderId="15" xfId="0" applyNumberFormat="1" applyFont="1" applyBorder="1" applyAlignment="1">
      <alignment horizontal="center" vertical="top"/>
    </xf>
    <xf numFmtId="9" fontId="2" fillId="0" borderId="20" xfId="0" applyNumberFormat="1" applyFont="1" applyBorder="1" applyAlignment="1">
      <alignment horizontal="center" vertical="top"/>
    </xf>
    <xf numFmtId="9" fontId="0" fillId="0" borderId="11" xfId="0" applyNumberFormat="1" applyBorder="1" applyAlignment="1">
      <alignment horizontal="center" vertical="top"/>
    </xf>
    <xf numFmtId="9" fontId="0" fillId="0" borderId="1" xfId="0" applyNumberFormat="1" applyBorder="1" applyAlignment="1">
      <alignment horizontal="center" vertical="top"/>
    </xf>
    <xf numFmtId="9" fontId="0" fillId="0" borderId="18" xfId="0" applyNumberFormat="1" applyBorder="1" applyAlignment="1">
      <alignment horizontal="center" vertical="top"/>
    </xf>
    <xf numFmtId="9" fontId="0" fillId="0" borderId="13" xfId="0" applyNumberFormat="1" applyBorder="1" applyAlignment="1">
      <alignment horizontal="center" vertical="top"/>
    </xf>
    <xf numFmtId="9" fontId="0" fillId="0" borderId="15" xfId="0" applyNumberFormat="1" applyBorder="1" applyAlignment="1">
      <alignment horizontal="center" vertical="top"/>
    </xf>
    <xf numFmtId="9" fontId="0" fillId="0" borderId="20" xfId="0" applyNumberFormat="1" applyBorder="1" applyAlignment="1">
      <alignment horizontal="center" vertical="top"/>
    </xf>
    <xf numFmtId="3" fontId="5" fillId="7" borderId="9" xfId="0" applyNumberFormat="1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3" fontId="5" fillId="14" borderId="9" xfId="0" applyNumberFormat="1" applyFont="1" applyFill="1" applyBorder="1" applyAlignment="1">
      <alignment horizontal="center"/>
    </xf>
    <xf numFmtId="0" fontId="5" fillId="14" borderId="10" xfId="0" applyFont="1" applyFill="1" applyBorder="1" applyAlignment="1">
      <alignment horizontal="center"/>
    </xf>
    <xf numFmtId="9" fontId="2" fillId="0" borderId="31" xfId="0" applyNumberFormat="1" applyFont="1" applyBorder="1" applyAlignment="1">
      <alignment horizontal="center" vertical="top"/>
    </xf>
    <xf numFmtId="9" fontId="2" fillId="0" borderId="36" xfId="0" applyNumberFormat="1" applyFont="1" applyBorder="1" applyAlignment="1">
      <alignment horizontal="center" vertical="top"/>
    </xf>
    <xf numFmtId="9" fontId="2" fillId="0" borderId="37" xfId="0" applyNumberFormat="1" applyFont="1" applyBorder="1" applyAlignment="1">
      <alignment horizontal="center" vertical="top"/>
    </xf>
    <xf numFmtId="165" fontId="2" fillId="0" borderId="18" xfId="0" applyNumberFormat="1" applyFont="1" applyBorder="1" applyAlignment="1">
      <alignment horizontal="center" vertical="top"/>
    </xf>
    <xf numFmtId="165" fontId="2" fillId="0" borderId="20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D9541-B60B-45B5-B790-C196F3C45A5C}">
  <sheetPr>
    <tabColor rgb="FF00B050"/>
  </sheetPr>
  <dimension ref="A1:M42"/>
  <sheetViews>
    <sheetView tabSelected="1" zoomScaleNormal="100" workbookViewId="0">
      <selection activeCell="J1" sqref="J1"/>
    </sheetView>
  </sheetViews>
  <sheetFormatPr defaultRowHeight="14.5" x14ac:dyDescent="0.35"/>
  <cols>
    <col min="1" max="1" width="17.453125" customWidth="1"/>
    <col min="2" max="2" width="13.1796875" style="18" customWidth="1"/>
    <col min="3" max="3" width="14.453125" style="18" customWidth="1"/>
    <col min="4" max="4" width="13.1796875" style="18" customWidth="1"/>
    <col min="5" max="5" width="14.1796875" style="18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1">
        <v>2018</v>
      </c>
      <c r="B1" s="161" t="s">
        <v>0</v>
      </c>
      <c r="C1" s="2" t="s">
        <v>1</v>
      </c>
      <c r="D1" s="3" t="s">
        <v>53</v>
      </c>
      <c r="E1" s="4" t="s">
        <v>54</v>
      </c>
      <c r="F1" s="5" t="s">
        <v>2</v>
      </c>
      <c r="G1" s="6" t="s">
        <v>3</v>
      </c>
      <c r="H1" s="7" t="s">
        <v>4</v>
      </c>
      <c r="I1" s="7" t="s">
        <v>5</v>
      </c>
      <c r="J1" s="8" t="s">
        <v>58</v>
      </c>
    </row>
    <row r="2" spans="1:12" ht="15" thickBot="1" x14ac:dyDescent="0.4">
      <c r="A2" s="9" t="s">
        <v>6</v>
      </c>
      <c r="B2" s="10">
        <v>1584947</v>
      </c>
      <c r="C2" s="10">
        <v>371608456.2681945</v>
      </c>
      <c r="D2" s="10">
        <v>94603</v>
      </c>
      <c r="E2" s="10">
        <v>140433613.07635018</v>
      </c>
      <c r="F2" s="11">
        <f>B2+D2</f>
        <v>1679550</v>
      </c>
      <c r="G2" s="11">
        <f>C2+E2</f>
        <v>512042069.34454465</v>
      </c>
      <c r="H2" s="12">
        <f>SUM(H3:H42)</f>
        <v>1.0000000000000002</v>
      </c>
      <c r="I2" s="13">
        <f>SUM(I3:I42)</f>
        <v>1</v>
      </c>
      <c r="J2" s="13">
        <f>E2/G2</f>
        <v>0.27426186535047126</v>
      </c>
    </row>
    <row r="3" spans="1:12" x14ac:dyDescent="0.35">
      <c r="A3" s="14" t="s">
        <v>7</v>
      </c>
      <c r="B3" s="15">
        <v>1310239</v>
      </c>
      <c r="C3" s="15">
        <v>234650333.06491438</v>
      </c>
      <c r="D3" s="15">
        <v>53618</v>
      </c>
      <c r="E3" s="15">
        <v>10183157.189999999</v>
      </c>
      <c r="F3" s="16">
        <f>B3+D3</f>
        <v>1363857</v>
      </c>
      <c r="G3" s="16">
        <f>C3+E3</f>
        <v>244833490.25491437</v>
      </c>
      <c r="H3" s="166">
        <f>G3/G$2</f>
        <v>0.47815112255975584</v>
      </c>
      <c r="I3" s="186">
        <f>F3/F2</f>
        <v>0.81203715280878808</v>
      </c>
      <c r="J3" s="189">
        <f>E3/G3</f>
        <v>4.1592174254419016E-2</v>
      </c>
    </row>
    <row r="4" spans="1:12" x14ac:dyDescent="0.35">
      <c r="A4" s="17" t="s">
        <v>8</v>
      </c>
      <c r="B4" s="18">
        <v>28937</v>
      </c>
      <c r="C4" s="18">
        <v>5548352</v>
      </c>
      <c r="D4" s="18">
        <v>28990</v>
      </c>
      <c r="E4" s="18">
        <v>5576693</v>
      </c>
      <c r="F4" s="19">
        <f>B4+D4</f>
        <v>57927</v>
      </c>
      <c r="G4" s="19">
        <f t="shared" ref="F4:G33" si="0">C4+E4</f>
        <v>11125045</v>
      </c>
      <c r="H4" s="167"/>
      <c r="I4" s="187"/>
      <c r="J4" s="190"/>
      <c r="L4" s="18"/>
    </row>
    <row r="5" spans="1:12" x14ac:dyDescent="0.35">
      <c r="A5" s="17" t="s">
        <v>9</v>
      </c>
      <c r="B5" s="18">
        <v>1581</v>
      </c>
      <c r="C5" s="18">
        <v>243984</v>
      </c>
      <c r="D5" s="18">
        <v>0</v>
      </c>
      <c r="E5" s="18">
        <v>0</v>
      </c>
      <c r="F5" s="19">
        <f t="shared" si="0"/>
        <v>1581</v>
      </c>
      <c r="G5" s="19">
        <f t="shared" si="0"/>
        <v>243984</v>
      </c>
      <c r="H5" s="167"/>
      <c r="I5" s="187"/>
      <c r="J5" s="190"/>
      <c r="L5" s="20"/>
    </row>
    <row r="6" spans="1:12" x14ac:dyDescent="0.35">
      <c r="A6" s="17" t="s">
        <v>10</v>
      </c>
      <c r="B6" s="18">
        <v>250160</v>
      </c>
      <c r="C6" s="18">
        <v>47889250</v>
      </c>
      <c r="D6" s="18">
        <v>796</v>
      </c>
      <c r="E6" s="18">
        <v>186210</v>
      </c>
      <c r="F6" s="19">
        <f t="shared" si="0"/>
        <v>250956</v>
      </c>
      <c r="G6" s="19">
        <f t="shared" si="0"/>
        <v>48075460</v>
      </c>
      <c r="H6" s="167"/>
      <c r="I6" s="187"/>
      <c r="J6" s="190"/>
    </row>
    <row r="7" spans="1:12" x14ac:dyDescent="0.35">
      <c r="A7" s="17" t="s">
        <v>11</v>
      </c>
      <c r="B7" s="18">
        <v>232486</v>
      </c>
      <c r="C7" s="18">
        <v>44894048</v>
      </c>
      <c r="D7" s="18">
        <v>2978</v>
      </c>
      <c r="E7" s="18">
        <v>617108</v>
      </c>
      <c r="F7" s="19">
        <f t="shared" si="0"/>
        <v>235464</v>
      </c>
      <c r="G7" s="19">
        <f t="shared" si="0"/>
        <v>45511156</v>
      </c>
      <c r="H7" s="167"/>
      <c r="I7" s="187"/>
      <c r="J7" s="190"/>
    </row>
    <row r="8" spans="1:12" x14ac:dyDescent="0.35">
      <c r="A8" s="17" t="s">
        <v>12</v>
      </c>
      <c r="B8" s="18">
        <v>41904</v>
      </c>
      <c r="C8" s="18">
        <v>6738839.645914387</v>
      </c>
      <c r="D8" s="18">
        <v>238</v>
      </c>
      <c r="E8" s="18">
        <v>39158</v>
      </c>
      <c r="F8" s="19">
        <f t="shared" si="0"/>
        <v>42142</v>
      </c>
      <c r="G8" s="19">
        <f t="shared" si="0"/>
        <v>6777997.645914387</v>
      </c>
      <c r="H8" s="167"/>
      <c r="I8" s="187"/>
      <c r="J8" s="190"/>
    </row>
    <row r="9" spans="1:12" x14ac:dyDescent="0.35">
      <c r="A9" s="17" t="s">
        <v>13</v>
      </c>
      <c r="B9" s="18">
        <v>743565</v>
      </c>
      <c r="C9" s="18">
        <v>127495112</v>
      </c>
      <c r="D9" s="18">
        <v>20611</v>
      </c>
      <c r="E9" s="18">
        <v>3763164</v>
      </c>
      <c r="F9" s="19">
        <f t="shared" si="0"/>
        <v>764176</v>
      </c>
      <c r="G9" s="19">
        <f t="shared" si="0"/>
        <v>131258276</v>
      </c>
      <c r="H9" s="167"/>
      <c r="I9" s="187"/>
      <c r="J9" s="190"/>
    </row>
    <row r="10" spans="1:12" ht="15" thickBot="1" x14ac:dyDescent="0.4">
      <c r="A10" s="21" t="s">
        <v>14</v>
      </c>
      <c r="B10" s="22">
        <v>11606</v>
      </c>
      <c r="C10" s="22">
        <v>1840747.419</v>
      </c>
      <c r="D10" s="22">
        <v>5</v>
      </c>
      <c r="E10" s="22">
        <v>824.19</v>
      </c>
      <c r="F10" s="23">
        <f t="shared" si="0"/>
        <v>11611</v>
      </c>
      <c r="G10" s="23">
        <f t="shared" si="0"/>
        <v>1841571.6089999999</v>
      </c>
      <c r="H10" s="179"/>
      <c r="I10" s="188"/>
      <c r="J10" s="191"/>
    </row>
    <row r="11" spans="1:12" x14ac:dyDescent="0.35">
      <c r="A11" s="14" t="s">
        <v>15</v>
      </c>
      <c r="B11" s="15">
        <v>149565</v>
      </c>
      <c r="C11" s="15">
        <v>25900489.934392992</v>
      </c>
      <c r="D11" s="15">
        <v>13705</v>
      </c>
      <c r="E11" s="15">
        <v>2383413</v>
      </c>
      <c r="F11" s="24">
        <f t="shared" si="0"/>
        <v>163270</v>
      </c>
      <c r="G11" s="24">
        <f t="shared" si="0"/>
        <v>28283902.934392992</v>
      </c>
      <c r="H11" s="166">
        <f>G11/G2</f>
        <v>5.5237459239625919E-2</v>
      </c>
      <c r="I11" s="180">
        <f>F11/F2</f>
        <v>9.7210562353011218E-2</v>
      </c>
      <c r="J11" s="183">
        <f>E11/G11</f>
        <v>8.4267472050393352E-2</v>
      </c>
    </row>
    <row r="12" spans="1:12" x14ac:dyDescent="0.35">
      <c r="A12" s="17" t="s">
        <v>8</v>
      </c>
      <c r="B12" s="18">
        <v>6002</v>
      </c>
      <c r="C12" s="18">
        <v>1040806</v>
      </c>
      <c r="D12" s="18">
        <v>6002</v>
      </c>
      <c r="E12" s="18">
        <v>1040806</v>
      </c>
      <c r="F12" s="25">
        <f t="shared" si="0"/>
        <v>12004</v>
      </c>
      <c r="G12" s="25">
        <f t="shared" si="0"/>
        <v>2081612</v>
      </c>
      <c r="H12" s="167"/>
      <c r="I12" s="181"/>
      <c r="J12" s="184"/>
    </row>
    <row r="13" spans="1:12" x14ac:dyDescent="0.35">
      <c r="A13" s="17" t="s">
        <v>9</v>
      </c>
      <c r="B13" s="18">
        <v>122</v>
      </c>
      <c r="C13" s="18">
        <v>16228</v>
      </c>
      <c r="D13" s="18">
        <v>0</v>
      </c>
      <c r="E13" s="18">
        <v>0</v>
      </c>
      <c r="F13" s="25">
        <f t="shared" si="0"/>
        <v>122</v>
      </c>
      <c r="G13" s="25">
        <f t="shared" si="0"/>
        <v>16228</v>
      </c>
      <c r="H13" s="167"/>
      <c r="I13" s="181"/>
      <c r="J13" s="184"/>
    </row>
    <row r="14" spans="1:12" x14ac:dyDescent="0.35">
      <c r="A14" s="17" t="s">
        <v>10</v>
      </c>
      <c r="B14" s="18">
        <v>39987</v>
      </c>
      <c r="C14" s="18">
        <v>7325214</v>
      </c>
      <c r="D14" s="18">
        <v>164</v>
      </c>
      <c r="E14" s="18">
        <v>29018</v>
      </c>
      <c r="F14" s="25">
        <f t="shared" si="0"/>
        <v>40151</v>
      </c>
      <c r="G14" s="25">
        <f t="shared" si="0"/>
        <v>7354232</v>
      </c>
      <c r="H14" s="167"/>
      <c r="I14" s="181"/>
      <c r="J14" s="184"/>
    </row>
    <row r="15" spans="1:12" x14ac:dyDescent="0.35">
      <c r="A15" s="17" t="s">
        <v>11</v>
      </c>
      <c r="B15" s="18">
        <v>28490</v>
      </c>
      <c r="C15" s="18">
        <v>5164273</v>
      </c>
      <c r="D15" s="18">
        <v>1411</v>
      </c>
      <c r="E15" s="18">
        <v>268501</v>
      </c>
      <c r="F15" s="25">
        <f t="shared" si="0"/>
        <v>29901</v>
      </c>
      <c r="G15" s="25">
        <f t="shared" si="0"/>
        <v>5432774</v>
      </c>
      <c r="H15" s="167"/>
      <c r="I15" s="181"/>
      <c r="J15" s="184"/>
    </row>
    <row r="16" spans="1:12" x14ac:dyDescent="0.35">
      <c r="A16" s="17" t="s">
        <v>12</v>
      </c>
      <c r="B16" s="18">
        <v>9773</v>
      </c>
      <c r="C16" s="18">
        <v>1635445.0573929928</v>
      </c>
      <c r="D16" s="18">
        <v>0</v>
      </c>
      <c r="E16" s="18">
        <v>0</v>
      </c>
      <c r="F16" s="25">
        <f t="shared" si="0"/>
        <v>9773</v>
      </c>
      <c r="G16" s="25">
        <f t="shared" si="0"/>
        <v>1635445.0573929928</v>
      </c>
      <c r="H16" s="167"/>
      <c r="I16" s="181"/>
      <c r="J16" s="184"/>
    </row>
    <row r="17" spans="1:13" x14ac:dyDescent="0.35">
      <c r="A17" s="17" t="s">
        <v>13</v>
      </c>
      <c r="B17" s="18">
        <v>62534</v>
      </c>
      <c r="C17" s="18">
        <v>10284340</v>
      </c>
      <c r="D17" s="18">
        <v>6128</v>
      </c>
      <c r="E17" s="18">
        <v>1045088</v>
      </c>
      <c r="F17" s="25">
        <f t="shared" si="0"/>
        <v>68662</v>
      </c>
      <c r="G17" s="25">
        <f t="shared" si="0"/>
        <v>11329428</v>
      </c>
      <c r="H17" s="167"/>
      <c r="I17" s="181"/>
      <c r="J17" s="184"/>
    </row>
    <row r="18" spans="1:13" ht="15" thickBot="1" x14ac:dyDescent="0.4">
      <c r="A18" s="21" t="s">
        <v>14</v>
      </c>
      <c r="B18" s="22">
        <v>2657</v>
      </c>
      <c r="C18" s="22">
        <v>434183.87699999887</v>
      </c>
      <c r="D18" s="22">
        <v>0</v>
      </c>
      <c r="E18" s="22">
        <v>0</v>
      </c>
      <c r="F18" s="26">
        <f t="shared" si="0"/>
        <v>2657</v>
      </c>
      <c r="G18" s="26">
        <f t="shared" si="0"/>
        <v>434183.87699999887</v>
      </c>
      <c r="H18" s="179"/>
      <c r="I18" s="182"/>
      <c r="J18" s="185"/>
    </row>
    <row r="19" spans="1:13" x14ac:dyDescent="0.35">
      <c r="A19" s="14" t="s">
        <v>49</v>
      </c>
      <c r="B19" s="15">
        <v>102438</v>
      </c>
      <c r="C19" s="15">
        <v>40737003.709241234</v>
      </c>
      <c r="D19" s="15">
        <v>14610</v>
      </c>
      <c r="E19" s="15">
        <v>9552146.5797937755</v>
      </c>
      <c r="F19" s="24">
        <f t="shared" si="0"/>
        <v>117048</v>
      </c>
      <c r="G19" s="24">
        <f t="shared" si="0"/>
        <v>50289150.289035007</v>
      </c>
      <c r="H19" s="166">
        <f>G19/G2</f>
        <v>9.8212926827299943E-2</v>
      </c>
      <c r="I19" s="180">
        <f>F19/F2</f>
        <v>6.9690095561311061E-2</v>
      </c>
      <c r="J19" s="183">
        <f>E19/G19</f>
        <v>0.18994448156099616</v>
      </c>
    </row>
    <row r="20" spans="1:13" x14ac:dyDescent="0.35">
      <c r="A20" s="17" t="s">
        <v>8</v>
      </c>
      <c r="B20" s="18">
        <v>4051</v>
      </c>
      <c r="C20" s="18">
        <v>1822952</v>
      </c>
      <c r="D20" s="18">
        <v>4546</v>
      </c>
      <c r="E20" s="18">
        <v>2157460</v>
      </c>
      <c r="F20" s="25">
        <f t="shared" si="0"/>
        <v>8597</v>
      </c>
      <c r="G20" s="25">
        <f t="shared" si="0"/>
        <v>3980412</v>
      </c>
      <c r="H20" s="167"/>
      <c r="I20" s="181"/>
      <c r="J20" s="184"/>
    </row>
    <row r="21" spans="1:13" x14ac:dyDescent="0.35">
      <c r="A21" s="17" t="s">
        <v>9</v>
      </c>
      <c r="B21" s="18">
        <v>182</v>
      </c>
      <c r="C21" s="18">
        <v>139705</v>
      </c>
      <c r="D21" s="18">
        <v>0</v>
      </c>
      <c r="E21" s="18">
        <v>0</v>
      </c>
      <c r="F21" s="25">
        <f t="shared" si="0"/>
        <v>182</v>
      </c>
      <c r="G21" s="25">
        <f t="shared" si="0"/>
        <v>139705</v>
      </c>
      <c r="H21" s="167"/>
      <c r="I21" s="181"/>
      <c r="J21" s="184"/>
      <c r="M21" s="18"/>
    </row>
    <row r="22" spans="1:13" x14ac:dyDescent="0.35">
      <c r="A22" s="17" t="s">
        <v>10</v>
      </c>
      <c r="B22" s="18">
        <v>21721</v>
      </c>
      <c r="C22" s="18">
        <v>7539972</v>
      </c>
      <c r="D22" s="18">
        <v>2131</v>
      </c>
      <c r="E22" s="18">
        <v>1050161</v>
      </c>
      <c r="F22" s="25">
        <f t="shared" si="0"/>
        <v>23852</v>
      </c>
      <c r="G22" s="25">
        <f t="shared" si="0"/>
        <v>8590133</v>
      </c>
      <c r="H22" s="167"/>
      <c r="I22" s="181"/>
      <c r="J22" s="184"/>
    </row>
    <row r="23" spans="1:13" x14ac:dyDescent="0.35">
      <c r="A23" s="17" t="s">
        <v>11</v>
      </c>
      <c r="B23" s="18">
        <v>22271</v>
      </c>
      <c r="C23" s="18">
        <v>11374130</v>
      </c>
      <c r="D23" s="18">
        <v>2205</v>
      </c>
      <c r="E23" s="18">
        <v>1907893</v>
      </c>
      <c r="F23" s="25">
        <f t="shared" si="0"/>
        <v>24476</v>
      </c>
      <c r="G23" s="25">
        <f t="shared" si="0"/>
        <v>13282023</v>
      </c>
      <c r="H23" s="167"/>
      <c r="I23" s="181"/>
      <c r="J23" s="184"/>
    </row>
    <row r="24" spans="1:13" x14ac:dyDescent="0.35">
      <c r="A24" s="17" t="s">
        <v>12</v>
      </c>
      <c r="B24" s="18">
        <v>3551</v>
      </c>
      <c r="C24" s="18">
        <v>1346731.3842412431</v>
      </c>
      <c r="D24" s="18">
        <v>202</v>
      </c>
      <c r="E24" s="18">
        <v>174223.57879377416</v>
      </c>
      <c r="F24" s="25">
        <f t="shared" si="0"/>
        <v>3753</v>
      </c>
      <c r="G24" s="25">
        <f t="shared" si="0"/>
        <v>1520954.9630350173</v>
      </c>
      <c r="H24" s="167"/>
      <c r="I24" s="181"/>
      <c r="J24" s="184"/>
    </row>
    <row r="25" spans="1:13" x14ac:dyDescent="0.35">
      <c r="A25" s="17" t="s">
        <v>13</v>
      </c>
      <c r="B25" s="18">
        <v>49358</v>
      </c>
      <c r="C25" s="18">
        <v>17993236</v>
      </c>
      <c r="D25" s="18">
        <v>5432</v>
      </c>
      <c r="E25" s="18">
        <v>4173379</v>
      </c>
      <c r="F25" s="25">
        <f t="shared" si="0"/>
        <v>54790</v>
      </c>
      <c r="G25" s="25">
        <f t="shared" si="0"/>
        <v>22166615</v>
      </c>
      <c r="H25" s="167"/>
      <c r="I25" s="181"/>
      <c r="J25" s="184"/>
    </row>
    <row r="26" spans="1:13" ht="15" thickBot="1" x14ac:dyDescent="0.4">
      <c r="A26" s="21" t="s">
        <v>14</v>
      </c>
      <c r="B26" s="22">
        <v>1304</v>
      </c>
      <c r="C26" s="22">
        <v>520277.32499999891</v>
      </c>
      <c r="D26" s="22">
        <v>94</v>
      </c>
      <c r="E26" s="22">
        <v>89030.000999999902</v>
      </c>
      <c r="F26" s="26">
        <f t="shared" si="0"/>
        <v>1398</v>
      </c>
      <c r="G26" s="26">
        <f t="shared" si="0"/>
        <v>609307.32599999884</v>
      </c>
      <c r="H26" s="179"/>
      <c r="I26" s="182"/>
      <c r="J26" s="185"/>
    </row>
    <row r="27" spans="1:13" x14ac:dyDescent="0.35">
      <c r="A27" s="14" t="s">
        <v>50</v>
      </c>
      <c r="B27" s="15">
        <v>17258</v>
      </c>
      <c r="C27" s="15">
        <v>36157965.537645914</v>
      </c>
      <c r="D27" s="15">
        <v>7755</v>
      </c>
      <c r="E27" s="15">
        <v>27633937.033579767</v>
      </c>
      <c r="F27" s="24">
        <f t="shared" si="0"/>
        <v>25013</v>
      </c>
      <c r="G27" s="24">
        <f t="shared" si="0"/>
        <v>63791902.57122568</v>
      </c>
      <c r="H27" s="166">
        <f>G27/G2</f>
        <v>0.12458332311031491</v>
      </c>
      <c r="I27" s="180">
        <f>F27/F2</f>
        <v>1.4892679586794081E-2</v>
      </c>
      <c r="J27" s="183">
        <f>E27/G27</f>
        <v>0.4331887891684309</v>
      </c>
    </row>
    <row r="28" spans="1:13" x14ac:dyDescent="0.35">
      <c r="A28" s="17" t="s">
        <v>8</v>
      </c>
      <c r="B28" s="18">
        <v>383</v>
      </c>
      <c r="C28" s="18">
        <v>1292237</v>
      </c>
      <c r="D28" s="18">
        <v>640</v>
      </c>
      <c r="E28" s="18">
        <v>2435602</v>
      </c>
      <c r="F28" s="25">
        <f t="shared" si="0"/>
        <v>1023</v>
      </c>
      <c r="G28" s="25">
        <f t="shared" si="0"/>
        <v>3727839</v>
      </c>
      <c r="H28" s="167"/>
      <c r="I28" s="181"/>
      <c r="J28" s="184"/>
    </row>
    <row r="29" spans="1:13" x14ac:dyDescent="0.35">
      <c r="A29" s="17" t="s">
        <v>10</v>
      </c>
      <c r="B29" s="18">
        <v>4461</v>
      </c>
      <c r="C29" s="18">
        <v>10394305</v>
      </c>
      <c r="D29" s="18">
        <v>1998</v>
      </c>
      <c r="E29" s="18">
        <v>6127704</v>
      </c>
      <c r="F29" s="25">
        <f t="shared" si="0"/>
        <v>6459</v>
      </c>
      <c r="G29" s="25">
        <f t="shared" si="0"/>
        <v>16522009</v>
      </c>
      <c r="H29" s="167"/>
      <c r="I29" s="181"/>
      <c r="J29" s="184"/>
    </row>
    <row r="30" spans="1:13" x14ac:dyDescent="0.35">
      <c r="A30" s="17" t="s">
        <v>11</v>
      </c>
      <c r="B30" s="18">
        <v>2223</v>
      </c>
      <c r="C30" s="18">
        <v>10883980</v>
      </c>
      <c r="D30" s="18">
        <v>1572</v>
      </c>
      <c r="E30" s="18">
        <v>9504334</v>
      </c>
      <c r="F30" s="25">
        <f t="shared" si="0"/>
        <v>3795</v>
      </c>
      <c r="G30" s="25">
        <f t="shared" si="0"/>
        <v>20388314</v>
      </c>
      <c r="H30" s="167"/>
      <c r="I30" s="181"/>
      <c r="J30" s="184"/>
    </row>
    <row r="31" spans="1:13" x14ac:dyDescent="0.35">
      <c r="A31" s="17" t="s">
        <v>12</v>
      </c>
      <c r="B31" s="18">
        <v>323</v>
      </c>
      <c r="C31" s="18">
        <v>1187470.2626459126</v>
      </c>
      <c r="D31" s="18">
        <v>214</v>
      </c>
      <c r="E31" s="18">
        <v>1219664.4435797657</v>
      </c>
      <c r="F31" s="25">
        <f t="shared" si="0"/>
        <v>537</v>
      </c>
      <c r="G31" s="25">
        <f t="shared" si="0"/>
        <v>2407134.7062256783</v>
      </c>
      <c r="H31" s="167"/>
      <c r="I31" s="181"/>
      <c r="J31" s="184"/>
    </row>
    <row r="32" spans="1:13" x14ac:dyDescent="0.35">
      <c r="A32" s="17" t="s">
        <v>13</v>
      </c>
      <c r="B32" s="18">
        <v>9690</v>
      </c>
      <c r="C32" s="18">
        <v>11669873</v>
      </c>
      <c r="D32" s="18">
        <v>3245</v>
      </c>
      <c r="E32" s="18">
        <v>7873422</v>
      </c>
      <c r="F32" s="25">
        <f t="shared" si="0"/>
        <v>12935</v>
      </c>
      <c r="G32" s="25">
        <f t="shared" si="0"/>
        <v>19543295</v>
      </c>
      <c r="H32" s="167"/>
      <c r="I32" s="181"/>
      <c r="J32" s="184"/>
    </row>
    <row r="33" spans="1:10" ht="15" thickBot="1" x14ac:dyDescent="0.4">
      <c r="A33" s="21" t="s">
        <v>14</v>
      </c>
      <c r="B33" s="22">
        <v>178</v>
      </c>
      <c r="C33" s="22">
        <v>730100.27500000002</v>
      </c>
      <c r="D33" s="22">
        <v>86</v>
      </c>
      <c r="E33" s="22">
        <v>473210.59</v>
      </c>
      <c r="F33" s="26">
        <f t="shared" si="0"/>
        <v>264</v>
      </c>
      <c r="G33" s="26">
        <f t="shared" si="0"/>
        <v>1203310.865</v>
      </c>
      <c r="H33" s="179"/>
      <c r="I33" s="182"/>
      <c r="J33" s="185"/>
    </row>
    <row r="34" spans="1:10" x14ac:dyDescent="0.35">
      <c r="A34" s="14" t="s">
        <v>18</v>
      </c>
      <c r="B34" s="15">
        <v>5447</v>
      </c>
      <c r="C34" s="15">
        <v>34162573.022</v>
      </c>
      <c r="D34" s="15">
        <v>4915</v>
      </c>
      <c r="E34" s="15">
        <v>90680959.272976652</v>
      </c>
      <c r="F34" s="24">
        <f>B34+D34</f>
        <v>10362</v>
      </c>
      <c r="G34" s="24">
        <f>C34+E34</f>
        <v>124843532.29497665</v>
      </c>
      <c r="H34" s="166">
        <f>G34/G2</f>
        <v>0.24381499054323114</v>
      </c>
      <c r="I34" s="169">
        <f>F34/F2</f>
        <v>6.1695096900955615E-3</v>
      </c>
      <c r="J34" s="172">
        <f>E34/G34</f>
        <v>0.72635688534283327</v>
      </c>
    </row>
    <row r="35" spans="1:10" x14ac:dyDescent="0.35">
      <c r="A35" s="17" t="s">
        <v>8</v>
      </c>
      <c r="B35" s="18">
        <v>37</v>
      </c>
      <c r="C35" s="18">
        <v>787251</v>
      </c>
      <c r="D35" s="18">
        <v>125</v>
      </c>
      <c r="E35" s="18">
        <v>5558278</v>
      </c>
      <c r="F35" s="25">
        <f>B35+D35</f>
        <v>162</v>
      </c>
      <c r="G35" s="25">
        <f>C35+E35</f>
        <v>6345529</v>
      </c>
      <c r="H35" s="167"/>
      <c r="I35" s="170"/>
      <c r="J35" s="173"/>
    </row>
    <row r="36" spans="1:10" x14ac:dyDescent="0.35">
      <c r="A36" s="17" t="s">
        <v>10</v>
      </c>
      <c r="B36" s="18">
        <v>287</v>
      </c>
      <c r="C36" s="18">
        <v>4643312</v>
      </c>
      <c r="D36" s="18">
        <v>650</v>
      </c>
      <c r="E36" s="18">
        <v>16160876.999999991</v>
      </c>
      <c r="F36" s="25">
        <f t="shared" ref="F36:G40" si="1">B36+D36</f>
        <v>937</v>
      </c>
      <c r="G36" s="25">
        <f t="shared" si="1"/>
        <v>20804188.999999993</v>
      </c>
      <c r="H36" s="167"/>
      <c r="I36" s="170"/>
      <c r="J36" s="173"/>
    </row>
    <row r="37" spans="1:10" x14ac:dyDescent="0.35">
      <c r="A37" s="17" t="s">
        <v>11</v>
      </c>
      <c r="B37" s="18">
        <v>103</v>
      </c>
      <c r="C37" s="18">
        <v>7683817</v>
      </c>
      <c r="D37" s="18">
        <v>215</v>
      </c>
      <c r="E37" s="18">
        <v>10911897</v>
      </c>
      <c r="F37" s="25">
        <f t="shared" si="1"/>
        <v>318</v>
      </c>
      <c r="G37" s="25">
        <f t="shared" si="1"/>
        <v>18595714</v>
      </c>
      <c r="H37" s="167"/>
      <c r="I37" s="170"/>
      <c r="J37" s="173"/>
    </row>
    <row r="38" spans="1:10" x14ac:dyDescent="0.35">
      <c r="A38" s="17" t="s">
        <v>12</v>
      </c>
      <c r="B38" s="18">
        <v>4</v>
      </c>
      <c r="C38" s="18">
        <v>180000</v>
      </c>
      <c r="D38" s="18">
        <v>13</v>
      </c>
      <c r="E38" s="18">
        <v>702475.10797665303</v>
      </c>
      <c r="F38" s="25">
        <f t="shared" si="1"/>
        <v>17</v>
      </c>
      <c r="G38" s="25">
        <f t="shared" si="1"/>
        <v>882475.10797665303</v>
      </c>
      <c r="H38" s="167"/>
      <c r="I38" s="170"/>
      <c r="J38" s="173"/>
    </row>
    <row r="39" spans="1:10" x14ac:dyDescent="0.35">
      <c r="A39" s="17" t="s">
        <v>13</v>
      </c>
      <c r="B39" s="18">
        <v>5012</v>
      </c>
      <c r="C39" s="18">
        <v>20783000</v>
      </c>
      <c r="D39" s="18">
        <v>3889</v>
      </c>
      <c r="E39" s="18">
        <v>55925091</v>
      </c>
      <c r="F39" s="25">
        <f t="shared" si="1"/>
        <v>8901</v>
      </c>
      <c r="G39" s="25">
        <f t="shared" si="1"/>
        <v>76708091</v>
      </c>
      <c r="H39" s="167"/>
      <c r="I39" s="170"/>
      <c r="J39" s="173"/>
    </row>
    <row r="40" spans="1:10" ht="15" thickBot="1" x14ac:dyDescent="0.4">
      <c r="A40" s="17" t="s">
        <v>14</v>
      </c>
      <c r="B40" s="18">
        <v>4</v>
      </c>
      <c r="C40" s="18">
        <v>85193.021999999895</v>
      </c>
      <c r="D40" s="18">
        <v>23</v>
      </c>
      <c r="E40" s="18">
        <v>1422341.165</v>
      </c>
      <c r="F40" s="27">
        <f t="shared" si="1"/>
        <v>27</v>
      </c>
      <c r="G40" s="27">
        <f t="shared" si="1"/>
        <v>1507534.1869999999</v>
      </c>
      <c r="H40" s="168"/>
      <c r="I40" s="171"/>
      <c r="J40" s="174"/>
    </row>
    <row r="41" spans="1:10" x14ac:dyDescent="0.35">
      <c r="A41" s="14" t="s">
        <v>19</v>
      </c>
      <c r="B41" s="15">
        <v>0</v>
      </c>
      <c r="C41" s="15">
        <v>91</v>
      </c>
      <c r="D41" s="15">
        <v>0</v>
      </c>
      <c r="E41" s="15">
        <v>0</v>
      </c>
      <c r="F41" s="24">
        <f>B41+D41</f>
        <v>0</v>
      </c>
      <c r="G41" s="24">
        <f>C41+E41</f>
        <v>91</v>
      </c>
      <c r="H41" s="175">
        <f>G41/G2</f>
        <v>1.7771977235481329E-7</v>
      </c>
      <c r="I41" s="175">
        <f>F41/F2</f>
        <v>0</v>
      </c>
      <c r="J41" s="177">
        <f>F42/G41</f>
        <v>0</v>
      </c>
    </row>
    <row r="42" spans="1:10" ht="15" thickBot="1" x14ac:dyDescent="0.4">
      <c r="A42" s="21" t="s">
        <v>10</v>
      </c>
      <c r="B42" s="22">
        <v>0</v>
      </c>
      <c r="C42" s="22">
        <v>91</v>
      </c>
      <c r="D42" s="22">
        <v>0</v>
      </c>
      <c r="E42" s="22">
        <v>0</v>
      </c>
      <c r="F42" s="26">
        <f t="shared" ref="F42:G42" si="2">B42+D42</f>
        <v>0</v>
      </c>
      <c r="G42" s="26">
        <f t="shared" si="2"/>
        <v>91</v>
      </c>
      <c r="H42" s="176"/>
      <c r="I42" s="176"/>
      <c r="J42" s="178"/>
    </row>
  </sheetData>
  <mergeCells count="18">
    <mergeCell ref="H3:H10"/>
    <mergeCell ref="I3:I10"/>
    <mergeCell ref="J3:J10"/>
    <mergeCell ref="H11:H18"/>
    <mergeCell ref="I11:I18"/>
    <mergeCell ref="J11:J18"/>
    <mergeCell ref="H19:H26"/>
    <mergeCell ref="I19:I26"/>
    <mergeCell ref="J19:J26"/>
    <mergeCell ref="H27:H33"/>
    <mergeCell ref="I27:I33"/>
    <mergeCell ref="J27:J33"/>
    <mergeCell ref="H34:H40"/>
    <mergeCell ref="I34:I40"/>
    <mergeCell ref="J34:J40"/>
    <mergeCell ref="H41:H42"/>
    <mergeCell ref="I41:I42"/>
    <mergeCell ref="J41:J42"/>
  </mergeCells>
  <pageMargins left="0.7" right="0.7" top="0.75" bottom="0.75" header="0.3" footer="0.3"/>
  <pageSetup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B5AAB-534B-4272-9EC3-0EB55D4A3C9F}">
  <sheetPr>
    <tabColor rgb="FF7030A0"/>
  </sheetPr>
  <dimension ref="A1:M42"/>
  <sheetViews>
    <sheetView zoomScaleNormal="100" workbookViewId="0">
      <selection activeCell="J1" sqref="J1"/>
    </sheetView>
  </sheetViews>
  <sheetFormatPr defaultRowHeight="14.5" x14ac:dyDescent="0.35"/>
  <cols>
    <col min="1" max="1" width="17.453125" customWidth="1"/>
    <col min="2" max="2" width="13.1796875" style="18" customWidth="1"/>
    <col min="3" max="3" width="14.453125" style="18" customWidth="1"/>
    <col min="4" max="4" width="13.1796875" style="18" customWidth="1"/>
    <col min="5" max="5" width="14.1796875" style="18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52">
        <f>JAN!A1</f>
        <v>2018</v>
      </c>
      <c r="B1" s="164" t="s">
        <v>0</v>
      </c>
      <c r="C1" s="53" t="s">
        <v>1</v>
      </c>
      <c r="D1" s="54" t="s">
        <v>53</v>
      </c>
      <c r="E1" s="55" t="s">
        <v>54</v>
      </c>
      <c r="F1" s="56" t="s">
        <v>2</v>
      </c>
      <c r="G1" s="57" t="s">
        <v>3</v>
      </c>
      <c r="H1" s="58" t="s">
        <v>4</v>
      </c>
      <c r="I1" s="58" t="s">
        <v>5</v>
      </c>
      <c r="J1" s="59" t="s">
        <v>58</v>
      </c>
    </row>
    <row r="2" spans="1:12" ht="15" thickBot="1" x14ac:dyDescent="0.4">
      <c r="A2" s="9" t="s">
        <v>28</v>
      </c>
      <c r="B2" s="10">
        <v>1582333</v>
      </c>
      <c r="C2" s="10">
        <v>54379877.869000003</v>
      </c>
      <c r="D2" s="10">
        <v>98107</v>
      </c>
      <c r="E2" s="10">
        <v>52943292.5</v>
      </c>
      <c r="F2" s="11">
        <f>B2+D2</f>
        <v>1680440</v>
      </c>
      <c r="G2" s="11">
        <f>C2+E2</f>
        <v>107323170.369</v>
      </c>
      <c r="H2" s="12">
        <f>SUM(H3:H42)</f>
        <v>0.99999999999999978</v>
      </c>
      <c r="I2" s="13">
        <f>SUM(I3:I42)</f>
        <v>1</v>
      </c>
      <c r="J2" s="13">
        <f>E2/G2</f>
        <v>0.49330719841735615</v>
      </c>
    </row>
    <row r="3" spans="1:12" x14ac:dyDescent="0.35">
      <c r="A3" s="60" t="s">
        <v>7</v>
      </c>
      <c r="B3" s="61">
        <v>1305154</v>
      </c>
      <c r="C3" s="61">
        <v>30654878.960000001</v>
      </c>
      <c r="D3" s="61">
        <v>55234</v>
      </c>
      <c r="E3" s="61">
        <v>1480699.54</v>
      </c>
      <c r="F3" s="62">
        <f>B3+D3</f>
        <v>1360388</v>
      </c>
      <c r="G3" s="62">
        <f>C3+E3</f>
        <v>32135578.5</v>
      </c>
      <c r="H3" s="166">
        <f>G3/G$2</f>
        <v>0.29942815134430906</v>
      </c>
      <c r="I3" s="186">
        <f>F3/F2</f>
        <v>0.80954273880650307</v>
      </c>
      <c r="J3" s="189">
        <f>E3/G3</f>
        <v>4.6076641813060877E-2</v>
      </c>
    </row>
    <row r="4" spans="1:12" x14ac:dyDescent="0.35">
      <c r="A4" s="17" t="s">
        <v>8</v>
      </c>
      <c r="B4" s="18">
        <v>28266</v>
      </c>
      <c r="C4" s="18">
        <v>759635</v>
      </c>
      <c r="D4" s="18">
        <v>28321</v>
      </c>
      <c r="E4" s="18">
        <v>766089</v>
      </c>
      <c r="F4" s="19">
        <f>B4+D4</f>
        <v>56587</v>
      </c>
      <c r="G4" s="19">
        <f t="shared" ref="F4:G33" si="0">C4+E4</f>
        <v>1525724</v>
      </c>
      <c r="H4" s="167"/>
      <c r="I4" s="187"/>
      <c r="J4" s="190"/>
      <c r="L4" s="18"/>
    </row>
    <row r="5" spans="1:12" x14ac:dyDescent="0.35">
      <c r="A5" s="17" t="s">
        <v>9</v>
      </c>
      <c r="B5" s="18">
        <v>1590</v>
      </c>
      <c r="C5" s="18">
        <v>74404</v>
      </c>
      <c r="D5" s="18">
        <v>0</v>
      </c>
      <c r="E5" s="18">
        <v>0</v>
      </c>
      <c r="F5" s="19">
        <f t="shared" si="0"/>
        <v>1590</v>
      </c>
      <c r="G5" s="19">
        <f t="shared" si="0"/>
        <v>74404</v>
      </c>
      <c r="H5" s="167"/>
      <c r="I5" s="187"/>
      <c r="J5" s="190"/>
      <c r="L5" s="20"/>
    </row>
    <row r="6" spans="1:12" x14ac:dyDescent="0.35">
      <c r="A6" s="17" t="s">
        <v>10</v>
      </c>
      <c r="B6" s="18">
        <v>251201</v>
      </c>
      <c r="C6" s="18">
        <v>6371823</v>
      </c>
      <c r="D6" s="18">
        <v>850</v>
      </c>
      <c r="E6" s="18">
        <v>31655</v>
      </c>
      <c r="F6" s="19">
        <f t="shared" si="0"/>
        <v>252051</v>
      </c>
      <c r="G6" s="19">
        <f t="shared" si="0"/>
        <v>6403478</v>
      </c>
      <c r="H6" s="167"/>
      <c r="I6" s="187"/>
      <c r="J6" s="190"/>
    </row>
    <row r="7" spans="1:12" x14ac:dyDescent="0.35">
      <c r="A7" s="17" t="s">
        <v>11</v>
      </c>
      <c r="B7" s="18">
        <v>231757</v>
      </c>
      <c r="C7" s="18">
        <v>5637134</v>
      </c>
      <c r="D7" s="18">
        <v>4747</v>
      </c>
      <c r="E7" s="18">
        <v>124741</v>
      </c>
      <c r="F7" s="19">
        <f t="shared" si="0"/>
        <v>236504</v>
      </c>
      <c r="G7" s="19">
        <f t="shared" si="0"/>
        <v>5761875</v>
      </c>
      <c r="H7" s="167"/>
      <c r="I7" s="187"/>
      <c r="J7" s="190"/>
    </row>
    <row r="8" spans="1:12" x14ac:dyDescent="0.35">
      <c r="A8" s="17" t="s">
        <v>12</v>
      </c>
      <c r="B8" s="18">
        <v>41688</v>
      </c>
      <c r="C8" s="18">
        <v>734910</v>
      </c>
      <c r="D8" s="18">
        <v>238</v>
      </c>
      <c r="E8" s="18">
        <v>9850</v>
      </c>
      <c r="F8" s="19">
        <f t="shared" si="0"/>
        <v>41926</v>
      </c>
      <c r="G8" s="19">
        <f t="shared" si="0"/>
        <v>744760</v>
      </c>
      <c r="H8" s="167"/>
      <c r="I8" s="187"/>
      <c r="J8" s="190"/>
    </row>
    <row r="9" spans="1:12" x14ac:dyDescent="0.35">
      <c r="A9" s="17" t="s">
        <v>13</v>
      </c>
      <c r="B9" s="18">
        <v>739135</v>
      </c>
      <c r="C9" s="18">
        <v>16799492</v>
      </c>
      <c r="D9" s="18">
        <v>21073</v>
      </c>
      <c r="E9" s="18">
        <v>548237</v>
      </c>
      <c r="F9" s="19">
        <f t="shared" si="0"/>
        <v>760208</v>
      </c>
      <c r="G9" s="19">
        <f t="shared" si="0"/>
        <v>17347729</v>
      </c>
      <c r="H9" s="167"/>
      <c r="I9" s="187"/>
      <c r="J9" s="190"/>
    </row>
    <row r="10" spans="1:12" ht="15" thickBot="1" x14ac:dyDescent="0.4">
      <c r="A10" s="21" t="s">
        <v>14</v>
      </c>
      <c r="B10" s="22">
        <v>11517</v>
      </c>
      <c r="C10" s="22">
        <v>277480.96000000002</v>
      </c>
      <c r="D10" s="22">
        <v>5</v>
      </c>
      <c r="E10" s="22">
        <v>127.54</v>
      </c>
      <c r="F10" s="23">
        <f t="shared" si="0"/>
        <v>11522</v>
      </c>
      <c r="G10" s="23">
        <f t="shared" si="0"/>
        <v>277608.5</v>
      </c>
      <c r="H10" s="179"/>
      <c r="I10" s="188"/>
      <c r="J10" s="191"/>
    </row>
    <row r="11" spans="1:12" x14ac:dyDescent="0.35">
      <c r="A11" s="60" t="s">
        <v>15</v>
      </c>
      <c r="B11" s="61">
        <v>154472</v>
      </c>
      <c r="C11" s="61">
        <v>3594033.01</v>
      </c>
      <c r="D11" s="61">
        <v>15178</v>
      </c>
      <c r="E11" s="61">
        <v>358940</v>
      </c>
      <c r="F11" s="63">
        <f t="shared" si="0"/>
        <v>169650</v>
      </c>
      <c r="G11" s="63">
        <f t="shared" si="0"/>
        <v>3952973.01</v>
      </c>
      <c r="H11" s="166">
        <f>G11/G2</f>
        <v>3.6832428602405549E-2</v>
      </c>
      <c r="I11" s="180">
        <f>F11/F2</f>
        <v>0.10095570207802719</v>
      </c>
      <c r="J11" s="183">
        <f>E11/G11</f>
        <v>9.0802542565298225E-2</v>
      </c>
    </row>
    <row r="12" spans="1:12" x14ac:dyDescent="0.35">
      <c r="A12" s="17" t="s">
        <v>8</v>
      </c>
      <c r="B12" s="18">
        <v>6356</v>
      </c>
      <c r="C12" s="18">
        <v>142770</v>
      </c>
      <c r="D12" s="18">
        <v>6356</v>
      </c>
      <c r="E12" s="18">
        <v>142770</v>
      </c>
      <c r="F12" s="25">
        <f t="shared" si="0"/>
        <v>12712</v>
      </c>
      <c r="G12" s="25">
        <f t="shared" si="0"/>
        <v>285540</v>
      </c>
      <c r="H12" s="167"/>
      <c r="I12" s="181"/>
      <c r="J12" s="184"/>
    </row>
    <row r="13" spans="1:12" x14ac:dyDescent="0.35">
      <c r="A13" s="17" t="s">
        <v>9</v>
      </c>
      <c r="B13" s="18">
        <v>111</v>
      </c>
      <c r="C13" s="18">
        <v>4177</v>
      </c>
      <c r="D13" s="18">
        <v>0</v>
      </c>
      <c r="E13" s="18">
        <v>0</v>
      </c>
      <c r="F13" s="25">
        <f t="shared" si="0"/>
        <v>111</v>
      </c>
      <c r="G13" s="25">
        <f t="shared" si="0"/>
        <v>4177</v>
      </c>
      <c r="H13" s="167"/>
      <c r="I13" s="181"/>
      <c r="J13" s="184"/>
    </row>
    <row r="14" spans="1:12" x14ac:dyDescent="0.35">
      <c r="A14" s="17" t="s">
        <v>10</v>
      </c>
      <c r="B14" s="18">
        <v>39363</v>
      </c>
      <c r="C14" s="18">
        <v>972072</v>
      </c>
      <c r="D14" s="18">
        <v>78</v>
      </c>
      <c r="E14" s="18">
        <v>2464</v>
      </c>
      <c r="F14" s="25">
        <f t="shared" si="0"/>
        <v>39441</v>
      </c>
      <c r="G14" s="25">
        <f t="shared" si="0"/>
        <v>974536</v>
      </c>
      <c r="H14" s="167"/>
      <c r="I14" s="181"/>
      <c r="J14" s="184"/>
    </row>
    <row r="15" spans="1:12" x14ac:dyDescent="0.35">
      <c r="A15" s="17" t="s">
        <v>11</v>
      </c>
      <c r="B15" s="18">
        <v>27724</v>
      </c>
      <c r="C15" s="18">
        <v>660535</v>
      </c>
      <c r="D15" s="18">
        <v>2405</v>
      </c>
      <c r="E15" s="18">
        <v>60719</v>
      </c>
      <c r="F15" s="25">
        <f t="shared" si="0"/>
        <v>30129</v>
      </c>
      <c r="G15" s="25">
        <f t="shared" si="0"/>
        <v>721254</v>
      </c>
      <c r="H15" s="167"/>
      <c r="I15" s="181"/>
      <c r="J15" s="184"/>
    </row>
    <row r="16" spans="1:12" x14ac:dyDescent="0.35">
      <c r="A16" s="17" t="s">
        <v>12</v>
      </c>
      <c r="B16" s="18">
        <v>9585</v>
      </c>
      <c r="C16" s="18">
        <v>196020</v>
      </c>
      <c r="D16" s="18">
        <v>0</v>
      </c>
      <c r="E16" s="18">
        <v>0</v>
      </c>
      <c r="F16" s="25">
        <f t="shared" si="0"/>
        <v>9585</v>
      </c>
      <c r="G16" s="25">
        <f t="shared" si="0"/>
        <v>196020</v>
      </c>
      <c r="H16" s="167"/>
      <c r="I16" s="181"/>
      <c r="J16" s="184"/>
    </row>
    <row r="17" spans="1:13" x14ac:dyDescent="0.35">
      <c r="A17" s="17" t="s">
        <v>13</v>
      </c>
      <c r="B17" s="18">
        <v>68596</v>
      </c>
      <c r="C17" s="18">
        <v>1556157</v>
      </c>
      <c r="D17" s="18">
        <v>6339</v>
      </c>
      <c r="E17" s="18">
        <v>152987</v>
      </c>
      <c r="F17" s="25">
        <f t="shared" si="0"/>
        <v>74935</v>
      </c>
      <c r="G17" s="25">
        <f t="shared" si="0"/>
        <v>1709144</v>
      </c>
      <c r="H17" s="167"/>
      <c r="I17" s="181"/>
      <c r="J17" s="184"/>
    </row>
    <row r="18" spans="1:13" ht="15" thickBot="1" x14ac:dyDescent="0.4">
      <c r="A18" s="21" t="s">
        <v>14</v>
      </c>
      <c r="B18" s="22">
        <v>2737</v>
      </c>
      <c r="C18" s="22">
        <v>62302.01</v>
      </c>
      <c r="D18" s="22">
        <v>0</v>
      </c>
      <c r="E18" s="22">
        <v>0</v>
      </c>
      <c r="F18" s="26">
        <f t="shared" si="0"/>
        <v>2737</v>
      </c>
      <c r="G18" s="26">
        <f t="shared" si="0"/>
        <v>62302.01</v>
      </c>
      <c r="H18" s="179"/>
      <c r="I18" s="182"/>
      <c r="J18" s="185"/>
    </row>
    <row r="19" spans="1:13" x14ac:dyDescent="0.35">
      <c r="A19" s="60" t="s">
        <v>49</v>
      </c>
      <c r="B19" s="61">
        <v>100006</v>
      </c>
      <c r="C19" s="61">
        <v>5126918.4000000004</v>
      </c>
      <c r="D19" s="61">
        <v>14764</v>
      </c>
      <c r="E19" s="61">
        <v>1790586.92</v>
      </c>
      <c r="F19" s="63">
        <f t="shared" si="0"/>
        <v>114770</v>
      </c>
      <c r="G19" s="63">
        <f t="shared" si="0"/>
        <v>6917505.3200000003</v>
      </c>
      <c r="H19" s="166">
        <f>G19/G2</f>
        <v>6.4454910307030044E-2</v>
      </c>
      <c r="I19" s="180">
        <f>F19/F2</f>
        <v>6.8297588726762032E-2</v>
      </c>
      <c r="J19" s="183">
        <f>E19/G19</f>
        <v>0.25884865094689941</v>
      </c>
    </row>
    <row r="20" spans="1:13" x14ac:dyDescent="0.35">
      <c r="A20" s="17" t="s">
        <v>8</v>
      </c>
      <c r="B20" s="18">
        <v>4046</v>
      </c>
      <c r="C20" s="18">
        <v>271655</v>
      </c>
      <c r="D20" s="18">
        <v>4553</v>
      </c>
      <c r="E20" s="18">
        <v>330772</v>
      </c>
      <c r="F20" s="25">
        <f t="shared" si="0"/>
        <v>8599</v>
      </c>
      <c r="G20" s="25">
        <f t="shared" si="0"/>
        <v>602427</v>
      </c>
      <c r="H20" s="167"/>
      <c r="I20" s="181"/>
      <c r="J20" s="184"/>
    </row>
    <row r="21" spans="1:13" x14ac:dyDescent="0.35">
      <c r="A21" s="17" t="s">
        <v>9</v>
      </c>
      <c r="B21" s="18">
        <v>183</v>
      </c>
      <c r="C21" s="18">
        <v>39984</v>
      </c>
      <c r="D21" s="18">
        <v>0</v>
      </c>
      <c r="E21" s="18">
        <v>0</v>
      </c>
      <c r="F21" s="25">
        <f t="shared" si="0"/>
        <v>183</v>
      </c>
      <c r="G21" s="25">
        <f t="shared" si="0"/>
        <v>39984</v>
      </c>
      <c r="H21" s="167"/>
      <c r="I21" s="181"/>
      <c r="J21" s="184"/>
      <c r="M21" s="18"/>
    </row>
    <row r="22" spans="1:13" x14ac:dyDescent="0.35">
      <c r="A22" s="17" t="s">
        <v>10</v>
      </c>
      <c r="B22" s="18">
        <v>20835</v>
      </c>
      <c r="C22" s="18">
        <v>594592</v>
      </c>
      <c r="D22" s="18">
        <v>2132</v>
      </c>
      <c r="E22" s="18">
        <v>155950</v>
      </c>
      <c r="F22" s="25">
        <f t="shared" si="0"/>
        <v>22967</v>
      </c>
      <c r="G22" s="25">
        <f t="shared" si="0"/>
        <v>750542</v>
      </c>
      <c r="H22" s="167"/>
      <c r="I22" s="181"/>
      <c r="J22" s="184"/>
    </row>
    <row r="23" spans="1:13" x14ac:dyDescent="0.35">
      <c r="A23" s="17" t="s">
        <v>11</v>
      </c>
      <c r="B23" s="18">
        <v>21943</v>
      </c>
      <c r="C23" s="18">
        <v>1472185</v>
      </c>
      <c r="D23" s="18">
        <v>2257</v>
      </c>
      <c r="E23" s="18">
        <v>344068</v>
      </c>
      <c r="F23" s="25">
        <f t="shared" si="0"/>
        <v>24200</v>
      </c>
      <c r="G23" s="25">
        <f t="shared" si="0"/>
        <v>1816253</v>
      </c>
      <c r="H23" s="167"/>
      <c r="I23" s="181"/>
      <c r="J23" s="184"/>
    </row>
    <row r="24" spans="1:13" x14ac:dyDescent="0.35">
      <c r="A24" s="17" t="s">
        <v>12</v>
      </c>
      <c r="B24" s="18">
        <v>3434</v>
      </c>
      <c r="C24" s="18">
        <v>123130</v>
      </c>
      <c r="D24" s="18">
        <v>199</v>
      </c>
      <c r="E24" s="18">
        <v>24070</v>
      </c>
      <c r="F24" s="25">
        <f t="shared" si="0"/>
        <v>3633</v>
      </c>
      <c r="G24" s="25">
        <f t="shared" si="0"/>
        <v>147200</v>
      </c>
      <c r="H24" s="167"/>
      <c r="I24" s="181"/>
      <c r="J24" s="184"/>
    </row>
    <row r="25" spans="1:13" x14ac:dyDescent="0.35">
      <c r="A25" s="17" t="s">
        <v>13</v>
      </c>
      <c r="B25" s="18">
        <v>48258</v>
      </c>
      <c r="C25" s="18">
        <v>2550722</v>
      </c>
      <c r="D25" s="18">
        <v>5525</v>
      </c>
      <c r="E25" s="18">
        <v>915056</v>
      </c>
      <c r="F25" s="25">
        <f t="shared" si="0"/>
        <v>53783</v>
      </c>
      <c r="G25" s="25">
        <f t="shared" si="0"/>
        <v>3465778</v>
      </c>
      <c r="H25" s="167"/>
      <c r="I25" s="181"/>
      <c r="J25" s="184"/>
    </row>
    <row r="26" spans="1:13" ht="15" thickBot="1" x14ac:dyDescent="0.4">
      <c r="A26" s="21" t="s">
        <v>14</v>
      </c>
      <c r="B26" s="22">
        <v>1307</v>
      </c>
      <c r="C26" s="22">
        <v>74650.399999999907</v>
      </c>
      <c r="D26" s="22">
        <v>98</v>
      </c>
      <c r="E26" s="22">
        <v>20670.919999999998</v>
      </c>
      <c r="F26" s="26">
        <f t="shared" si="0"/>
        <v>1405</v>
      </c>
      <c r="G26" s="26">
        <f t="shared" si="0"/>
        <v>95321.319999999905</v>
      </c>
      <c r="H26" s="179"/>
      <c r="I26" s="182"/>
      <c r="J26" s="185"/>
    </row>
    <row r="27" spans="1:13" x14ac:dyDescent="0.35">
      <c r="A27" s="60" t="s">
        <v>50</v>
      </c>
      <c r="B27" s="61">
        <v>17294</v>
      </c>
      <c r="C27" s="61">
        <v>6575948.6890000002</v>
      </c>
      <c r="D27" s="61">
        <v>7921</v>
      </c>
      <c r="E27" s="61">
        <v>6456639.1600000001</v>
      </c>
      <c r="F27" s="63">
        <f t="shared" si="0"/>
        <v>25215</v>
      </c>
      <c r="G27" s="63">
        <f t="shared" si="0"/>
        <v>13032587.848999999</v>
      </c>
      <c r="H27" s="166">
        <f>G27/G2</f>
        <v>0.1214331239395107</v>
      </c>
      <c r="I27" s="180">
        <f>F27/F2</f>
        <v>1.5004998690819071E-2</v>
      </c>
      <c r="J27" s="183">
        <f>E27/G27</f>
        <v>0.49542264627783983</v>
      </c>
    </row>
    <row r="28" spans="1:13" x14ac:dyDescent="0.35">
      <c r="A28" s="17" t="s">
        <v>8</v>
      </c>
      <c r="B28" s="18">
        <v>357</v>
      </c>
      <c r="C28" s="18">
        <v>306021</v>
      </c>
      <c r="D28" s="18">
        <v>605</v>
      </c>
      <c r="E28" s="18">
        <v>630315</v>
      </c>
      <c r="F28" s="25">
        <f t="shared" si="0"/>
        <v>962</v>
      </c>
      <c r="G28" s="25">
        <f t="shared" si="0"/>
        <v>936336</v>
      </c>
      <c r="H28" s="167"/>
      <c r="I28" s="181"/>
      <c r="J28" s="184"/>
    </row>
    <row r="29" spans="1:13" x14ac:dyDescent="0.35">
      <c r="A29" s="17" t="s">
        <v>10</v>
      </c>
      <c r="B29" s="18">
        <v>4572</v>
      </c>
      <c r="C29" s="18">
        <v>1523994</v>
      </c>
      <c r="D29" s="18">
        <v>2084</v>
      </c>
      <c r="E29" s="18">
        <v>1125903</v>
      </c>
      <c r="F29" s="25">
        <f t="shared" si="0"/>
        <v>6656</v>
      </c>
      <c r="G29" s="25">
        <f t="shared" si="0"/>
        <v>2649897</v>
      </c>
      <c r="H29" s="167"/>
      <c r="I29" s="181"/>
      <c r="J29" s="184"/>
    </row>
    <row r="30" spans="1:13" x14ac:dyDescent="0.35">
      <c r="A30" s="17" t="s">
        <v>11</v>
      </c>
      <c r="B30" s="18">
        <v>2222</v>
      </c>
      <c r="C30" s="18">
        <v>2154387</v>
      </c>
      <c r="D30" s="18">
        <v>1565</v>
      </c>
      <c r="E30" s="18">
        <v>2413615</v>
      </c>
      <c r="F30" s="25">
        <f t="shared" si="0"/>
        <v>3787</v>
      </c>
      <c r="G30" s="25">
        <f t="shared" si="0"/>
        <v>4568002</v>
      </c>
      <c r="H30" s="167"/>
      <c r="I30" s="181"/>
      <c r="J30" s="184"/>
    </row>
    <row r="31" spans="1:13" x14ac:dyDescent="0.35">
      <c r="A31" s="17" t="s">
        <v>12</v>
      </c>
      <c r="B31" s="18">
        <v>321</v>
      </c>
      <c r="C31" s="18">
        <v>153350</v>
      </c>
      <c r="D31" s="18">
        <v>223</v>
      </c>
      <c r="E31" s="18">
        <v>209880</v>
      </c>
      <c r="F31" s="25">
        <f t="shared" si="0"/>
        <v>544</v>
      </c>
      <c r="G31" s="25">
        <f t="shared" si="0"/>
        <v>363230</v>
      </c>
      <c r="H31" s="167"/>
      <c r="I31" s="181"/>
      <c r="J31" s="184"/>
    </row>
    <row r="32" spans="1:13" x14ac:dyDescent="0.35">
      <c r="A32" s="17" t="s">
        <v>13</v>
      </c>
      <c r="B32" s="18">
        <v>9650</v>
      </c>
      <c r="C32" s="18">
        <v>2323817</v>
      </c>
      <c r="D32" s="18">
        <v>3352</v>
      </c>
      <c r="E32" s="18">
        <v>1964709</v>
      </c>
      <c r="F32" s="25">
        <f t="shared" si="0"/>
        <v>13002</v>
      </c>
      <c r="G32" s="25">
        <f t="shared" si="0"/>
        <v>4288526</v>
      </c>
      <c r="H32" s="167"/>
      <c r="I32" s="181"/>
      <c r="J32" s="184"/>
    </row>
    <row r="33" spans="1:10" ht="15" thickBot="1" x14ac:dyDescent="0.4">
      <c r="A33" s="21" t="s">
        <v>14</v>
      </c>
      <c r="B33" s="22">
        <v>172</v>
      </c>
      <c r="C33" s="22">
        <v>114379.6889999999</v>
      </c>
      <c r="D33" s="22">
        <v>92</v>
      </c>
      <c r="E33" s="22">
        <v>112217.1599999998</v>
      </c>
      <c r="F33" s="26">
        <f t="shared" si="0"/>
        <v>264</v>
      </c>
      <c r="G33" s="26">
        <f t="shared" si="0"/>
        <v>226596.8489999997</v>
      </c>
      <c r="H33" s="179"/>
      <c r="I33" s="182"/>
      <c r="J33" s="185"/>
    </row>
    <row r="34" spans="1:10" x14ac:dyDescent="0.35">
      <c r="A34" s="60" t="s">
        <v>18</v>
      </c>
      <c r="B34" s="61">
        <v>5407</v>
      </c>
      <c r="C34" s="61">
        <v>8428007.8100000005</v>
      </c>
      <c r="D34" s="61">
        <v>5010</v>
      </c>
      <c r="E34" s="61">
        <v>42856426.879999995</v>
      </c>
      <c r="F34" s="63">
        <f>B34+D34</f>
        <v>10417</v>
      </c>
      <c r="G34" s="63">
        <f>C34+E34</f>
        <v>51284434.689999998</v>
      </c>
      <c r="H34" s="166">
        <f>G34/G2</f>
        <v>0.47785053790037274</v>
      </c>
      <c r="I34" s="169">
        <f>F34/F2</f>
        <v>6.1989716978886481E-3</v>
      </c>
      <c r="J34" s="172">
        <f>E34/G34</f>
        <v>0.83566148557657027</v>
      </c>
    </row>
    <row r="35" spans="1:10" x14ac:dyDescent="0.35">
      <c r="A35" s="17" t="s">
        <v>8</v>
      </c>
      <c r="B35" s="18">
        <v>33</v>
      </c>
      <c r="C35" s="18">
        <v>426159</v>
      </c>
      <c r="D35" s="18">
        <v>117</v>
      </c>
      <c r="E35" s="18">
        <v>4069610</v>
      </c>
      <c r="F35" s="25">
        <f>B35+D35</f>
        <v>150</v>
      </c>
      <c r="G35" s="25">
        <f>C35+E35</f>
        <v>4495769</v>
      </c>
      <c r="H35" s="167"/>
      <c r="I35" s="170"/>
      <c r="J35" s="173"/>
    </row>
    <row r="36" spans="1:10" x14ac:dyDescent="0.35">
      <c r="A36" s="17" t="s">
        <v>10</v>
      </c>
      <c r="B36" s="18">
        <v>270</v>
      </c>
      <c r="C36" s="18">
        <v>1180636</v>
      </c>
      <c r="D36" s="18">
        <v>690</v>
      </c>
      <c r="E36" s="18">
        <v>6371053</v>
      </c>
      <c r="F36" s="25">
        <f t="shared" ref="F36:G40" si="1">B36+D36</f>
        <v>960</v>
      </c>
      <c r="G36" s="25">
        <f t="shared" si="1"/>
        <v>7551689</v>
      </c>
      <c r="H36" s="167"/>
      <c r="I36" s="170"/>
      <c r="J36" s="173"/>
    </row>
    <row r="37" spans="1:10" x14ac:dyDescent="0.35">
      <c r="A37" s="17" t="s">
        <v>11</v>
      </c>
      <c r="B37" s="18">
        <v>100</v>
      </c>
      <c r="C37" s="18">
        <v>2743016</v>
      </c>
      <c r="D37" s="18">
        <v>216</v>
      </c>
      <c r="E37" s="18">
        <v>6342935</v>
      </c>
      <c r="F37" s="25">
        <f t="shared" si="1"/>
        <v>316</v>
      </c>
      <c r="G37" s="25">
        <f t="shared" si="1"/>
        <v>9085951</v>
      </c>
      <c r="H37" s="167"/>
      <c r="I37" s="170"/>
      <c r="J37" s="173"/>
    </row>
    <row r="38" spans="1:10" x14ac:dyDescent="0.35">
      <c r="A38" s="17" t="s">
        <v>12</v>
      </c>
      <c r="B38" s="18">
        <v>5</v>
      </c>
      <c r="C38" s="18">
        <v>37040</v>
      </c>
      <c r="D38" s="18">
        <v>13</v>
      </c>
      <c r="E38" s="18">
        <v>434670</v>
      </c>
      <c r="F38" s="25">
        <f t="shared" si="1"/>
        <v>18</v>
      </c>
      <c r="G38" s="25">
        <f t="shared" si="1"/>
        <v>471710</v>
      </c>
      <c r="H38" s="167"/>
      <c r="I38" s="170"/>
      <c r="J38" s="173"/>
    </row>
    <row r="39" spans="1:10" x14ac:dyDescent="0.35">
      <c r="A39" s="17" t="s">
        <v>13</v>
      </c>
      <c r="B39" s="18">
        <v>4995</v>
      </c>
      <c r="C39" s="18">
        <v>4017249</v>
      </c>
      <c r="D39" s="18">
        <v>3951</v>
      </c>
      <c r="E39" s="18">
        <v>24729665</v>
      </c>
      <c r="F39" s="25">
        <f t="shared" si="1"/>
        <v>8946</v>
      </c>
      <c r="G39" s="25">
        <f t="shared" si="1"/>
        <v>28746914</v>
      </c>
      <c r="H39" s="167"/>
      <c r="I39" s="170"/>
      <c r="J39" s="173"/>
    </row>
    <row r="40" spans="1:10" ht="15" thickBot="1" x14ac:dyDescent="0.4">
      <c r="A40" s="17" t="s">
        <v>14</v>
      </c>
      <c r="B40" s="18">
        <v>4</v>
      </c>
      <c r="C40" s="18">
        <v>23907.809999999899</v>
      </c>
      <c r="D40" s="18">
        <v>23</v>
      </c>
      <c r="E40" s="18">
        <v>908493.87999999896</v>
      </c>
      <c r="F40" s="27">
        <f t="shared" si="1"/>
        <v>27</v>
      </c>
      <c r="G40" s="27">
        <f t="shared" si="1"/>
        <v>932401.6899999989</v>
      </c>
      <c r="H40" s="168"/>
      <c r="I40" s="171"/>
      <c r="J40" s="174"/>
    </row>
    <row r="41" spans="1:10" x14ac:dyDescent="0.35">
      <c r="A41" s="60" t="s">
        <v>19</v>
      </c>
      <c r="B41" s="61">
        <v>0</v>
      </c>
      <c r="C41" s="61">
        <v>91</v>
      </c>
      <c r="D41" s="61">
        <v>0</v>
      </c>
      <c r="E41" s="61">
        <v>0</v>
      </c>
      <c r="F41" s="63">
        <f>B41+D41</f>
        <v>0</v>
      </c>
      <c r="G41" s="63">
        <f>C41+E41</f>
        <v>91</v>
      </c>
      <c r="H41" s="175">
        <f>G41/G2</f>
        <v>8.4790637182187733E-7</v>
      </c>
      <c r="I41" s="175">
        <f>F41/F2</f>
        <v>0</v>
      </c>
      <c r="J41" s="177">
        <f>F42/G41</f>
        <v>0</v>
      </c>
    </row>
    <row r="42" spans="1:10" ht="15" thickBot="1" x14ac:dyDescent="0.4">
      <c r="A42" s="21" t="s">
        <v>10</v>
      </c>
      <c r="B42" s="22">
        <v>0</v>
      </c>
      <c r="C42" s="22">
        <v>91</v>
      </c>
      <c r="D42" s="22">
        <v>0</v>
      </c>
      <c r="E42" s="22">
        <v>0</v>
      </c>
      <c r="F42" s="26">
        <f t="shared" ref="F42:G42" si="2">B42+D42</f>
        <v>0</v>
      </c>
      <c r="G42" s="26">
        <f t="shared" si="2"/>
        <v>91</v>
      </c>
      <c r="H42" s="176"/>
      <c r="I42" s="176"/>
      <c r="J42" s="178"/>
    </row>
  </sheetData>
  <mergeCells count="18">
    <mergeCell ref="H3:H10"/>
    <mergeCell ref="I3:I10"/>
    <mergeCell ref="J3:J10"/>
    <mergeCell ref="H11:H18"/>
    <mergeCell ref="I11:I18"/>
    <mergeCell ref="J11:J18"/>
    <mergeCell ref="H19:H26"/>
    <mergeCell ref="I19:I26"/>
    <mergeCell ref="J19:J26"/>
    <mergeCell ref="H27:H33"/>
    <mergeCell ref="I27:I33"/>
    <mergeCell ref="J27:J33"/>
    <mergeCell ref="H34:H40"/>
    <mergeCell ref="I34:I40"/>
    <mergeCell ref="J34:J40"/>
    <mergeCell ref="H41:H42"/>
    <mergeCell ref="I41:I42"/>
    <mergeCell ref="J41:J42"/>
  </mergeCells>
  <pageMargins left="0.7" right="0.7" top="0.75" bottom="0.75" header="0.3" footer="0.3"/>
  <pageSetup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A8340-2D75-4327-8C70-BA4734DC9B92}">
  <sheetPr>
    <tabColor rgb="FF7030A0"/>
  </sheetPr>
  <dimension ref="A1:M42"/>
  <sheetViews>
    <sheetView zoomScaleNormal="100" workbookViewId="0">
      <selection activeCell="L7" sqref="L7"/>
    </sheetView>
  </sheetViews>
  <sheetFormatPr defaultRowHeight="14.5" x14ac:dyDescent="0.35"/>
  <cols>
    <col min="1" max="1" width="17.453125" customWidth="1"/>
    <col min="2" max="2" width="13.1796875" style="18" customWidth="1"/>
    <col min="3" max="3" width="14.453125" style="18" customWidth="1"/>
    <col min="4" max="4" width="13.1796875" style="18" customWidth="1"/>
    <col min="5" max="5" width="14.1796875" style="18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52">
        <f>JAN!A1</f>
        <v>2018</v>
      </c>
      <c r="B1" s="164" t="s">
        <v>0</v>
      </c>
      <c r="C1" s="53" t="s">
        <v>1</v>
      </c>
      <c r="D1" s="54" t="s">
        <v>53</v>
      </c>
      <c r="E1" s="55" t="s">
        <v>54</v>
      </c>
      <c r="F1" s="56" t="s">
        <v>2</v>
      </c>
      <c r="G1" s="57" t="s">
        <v>3</v>
      </c>
      <c r="H1" s="58" t="s">
        <v>4</v>
      </c>
      <c r="I1" s="58" t="s">
        <v>5</v>
      </c>
      <c r="J1" s="59" t="s">
        <v>58</v>
      </c>
    </row>
    <row r="2" spans="1:12" ht="15" thickBot="1" x14ac:dyDescent="0.4">
      <c r="A2" s="9" t="s">
        <v>29</v>
      </c>
      <c r="B2" s="10">
        <v>1578648</v>
      </c>
      <c r="C2" s="10">
        <v>139748438.67500001</v>
      </c>
      <c r="D2" s="10">
        <v>98292</v>
      </c>
      <c r="E2" s="10">
        <v>82003559.200000003</v>
      </c>
      <c r="F2" s="11">
        <f>B2+D2</f>
        <v>1676940</v>
      </c>
      <c r="G2" s="11">
        <f>C2+E2</f>
        <v>221751997.875</v>
      </c>
      <c r="H2" s="12">
        <f>SUM(H3:H42)</f>
        <v>1</v>
      </c>
      <c r="I2" s="13">
        <f>SUM(I3:I42)</f>
        <v>1</v>
      </c>
      <c r="J2" s="13">
        <f>E2/G2</f>
        <v>0.36979851359095678</v>
      </c>
    </row>
    <row r="3" spans="1:12" x14ac:dyDescent="0.35">
      <c r="A3" s="60" t="s">
        <v>7</v>
      </c>
      <c r="B3" s="61">
        <v>1312091</v>
      </c>
      <c r="C3" s="61">
        <v>87597876.140000001</v>
      </c>
      <c r="D3" s="61">
        <v>56438</v>
      </c>
      <c r="E3" s="61">
        <v>4391751.8499999996</v>
      </c>
      <c r="F3" s="62">
        <f>B3+D3</f>
        <v>1368529</v>
      </c>
      <c r="G3" s="62">
        <f>C3+E3</f>
        <v>91989627.989999995</v>
      </c>
      <c r="H3" s="166">
        <f>G3/G$2</f>
        <v>0.41483111255599098</v>
      </c>
      <c r="I3" s="186">
        <f>F3/F2</f>
        <v>0.81608703948859229</v>
      </c>
      <c r="J3" s="189">
        <f>E3/G3</f>
        <v>4.7741815528131261E-2</v>
      </c>
    </row>
    <row r="4" spans="1:12" x14ac:dyDescent="0.35">
      <c r="A4" s="17" t="s">
        <v>8</v>
      </c>
      <c r="B4" s="18">
        <v>28305</v>
      </c>
      <c r="C4" s="18">
        <v>2460556</v>
      </c>
      <c r="D4" s="18">
        <v>28360</v>
      </c>
      <c r="E4" s="18">
        <v>2478861</v>
      </c>
      <c r="F4" s="19">
        <f>B4+D4</f>
        <v>56665</v>
      </c>
      <c r="G4" s="19">
        <f t="shared" ref="F4:G33" si="0">C4+E4</f>
        <v>4939417</v>
      </c>
      <c r="H4" s="167"/>
      <c r="I4" s="187"/>
      <c r="J4" s="190"/>
      <c r="L4" s="18"/>
    </row>
    <row r="5" spans="1:12" x14ac:dyDescent="0.35">
      <c r="A5" s="17" t="s">
        <v>9</v>
      </c>
      <c r="B5" s="18">
        <v>1611</v>
      </c>
      <c r="C5" s="18">
        <v>136233</v>
      </c>
      <c r="D5" s="18">
        <v>0</v>
      </c>
      <c r="E5" s="18">
        <v>0</v>
      </c>
      <c r="F5" s="19">
        <f t="shared" si="0"/>
        <v>1611</v>
      </c>
      <c r="G5" s="19">
        <f t="shared" si="0"/>
        <v>136233</v>
      </c>
      <c r="H5" s="167"/>
      <c r="I5" s="187"/>
      <c r="J5" s="190"/>
      <c r="L5" s="20"/>
    </row>
    <row r="6" spans="1:12" x14ac:dyDescent="0.35">
      <c r="A6" s="17" t="s">
        <v>10</v>
      </c>
      <c r="B6" s="18">
        <v>252290</v>
      </c>
      <c r="C6" s="18">
        <v>19902670</v>
      </c>
      <c r="D6" s="18">
        <v>847</v>
      </c>
      <c r="E6" s="18">
        <v>88408</v>
      </c>
      <c r="F6" s="19">
        <f t="shared" si="0"/>
        <v>253137</v>
      </c>
      <c r="G6" s="19">
        <f t="shared" si="0"/>
        <v>19991078</v>
      </c>
      <c r="H6" s="167"/>
      <c r="I6" s="187"/>
      <c r="J6" s="190"/>
    </row>
    <row r="7" spans="1:12" x14ac:dyDescent="0.35">
      <c r="A7" s="17" t="s">
        <v>11</v>
      </c>
      <c r="B7" s="18">
        <v>232213</v>
      </c>
      <c r="C7" s="18">
        <v>17694599</v>
      </c>
      <c r="D7" s="18">
        <v>5034</v>
      </c>
      <c r="E7" s="18">
        <v>387190</v>
      </c>
      <c r="F7" s="19">
        <f t="shared" si="0"/>
        <v>237247</v>
      </c>
      <c r="G7" s="19">
        <f t="shared" si="0"/>
        <v>18081789</v>
      </c>
      <c r="H7" s="167"/>
      <c r="I7" s="187"/>
      <c r="J7" s="190"/>
    </row>
    <row r="8" spans="1:12" x14ac:dyDescent="0.35">
      <c r="A8" s="17" t="s">
        <v>12</v>
      </c>
      <c r="B8" s="18">
        <v>41993</v>
      </c>
      <c r="C8" s="18">
        <v>2195140</v>
      </c>
      <c r="D8" s="18">
        <v>238</v>
      </c>
      <c r="E8" s="18">
        <v>22250</v>
      </c>
      <c r="F8" s="19">
        <f t="shared" si="0"/>
        <v>42231</v>
      </c>
      <c r="G8" s="19">
        <f t="shared" si="0"/>
        <v>2217390</v>
      </c>
      <c r="H8" s="167"/>
      <c r="I8" s="187"/>
      <c r="J8" s="190"/>
    </row>
    <row r="9" spans="1:12" x14ac:dyDescent="0.35">
      <c r="A9" s="17" t="s">
        <v>13</v>
      </c>
      <c r="B9" s="18">
        <v>744219</v>
      </c>
      <c r="C9" s="18">
        <v>44454289</v>
      </c>
      <c r="D9" s="18">
        <v>21954</v>
      </c>
      <c r="E9" s="18">
        <v>1414633</v>
      </c>
      <c r="F9" s="19">
        <f t="shared" si="0"/>
        <v>766173</v>
      </c>
      <c r="G9" s="19">
        <f t="shared" si="0"/>
        <v>45868922</v>
      </c>
      <c r="H9" s="167"/>
      <c r="I9" s="187"/>
      <c r="J9" s="190"/>
    </row>
    <row r="10" spans="1:12" ht="15" thickBot="1" x14ac:dyDescent="0.4">
      <c r="A10" s="21" t="s">
        <v>14</v>
      </c>
      <c r="B10" s="22">
        <v>11460</v>
      </c>
      <c r="C10" s="22">
        <v>754389.13999999897</v>
      </c>
      <c r="D10" s="22">
        <v>5</v>
      </c>
      <c r="E10" s="22">
        <v>409.85</v>
      </c>
      <c r="F10" s="23">
        <f t="shared" si="0"/>
        <v>11465</v>
      </c>
      <c r="G10" s="23">
        <f t="shared" si="0"/>
        <v>754798.98999999894</v>
      </c>
      <c r="H10" s="179"/>
      <c r="I10" s="188"/>
      <c r="J10" s="191"/>
    </row>
    <row r="11" spans="1:12" x14ac:dyDescent="0.35">
      <c r="A11" s="60" t="s">
        <v>15</v>
      </c>
      <c r="B11" s="61">
        <v>143019</v>
      </c>
      <c r="C11" s="61">
        <v>9562352.8800000008</v>
      </c>
      <c r="D11" s="61">
        <v>14233</v>
      </c>
      <c r="E11" s="61">
        <v>959681</v>
      </c>
      <c r="F11" s="63">
        <f t="shared" si="0"/>
        <v>157252</v>
      </c>
      <c r="G11" s="63">
        <f t="shared" si="0"/>
        <v>10522033.880000001</v>
      </c>
      <c r="H11" s="166">
        <f>G11/G2</f>
        <v>4.7449556174601844E-2</v>
      </c>
      <c r="I11" s="180">
        <f>F11/F2</f>
        <v>9.3773182105501687E-2</v>
      </c>
      <c r="J11" s="183">
        <f>E11/G11</f>
        <v>9.1206796228259238E-2</v>
      </c>
    </row>
    <row r="12" spans="1:12" x14ac:dyDescent="0.35">
      <c r="A12" s="17" t="s">
        <v>8</v>
      </c>
      <c r="B12" s="18">
        <v>6517</v>
      </c>
      <c r="C12" s="18">
        <v>480472</v>
      </c>
      <c r="D12" s="18">
        <v>6517</v>
      </c>
      <c r="E12" s="18">
        <v>480472</v>
      </c>
      <c r="F12" s="25">
        <f t="shared" si="0"/>
        <v>13034</v>
      </c>
      <c r="G12" s="25">
        <f t="shared" si="0"/>
        <v>960944</v>
      </c>
      <c r="H12" s="167"/>
      <c r="I12" s="181"/>
      <c r="J12" s="184"/>
    </row>
    <row r="13" spans="1:12" x14ac:dyDescent="0.35">
      <c r="A13" s="17" t="s">
        <v>9</v>
      </c>
      <c r="B13" s="18">
        <v>111</v>
      </c>
      <c r="C13" s="18">
        <v>7666</v>
      </c>
      <c r="D13" s="18">
        <v>0</v>
      </c>
      <c r="E13" s="18">
        <v>0</v>
      </c>
      <c r="F13" s="25">
        <f t="shared" si="0"/>
        <v>111</v>
      </c>
      <c r="G13" s="25">
        <f t="shared" si="0"/>
        <v>7666</v>
      </c>
      <c r="H13" s="167"/>
      <c r="I13" s="181"/>
      <c r="J13" s="184"/>
    </row>
    <row r="14" spans="1:12" x14ac:dyDescent="0.35">
      <c r="A14" s="17" t="s">
        <v>10</v>
      </c>
      <c r="B14" s="18">
        <v>39400</v>
      </c>
      <c r="C14" s="18">
        <v>3085554</v>
      </c>
      <c r="D14" s="18">
        <v>79</v>
      </c>
      <c r="E14" s="18">
        <v>7327</v>
      </c>
      <c r="F14" s="25">
        <f t="shared" si="0"/>
        <v>39479</v>
      </c>
      <c r="G14" s="25">
        <f t="shared" si="0"/>
        <v>3092881</v>
      </c>
      <c r="H14" s="167"/>
      <c r="I14" s="181"/>
      <c r="J14" s="184"/>
    </row>
    <row r="15" spans="1:12" x14ac:dyDescent="0.35">
      <c r="A15" s="17" t="s">
        <v>11</v>
      </c>
      <c r="B15" s="18">
        <v>27715</v>
      </c>
      <c r="C15" s="18">
        <v>1947421</v>
      </c>
      <c r="D15" s="18">
        <v>2495</v>
      </c>
      <c r="E15" s="18">
        <v>175137</v>
      </c>
      <c r="F15" s="25">
        <f t="shared" si="0"/>
        <v>30210</v>
      </c>
      <c r="G15" s="25">
        <f t="shared" si="0"/>
        <v>2122558</v>
      </c>
      <c r="H15" s="167"/>
      <c r="I15" s="181"/>
      <c r="J15" s="184"/>
    </row>
    <row r="16" spans="1:12" x14ac:dyDescent="0.35">
      <c r="A16" s="17" t="s">
        <v>12</v>
      </c>
      <c r="B16" s="18">
        <v>9779</v>
      </c>
      <c r="C16" s="18">
        <v>568790</v>
      </c>
      <c r="D16" s="18">
        <v>0</v>
      </c>
      <c r="E16" s="18">
        <v>0</v>
      </c>
      <c r="F16" s="25">
        <f t="shared" si="0"/>
        <v>9779</v>
      </c>
      <c r="G16" s="25">
        <f t="shared" si="0"/>
        <v>568790</v>
      </c>
      <c r="H16" s="167"/>
      <c r="I16" s="181"/>
      <c r="J16" s="184"/>
    </row>
    <row r="17" spans="1:13" x14ac:dyDescent="0.35">
      <c r="A17" s="17" t="s">
        <v>13</v>
      </c>
      <c r="B17" s="18">
        <v>56649</v>
      </c>
      <c r="C17" s="18">
        <v>3298158</v>
      </c>
      <c r="D17" s="18">
        <v>5142</v>
      </c>
      <c r="E17" s="18">
        <v>296745</v>
      </c>
      <c r="F17" s="25">
        <f t="shared" si="0"/>
        <v>61791</v>
      </c>
      <c r="G17" s="25">
        <f t="shared" si="0"/>
        <v>3594903</v>
      </c>
      <c r="H17" s="167"/>
      <c r="I17" s="181"/>
      <c r="J17" s="184"/>
    </row>
    <row r="18" spans="1:13" ht="15" thickBot="1" x14ac:dyDescent="0.4">
      <c r="A18" s="21" t="s">
        <v>14</v>
      </c>
      <c r="B18" s="22">
        <v>2848</v>
      </c>
      <c r="C18" s="22">
        <v>174291.88</v>
      </c>
      <c r="D18" s="22">
        <v>0</v>
      </c>
      <c r="E18" s="22">
        <v>0</v>
      </c>
      <c r="F18" s="26">
        <f t="shared" si="0"/>
        <v>2848</v>
      </c>
      <c r="G18" s="26">
        <f t="shared" si="0"/>
        <v>174291.88</v>
      </c>
      <c r="H18" s="179"/>
      <c r="I18" s="182"/>
      <c r="J18" s="185"/>
    </row>
    <row r="19" spans="1:13" x14ac:dyDescent="0.35">
      <c r="A19" s="60" t="s">
        <v>49</v>
      </c>
      <c r="B19" s="61">
        <v>100829</v>
      </c>
      <c r="C19" s="61">
        <v>13527896.699999999</v>
      </c>
      <c r="D19" s="61">
        <v>14744</v>
      </c>
      <c r="E19" s="61">
        <v>3955331.52</v>
      </c>
      <c r="F19" s="63">
        <f t="shared" si="0"/>
        <v>115573</v>
      </c>
      <c r="G19" s="63">
        <f t="shared" si="0"/>
        <v>17483228.219999999</v>
      </c>
      <c r="H19" s="166">
        <f>G19/G2</f>
        <v>7.8841356053329301E-2</v>
      </c>
      <c r="I19" s="180">
        <f>F19/F2</f>
        <v>6.8918983386406188E-2</v>
      </c>
      <c r="J19" s="183">
        <f>E19/G19</f>
        <v>0.22623576551356145</v>
      </c>
    </row>
    <row r="20" spans="1:13" x14ac:dyDescent="0.35">
      <c r="A20" s="17" t="s">
        <v>8</v>
      </c>
      <c r="B20" s="18">
        <v>4064</v>
      </c>
      <c r="C20" s="18">
        <v>769478</v>
      </c>
      <c r="D20" s="18">
        <v>4572</v>
      </c>
      <c r="E20" s="18">
        <v>931540</v>
      </c>
      <c r="F20" s="25">
        <f t="shared" si="0"/>
        <v>8636</v>
      </c>
      <c r="G20" s="25">
        <f t="shared" si="0"/>
        <v>1701018</v>
      </c>
      <c r="H20" s="167"/>
      <c r="I20" s="181"/>
      <c r="J20" s="184"/>
    </row>
    <row r="21" spans="1:13" x14ac:dyDescent="0.35">
      <c r="A21" s="17" t="s">
        <v>9</v>
      </c>
      <c r="B21" s="18">
        <v>184</v>
      </c>
      <c r="C21" s="18">
        <v>72132</v>
      </c>
      <c r="D21" s="18">
        <v>0</v>
      </c>
      <c r="E21" s="18">
        <v>0</v>
      </c>
      <c r="F21" s="25">
        <f t="shared" si="0"/>
        <v>184</v>
      </c>
      <c r="G21" s="25">
        <f t="shared" si="0"/>
        <v>72132</v>
      </c>
      <c r="H21" s="167"/>
      <c r="I21" s="181"/>
      <c r="J21" s="184"/>
      <c r="M21" s="18"/>
    </row>
    <row r="22" spans="1:13" x14ac:dyDescent="0.35">
      <c r="A22" s="17" t="s">
        <v>10</v>
      </c>
      <c r="B22" s="18">
        <v>21028</v>
      </c>
      <c r="C22" s="18">
        <v>2271674</v>
      </c>
      <c r="D22" s="18">
        <v>2206</v>
      </c>
      <c r="E22" s="18">
        <v>414132</v>
      </c>
      <c r="F22" s="25">
        <f t="shared" si="0"/>
        <v>23234</v>
      </c>
      <c r="G22" s="25">
        <f t="shared" si="0"/>
        <v>2685806</v>
      </c>
      <c r="H22" s="167"/>
      <c r="I22" s="181"/>
      <c r="J22" s="184"/>
    </row>
    <row r="23" spans="1:13" x14ac:dyDescent="0.35">
      <c r="A23" s="17" t="s">
        <v>11</v>
      </c>
      <c r="B23" s="18">
        <v>22121</v>
      </c>
      <c r="C23" s="18">
        <v>4148096</v>
      </c>
      <c r="D23" s="18">
        <v>2247</v>
      </c>
      <c r="E23" s="18">
        <v>816571</v>
      </c>
      <c r="F23" s="25">
        <f t="shared" si="0"/>
        <v>24368</v>
      </c>
      <c r="G23" s="25">
        <f t="shared" si="0"/>
        <v>4964667</v>
      </c>
      <c r="H23" s="167"/>
      <c r="I23" s="181"/>
      <c r="J23" s="184"/>
    </row>
    <row r="24" spans="1:13" x14ac:dyDescent="0.35">
      <c r="A24" s="17" t="s">
        <v>12</v>
      </c>
      <c r="B24" s="18">
        <v>3495</v>
      </c>
      <c r="C24" s="18">
        <v>363400</v>
      </c>
      <c r="D24" s="18">
        <v>194</v>
      </c>
      <c r="E24" s="18">
        <v>61860</v>
      </c>
      <c r="F24" s="25">
        <f t="shared" si="0"/>
        <v>3689</v>
      </c>
      <c r="G24" s="25">
        <f t="shared" si="0"/>
        <v>425260</v>
      </c>
      <c r="H24" s="167"/>
      <c r="I24" s="181"/>
      <c r="J24" s="184"/>
    </row>
    <row r="25" spans="1:13" x14ac:dyDescent="0.35">
      <c r="A25" s="17" t="s">
        <v>13</v>
      </c>
      <c r="B25" s="18">
        <v>48619</v>
      </c>
      <c r="C25" s="18">
        <v>5694860</v>
      </c>
      <c r="D25" s="18">
        <v>5430</v>
      </c>
      <c r="E25" s="18">
        <v>1685191</v>
      </c>
      <c r="F25" s="25">
        <f t="shared" si="0"/>
        <v>54049</v>
      </c>
      <c r="G25" s="25">
        <f t="shared" si="0"/>
        <v>7380051</v>
      </c>
      <c r="H25" s="167"/>
      <c r="I25" s="181"/>
      <c r="J25" s="184"/>
    </row>
    <row r="26" spans="1:13" ht="15" thickBot="1" x14ac:dyDescent="0.4">
      <c r="A26" s="21" t="s">
        <v>14</v>
      </c>
      <c r="B26" s="22">
        <v>1318</v>
      </c>
      <c r="C26" s="22">
        <v>208256.6999999999</v>
      </c>
      <c r="D26" s="22">
        <v>95</v>
      </c>
      <c r="E26" s="22">
        <v>46037.519999999895</v>
      </c>
      <c r="F26" s="26">
        <f t="shared" si="0"/>
        <v>1413</v>
      </c>
      <c r="G26" s="26">
        <f t="shared" si="0"/>
        <v>254294.2199999998</v>
      </c>
      <c r="H26" s="179"/>
      <c r="I26" s="182"/>
      <c r="J26" s="185"/>
    </row>
    <row r="27" spans="1:13" x14ac:dyDescent="0.35">
      <c r="A27" s="60" t="s">
        <v>50</v>
      </c>
      <c r="B27" s="61">
        <v>17342</v>
      </c>
      <c r="C27" s="61">
        <v>15042043.875</v>
      </c>
      <c r="D27" s="61">
        <v>7881</v>
      </c>
      <c r="E27" s="61">
        <v>13644827.16</v>
      </c>
      <c r="F27" s="63">
        <f t="shared" si="0"/>
        <v>25223</v>
      </c>
      <c r="G27" s="63">
        <f t="shared" si="0"/>
        <v>28686871.035</v>
      </c>
      <c r="H27" s="166">
        <f>G27/G2</f>
        <v>0.12936465650771986</v>
      </c>
      <c r="I27" s="180">
        <f>F27/F2</f>
        <v>1.5041086741326464E-2</v>
      </c>
      <c r="J27" s="183">
        <f>E27/G27</f>
        <v>0.47564710502418867</v>
      </c>
    </row>
    <row r="28" spans="1:13" x14ac:dyDescent="0.35">
      <c r="A28" s="17" t="s">
        <v>8</v>
      </c>
      <c r="B28" s="18">
        <v>354</v>
      </c>
      <c r="C28" s="18">
        <v>638911</v>
      </c>
      <c r="D28" s="18">
        <v>605</v>
      </c>
      <c r="E28" s="18">
        <v>1301207</v>
      </c>
      <c r="F28" s="25">
        <f t="shared" si="0"/>
        <v>959</v>
      </c>
      <c r="G28" s="25">
        <f t="shared" si="0"/>
        <v>1940118</v>
      </c>
      <c r="H28" s="167"/>
      <c r="I28" s="181"/>
      <c r="J28" s="184"/>
    </row>
    <row r="29" spans="1:13" x14ac:dyDescent="0.35">
      <c r="A29" s="17" t="s">
        <v>10</v>
      </c>
      <c r="B29" s="18">
        <v>4581</v>
      </c>
      <c r="C29" s="18">
        <v>4193731</v>
      </c>
      <c r="D29" s="18">
        <v>2105</v>
      </c>
      <c r="E29" s="18">
        <v>2954335.9999999991</v>
      </c>
      <c r="F29" s="25">
        <f t="shared" si="0"/>
        <v>6686</v>
      </c>
      <c r="G29" s="25">
        <f t="shared" si="0"/>
        <v>7148066.9999999991</v>
      </c>
      <c r="H29" s="167"/>
      <c r="I29" s="181"/>
      <c r="J29" s="184"/>
    </row>
    <row r="30" spans="1:13" x14ac:dyDescent="0.35">
      <c r="A30" s="17" t="s">
        <v>11</v>
      </c>
      <c r="B30" s="18">
        <v>2226</v>
      </c>
      <c r="C30" s="18">
        <v>4905553</v>
      </c>
      <c r="D30" s="18">
        <v>1570</v>
      </c>
      <c r="E30" s="18">
        <v>5130187</v>
      </c>
      <c r="F30" s="25">
        <f t="shared" si="0"/>
        <v>3796</v>
      </c>
      <c r="G30" s="25">
        <f t="shared" si="0"/>
        <v>10035740</v>
      </c>
      <c r="H30" s="167"/>
      <c r="I30" s="181"/>
      <c r="J30" s="184"/>
    </row>
    <row r="31" spans="1:13" x14ac:dyDescent="0.35">
      <c r="A31" s="17" t="s">
        <v>12</v>
      </c>
      <c r="B31" s="18">
        <v>326</v>
      </c>
      <c r="C31" s="18">
        <v>429330</v>
      </c>
      <c r="D31" s="18">
        <v>219</v>
      </c>
      <c r="E31" s="18">
        <v>470550</v>
      </c>
      <c r="F31" s="25">
        <f t="shared" si="0"/>
        <v>545</v>
      </c>
      <c r="G31" s="25">
        <f t="shared" si="0"/>
        <v>899880</v>
      </c>
      <c r="H31" s="167"/>
      <c r="I31" s="181"/>
      <c r="J31" s="184"/>
    </row>
    <row r="32" spans="1:13" x14ac:dyDescent="0.35">
      <c r="A32" s="17" t="s">
        <v>13</v>
      </c>
      <c r="B32" s="18">
        <v>9683</v>
      </c>
      <c r="C32" s="18">
        <v>4576288</v>
      </c>
      <c r="D32" s="18">
        <v>3290</v>
      </c>
      <c r="E32" s="18">
        <v>3548788</v>
      </c>
      <c r="F32" s="25">
        <f t="shared" si="0"/>
        <v>12973</v>
      </c>
      <c r="G32" s="25">
        <f t="shared" si="0"/>
        <v>8125076</v>
      </c>
      <c r="H32" s="167"/>
      <c r="I32" s="181"/>
      <c r="J32" s="184"/>
    </row>
    <row r="33" spans="1:10" ht="15" thickBot="1" x14ac:dyDescent="0.4">
      <c r="A33" s="21" t="s">
        <v>14</v>
      </c>
      <c r="B33" s="22">
        <v>172</v>
      </c>
      <c r="C33" s="22">
        <v>298230.875</v>
      </c>
      <c r="D33" s="22">
        <v>92</v>
      </c>
      <c r="E33" s="22">
        <v>239759.16</v>
      </c>
      <c r="F33" s="26">
        <f t="shared" si="0"/>
        <v>264</v>
      </c>
      <c r="G33" s="26">
        <f t="shared" si="0"/>
        <v>537990.03500000003</v>
      </c>
      <c r="H33" s="179"/>
      <c r="I33" s="182"/>
      <c r="J33" s="185"/>
    </row>
    <row r="34" spans="1:10" x14ac:dyDescent="0.35">
      <c r="A34" s="60" t="s">
        <v>18</v>
      </c>
      <c r="B34" s="61">
        <v>5367</v>
      </c>
      <c r="C34" s="61">
        <v>14018171.08</v>
      </c>
      <c r="D34" s="61">
        <v>4996</v>
      </c>
      <c r="E34" s="61">
        <v>59051967.670000002</v>
      </c>
      <c r="F34" s="63">
        <f>B34+D34</f>
        <v>10363</v>
      </c>
      <c r="G34" s="63">
        <f>C34+E34</f>
        <v>73070138.75</v>
      </c>
      <c r="H34" s="166">
        <f>G34/G2</f>
        <v>0.329512876773219</v>
      </c>
      <c r="I34" s="169">
        <f>F34/F2</f>
        <v>6.1797082781733393E-3</v>
      </c>
      <c r="J34" s="172">
        <f>E34/G34</f>
        <v>0.80815458517245531</v>
      </c>
    </row>
    <row r="35" spans="1:10" x14ac:dyDescent="0.35">
      <c r="A35" s="17" t="s">
        <v>8</v>
      </c>
      <c r="B35" s="18">
        <v>33</v>
      </c>
      <c r="C35" s="18">
        <v>584145</v>
      </c>
      <c r="D35" s="18">
        <v>117</v>
      </c>
      <c r="E35" s="18">
        <v>4672898</v>
      </c>
      <c r="F35" s="25">
        <f>B35+D35</f>
        <v>150</v>
      </c>
      <c r="G35" s="25">
        <f>C35+E35</f>
        <v>5257043</v>
      </c>
      <c r="H35" s="167"/>
      <c r="I35" s="170"/>
      <c r="J35" s="173"/>
    </row>
    <row r="36" spans="1:10" x14ac:dyDescent="0.35">
      <c r="A36" s="17" t="s">
        <v>10</v>
      </c>
      <c r="B36" s="18">
        <v>263</v>
      </c>
      <c r="C36" s="18">
        <v>2173144</v>
      </c>
      <c r="D36" s="18">
        <v>704</v>
      </c>
      <c r="E36" s="18">
        <v>10574943</v>
      </c>
      <c r="F36" s="25">
        <f t="shared" ref="F36:G40" si="1">B36+D36</f>
        <v>967</v>
      </c>
      <c r="G36" s="25">
        <f t="shared" si="1"/>
        <v>12748087</v>
      </c>
      <c r="H36" s="167"/>
      <c r="I36" s="170"/>
      <c r="J36" s="173"/>
    </row>
    <row r="37" spans="1:10" x14ac:dyDescent="0.35">
      <c r="A37" s="17" t="s">
        <v>11</v>
      </c>
      <c r="B37" s="18">
        <v>101</v>
      </c>
      <c r="C37" s="18">
        <v>3116717</v>
      </c>
      <c r="D37" s="18">
        <v>217</v>
      </c>
      <c r="E37" s="18">
        <v>7858629</v>
      </c>
      <c r="F37" s="25">
        <f t="shared" si="1"/>
        <v>318</v>
      </c>
      <c r="G37" s="25">
        <f t="shared" si="1"/>
        <v>10975346</v>
      </c>
      <c r="H37" s="167"/>
      <c r="I37" s="170"/>
      <c r="J37" s="173"/>
    </row>
    <row r="38" spans="1:10" x14ac:dyDescent="0.35">
      <c r="A38" s="17" t="s">
        <v>12</v>
      </c>
      <c r="B38" s="18">
        <v>4</v>
      </c>
      <c r="C38" s="18">
        <v>100590</v>
      </c>
      <c r="D38" s="18">
        <v>14</v>
      </c>
      <c r="E38" s="18">
        <v>535240</v>
      </c>
      <c r="F38" s="25">
        <f t="shared" si="1"/>
        <v>18</v>
      </c>
      <c r="G38" s="25">
        <f t="shared" si="1"/>
        <v>635830</v>
      </c>
      <c r="H38" s="167"/>
      <c r="I38" s="170"/>
      <c r="J38" s="173"/>
    </row>
    <row r="39" spans="1:10" x14ac:dyDescent="0.35">
      <c r="A39" s="17" t="s">
        <v>13</v>
      </c>
      <c r="B39" s="18">
        <v>4962</v>
      </c>
      <c r="C39" s="18">
        <v>7975915</v>
      </c>
      <c r="D39" s="18">
        <v>3921</v>
      </c>
      <c r="E39" s="18">
        <v>34151200</v>
      </c>
      <c r="F39" s="25">
        <f t="shared" si="1"/>
        <v>8883</v>
      </c>
      <c r="G39" s="25">
        <f t="shared" si="1"/>
        <v>42127115</v>
      </c>
      <c r="H39" s="167"/>
      <c r="I39" s="170"/>
      <c r="J39" s="173"/>
    </row>
    <row r="40" spans="1:10" ht="15" thickBot="1" x14ac:dyDescent="0.4">
      <c r="A40" s="17" t="s">
        <v>14</v>
      </c>
      <c r="B40" s="18">
        <v>4</v>
      </c>
      <c r="C40" s="18">
        <v>67660.0799999999</v>
      </c>
      <c r="D40" s="18">
        <v>23</v>
      </c>
      <c r="E40" s="18">
        <v>1259057.669999999</v>
      </c>
      <c r="F40" s="27">
        <f t="shared" si="1"/>
        <v>27</v>
      </c>
      <c r="G40" s="27">
        <f t="shared" si="1"/>
        <v>1326717.7499999988</v>
      </c>
      <c r="H40" s="168"/>
      <c r="I40" s="171"/>
      <c r="J40" s="174"/>
    </row>
    <row r="41" spans="1:10" x14ac:dyDescent="0.35">
      <c r="A41" s="60" t="s">
        <v>19</v>
      </c>
      <c r="B41" s="61">
        <v>0</v>
      </c>
      <c r="C41" s="61">
        <v>98</v>
      </c>
      <c r="D41" s="61">
        <v>0</v>
      </c>
      <c r="E41" s="61">
        <v>0</v>
      </c>
      <c r="F41" s="63">
        <f>B41+D41</f>
        <v>0</v>
      </c>
      <c r="G41" s="63">
        <f>C41+E41</f>
        <v>98</v>
      </c>
      <c r="H41" s="175">
        <f>G41/G2</f>
        <v>4.4193513898008662E-7</v>
      </c>
      <c r="I41" s="175">
        <f>F41/F2</f>
        <v>0</v>
      </c>
      <c r="J41" s="177">
        <f>F42/G41</f>
        <v>0</v>
      </c>
    </row>
    <row r="42" spans="1:10" ht="15" thickBot="1" x14ac:dyDescent="0.4">
      <c r="A42" s="21" t="s">
        <v>10</v>
      </c>
      <c r="B42" s="22">
        <v>0</v>
      </c>
      <c r="C42" s="22">
        <v>98</v>
      </c>
      <c r="D42" s="22">
        <v>0</v>
      </c>
      <c r="E42" s="22">
        <v>0</v>
      </c>
      <c r="F42" s="26">
        <f t="shared" ref="F42:G42" si="2">B42+D42</f>
        <v>0</v>
      </c>
      <c r="G42" s="26">
        <f t="shared" si="2"/>
        <v>98</v>
      </c>
      <c r="H42" s="176"/>
      <c r="I42" s="176"/>
      <c r="J42" s="178"/>
    </row>
  </sheetData>
  <mergeCells count="18">
    <mergeCell ref="H3:H10"/>
    <mergeCell ref="I3:I10"/>
    <mergeCell ref="J3:J10"/>
    <mergeCell ref="H11:H18"/>
    <mergeCell ref="I11:I18"/>
    <mergeCell ref="J11:J18"/>
    <mergeCell ref="H19:H26"/>
    <mergeCell ref="I19:I26"/>
    <mergeCell ref="J19:J26"/>
    <mergeCell ref="H27:H33"/>
    <mergeCell ref="I27:I33"/>
    <mergeCell ref="J27:J33"/>
    <mergeCell ref="H34:H40"/>
    <mergeCell ref="I34:I40"/>
    <mergeCell ref="J34:J40"/>
    <mergeCell ref="H41:H42"/>
    <mergeCell ref="I41:I42"/>
    <mergeCell ref="J41:J42"/>
  </mergeCells>
  <pageMargins left="0.7" right="0.7" top="0.75" bottom="0.75" header="0.3" footer="0.3"/>
  <pageSetup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9DBF7-B975-4D08-8C29-55D1B9BED4D9}">
  <sheetPr>
    <tabColor rgb="FF7030A0"/>
  </sheetPr>
  <dimension ref="A1:M42"/>
  <sheetViews>
    <sheetView zoomScaleNormal="100" workbookViewId="0">
      <selection activeCell="L7" sqref="L7"/>
    </sheetView>
  </sheetViews>
  <sheetFormatPr defaultRowHeight="14.5" x14ac:dyDescent="0.35"/>
  <cols>
    <col min="1" max="1" width="17.453125" customWidth="1"/>
    <col min="2" max="2" width="13.1796875" style="18" customWidth="1"/>
    <col min="3" max="3" width="14.453125" style="18" customWidth="1"/>
    <col min="4" max="4" width="13.1796875" style="18" customWidth="1"/>
    <col min="5" max="5" width="14.1796875" style="18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52">
        <f>JAN!A1</f>
        <v>2018</v>
      </c>
      <c r="B1" s="164" t="s">
        <v>0</v>
      </c>
      <c r="C1" s="53" t="s">
        <v>1</v>
      </c>
      <c r="D1" s="54" t="s">
        <v>53</v>
      </c>
      <c r="E1" s="55" t="s">
        <v>54</v>
      </c>
      <c r="F1" s="56" t="s">
        <v>2</v>
      </c>
      <c r="G1" s="57" t="s">
        <v>3</v>
      </c>
      <c r="H1" s="58" t="s">
        <v>4</v>
      </c>
      <c r="I1" s="58" t="s">
        <v>5</v>
      </c>
      <c r="J1" s="59" t="s">
        <v>58</v>
      </c>
    </row>
    <row r="2" spans="1:12" ht="15" thickBot="1" x14ac:dyDescent="0.4">
      <c r="A2" s="9" t="s">
        <v>30</v>
      </c>
      <c r="B2" s="10">
        <v>1578633</v>
      </c>
      <c r="C2" s="10">
        <v>248417605.722</v>
      </c>
      <c r="D2" s="10">
        <v>98573</v>
      </c>
      <c r="E2" s="10">
        <v>109744310.55999999</v>
      </c>
      <c r="F2" s="11">
        <f>B2+D2</f>
        <v>1677206</v>
      </c>
      <c r="G2" s="11">
        <f>C2+E2</f>
        <v>358161916.28200001</v>
      </c>
      <c r="H2" s="12">
        <f>SUM(H3:H42)</f>
        <v>1</v>
      </c>
      <c r="I2" s="13">
        <f>SUM(I3:I42)</f>
        <v>0.99999999999999989</v>
      </c>
      <c r="J2" s="13">
        <f>E2/G2</f>
        <v>0.30640977047261614</v>
      </c>
    </row>
    <row r="3" spans="1:12" x14ac:dyDescent="0.35">
      <c r="A3" s="60" t="s">
        <v>7</v>
      </c>
      <c r="B3" s="61">
        <v>1311643</v>
      </c>
      <c r="C3" s="61">
        <v>157906162.00999999</v>
      </c>
      <c r="D3" s="61">
        <v>56566</v>
      </c>
      <c r="E3" s="61">
        <v>8003187.9000000004</v>
      </c>
      <c r="F3" s="62">
        <f>B3+D3</f>
        <v>1368209</v>
      </c>
      <c r="G3" s="62">
        <f>C3+E3</f>
        <v>165909349.91</v>
      </c>
      <c r="H3" s="166">
        <f>G3/G$2</f>
        <v>0.46322443109604849</v>
      </c>
      <c r="I3" s="186">
        <f>F3/F2</f>
        <v>0.81576681695629516</v>
      </c>
      <c r="J3" s="189">
        <f>E3/G3</f>
        <v>4.8238317517014254E-2</v>
      </c>
    </row>
    <row r="4" spans="1:12" x14ac:dyDescent="0.35">
      <c r="A4" s="17" t="s">
        <v>8</v>
      </c>
      <c r="B4" s="18">
        <v>28514</v>
      </c>
      <c r="C4" s="18">
        <v>3876001</v>
      </c>
      <c r="D4" s="18">
        <v>28574</v>
      </c>
      <c r="E4" s="18">
        <v>3907104</v>
      </c>
      <c r="F4" s="19">
        <f>B4+D4</f>
        <v>57088</v>
      </c>
      <c r="G4" s="19">
        <f t="shared" ref="F4:G33" si="0">C4+E4</f>
        <v>7783105</v>
      </c>
      <c r="H4" s="167"/>
      <c r="I4" s="187"/>
      <c r="J4" s="190"/>
      <c r="L4" s="18"/>
    </row>
    <row r="5" spans="1:12" x14ac:dyDescent="0.35">
      <c r="A5" s="17" t="s">
        <v>9</v>
      </c>
      <c r="B5" s="18">
        <v>1617</v>
      </c>
      <c r="C5" s="18">
        <v>174423</v>
      </c>
      <c r="D5" s="18">
        <v>0</v>
      </c>
      <c r="E5" s="18">
        <v>0</v>
      </c>
      <c r="F5" s="19">
        <f t="shared" si="0"/>
        <v>1617</v>
      </c>
      <c r="G5" s="19">
        <f t="shared" si="0"/>
        <v>174423</v>
      </c>
      <c r="H5" s="167"/>
      <c r="I5" s="187"/>
      <c r="J5" s="190"/>
      <c r="L5" s="20"/>
    </row>
    <row r="6" spans="1:12" x14ac:dyDescent="0.35">
      <c r="A6" s="17" t="s">
        <v>10</v>
      </c>
      <c r="B6" s="18">
        <v>253466</v>
      </c>
      <c r="C6" s="18">
        <v>32701176</v>
      </c>
      <c r="D6" s="18">
        <v>841</v>
      </c>
      <c r="E6" s="18">
        <v>141236</v>
      </c>
      <c r="F6" s="19">
        <f t="shared" si="0"/>
        <v>254307</v>
      </c>
      <c r="G6" s="19">
        <f t="shared" si="0"/>
        <v>32842412</v>
      </c>
      <c r="H6" s="167"/>
      <c r="I6" s="187"/>
      <c r="J6" s="190"/>
    </row>
    <row r="7" spans="1:12" x14ac:dyDescent="0.35">
      <c r="A7" s="17" t="s">
        <v>11</v>
      </c>
      <c r="B7" s="18">
        <v>232776</v>
      </c>
      <c r="C7" s="18">
        <v>28439747</v>
      </c>
      <c r="D7" s="18">
        <v>5309</v>
      </c>
      <c r="E7" s="18">
        <v>683738</v>
      </c>
      <c r="F7" s="19">
        <f t="shared" si="0"/>
        <v>238085</v>
      </c>
      <c r="G7" s="19">
        <f t="shared" si="0"/>
        <v>29123485</v>
      </c>
      <c r="H7" s="167"/>
      <c r="I7" s="187"/>
      <c r="J7" s="190"/>
    </row>
    <row r="8" spans="1:12" x14ac:dyDescent="0.35">
      <c r="A8" s="17" t="s">
        <v>12</v>
      </c>
      <c r="B8" s="18">
        <v>42252</v>
      </c>
      <c r="C8" s="18">
        <v>4282930</v>
      </c>
      <c r="D8" s="18">
        <v>238</v>
      </c>
      <c r="E8" s="18">
        <v>26270</v>
      </c>
      <c r="F8" s="19">
        <f t="shared" si="0"/>
        <v>42490</v>
      </c>
      <c r="G8" s="19">
        <f t="shared" si="0"/>
        <v>4309200</v>
      </c>
      <c r="H8" s="167"/>
      <c r="I8" s="187"/>
      <c r="J8" s="190"/>
    </row>
    <row r="9" spans="1:12" x14ac:dyDescent="0.35">
      <c r="A9" s="17" t="s">
        <v>13</v>
      </c>
      <c r="B9" s="18">
        <v>741547</v>
      </c>
      <c r="C9" s="18">
        <v>87144901</v>
      </c>
      <c r="D9" s="18">
        <v>21598</v>
      </c>
      <c r="E9" s="18">
        <v>3244018</v>
      </c>
      <c r="F9" s="19">
        <f t="shared" si="0"/>
        <v>763145</v>
      </c>
      <c r="G9" s="19">
        <f t="shared" si="0"/>
        <v>90388919</v>
      </c>
      <c r="H9" s="167"/>
      <c r="I9" s="187"/>
      <c r="J9" s="190"/>
    </row>
    <row r="10" spans="1:12" ht="15" thickBot="1" x14ac:dyDescent="0.4">
      <c r="A10" s="21" t="s">
        <v>14</v>
      </c>
      <c r="B10" s="22">
        <v>11471</v>
      </c>
      <c r="C10" s="22">
        <v>1286984.00999999</v>
      </c>
      <c r="D10" s="22">
        <v>6</v>
      </c>
      <c r="E10" s="22">
        <v>821.89999999999895</v>
      </c>
      <c r="F10" s="23">
        <f t="shared" si="0"/>
        <v>11477</v>
      </c>
      <c r="G10" s="23">
        <f t="shared" si="0"/>
        <v>1287805.9099999899</v>
      </c>
      <c r="H10" s="179"/>
      <c r="I10" s="188"/>
      <c r="J10" s="191"/>
    </row>
    <row r="11" spans="1:12" x14ac:dyDescent="0.35">
      <c r="A11" s="60" t="s">
        <v>15</v>
      </c>
      <c r="B11" s="61">
        <v>143351</v>
      </c>
      <c r="C11" s="61">
        <v>17285144.960000001</v>
      </c>
      <c r="D11" s="61">
        <v>14274</v>
      </c>
      <c r="E11" s="61">
        <v>1739141</v>
      </c>
      <c r="F11" s="63">
        <f t="shared" si="0"/>
        <v>157625</v>
      </c>
      <c r="G11" s="63">
        <f t="shared" si="0"/>
        <v>19024285.960000001</v>
      </c>
      <c r="H11" s="166">
        <f>G11/G2</f>
        <v>5.3116440065674557E-2</v>
      </c>
      <c r="I11" s="180">
        <f>F11/F2</f>
        <v>9.3980703622572298E-2</v>
      </c>
      <c r="J11" s="183">
        <f>E11/G11</f>
        <v>9.1416887007306102E-2</v>
      </c>
    </row>
    <row r="12" spans="1:12" x14ac:dyDescent="0.35">
      <c r="A12" s="17" t="s">
        <v>8</v>
      </c>
      <c r="B12" s="18">
        <v>6501</v>
      </c>
      <c r="C12" s="18">
        <v>789308</v>
      </c>
      <c r="D12" s="18">
        <v>6501</v>
      </c>
      <c r="E12" s="18">
        <v>789308</v>
      </c>
      <c r="F12" s="25">
        <f t="shared" si="0"/>
        <v>13002</v>
      </c>
      <c r="G12" s="25">
        <f t="shared" si="0"/>
        <v>1578616</v>
      </c>
      <c r="H12" s="167"/>
      <c r="I12" s="181"/>
      <c r="J12" s="184"/>
    </row>
    <row r="13" spans="1:12" x14ac:dyDescent="0.35">
      <c r="A13" s="17" t="s">
        <v>9</v>
      </c>
      <c r="B13" s="18">
        <v>110</v>
      </c>
      <c r="C13" s="18">
        <v>10131</v>
      </c>
      <c r="D13" s="18">
        <v>0</v>
      </c>
      <c r="E13" s="18">
        <v>0</v>
      </c>
      <c r="F13" s="25">
        <f t="shared" si="0"/>
        <v>110</v>
      </c>
      <c r="G13" s="25">
        <f t="shared" si="0"/>
        <v>10131</v>
      </c>
      <c r="H13" s="167"/>
      <c r="I13" s="181"/>
      <c r="J13" s="184"/>
    </row>
    <row r="14" spans="1:12" x14ac:dyDescent="0.35">
      <c r="A14" s="17" t="s">
        <v>10</v>
      </c>
      <c r="B14" s="18">
        <v>38880</v>
      </c>
      <c r="C14" s="18">
        <v>4897338</v>
      </c>
      <c r="D14" s="18">
        <v>76</v>
      </c>
      <c r="E14" s="18">
        <v>11555</v>
      </c>
      <c r="F14" s="25">
        <f t="shared" si="0"/>
        <v>38956</v>
      </c>
      <c r="G14" s="25">
        <f t="shared" si="0"/>
        <v>4908893</v>
      </c>
      <c r="H14" s="167"/>
      <c r="I14" s="181"/>
      <c r="J14" s="184"/>
    </row>
    <row r="15" spans="1:12" x14ac:dyDescent="0.35">
      <c r="A15" s="17" t="s">
        <v>11</v>
      </c>
      <c r="B15" s="18">
        <v>27633</v>
      </c>
      <c r="C15" s="18">
        <v>3223818</v>
      </c>
      <c r="D15" s="18">
        <v>2604</v>
      </c>
      <c r="E15" s="18">
        <v>313928</v>
      </c>
      <c r="F15" s="25">
        <f t="shared" si="0"/>
        <v>30237</v>
      </c>
      <c r="G15" s="25">
        <f t="shared" si="0"/>
        <v>3537746</v>
      </c>
      <c r="H15" s="167"/>
      <c r="I15" s="181"/>
      <c r="J15" s="184"/>
    </row>
    <row r="16" spans="1:12" x14ac:dyDescent="0.35">
      <c r="A16" s="17" t="s">
        <v>12</v>
      </c>
      <c r="B16" s="18">
        <v>9799</v>
      </c>
      <c r="C16" s="18">
        <v>1039500</v>
      </c>
      <c r="D16" s="18">
        <v>0</v>
      </c>
      <c r="E16" s="18">
        <v>0</v>
      </c>
      <c r="F16" s="25">
        <f t="shared" si="0"/>
        <v>9799</v>
      </c>
      <c r="G16" s="25">
        <f t="shared" si="0"/>
        <v>1039500</v>
      </c>
      <c r="H16" s="167"/>
      <c r="I16" s="181"/>
      <c r="J16" s="184"/>
    </row>
    <row r="17" spans="1:13" x14ac:dyDescent="0.35">
      <c r="A17" s="17" t="s">
        <v>13</v>
      </c>
      <c r="B17" s="18">
        <v>57563</v>
      </c>
      <c r="C17" s="18">
        <v>7008772</v>
      </c>
      <c r="D17" s="18">
        <v>5093</v>
      </c>
      <c r="E17" s="18">
        <v>624350</v>
      </c>
      <c r="F17" s="25">
        <f t="shared" si="0"/>
        <v>62656</v>
      </c>
      <c r="G17" s="25">
        <f t="shared" si="0"/>
        <v>7633122</v>
      </c>
      <c r="H17" s="167"/>
      <c r="I17" s="181"/>
      <c r="J17" s="184"/>
    </row>
    <row r="18" spans="1:13" ht="15" thickBot="1" x14ac:dyDescent="0.4">
      <c r="A18" s="21" t="s">
        <v>14</v>
      </c>
      <c r="B18" s="22">
        <v>2865</v>
      </c>
      <c r="C18" s="22">
        <v>316277.9599999999</v>
      </c>
      <c r="D18" s="22">
        <v>0</v>
      </c>
      <c r="E18" s="22">
        <v>0</v>
      </c>
      <c r="F18" s="26">
        <f t="shared" si="0"/>
        <v>2865</v>
      </c>
      <c r="G18" s="26">
        <f t="shared" si="0"/>
        <v>316277.9599999999</v>
      </c>
      <c r="H18" s="179"/>
      <c r="I18" s="182"/>
      <c r="J18" s="185"/>
    </row>
    <row r="19" spans="1:13" x14ac:dyDescent="0.35">
      <c r="A19" s="60" t="s">
        <v>49</v>
      </c>
      <c r="B19" s="61">
        <v>101038</v>
      </c>
      <c r="C19" s="61">
        <v>25526259.629999999</v>
      </c>
      <c r="D19" s="61">
        <v>14778</v>
      </c>
      <c r="E19" s="61">
        <v>6617915.46</v>
      </c>
      <c r="F19" s="63">
        <f t="shared" si="0"/>
        <v>115816</v>
      </c>
      <c r="G19" s="63">
        <f t="shared" si="0"/>
        <v>32144175.09</v>
      </c>
      <c r="H19" s="166">
        <f>G19/G2</f>
        <v>8.9747607516962175E-2</v>
      </c>
      <c r="I19" s="180">
        <f>F19/F2</f>
        <v>6.9052936848544549E-2</v>
      </c>
      <c r="J19" s="183">
        <f>E19/G19</f>
        <v>0.20588226145081018</v>
      </c>
    </row>
    <row r="20" spans="1:13" x14ac:dyDescent="0.35">
      <c r="A20" s="17" t="s">
        <v>8</v>
      </c>
      <c r="B20" s="18">
        <v>4059</v>
      </c>
      <c r="C20" s="18">
        <v>1256926</v>
      </c>
      <c r="D20" s="18">
        <v>4582</v>
      </c>
      <c r="E20" s="18">
        <v>1508957</v>
      </c>
      <c r="F20" s="25">
        <f t="shared" si="0"/>
        <v>8641</v>
      </c>
      <c r="G20" s="25">
        <f t="shared" si="0"/>
        <v>2765883</v>
      </c>
      <c r="H20" s="167"/>
      <c r="I20" s="181"/>
      <c r="J20" s="184"/>
    </row>
    <row r="21" spans="1:13" x14ac:dyDescent="0.35">
      <c r="A21" s="17" t="s">
        <v>9</v>
      </c>
      <c r="B21" s="18">
        <v>184</v>
      </c>
      <c r="C21" s="18">
        <v>93342</v>
      </c>
      <c r="D21" s="18">
        <v>0</v>
      </c>
      <c r="E21" s="18">
        <v>0</v>
      </c>
      <c r="F21" s="25">
        <f t="shared" si="0"/>
        <v>184</v>
      </c>
      <c r="G21" s="25">
        <f t="shared" si="0"/>
        <v>93342</v>
      </c>
      <c r="H21" s="167"/>
      <c r="I21" s="181"/>
      <c r="J21" s="184"/>
      <c r="M21" s="18"/>
    </row>
    <row r="22" spans="1:13" x14ac:dyDescent="0.35">
      <c r="A22" s="17" t="s">
        <v>10</v>
      </c>
      <c r="B22" s="18">
        <v>21149</v>
      </c>
      <c r="C22" s="18">
        <v>4325380</v>
      </c>
      <c r="D22" s="18">
        <v>2249</v>
      </c>
      <c r="E22" s="18">
        <v>705332</v>
      </c>
      <c r="F22" s="25">
        <f t="shared" si="0"/>
        <v>23398</v>
      </c>
      <c r="G22" s="25">
        <f t="shared" si="0"/>
        <v>5030712</v>
      </c>
      <c r="H22" s="167"/>
      <c r="I22" s="181"/>
      <c r="J22" s="184"/>
    </row>
    <row r="23" spans="1:13" x14ac:dyDescent="0.35">
      <c r="A23" s="17" t="s">
        <v>11</v>
      </c>
      <c r="B23" s="18">
        <v>22230</v>
      </c>
      <c r="C23" s="18">
        <v>6942679</v>
      </c>
      <c r="D23" s="18">
        <v>2276</v>
      </c>
      <c r="E23" s="18">
        <v>1247119</v>
      </c>
      <c r="F23" s="25">
        <f t="shared" si="0"/>
        <v>24506</v>
      </c>
      <c r="G23" s="25">
        <f t="shared" si="0"/>
        <v>8189798</v>
      </c>
      <c r="H23" s="167"/>
      <c r="I23" s="181"/>
      <c r="J23" s="184"/>
    </row>
    <row r="24" spans="1:13" x14ac:dyDescent="0.35">
      <c r="A24" s="17" t="s">
        <v>12</v>
      </c>
      <c r="B24" s="18">
        <v>3537</v>
      </c>
      <c r="C24" s="18">
        <v>755370</v>
      </c>
      <c r="D24" s="18">
        <v>188</v>
      </c>
      <c r="E24" s="18">
        <v>86350</v>
      </c>
      <c r="F24" s="25">
        <f t="shared" si="0"/>
        <v>3725</v>
      </c>
      <c r="G24" s="25">
        <f t="shared" si="0"/>
        <v>841720</v>
      </c>
      <c r="H24" s="167"/>
      <c r="I24" s="181"/>
      <c r="J24" s="184"/>
    </row>
    <row r="25" spans="1:13" x14ac:dyDescent="0.35">
      <c r="A25" s="17" t="s">
        <v>13</v>
      </c>
      <c r="B25" s="18">
        <v>48549</v>
      </c>
      <c r="C25" s="18">
        <v>11756413</v>
      </c>
      <c r="D25" s="18">
        <v>5387</v>
      </c>
      <c r="E25" s="18">
        <v>3000621</v>
      </c>
      <c r="F25" s="25">
        <f t="shared" si="0"/>
        <v>53936</v>
      </c>
      <c r="G25" s="25">
        <f t="shared" si="0"/>
        <v>14757034</v>
      </c>
      <c r="H25" s="167"/>
      <c r="I25" s="181"/>
      <c r="J25" s="184"/>
    </row>
    <row r="26" spans="1:13" ht="15" thickBot="1" x14ac:dyDescent="0.4">
      <c r="A26" s="21" t="s">
        <v>14</v>
      </c>
      <c r="B26" s="22">
        <v>1330</v>
      </c>
      <c r="C26" s="22">
        <v>396149.62999999989</v>
      </c>
      <c r="D26" s="22">
        <v>96</v>
      </c>
      <c r="E26" s="22">
        <v>69536.459999999905</v>
      </c>
      <c r="F26" s="26">
        <f t="shared" si="0"/>
        <v>1426</v>
      </c>
      <c r="G26" s="26">
        <f t="shared" si="0"/>
        <v>465686.08999999979</v>
      </c>
      <c r="H26" s="179"/>
      <c r="I26" s="182"/>
      <c r="J26" s="185"/>
    </row>
    <row r="27" spans="1:13" x14ac:dyDescent="0.35">
      <c r="A27" s="60" t="s">
        <v>50</v>
      </c>
      <c r="B27" s="61">
        <v>17291</v>
      </c>
      <c r="C27" s="61">
        <v>23946796.351999998</v>
      </c>
      <c r="D27" s="61">
        <v>7932</v>
      </c>
      <c r="E27" s="61">
        <v>20955396.84</v>
      </c>
      <c r="F27" s="63">
        <f t="shared" si="0"/>
        <v>25223</v>
      </c>
      <c r="G27" s="63">
        <f t="shared" si="0"/>
        <v>44902193.192000002</v>
      </c>
      <c r="H27" s="166">
        <f>G27/G2</f>
        <v>0.12536841900478918</v>
      </c>
      <c r="I27" s="180">
        <f>F27/F2</f>
        <v>1.5038701268657518E-2</v>
      </c>
      <c r="J27" s="183">
        <f>E27/G27</f>
        <v>0.46668982849892326</v>
      </c>
    </row>
    <row r="28" spans="1:13" x14ac:dyDescent="0.35">
      <c r="A28" s="17" t="s">
        <v>8</v>
      </c>
      <c r="B28" s="18">
        <v>350</v>
      </c>
      <c r="C28" s="18">
        <v>843520</v>
      </c>
      <c r="D28" s="18">
        <v>607</v>
      </c>
      <c r="E28" s="18">
        <v>1718165</v>
      </c>
      <c r="F28" s="25">
        <f t="shared" si="0"/>
        <v>957</v>
      </c>
      <c r="G28" s="25">
        <f t="shared" si="0"/>
        <v>2561685</v>
      </c>
      <c r="H28" s="167"/>
      <c r="I28" s="181"/>
      <c r="J28" s="184"/>
    </row>
    <row r="29" spans="1:13" x14ac:dyDescent="0.35">
      <c r="A29" s="17" t="s">
        <v>10</v>
      </c>
      <c r="B29" s="18">
        <v>4605</v>
      </c>
      <c r="C29" s="18">
        <v>6866971</v>
      </c>
      <c r="D29" s="18">
        <v>2108</v>
      </c>
      <c r="E29" s="18">
        <v>4445087</v>
      </c>
      <c r="F29" s="25">
        <f t="shared" si="0"/>
        <v>6713</v>
      </c>
      <c r="G29" s="25">
        <f t="shared" si="0"/>
        <v>11312058</v>
      </c>
      <c r="H29" s="167"/>
      <c r="I29" s="181"/>
      <c r="J29" s="184"/>
    </row>
    <row r="30" spans="1:13" x14ac:dyDescent="0.35">
      <c r="A30" s="17" t="s">
        <v>11</v>
      </c>
      <c r="B30" s="18">
        <v>2208</v>
      </c>
      <c r="C30" s="18">
        <v>6665866</v>
      </c>
      <c r="D30" s="18">
        <v>1601</v>
      </c>
      <c r="E30" s="18">
        <v>7435062</v>
      </c>
      <c r="F30" s="25">
        <f t="shared" si="0"/>
        <v>3809</v>
      </c>
      <c r="G30" s="25">
        <f t="shared" si="0"/>
        <v>14100928</v>
      </c>
      <c r="H30" s="167"/>
      <c r="I30" s="181"/>
      <c r="J30" s="184"/>
    </row>
    <row r="31" spans="1:13" x14ac:dyDescent="0.35">
      <c r="A31" s="17" t="s">
        <v>12</v>
      </c>
      <c r="B31" s="18">
        <v>326</v>
      </c>
      <c r="C31" s="18">
        <v>728930</v>
      </c>
      <c r="D31" s="18">
        <v>218</v>
      </c>
      <c r="E31" s="18">
        <v>729070</v>
      </c>
      <c r="F31" s="25">
        <f t="shared" si="0"/>
        <v>544</v>
      </c>
      <c r="G31" s="25">
        <f t="shared" si="0"/>
        <v>1458000</v>
      </c>
      <c r="H31" s="167"/>
      <c r="I31" s="181"/>
      <c r="J31" s="184"/>
    </row>
    <row r="32" spans="1:13" x14ac:dyDescent="0.35">
      <c r="A32" s="17" t="s">
        <v>13</v>
      </c>
      <c r="B32" s="18">
        <v>9629</v>
      </c>
      <c r="C32" s="18">
        <v>8340793</v>
      </c>
      <c r="D32" s="18">
        <v>3306</v>
      </c>
      <c r="E32" s="18">
        <v>6266456</v>
      </c>
      <c r="F32" s="25">
        <f t="shared" si="0"/>
        <v>12935</v>
      </c>
      <c r="G32" s="25">
        <f t="shared" si="0"/>
        <v>14607249</v>
      </c>
      <c r="H32" s="167"/>
      <c r="I32" s="181"/>
      <c r="J32" s="184"/>
    </row>
    <row r="33" spans="1:10" ht="15" thickBot="1" x14ac:dyDescent="0.4">
      <c r="A33" s="21" t="s">
        <v>14</v>
      </c>
      <c r="B33" s="22">
        <v>173</v>
      </c>
      <c r="C33" s="22">
        <v>500716.35199999891</v>
      </c>
      <c r="D33" s="22">
        <v>92</v>
      </c>
      <c r="E33" s="22">
        <v>361556.83999999904</v>
      </c>
      <c r="F33" s="26">
        <f t="shared" si="0"/>
        <v>265</v>
      </c>
      <c r="G33" s="26">
        <f t="shared" si="0"/>
        <v>862273.19199999794</v>
      </c>
      <c r="H33" s="179"/>
      <c r="I33" s="182"/>
      <c r="J33" s="185"/>
    </row>
    <row r="34" spans="1:10" x14ac:dyDescent="0.35">
      <c r="A34" s="60" t="s">
        <v>18</v>
      </c>
      <c r="B34" s="61">
        <v>5310</v>
      </c>
      <c r="C34" s="61">
        <v>23753147.77</v>
      </c>
      <c r="D34" s="61">
        <v>5023</v>
      </c>
      <c r="E34" s="61">
        <v>72428669.359999999</v>
      </c>
      <c r="F34" s="63">
        <f>B34+D34</f>
        <v>10333</v>
      </c>
      <c r="G34" s="63">
        <f>C34+E34</f>
        <v>96181817.129999995</v>
      </c>
      <c r="H34" s="166">
        <f>G34/G2</f>
        <v>0.2685428370733613</v>
      </c>
      <c r="I34" s="169">
        <f>F34/F2</f>
        <v>6.1608413039304652E-3</v>
      </c>
      <c r="J34" s="172">
        <f>E34/G34</f>
        <v>0.75303910366036153</v>
      </c>
    </row>
    <row r="35" spans="1:10" x14ac:dyDescent="0.35">
      <c r="A35" s="17" t="s">
        <v>8</v>
      </c>
      <c r="B35" s="18">
        <v>34</v>
      </c>
      <c r="C35" s="18">
        <v>622126</v>
      </c>
      <c r="D35" s="18">
        <v>117</v>
      </c>
      <c r="E35" s="18">
        <v>5114880</v>
      </c>
      <c r="F35" s="25">
        <f>B35+D35</f>
        <v>151</v>
      </c>
      <c r="G35" s="25">
        <f>C35+E35</f>
        <v>5737006</v>
      </c>
      <c r="H35" s="167"/>
      <c r="I35" s="170"/>
      <c r="J35" s="173"/>
    </row>
    <row r="36" spans="1:10" x14ac:dyDescent="0.35">
      <c r="A36" s="17" t="s">
        <v>10</v>
      </c>
      <c r="B36" s="18">
        <v>261</v>
      </c>
      <c r="C36" s="18">
        <v>3172986</v>
      </c>
      <c r="D36" s="18">
        <v>709</v>
      </c>
      <c r="E36" s="18">
        <v>14288536</v>
      </c>
      <c r="F36" s="25">
        <f t="shared" ref="F36:G40" si="1">B36+D36</f>
        <v>970</v>
      </c>
      <c r="G36" s="25">
        <f t="shared" si="1"/>
        <v>17461522</v>
      </c>
      <c r="H36" s="167"/>
      <c r="I36" s="170"/>
      <c r="J36" s="173"/>
    </row>
    <row r="37" spans="1:10" x14ac:dyDescent="0.35">
      <c r="A37" s="17" t="s">
        <v>11</v>
      </c>
      <c r="B37" s="18">
        <v>108</v>
      </c>
      <c r="C37" s="18">
        <v>4749535</v>
      </c>
      <c r="D37" s="18">
        <v>216</v>
      </c>
      <c r="E37" s="18">
        <v>9015788</v>
      </c>
      <c r="F37" s="25">
        <f t="shared" si="1"/>
        <v>324</v>
      </c>
      <c r="G37" s="25">
        <f t="shared" si="1"/>
        <v>13765323</v>
      </c>
      <c r="H37" s="167"/>
      <c r="I37" s="170"/>
      <c r="J37" s="173"/>
    </row>
    <row r="38" spans="1:10" x14ac:dyDescent="0.35">
      <c r="A38" s="17" t="s">
        <v>12</v>
      </c>
      <c r="B38" s="18">
        <v>4</v>
      </c>
      <c r="C38" s="18">
        <v>121830</v>
      </c>
      <c r="D38" s="18">
        <v>13</v>
      </c>
      <c r="E38" s="18">
        <v>552630</v>
      </c>
      <c r="F38" s="25">
        <f t="shared" si="1"/>
        <v>17</v>
      </c>
      <c r="G38" s="25">
        <f t="shared" si="1"/>
        <v>674460</v>
      </c>
      <c r="H38" s="167"/>
      <c r="I38" s="170"/>
      <c r="J38" s="173"/>
    </row>
    <row r="39" spans="1:10" x14ac:dyDescent="0.35">
      <c r="A39" s="17" t="s">
        <v>13</v>
      </c>
      <c r="B39" s="18">
        <v>4899</v>
      </c>
      <c r="C39" s="18">
        <v>15013474</v>
      </c>
      <c r="D39" s="18">
        <v>3945</v>
      </c>
      <c r="E39" s="18">
        <v>42265402</v>
      </c>
      <c r="F39" s="25">
        <f t="shared" si="1"/>
        <v>8844</v>
      </c>
      <c r="G39" s="25">
        <f t="shared" si="1"/>
        <v>57278876</v>
      </c>
      <c r="H39" s="167"/>
      <c r="I39" s="170"/>
      <c r="J39" s="173"/>
    </row>
    <row r="40" spans="1:10" ht="15" thickBot="1" x14ac:dyDescent="0.4">
      <c r="A40" s="17" t="s">
        <v>14</v>
      </c>
      <c r="B40" s="18">
        <v>4</v>
      </c>
      <c r="C40" s="18">
        <v>73196.769999999902</v>
      </c>
      <c r="D40" s="18">
        <v>23</v>
      </c>
      <c r="E40" s="18">
        <v>1191433.3600000001</v>
      </c>
      <c r="F40" s="27">
        <f t="shared" si="1"/>
        <v>27</v>
      </c>
      <c r="G40" s="27">
        <f t="shared" si="1"/>
        <v>1264630.1299999999</v>
      </c>
      <c r="H40" s="168"/>
      <c r="I40" s="171"/>
      <c r="J40" s="174"/>
    </row>
    <row r="41" spans="1:10" x14ac:dyDescent="0.35">
      <c r="A41" s="60" t="s">
        <v>19</v>
      </c>
      <c r="B41" s="61">
        <v>0</v>
      </c>
      <c r="C41" s="61">
        <v>95</v>
      </c>
      <c r="D41" s="61">
        <v>0</v>
      </c>
      <c r="E41" s="61">
        <v>0</v>
      </c>
      <c r="F41" s="63">
        <f>B41+D41</f>
        <v>0</v>
      </c>
      <c r="G41" s="63">
        <f>C41+E41</f>
        <v>95</v>
      </c>
      <c r="H41" s="175">
        <f>G41/G2</f>
        <v>2.6524316428216065E-7</v>
      </c>
      <c r="I41" s="175">
        <f>F41/F2</f>
        <v>0</v>
      </c>
      <c r="J41" s="177">
        <f>F42/G41</f>
        <v>0</v>
      </c>
    </row>
    <row r="42" spans="1:10" ht="15" thickBot="1" x14ac:dyDescent="0.4">
      <c r="A42" s="21" t="s">
        <v>10</v>
      </c>
      <c r="B42" s="22">
        <v>0</v>
      </c>
      <c r="C42" s="22">
        <v>95</v>
      </c>
      <c r="D42" s="22">
        <v>0</v>
      </c>
      <c r="E42" s="22">
        <v>0</v>
      </c>
      <c r="F42" s="26">
        <f t="shared" ref="F42:G42" si="2">B42+D42</f>
        <v>0</v>
      </c>
      <c r="G42" s="26">
        <f t="shared" si="2"/>
        <v>95</v>
      </c>
      <c r="H42" s="176"/>
      <c r="I42" s="176"/>
      <c r="J42" s="178"/>
    </row>
  </sheetData>
  <mergeCells count="18">
    <mergeCell ref="H3:H10"/>
    <mergeCell ref="I3:I10"/>
    <mergeCell ref="J3:J10"/>
    <mergeCell ref="H11:H18"/>
    <mergeCell ref="I11:I18"/>
    <mergeCell ref="J11:J18"/>
    <mergeCell ref="H19:H26"/>
    <mergeCell ref="I19:I26"/>
    <mergeCell ref="J19:J26"/>
    <mergeCell ref="H27:H33"/>
    <mergeCell ref="I27:I33"/>
    <mergeCell ref="J27:J33"/>
    <mergeCell ref="H34:H40"/>
    <mergeCell ref="I34:I40"/>
    <mergeCell ref="J34:J40"/>
    <mergeCell ref="H41:H42"/>
    <mergeCell ref="I41:I42"/>
    <mergeCell ref="J41:J42"/>
  </mergeCells>
  <pageMargins left="0.7" right="0.7" top="0.75" bottom="0.75" header="0.3" footer="0.3"/>
  <pageSetup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B2953-332C-4ABF-BDE9-16430826E29B}">
  <sheetPr>
    <tabColor theme="4" tint="-0.249977111117893"/>
  </sheetPr>
  <dimension ref="A1:V54"/>
  <sheetViews>
    <sheetView zoomScaleNormal="100" workbookViewId="0">
      <selection activeCell="D9" sqref="D9"/>
    </sheetView>
  </sheetViews>
  <sheetFormatPr defaultRowHeight="14.5" x14ac:dyDescent="0.35"/>
  <cols>
    <col min="1" max="1" width="17.453125" customWidth="1"/>
    <col min="2" max="2" width="10.90625" style="18" customWidth="1"/>
    <col min="3" max="3" width="12.453125" style="18" customWidth="1"/>
    <col min="4" max="4" width="10.81640625" style="18" customWidth="1"/>
    <col min="5" max="5" width="11.6328125" style="18" customWidth="1"/>
    <col min="6" max="6" width="11.36328125" customWidth="1"/>
    <col min="7" max="7" width="12.36328125" customWidth="1"/>
    <col min="8" max="8" width="10.6328125" customWidth="1"/>
    <col min="9" max="9" width="10.36328125" customWidth="1"/>
    <col min="10" max="10" width="13.81640625" customWidth="1"/>
    <col min="11" max="11" width="10.1796875" customWidth="1"/>
    <col min="12" max="12" width="11.36328125" customWidth="1"/>
    <col min="13" max="13" width="10.1796875" bestFit="1" customWidth="1"/>
    <col min="14" max="14" width="10.36328125" customWidth="1"/>
    <col min="15" max="15" width="9.81640625" customWidth="1"/>
    <col min="18" max="18" width="10.1796875" customWidth="1"/>
    <col min="19" max="19" width="9" bestFit="1" customWidth="1"/>
    <col min="21" max="21" width="10.6328125" customWidth="1"/>
  </cols>
  <sheetData>
    <row r="1" spans="1:22" ht="15" thickBot="1" x14ac:dyDescent="0.4"/>
    <row r="2" spans="1:22" x14ac:dyDescent="0.35">
      <c r="A2" s="103" t="s">
        <v>31</v>
      </c>
      <c r="B2" s="192" t="s">
        <v>32</v>
      </c>
      <c r="C2" s="193"/>
      <c r="D2" s="101"/>
      <c r="E2" s="192" t="s">
        <v>8</v>
      </c>
      <c r="F2" s="193"/>
      <c r="G2" s="101"/>
      <c r="H2" s="192" t="s">
        <v>9</v>
      </c>
      <c r="I2" s="193"/>
      <c r="J2" s="101"/>
      <c r="K2" s="192" t="s">
        <v>40</v>
      </c>
      <c r="L2" s="193"/>
      <c r="M2" s="101"/>
      <c r="N2" s="192" t="s">
        <v>12</v>
      </c>
      <c r="O2" s="193"/>
      <c r="P2" s="101"/>
      <c r="Q2" s="192" t="s">
        <v>43</v>
      </c>
      <c r="R2" s="193"/>
      <c r="S2" s="101"/>
      <c r="T2" s="192" t="s">
        <v>14</v>
      </c>
      <c r="U2" s="193"/>
      <c r="V2" s="101"/>
    </row>
    <row r="3" spans="1:22" ht="27" thickBot="1" x14ac:dyDescent="0.4">
      <c r="A3" s="102">
        <v>0.1</v>
      </c>
      <c r="B3" s="107" t="s">
        <v>41</v>
      </c>
      <c r="C3" s="108" t="s">
        <v>33</v>
      </c>
      <c r="D3" s="109" t="s">
        <v>34</v>
      </c>
      <c r="E3" s="107" t="s">
        <v>41</v>
      </c>
      <c r="F3" s="108" t="s">
        <v>33</v>
      </c>
      <c r="G3" s="109" t="s">
        <v>34</v>
      </c>
      <c r="H3" s="107" t="s">
        <v>41</v>
      </c>
      <c r="I3" s="108" t="s">
        <v>33</v>
      </c>
      <c r="J3" s="109" t="s">
        <v>34</v>
      </c>
      <c r="K3" s="107" t="s">
        <v>41</v>
      </c>
      <c r="L3" s="108" t="s">
        <v>33</v>
      </c>
      <c r="M3" s="109" t="s">
        <v>34</v>
      </c>
      <c r="N3" s="107" t="s">
        <v>42</v>
      </c>
      <c r="O3" s="108" t="s">
        <v>33</v>
      </c>
      <c r="P3" s="109" t="s">
        <v>34</v>
      </c>
      <c r="Q3" s="107" t="s">
        <v>42</v>
      </c>
      <c r="R3" s="108" t="s">
        <v>33</v>
      </c>
      <c r="S3" s="109" t="s">
        <v>34</v>
      </c>
      <c r="T3" s="107" t="s">
        <v>41</v>
      </c>
      <c r="U3" s="108" t="s">
        <v>33</v>
      </c>
      <c r="V3" s="109" t="s">
        <v>34</v>
      </c>
    </row>
    <row r="4" spans="1:22" x14ac:dyDescent="0.35">
      <c r="A4" s="104" t="s">
        <v>35</v>
      </c>
      <c r="B4" s="110">
        <f>B17+B25</f>
        <v>289706.91666666669</v>
      </c>
      <c r="C4" s="111">
        <f>C17+C25</f>
        <v>273081429</v>
      </c>
      <c r="D4" s="111">
        <f>C4*A3</f>
        <v>27308142.900000002</v>
      </c>
      <c r="E4" s="111">
        <f>B15+B23</f>
        <v>34850</v>
      </c>
      <c r="F4" s="111">
        <f>C15+C23</f>
        <v>33564860</v>
      </c>
      <c r="G4" s="111">
        <f>F4*$A$3</f>
        <v>3356486</v>
      </c>
      <c r="H4" s="111">
        <f>B16+B24</f>
        <v>1697.4166666666665</v>
      </c>
      <c r="I4" s="111">
        <f>C16+C24</f>
        <v>1295524</v>
      </c>
      <c r="J4" s="111">
        <f>I4*$A$3</f>
        <v>129552.40000000001</v>
      </c>
      <c r="K4" s="111">
        <f>B20+B28</f>
        <v>808460.41666666663</v>
      </c>
      <c r="L4" s="111">
        <f>C20+C28</f>
        <v>697536573</v>
      </c>
      <c r="M4" s="111">
        <f>L4*$A$3</f>
        <v>69753657.299999997</v>
      </c>
      <c r="N4" s="111">
        <f>B19+B27</f>
        <v>51408.083333333328</v>
      </c>
      <c r="O4" s="111">
        <f>C19+C27</f>
        <v>41122776.568637826</v>
      </c>
      <c r="P4" s="111">
        <f>O4*$A$3</f>
        <v>4112277.6568637826</v>
      </c>
      <c r="Q4" s="111">
        <f>B18+B26</f>
        <v>260418.41666666669</v>
      </c>
      <c r="R4" s="111">
        <f>C18+C26</f>
        <v>234125921</v>
      </c>
      <c r="S4" s="111">
        <f>R4*$A$3</f>
        <v>23412592.100000001</v>
      </c>
      <c r="T4" s="111">
        <f>B21+B29</f>
        <v>14255</v>
      </c>
      <c r="U4" s="111">
        <f>C21+C29</f>
        <v>11227062.208999984</v>
      </c>
      <c r="V4" s="112">
        <f>$A$3*U4</f>
        <v>1122706.2208999984</v>
      </c>
    </row>
    <row r="5" spans="1:22" ht="15" thickBot="1" x14ac:dyDescent="0.4">
      <c r="A5" s="105" t="s">
        <v>36</v>
      </c>
      <c r="B5" s="113">
        <f>B33+B40+B47</f>
        <v>25851.666666666668</v>
      </c>
      <c r="C5" s="100">
        <f>C33+C40+C47</f>
        <v>113100276</v>
      </c>
      <c r="D5" s="100">
        <f>C5*A3</f>
        <v>11310027.600000001</v>
      </c>
      <c r="E5" s="100">
        <f>B31+B39+B46</f>
        <v>4458.916666666667</v>
      </c>
      <c r="F5" s="100">
        <f>C31+C39+C46</f>
        <v>21784293</v>
      </c>
      <c r="G5" s="100">
        <f>F5*$A$3</f>
        <v>2178429.3000000003</v>
      </c>
      <c r="H5" s="100">
        <f>F30+B32</f>
        <v>116374.08333333333</v>
      </c>
      <c r="I5" s="100">
        <f>G30+C32</f>
        <v>248999403.3549076</v>
      </c>
      <c r="J5" s="100">
        <f>I5*$A$3</f>
        <v>24899940.335490763</v>
      </c>
      <c r="K5" s="100">
        <f>B36+B43+B50</f>
        <v>63916.833333333336</v>
      </c>
      <c r="L5" s="100">
        <f>C36+C43+C50</f>
        <v>282706648</v>
      </c>
      <c r="M5" s="100">
        <f>L5*$A$3</f>
        <v>28270664.800000001</v>
      </c>
      <c r="N5" s="100">
        <f>B35+B42+B49</f>
        <v>3801.5833333333335</v>
      </c>
      <c r="O5" s="100">
        <f>C35+C42+C49</f>
        <v>13446041.922862846</v>
      </c>
      <c r="P5" s="100">
        <f>O5*$A$3</f>
        <v>1344604.1922862846</v>
      </c>
      <c r="Q5" s="100">
        <f>B34+B41+B48</f>
        <v>24495.416666666668</v>
      </c>
      <c r="R5" s="100">
        <f>C34+C41+C48</f>
        <v>152102376</v>
      </c>
      <c r="S5" s="100">
        <f>R5*$A$3</f>
        <v>15210237.600000001</v>
      </c>
      <c r="T5" s="100">
        <f>B37+B44+B51</f>
        <v>1479.75</v>
      </c>
      <c r="U5" s="100">
        <f>C37+C44+C51</f>
        <v>6520234.422999993</v>
      </c>
      <c r="V5" s="114">
        <f>$A$3*U5</f>
        <v>652023.4422999993</v>
      </c>
    </row>
    <row r="6" spans="1:22" ht="15.5" thickTop="1" thickBot="1" x14ac:dyDescent="0.4">
      <c r="A6" s="106" t="s">
        <v>37</v>
      </c>
      <c r="B6" s="115">
        <f>SUM(B4:B5)</f>
        <v>315558.58333333337</v>
      </c>
      <c r="C6" s="116">
        <f>SUM(C4:C5)</f>
        <v>386181705</v>
      </c>
      <c r="D6" s="116">
        <f>C6*A3</f>
        <v>38618170.5</v>
      </c>
      <c r="E6" s="116">
        <f>SUM(E4:E5)</f>
        <v>39308.916666666664</v>
      </c>
      <c r="F6" s="116">
        <f>SUM(F4:F5)</f>
        <v>55349153</v>
      </c>
      <c r="G6" s="116">
        <f>F6*A3</f>
        <v>5534915.3000000007</v>
      </c>
      <c r="H6" s="116">
        <f t="shared" ref="H6:V6" si="0">SUM(H4:H5)</f>
        <v>118071.5</v>
      </c>
      <c r="I6" s="116">
        <f t="shared" si="0"/>
        <v>250294927.3549076</v>
      </c>
      <c r="J6" s="116">
        <f t="shared" si="0"/>
        <v>25029492.735490762</v>
      </c>
      <c r="K6" s="116">
        <f t="shared" si="0"/>
        <v>872377.25</v>
      </c>
      <c r="L6" s="116">
        <f t="shared" si="0"/>
        <v>980243221</v>
      </c>
      <c r="M6" s="116">
        <f t="shared" si="0"/>
        <v>98024322.099999994</v>
      </c>
      <c r="N6" s="116">
        <f t="shared" si="0"/>
        <v>55209.666666666664</v>
      </c>
      <c r="O6" s="116">
        <f t="shared" si="0"/>
        <v>54568818.491500676</v>
      </c>
      <c r="P6" s="116">
        <f t="shared" si="0"/>
        <v>5456881.8491500672</v>
      </c>
      <c r="Q6" s="116">
        <f t="shared" si="0"/>
        <v>284913.83333333337</v>
      </c>
      <c r="R6" s="116">
        <f t="shared" si="0"/>
        <v>386228297</v>
      </c>
      <c r="S6" s="116">
        <f t="shared" si="0"/>
        <v>38622829.700000003</v>
      </c>
      <c r="T6" s="116">
        <f t="shared" si="0"/>
        <v>15734.75</v>
      </c>
      <c r="U6" s="116">
        <f t="shared" si="0"/>
        <v>17747296.631999977</v>
      </c>
      <c r="V6" s="117">
        <f t="shared" si="0"/>
        <v>1774729.6631999977</v>
      </c>
    </row>
    <row r="11" spans="1:22" ht="15" thickBot="1" x14ac:dyDescent="0.4"/>
    <row r="12" spans="1:22" ht="73" thickBot="1" x14ac:dyDescent="0.4">
      <c r="A12" s="67" t="s">
        <v>57</v>
      </c>
      <c r="B12" s="160" t="s">
        <v>0</v>
      </c>
      <c r="C12" s="68" t="s">
        <v>1</v>
      </c>
      <c r="D12" s="69" t="s">
        <v>53</v>
      </c>
      <c r="E12" s="70" t="s">
        <v>54</v>
      </c>
      <c r="F12" s="71" t="s">
        <v>2</v>
      </c>
      <c r="G12" s="72" t="s">
        <v>3</v>
      </c>
      <c r="H12" s="73" t="s">
        <v>4</v>
      </c>
      <c r="I12" s="73" t="s">
        <v>5</v>
      </c>
      <c r="J12" s="74" t="s">
        <v>55</v>
      </c>
      <c r="K12" s="87" t="s">
        <v>38</v>
      </c>
      <c r="L12" s="87" t="s">
        <v>56</v>
      </c>
      <c r="M12" s="87" t="s">
        <v>39</v>
      </c>
    </row>
    <row r="13" spans="1:22" ht="15" thickBot="1" x14ac:dyDescent="0.4">
      <c r="A13" s="9" t="s">
        <v>59</v>
      </c>
      <c r="B13" s="10">
        <f>AVERAGE(JAN!B2,FEB!B2,MAR!B2,APR!B2,MAY!B2,JUNE!B2,JULY!B2,AUG!B2,SEP!B2,OCT!B2,NOV!B2,DEC!B2)</f>
        <v>1584982.25</v>
      </c>
      <c r="C13" s="10">
        <f>SUM(JAN!C2,FEB!C2,MAR!C2,APR!C2,MAY!C2,JUNE!C2,JULY!C2,AUG!C2,SEP!C2,OCT!C2,NOV!C2,DEC!C2)</f>
        <v>1882287285.1235003</v>
      </c>
      <c r="D13" s="10">
        <f>AVERAGE(JAN!D2,FEB!D2,MAR!D2,APR!D2,MAY!D2,JUNE!D2,JULY!D2,AUG!D2,SEP!D2,OCT!D2,NOV!D2,DEC!D2)</f>
        <v>96087</v>
      </c>
      <c r="E13" s="10">
        <f>SUM(JAN!E2,FEB!E2,MAR!E2,APR!E2,MAY!E2,JUNE!E2,JULY!E2,AUG!E2,SEP!E2,OCT!E2,NOV!E2,DEC!E2)</f>
        <v>993388250.41901898</v>
      </c>
      <c r="F13" s="11">
        <f>B13+D13</f>
        <v>1681069.25</v>
      </c>
      <c r="G13" s="11">
        <f>C13+E13</f>
        <v>2875675535.5425196</v>
      </c>
      <c r="H13" s="12">
        <f>SUM(H14:H53)</f>
        <v>0.99999999999999989</v>
      </c>
      <c r="I13" s="13">
        <f>SUM(I14:I53)</f>
        <v>0.99999999999999989</v>
      </c>
      <c r="J13" s="13">
        <f>E13/G13</f>
        <v>0.34544517910349304</v>
      </c>
      <c r="K13" s="88">
        <f>C13/B13</f>
        <v>1187.5762552694205</v>
      </c>
      <c r="L13" s="89">
        <f>E13/D13</f>
        <v>10338.425077471657</v>
      </c>
      <c r="M13" s="90">
        <f>G13/F13</f>
        <v>1710.6228881067925</v>
      </c>
    </row>
    <row r="14" spans="1:22" x14ac:dyDescent="0.35">
      <c r="A14" s="65" t="s">
        <v>7</v>
      </c>
      <c r="B14" s="64">
        <f>AVERAGE(JAN!B3,FEB!B3,MAR!B3,APR!B3,MAY!B3,JUNE!B3,JULY!B3,AUG!B3,SEP!B3,OCT!B3,NOV!B3,DEC!B3)</f>
        <v>1308493.4166666667</v>
      </c>
      <c r="C14" s="64">
        <f>SUM(JAN!C3,FEB!C3,MAR!C3,APR!C3,MAY!C3,JUNE!C3,JULY!C3,AUG!C3,SEP!C3,OCT!C3,NOV!C3,DEC!C3)</f>
        <v>1155315661.7794251</v>
      </c>
      <c r="D14" s="64">
        <f>AVERAGE(JAN!D3,FEB!D3,MAR!D3,APR!D3,MAY!D3,JUNE!D3,JULY!D3,AUG!D3,SEP!D3,OCT!D3,NOV!D3,DEC!D3)</f>
        <v>54002.333333333336</v>
      </c>
      <c r="E14" s="64">
        <f>SUM(JAN!E3,FEB!E3,MAR!E3,APR!E3,MAY!E3,JUNE!E3,JULY!E3,AUG!E3,SEP!E3,OCT!E3,NOV!E3,DEC!E3)</f>
        <v>52771926.249999993</v>
      </c>
      <c r="F14" s="66">
        <f>B14+D14</f>
        <v>1362495.75</v>
      </c>
      <c r="G14" s="66">
        <f>C14+E14</f>
        <v>1208087588.0294251</v>
      </c>
      <c r="H14" s="166">
        <f>G14/G$13</f>
        <v>0.42010566668520538</v>
      </c>
      <c r="I14" s="186">
        <f>F14/F13</f>
        <v>0.8104935296389485</v>
      </c>
      <c r="J14" s="189">
        <f>E14/G14</f>
        <v>4.3682202162244742E-2</v>
      </c>
      <c r="K14" s="91">
        <f t="shared" ref="K14:K51" si="1">C14/B14</f>
        <v>882.93578482232215</v>
      </c>
      <c r="L14" s="92">
        <f t="shared" ref="L14:L51" si="2">E14/D14</f>
        <v>977.21566815014148</v>
      </c>
      <c r="M14" s="93">
        <f t="shared" ref="M14:M51" si="3">G14/F14</f>
        <v>886.67255514699787</v>
      </c>
    </row>
    <row r="15" spans="1:22" x14ac:dyDescent="0.35">
      <c r="A15" s="17" t="s">
        <v>8</v>
      </c>
      <c r="B15" s="79">
        <f>AVERAGE(JAN!B4,FEB!B4,MAR!B4,APR!B4,MAY!B4,JUNE!B4,JULY!B4,AUG!B4,SEP!B4,OCT!B4,NOV!B4,DEC!B4)</f>
        <v>28430.75</v>
      </c>
      <c r="C15" s="79">
        <f>SUM(JAN!C4,FEB!C4,MAR!C4,APR!C4,MAY!C4,JUNE!C4,JULY!C4,AUG!C4,SEP!C4,OCT!C4,NOV!C4,DEC!C4)</f>
        <v>27930631</v>
      </c>
      <c r="D15" s="79">
        <f>AVERAGE(JAN!D4,FEB!D4,MAR!D4,APR!D4,MAY!D4,JUNE!D4,JULY!D4,AUG!D4,SEP!D4,OCT!D4,NOV!D4,DEC!D4)</f>
        <v>28485.5</v>
      </c>
      <c r="E15" s="79">
        <f>SUM(JAN!E4,FEB!E4,MAR!E4,APR!E4,MAY!E4,JUNE!E4,JULY!E4,AUG!E4,SEP!E4,OCT!E4,NOV!E4,DEC!E4)</f>
        <v>28107932</v>
      </c>
      <c r="F15" s="76">
        <f>B15+D15</f>
        <v>56916.25</v>
      </c>
      <c r="G15" s="19">
        <f t="shared" ref="F15:G44" si="4">C15+E15</f>
        <v>56038563</v>
      </c>
      <c r="H15" s="167"/>
      <c r="I15" s="187"/>
      <c r="J15" s="190"/>
      <c r="K15" s="94">
        <f t="shared" si="1"/>
        <v>982.40922240883549</v>
      </c>
      <c r="L15" s="95">
        <f t="shared" si="2"/>
        <v>986.74525635849818</v>
      </c>
      <c r="M15" s="96">
        <f t="shared" si="3"/>
        <v>984.57932488524807</v>
      </c>
    </row>
    <row r="16" spans="1:22" x14ac:dyDescent="0.35">
      <c r="A16" s="17" t="s">
        <v>9</v>
      </c>
      <c r="B16" s="79">
        <f>AVERAGE(JAN!B5,FEB!B5,MAR!B5,APR!B5,MAY!B5,JUNE!B5,JULY!B5,AUG!B5,SEP!B5,OCT!B5,NOV!B5,DEC!B5)</f>
        <v>1584.8333333333333</v>
      </c>
      <c r="C16" s="79">
        <f>SUM(JAN!C5,FEB!C5,MAR!C5,APR!C5,MAY!C5,JUNE!C5,JULY!C5,AUG!C5,SEP!C5,OCT!C5,NOV!C5,DEC!C5)</f>
        <v>1222178</v>
      </c>
      <c r="D16" s="79">
        <f>AVERAGE(JAN!D5,FEB!D5,MAR!D5,APR!D5,MAY!D5,JUNE!D5,JULY!D5,AUG!D5,SEP!D5,OCT!D5,NOV!D5,DEC!D5)</f>
        <v>0</v>
      </c>
      <c r="E16" s="79">
        <f>SUM(JAN!E5,FEB!E5,MAR!E5,APR!E5,MAY!E5,JUNE!E5,JULY!E5,AUG!E5,SEP!E5,OCT!E5,NOV!E5,DEC!E5)</f>
        <v>0</v>
      </c>
      <c r="F16" s="76">
        <f t="shared" si="4"/>
        <v>1584.8333333333333</v>
      </c>
      <c r="G16" s="19">
        <f t="shared" si="4"/>
        <v>1222178</v>
      </c>
      <c r="H16" s="167"/>
      <c r="I16" s="187"/>
      <c r="J16" s="190"/>
      <c r="K16" s="94">
        <f t="shared" si="1"/>
        <v>771.17131138921025</v>
      </c>
      <c r="L16" s="95"/>
      <c r="M16" s="96">
        <f t="shared" si="3"/>
        <v>771.17131138921025</v>
      </c>
    </row>
    <row r="17" spans="1:13" x14ac:dyDescent="0.35">
      <c r="A17" s="17" t="s">
        <v>10</v>
      </c>
      <c r="B17" s="79">
        <f>AVERAGE(JAN!B6,FEB!B6,MAR!B6,APR!B6,MAY!B6,JUNE!B6,JULY!B6,AUG!B6,SEP!B6,OCT!B6,NOV!B6,DEC!B6)</f>
        <v>250493.75</v>
      </c>
      <c r="C17" s="79">
        <f>SUM(JAN!C6,FEB!C6,MAR!C6,APR!C6,MAY!C6,JUNE!C6,JULY!C6,AUG!C6,SEP!C6,OCT!C6,NOV!C6,DEC!C6)</f>
        <v>234644197</v>
      </c>
      <c r="D17" s="79">
        <f>AVERAGE(JAN!D6,FEB!D6,MAR!D6,APR!D6,MAY!D6,JUNE!D6,JULY!D6,AUG!D6,SEP!D6,OCT!D6,NOV!D6,DEC!D6)</f>
        <v>880.16666666666663</v>
      </c>
      <c r="E17" s="79">
        <f>SUM(JAN!E6,FEB!E6,MAR!E6,APR!E6,MAY!E6,JUNE!E6,JULY!E6,AUG!E6,SEP!E6,OCT!E6,NOV!E6,DEC!E6)</f>
        <v>1050640</v>
      </c>
      <c r="F17" s="76">
        <f t="shared" si="4"/>
        <v>251373.91666666666</v>
      </c>
      <c r="G17" s="19">
        <f t="shared" si="4"/>
        <v>235694837</v>
      </c>
      <c r="H17" s="167"/>
      <c r="I17" s="187"/>
      <c r="J17" s="190"/>
      <c r="K17" s="94">
        <f t="shared" si="1"/>
        <v>936.72675266348961</v>
      </c>
      <c r="L17" s="95"/>
      <c r="M17" s="96">
        <f t="shared" si="3"/>
        <v>937.62646548783403</v>
      </c>
    </row>
    <row r="18" spans="1:13" x14ac:dyDescent="0.35">
      <c r="A18" s="17" t="s">
        <v>11</v>
      </c>
      <c r="B18" s="79">
        <f>AVERAGE(JAN!B7,FEB!B7,MAR!B7,APR!B7,MAY!B7,JUNE!B7,JULY!B7,AUG!B7,SEP!B7,OCT!B7,NOV!B7,DEC!B7)</f>
        <v>231726.58333333334</v>
      </c>
      <c r="C18" s="79">
        <f>SUM(JAN!C7,FEB!C7,MAR!C7,APR!C7,MAY!C7,JUNE!C7,JULY!C7,AUG!C7,SEP!C7,OCT!C7,NOV!C7,DEC!C7)</f>
        <v>209256387</v>
      </c>
      <c r="D18" s="79">
        <f>AVERAGE(JAN!D7,FEB!D7,MAR!D7,APR!D7,MAY!D7,JUNE!D7,JULY!D7,AUG!D7,SEP!D7,OCT!D7,NOV!D7,DEC!D7)</f>
        <v>4040.1666666666665</v>
      </c>
      <c r="E18" s="79">
        <f>SUM(JAN!E7,FEB!E7,MAR!E7,APR!E7,MAY!E7,JUNE!E7,JULY!E7,AUG!E7,SEP!E7,OCT!E7,NOV!E7,DEC!E7)</f>
        <v>3667443</v>
      </c>
      <c r="F18" s="76">
        <f t="shared" si="4"/>
        <v>235766.75</v>
      </c>
      <c r="G18" s="19">
        <f t="shared" si="4"/>
        <v>212923830</v>
      </c>
      <c r="H18" s="167"/>
      <c r="I18" s="187"/>
      <c r="J18" s="190"/>
      <c r="K18" s="94">
        <f t="shared" si="1"/>
        <v>903.03142604484663</v>
      </c>
      <c r="L18" s="95">
        <f t="shared" si="2"/>
        <v>907.74547254651213</v>
      </c>
      <c r="M18" s="96">
        <f t="shared" si="3"/>
        <v>903.11220729810293</v>
      </c>
    </row>
    <row r="19" spans="1:13" x14ac:dyDescent="0.35">
      <c r="A19" s="17" t="s">
        <v>12</v>
      </c>
      <c r="B19" s="79">
        <f>AVERAGE(JAN!B8,FEB!B8,MAR!B8,APR!B8,MAY!B8,JUNE!B8,JULY!B8,AUG!B8,SEP!B8,OCT!B8,NOV!B8,DEC!B8)</f>
        <v>41606.916666666664</v>
      </c>
      <c r="C19" s="79">
        <f>SUM(JAN!C8,FEB!C8,MAR!C8,APR!C8,MAY!C8,JUNE!C8,JULY!C8,AUG!C8,SEP!C8,OCT!C8,NOV!C8,DEC!C8)</f>
        <v>33195590.283425339</v>
      </c>
      <c r="D19" s="79">
        <f>AVERAGE(JAN!D8,FEB!D8,MAR!D8,APR!D8,MAY!D8,JUNE!D8,JULY!D8,AUG!D8,SEP!D8,OCT!D8,NOV!D8,DEC!D8)</f>
        <v>238</v>
      </c>
      <c r="E19" s="79">
        <f>SUM(JAN!E8,FEB!E8,MAR!E8,APR!E8,MAY!E8,JUNE!E8,JULY!E8,AUG!E8,SEP!E8,OCT!E8,NOV!E8,DEC!E8)</f>
        <v>221722</v>
      </c>
      <c r="F19" s="76">
        <f t="shared" si="4"/>
        <v>41844.916666666664</v>
      </c>
      <c r="G19" s="19">
        <f t="shared" si="4"/>
        <v>33417312.283425339</v>
      </c>
      <c r="H19" s="167"/>
      <c r="I19" s="187"/>
      <c r="J19" s="190"/>
      <c r="K19" s="94">
        <f t="shared" si="1"/>
        <v>797.83826687690964</v>
      </c>
      <c r="L19" s="95">
        <f t="shared" si="2"/>
        <v>931.60504201680669</v>
      </c>
      <c r="M19" s="96">
        <f t="shared" si="3"/>
        <v>798.5990879041542</v>
      </c>
    </row>
    <row r="20" spans="1:13" x14ac:dyDescent="0.35">
      <c r="A20" s="17" t="s">
        <v>13</v>
      </c>
      <c r="B20" s="79">
        <f>AVERAGE(JAN!B9,FEB!B9,MAR!B9,APR!B9,MAY!B9,JUNE!B9,JULY!B9,AUG!B9,SEP!B9,OCT!B9,NOV!B9,DEC!B9)</f>
        <v>743182.25</v>
      </c>
      <c r="C20" s="79">
        <f>SUM(JAN!C9,FEB!C9,MAR!C9,APR!C9,MAY!C9,JUNE!C9,JULY!C9,AUG!C9,SEP!C9,OCT!C9,NOV!C9,DEC!C9)</f>
        <v>640125201</v>
      </c>
      <c r="D20" s="79">
        <f>AVERAGE(JAN!D9,FEB!D9,MAR!D9,APR!D9,MAY!D9,JUNE!D9,JULY!D9,AUG!D9,SEP!D9,OCT!D9,NOV!D9,DEC!D9)</f>
        <v>20353.333333333332</v>
      </c>
      <c r="E20" s="79">
        <f>SUM(JAN!E9,FEB!E9,MAR!E9,APR!E9,MAY!E9,JUNE!E9,JULY!E9,AUG!E9,SEP!E9,OCT!E9,NOV!E9,DEC!E9)</f>
        <v>19719527</v>
      </c>
      <c r="F20" s="76">
        <f t="shared" si="4"/>
        <v>763535.58333333337</v>
      </c>
      <c r="G20" s="19">
        <f t="shared" si="4"/>
        <v>659844728</v>
      </c>
      <c r="H20" s="167"/>
      <c r="I20" s="187"/>
      <c r="J20" s="190"/>
      <c r="K20" s="94">
        <f t="shared" si="1"/>
        <v>861.33004522107467</v>
      </c>
      <c r="L20" s="95">
        <f t="shared" si="2"/>
        <v>968.85982640026214</v>
      </c>
      <c r="M20" s="96">
        <f t="shared" si="3"/>
        <v>864.19643354320851</v>
      </c>
    </row>
    <row r="21" spans="1:13" ht="15" thickBot="1" x14ac:dyDescent="0.4">
      <c r="A21" s="21" t="s">
        <v>14</v>
      </c>
      <c r="B21" s="79">
        <f>AVERAGE(JAN!B10,FEB!B10,MAR!B10,APR!B10,MAY!B10,JUNE!B10,JULY!B10,AUG!B10,SEP!B10,OCT!B10,NOV!B10,DEC!B10)</f>
        <v>11468.333333333334</v>
      </c>
      <c r="C21" s="79">
        <f>SUM(JAN!C10,FEB!C10,MAR!C10,APR!C10,MAY!C10,JUNE!C10,JULY!C10,AUG!C10,SEP!C10,OCT!C10,NOV!C10,DEC!C10)</f>
        <v>8941477.4959999863</v>
      </c>
      <c r="D21" s="79">
        <f>AVERAGE(JAN!D10,FEB!D10,MAR!D10,APR!D10,MAY!D10,JUNE!D10,JULY!D10,AUG!D10,SEP!D10,OCT!D10,NOV!D10,DEC!D10)</f>
        <v>5.166666666666667</v>
      </c>
      <c r="E21" s="79">
        <f>SUM(JAN!E10,FEB!E10,MAR!E10,APR!E10,MAY!E10,JUNE!E10,JULY!E10,AUG!E10,SEP!E10,OCT!E10,NOV!E10,DEC!E10)</f>
        <v>4662.2499999999973</v>
      </c>
      <c r="F21" s="77">
        <f t="shared" si="4"/>
        <v>11473.5</v>
      </c>
      <c r="G21" s="23">
        <f t="shared" si="4"/>
        <v>8946139.7459999863</v>
      </c>
      <c r="H21" s="179"/>
      <c r="I21" s="188"/>
      <c r="J21" s="191"/>
      <c r="K21" s="97">
        <f t="shared" si="1"/>
        <v>779.66669053916462</v>
      </c>
      <c r="L21" s="98">
        <f t="shared" si="2"/>
        <v>902.37096774193492</v>
      </c>
      <c r="M21" s="99">
        <f t="shared" si="3"/>
        <v>779.72194587527667</v>
      </c>
    </row>
    <row r="22" spans="1:13" x14ac:dyDescent="0.35">
      <c r="A22" s="65" t="s">
        <v>15</v>
      </c>
      <c r="B22" s="78">
        <f>AVERAGE(JAN!B11,FEB!B11,MAR!B11,APR!B11,MAY!B11,JUNE!B11,JULY!B11,AUG!B11,SEP!B11,OCT!B11,NOV!B11,DEC!B11)</f>
        <v>152302.83333333334</v>
      </c>
      <c r="C22" s="78">
        <f>SUM(JAN!C11,FEB!C11,MAR!C11,APR!C11,MAY!C11,JUNE!C11,JULY!C11,AUG!C11,SEP!C11,OCT!C11,NOV!C11,DEC!C11)</f>
        <v>136638483.99821246</v>
      </c>
      <c r="D22" s="78">
        <f>AVERAGE(JAN!D11,FEB!D11,MAR!D11,APR!D11,MAY!D11,JUNE!D11,JULY!D11,AUG!D11,SEP!D11,OCT!D11,NOV!D11,DEC!D11)</f>
        <v>14550.25</v>
      </c>
      <c r="E22" s="78">
        <f>SUM(JAN!E11,FEB!E11,MAR!E11,APR!E11,MAY!E11,JUNE!E11,JULY!E11,AUG!E11,SEP!E11,OCT!E11,NOV!E11,DEC!E11)</f>
        <v>13059940</v>
      </c>
      <c r="F22" s="75">
        <f t="shared" si="4"/>
        <v>166853.08333333334</v>
      </c>
      <c r="G22" s="75">
        <f t="shared" si="4"/>
        <v>149698423.99821246</v>
      </c>
      <c r="H22" s="166">
        <f>G22/G13</f>
        <v>5.2056785318087224E-2</v>
      </c>
      <c r="I22" s="180">
        <f>F22/F13</f>
        <v>9.9254140383171804E-2</v>
      </c>
      <c r="J22" s="183">
        <f>E22/G22</f>
        <v>8.7241666620057057E-2</v>
      </c>
      <c r="K22" s="91">
        <f t="shared" si="1"/>
        <v>897.14998078310498</v>
      </c>
      <c r="L22" s="92">
        <f t="shared" si="2"/>
        <v>897.57495575677399</v>
      </c>
      <c r="M22" s="93">
        <f t="shared" si="3"/>
        <v>897.1870402847162</v>
      </c>
    </row>
    <row r="23" spans="1:13" x14ac:dyDescent="0.35">
      <c r="A23" s="17" t="s">
        <v>8</v>
      </c>
      <c r="B23" s="79">
        <f>AVERAGE(JAN!B12,FEB!B12,MAR!B12,APR!B12,MAY!B12,JUNE!B12,JULY!B12,AUG!B12,SEP!B12,OCT!B12,NOV!B12,DEC!B12)</f>
        <v>6419.25</v>
      </c>
      <c r="C23" s="79">
        <f>SUM(JAN!C12,FEB!C12,MAR!C12,APR!C12,MAY!C12,JUNE!C12,JULY!C12,AUG!C12,SEP!C12,OCT!C12,NOV!C12,DEC!C12)</f>
        <v>5634229</v>
      </c>
      <c r="D23" s="79">
        <f>AVERAGE(JAN!D12,FEB!D12,MAR!D12,APR!D12,MAY!D12,JUNE!D12,JULY!D12,AUG!D12,SEP!D12,OCT!D12,NOV!D12,DEC!D12)</f>
        <v>6419.25</v>
      </c>
      <c r="E23" s="79">
        <f>SUM(JAN!E12,FEB!E12,MAR!E12,APR!E12,MAY!E12,JUNE!E12,JULY!E12,AUG!E12,SEP!E12,OCT!E12,NOV!E12,DEC!E12)</f>
        <v>5634229</v>
      </c>
      <c r="F23" s="80">
        <f t="shared" si="4"/>
        <v>12838.5</v>
      </c>
      <c r="G23" s="25">
        <f t="shared" si="4"/>
        <v>11268458</v>
      </c>
      <c r="H23" s="167"/>
      <c r="I23" s="181"/>
      <c r="J23" s="184"/>
      <c r="K23" s="94">
        <f t="shared" si="1"/>
        <v>877.70829925614362</v>
      </c>
      <c r="L23" s="95"/>
      <c r="M23" s="96">
        <f t="shared" si="3"/>
        <v>877.70829925614362</v>
      </c>
    </row>
    <row r="24" spans="1:13" x14ac:dyDescent="0.35">
      <c r="A24" s="17" t="s">
        <v>9</v>
      </c>
      <c r="B24" s="79">
        <f>AVERAGE(JAN!B13,FEB!B13,MAR!B13,APR!B13,MAY!B13,JUNE!B13,JULY!B13,AUG!B13,SEP!B13,OCT!B13,NOV!B13,DEC!B13)</f>
        <v>112.58333333333333</v>
      </c>
      <c r="C24" s="79">
        <f>SUM(JAN!C13,FEB!C13,MAR!C13,APR!C13,MAY!C13,JUNE!C13,JULY!C13,AUG!C13,SEP!C13,OCT!C13,NOV!C13,DEC!C13)</f>
        <v>73346</v>
      </c>
      <c r="D24" s="79">
        <f>AVERAGE(JAN!D13,FEB!D13,MAR!D13,APR!D13,MAY!D13,JUNE!D13,JULY!D13,AUG!D13,SEP!D13,OCT!D13,NOV!D13,DEC!D13)</f>
        <v>0</v>
      </c>
      <c r="E24" s="79">
        <f>SUM(JAN!E13,FEB!E13,MAR!E13,APR!E13,MAY!E13,JUNE!E13,JULY!E13,AUG!E13,SEP!E13,OCT!E13,NOV!E13,DEC!E13)</f>
        <v>0</v>
      </c>
      <c r="F24" s="80">
        <f t="shared" si="4"/>
        <v>112.58333333333333</v>
      </c>
      <c r="G24" s="25">
        <f t="shared" si="4"/>
        <v>73346</v>
      </c>
      <c r="H24" s="167"/>
      <c r="I24" s="181"/>
      <c r="J24" s="184"/>
      <c r="K24" s="94">
        <f t="shared" si="1"/>
        <v>651.48186528497411</v>
      </c>
      <c r="L24" s="95"/>
      <c r="M24" s="96">
        <f t="shared" si="3"/>
        <v>651.48186528497411</v>
      </c>
    </row>
    <row r="25" spans="1:13" x14ac:dyDescent="0.35">
      <c r="A25" s="17" t="s">
        <v>10</v>
      </c>
      <c r="B25" s="79">
        <f>AVERAGE(JAN!B14,FEB!B14,MAR!B14,APR!B14,MAY!B14,JUNE!B14,JULY!B14,AUG!B14,SEP!B14,OCT!B14,NOV!B14,DEC!B14)</f>
        <v>39213.166666666664</v>
      </c>
      <c r="C25" s="79">
        <f>SUM(JAN!C14,FEB!C14,MAR!C14,APR!C14,MAY!C14,JUNE!C14,JULY!C14,AUG!C14,SEP!C14,OCT!C14,NOV!C14,DEC!C14)</f>
        <v>38437232</v>
      </c>
      <c r="D25" s="79">
        <f>AVERAGE(JAN!D14,FEB!D14,MAR!D14,APR!D14,MAY!D14,JUNE!D14,JULY!D14,AUG!D14,SEP!D14,OCT!D14,NOV!D14,DEC!D14)</f>
        <v>103.58333333333333</v>
      </c>
      <c r="E25" s="79">
        <f>SUM(JAN!E14,FEB!E14,MAR!E14,APR!E14,MAY!E14,JUNE!E14,JULY!E14,AUG!E14,SEP!E14,OCT!E14,NOV!E14,DEC!E14)</f>
        <v>139893</v>
      </c>
      <c r="F25" s="80">
        <f t="shared" si="4"/>
        <v>39316.75</v>
      </c>
      <c r="G25" s="25">
        <f t="shared" si="4"/>
        <v>38577125</v>
      </c>
      <c r="H25" s="167"/>
      <c r="I25" s="181"/>
      <c r="J25" s="184"/>
      <c r="K25" s="94">
        <f t="shared" si="1"/>
        <v>980.21239464635607</v>
      </c>
      <c r="L25" s="95"/>
      <c r="M25" s="96">
        <f t="shared" si="3"/>
        <v>981.18804326400323</v>
      </c>
    </row>
    <row r="26" spans="1:13" x14ac:dyDescent="0.35">
      <c r="A26" s="17" t="s">
        <v>11</v>
      </c>
      <c r="B26" s="79">
        <f>AVERAGE(JAN!B15,FEB!B15,MAR!B15,APR!B15,MAY!B15,JUNE!B15,JULY!B15,AUG!B15,SEP!B15,OCT!B15,NOV!B15,DEC!B15)</f>
        <v>28691.833333333332</v>
      </c>
      <c r="C26" s="79">
        <f>SUM(JAN!C15,FEB!C15,MAR!C15,APR!C15,MAY!C15,JUNE!C15,JULY!C15,AUG!C15,SEP!C15,OCT!C15,NOV!C15,DEC!C15)</f>
        <v>24869534</v>
      </c>
      <c r="D26" s="79">
        <f>AVERAGE(JAN!D15,FEB!D15,MAR!D15,APR!D15,MAY!D15,JUNE!D15,JULY!D15,AUG!D15,SEP!D15,OCT!D15,NOV!D15,DEC!D15)</f>
        <v>2069.1666666666665</v>
      </c>
      <c r="E26" s="79">
        <f>SUM(JAN!E15,FEB!E15,MAR!E15,APR!E15,MAY!E15,JUNE!E15,JULY!E15,AUG!E15,SEP!E15,OCT!E15,NOV!E15,DEC!E15)</f>
        <v>1727290</v>
      </c>
      <c r="F26" s="80">
        <f t="shared" si="4"/>
        <v>30761</v>
      </c>
      <c r="G26" s="25">
        <f t="shared" si="4"/>
        <v>26596824</v>
      </c>
      <c r="H26" s="167"/>
      <c r="I26" s="181"/>
      <c r="J26" s="184"/>
      <c r="K26" s="94">
        <f t="shared" si="1"/>
        <v>866.78093069456474</v>
      </c>
      <c r="L26" s="95">
        <f t="shared" si="2"/>
        <v>834.77567458719295</v>
      </c>
      <c r="M26" s="96">
        <f t="shared" si="3"/>
        <v>864.62806800819214</v>
      </c>
    </row>
    <row r="27" spans="1:13" x14ac:dyDescent="0.35">
      <c r="A27" s="17" t="s">
        <v>12</v>
      </c>
      <c r="B27" s="79">
        <f>AVERAGE(JAN!B16,FEB!B16,MAR!B16,APR!B16,MAY!B16,JUNE!B16,JULY!B16,AUG!B16,SEP!B16,OCT!B16,NOV!B16,DEC!B16)</f>
        <v>9801.1666666666661</v>
      </c>
      <c r="C27" s="79">
        <f>SUM(JAN!C16,FEB!C16,MAR!C16,APR!C16,MAY!C16,JUNE!C16,JULY!C16,AUG!C16,SEP!C16,OCT!C16,NOV!C16,DEC!C16)</f>
        <v>7927186.2852124851</v>
      </c>
      <c r="D27" s="79">
        <f>AVERAGE(JAN!D16,FEB!D16,MAR!D16,APR!D16,MAY!D16,JUNE!D16,JULY!D16,AUG!D16,SEP!D16,OCT!D16,NOV!D16,DEC!D16)</f>
        <v>0</v>
      </c>
      <c r="E27" s="79">
        <f>SUM(JAN!E16,FEB!E16,MAR!E16,APR!E16,MAY!E16,JUNE!E16,JULY!E16,AUG!E16,SEP!E16,OCT!E16,NOV!E16,DEC!E16)</f>
        <v>0</v>
      </c>
      <c r="F27" s="80">
        <f t="shared" si="4"/>
        <v>9801.1666666666661</v>
      </c>
      <c r="G27" s="25">
        <f t="shared" si="4"/>
        <v>7927186.2852124851</v>
      </c>
      <c r="H27" s="167"/>
      <c r="I27" s="181"/>
      <c r="J27" s="184"/>
      <c r="K27" s="94">
        <f t="shared" si="1"/>
        <v>808.80027396865876</v>
      </c>
      <c r="L27" s="95"/>
      <c r="M27" s="96">
        <f t="shared" si="3"/>
        <v>808.80027396865876</v>
      </c>
    </row>
    <row r="28" spans="1:13" x14ac:dyDescent="0.35">
      <c r="A28" s="17" t="s">
        <v>13</v>
      </c>
      <c r="B28" s="79">
        <f>AVERAGE(JAN!B17,FEB!B17,MAR!B17,APR!B17,MAY!B17,JUNE!B17,JULY!B17,AUG!B17,SEP!B17,OCT!B17,NOV!B17,DEC!B17)</f>
        <v>65278.166666666664</v>
      </c>
      <c r="C28" s="79">
        <f>SUM(JAN!C17,FEB!C17,MAR!C17,APR!C17,MAY!C17,JUNE!C17,JULY!C17,AUG!C17,SEP!C17,OCT!C17,NOV!C17,DEC!C17)</f>
        <v>57411372</v>
      </c>
      <c r="D28" s="79">
        <f>AVERAGE(JAN!D17,FEB!D17,MAR!D17,APR!D17,MAY!D17,JUNE!D17,JULY!D17,AUG!D17,SEP!D17,OCT!D17,NOV!D17,DEC!D17)</f>
        <v>5958.25</v>
      </c>
      <c r="E28" s="79">
        <f>SUM(JAN!E17,FEB!E17,MAR!E17,APR!E17,MAY!E17,JUNE!E17,JULY!E17,AUG!E17,SEP!E17,OCT!E17,NOV!E17,DEC!E17)</f>
        <v>5558528</v>
      </c>
      <c r="F28" s="80">
        <f t="shared" si="4"/>
        <v>71236.416666666657</v>
      </c>
      <c r="G28" s="25">
        <f t="shared" si="4"/>
        <v>62969900</v>
      </c>
      <c r="H28" s="167"/>
      <c r="I28" s="181"/>
      <c r="J28" s="184"/>
      <c r="K28" s="94">
        <f t="shared" si="1"/>
        <v>879.48811879418599</v>
      </c>
      <c r="L28" s="95"/>
      <c r="M28" s="96">
        <f t="shared" si="3"/>
        <v>883.95659055469071</v>
      </c>
    </row>
    <row r="29" spans="1:13" ht="15" thickBot="1" x14ac:dyDescent="0.4">
      <c r="A29" s="21" t="s">
        <v>14</v>
      </c>
      <c r="B29" s="79">
        <f>AVERAGE(JAN!B18,FEB!B18,MAR!B18,APR!B18,MAY!B18,JUNE!B18,JULY!B18,AUG!B18,SEP!B18,OCT!B18,NOV!B18,DEC!B18)</f>
        <v>2786.6666666666665</v>
      </c>
      <c r="C29" s="79">
        <f>SUM(JAN!C18,FEB!C18,MAR!C18,APR!C18,MAY!C18,JUNE!C18,JULY!C18,AUG!C18,SEP!C18,OCT!C18,NOV!C18,DEC!C18)</f>
        <v>2285584.7129999967</v>
      </c>
      <c r="D29" s="79">
        <f>AVERAGE(JAN!D18,FEB!D18,MAR!D18,APR!D18,MAY!D18,JUNE!D18,JULY!D18,AUG!D18,SEP!D18,OCT!D18,NOV!D18,DEC!D18)</f>
        <v>0</v>
      </c>
      <c r="E29" s="79">
        <f>SUM(JAN!E18,FEB!E18,MAR!E18,APR!E18,MAY!E18,JUNE!E18,JULY!E18,AUG!E18,SEP!E18,OCT!E18,NOV!E18,DEC!E18)</f>
        <v>0</v>
      </c>
      <c r="F29" s="81">
        <f t="shared" si="4"/>
        <v>2786.6666666666665</v>
      </c>
      <c r="G29" s="26">
        <f t="shared" si="4"/>
        <v>2285584.7129999967</v>
      </c>
      <c r="H29" s="179"/>
      <c r="I29" s="182"/>
      <c r="J29" s="185"/>
      <c r="K29" s="97">
        <f t="shared" si="1"/>
        <v>820.18590179425723</v>
      </c>
      <c r="L29" s="98"/>
      <c r="M29" s="99">
        <f t="shared" si="3"/>
        <v>820.18590179425723</v>
      </c>
    </row>
    <row r="30" spans="1:13" x14ac:dyDescent="0.35">
      <c r="A30" s="65" t="s">
        <v>16</v>
      </c>
      <c r="B30" s="78">
        <f>AVERAGE(JAN!B19,FEB!B19,MAR!B19,APR!B19,MAY!B19,JUNE!B19,JULY!B19,AUG!B19,SEP!B19,OCT!B19,NOV!B19,DEC!B19)</f>
        <v>101479.41666666667</v>
      </c>
      <c r="C30" s="78">
        <f>SUM(JAN!C19,FEB!C19,MAR!C19,APR!C19,MAY!C19,JUNE!C19,JULY!C19,AUG!C19,SEP!C19,OCT!C19,NOV!C19,DEC!C19)</f>
        <v>196563610.53689417</v>
      </c>
      <c r="D30" s="78">
        <f>AVERAGE(JAN!D19,FEB!D19,MAR!D19,APR!D19,MAY!D19,JUNE!D19,JULY!D19,AUG!D19,SEP!D19,OCT!D19,NOV!D19,DEC!D19)</f>
        <v>14712.833333333334</v>
      </c>
      <c r="E30" s="78">
        <f>SUM(JAN!E19,FEB!E19,MAR!E19,APR!E19,MAY!E19,JUNE!E19,JULY!E19,AUG!E19,SEP!E19,OCT!E19,NOV!E19,DEC!E19)</f>
        <v>51763669.818013437</v>
      </c>
      <c r="F30" s="75">
        <f t="shared" si="4"/>
        <v>116192.25</v>
      </c>
      <c r="G30" s="75">
        <f t="shared" si="4"/>
        <v>248327280.3549076</v>
      </c>
      <c r="H30" s="166">
        <f>G30/G13</f>
        <v>8.6354415609707733E-2</v>
      </c>
      <c r="I30" s="180">
        <f>F30/F13</f>
        <v>6.9118062804372868E-2</v>
      </c>
      <c r="J30" s="183">
        <f>E30/G30</f>
        <v>0.20844938882281949</v>
      </c>
      <c r="K30" s="91">
        <f t="shared" si="1"/>
        <v>1936.9800989549851</v>
      </c>
      <c r="L30" s="92">
        <f t="shared" si="2"/>
        <v>3518.2665802879642</v>
      </c>
      <c r="M30" s="93">
        <f t="shared" si="3"/>
        <v>2137.2103591668774</v>
      </c>
    </row>
    <row r="31" spans="1:13" x14ac:dyDescent="0.35">
      <c r="A31" s="17" t="s">
        <v>8</v>
      </c>
      <c r="B31" s="79">
        <f>AVERAGE(JAN!B20,FEB!B20,MAR!B20,APR!B20,MAY!B20,JUNE!B20,JULY!B20,AUG!B20,SEP!B20,OCT!B20,NOV!B20,DEC!B20)</f>
        <v>4065.0833333333335</v>
      </c>
      <c r="C31" s="79">
        <f>SUM(JAN!C20,FEB!C20,MAR!C20,APR!C20,MAY!C20,JUNE!C20,JULY!C20,AUG!C20,SEP!C20,OCT!C20,NOV!C20,DEC!C20)</f>
        <v>9338246</v>
      </c>
      <c r="D31" s="79">
        <f>AVERAGE(JAN!D20,FEB!D20,MAR!D20,APR!D20,MAY!D20,JUNE!D20,JULY!D20,AUG!D20,SEP!D20,OCT!D20,NOV!D20,DEC!D20)</f>
        <v>4572.5</v>
      </c>
      <c r="E31" s="79">
        <f>SUM(JAN!E20,FEB!E20,MAR!E20,APR!E20,MAY!E20,JUNE!E20,JULY!E20,AUG!E20,SEP!E20,OCT!E20,NOV!E20,DEC!E20)</f>
        <v>11159433</v>
      </c>
      <c r="F31" s="80">
        <f t="shared" si="4"/>
        <v>8637.5833333333339</v>
      </c>
      <c r="G31" s="25">
        <f t="shared" si="4"/>
        <v>20497679</v>
      </c>
      <c r="H31" s="167"/>
      <c r="I31" s="181"/>
      <c r="J31" s="184"/>
      <c r="K31" s="94">
        <f t="shared" si="1"/>
        <v>2297.1843955638465</v>
      </c>
      <c r="L31" s="95">
        <f t="shared" si="2"/>
        <v>2440.5539639147073</v>
      </c>
      <c r="M31" s="96">
        <f t="shared" si="3"/>
        <v>2373.0803176042682</v>
      </c>
    </row>
    <row r="32" spans="1:13" x14ac:dyDescent="0.35">
      <c r="A32" s="17" t="s">
        <v>9</v>
      </c>
      <c r="B32" s="79">
        <f>AVERAGE(JAN!B21,FEB!B21,MAR!B21,APR!B21,MAY!B21,JUNE!B21,JULY!B21,AUG!B21,SEP!B21,OCT!B21,NOV!B21,DEC!B21)</f>
        <v>181.83333333333334</v>
      </c>
      <c r="C32" s="79">
        <f>SUM(JAN!C21,FEB!C21,MAR!C21,APR!C21,MAY!C21,JUNE!C21,JULY!C21,AUG!C21,SEP!C21,OCT!C21,NOV!C21,DEC!C21)</f>
        <v>672123</v>
      </c>
      <c r="D32" s="79">
        <f>AVERAGE(JAN!D21,FEB!D21,MAR!D21,APR!D21,MAY!D21,JUNE!D21,JULY!D21,AUG!D21,SEP!D21,OCT!D21,NOV!D21,DEC!D21)</f>
        <v>0</v>
      </c>
      <c r="E32" s="79">
        <f>SUM(JAN!E21,FEB!E21,MAR!E21,APR!E21,MAY!E21,JUNE!E21,JULY!E21,AUG!E21,SEP!E21,OCT!E21,NOV!E21,DEC!E21)</f>
        <v>0</v>
      </c>
      <c r="F32" s="80">
        <f t="shared" si="4"/>
        <v>181.83333333333334</v>
      </c>
      <c r="G32" s="25">
        <f t="shared" si="4"/>
        <v>672123</v>
      </c>
      <c r="H32" s="167"/>
      <c r="I32" s="181"/>
      <c r="J32" s="184"/>
      <c r="K32" s="94">
        <f t="shared" si="1"/>
        <v>3696.3684692942252</v>
      </c>
      <c r="L32" s="95"/>
      <c r="M32" s="96">
        <f t="shared" si="3"/>
        <v>3696.3684692942252</v>
      </c>
    </row>
    <row r="33" spans="1:13" x14ac:dyDescent="0.35">
      <c r="A33" s="17" t="s">
        <v>10</v>
      </c>
      <c r="B33" s="79">
        <f>AVERAGE(JAN!B22,FEB!B22,MAR!B22,APR!B22,MAY!B22,JUNE!B22,JULY!B22,AUG!B22,SEP!B22,OCT!B22,NOV!B22,DEC!B22)</f>
        <v>21130.666666666668</v>
      </c>
      <c r="C33" s="79">
        <f>SUM(JAN!C22,FEB!C22,MAR!C22,APR!C22,MAY!C22,JUNE!C22,JULY!C22,AUG!C22,SEP!C22,OCT!C22,NOV!C22,DEC!C22)</f>
        <v>32714684</v>
      </c>
      <c r="D33" s="79">
        <f>AVERAGE(JAN!D22,FEB!D22,MAR!D22,APR!D22,MAY!D22,JUNE!D22,JULY!D22,AUG!D22,SEP!D22,OCT!D22,NOV!D22,DEC!D22)</f>
        <v>2188.25</v>
      </c>
      <c r="E33" s="79">
        <f>SUM(JAN!E22,FEB!E22,MAR!E22,APR!E22,MAY!E22,JUNE!E22,JULY!E22,AUG!E22,SEP!E22,OCT!E22,NOV!E22,DEC!E22)</f>
        <v>5270065</v>
      </c>
      <c r="F33" s="80">
        <f t="shared" si="4"/>
        <v>23318.916666666668</v>
      </c>
      <c r="G33" s="25">
        <f t="shared" si="4"/>
        <v>37984749</v>
      </c>
      <c r="H33" s="167"/>
      <c r="I33" s="181"/>
      <c r="J33" s="184"/>
      <c r="K33" s="94">
        <f t="shared" si="1"/>
        <v>1548.2087960625945</v>
      </c>
      <c r="L33" s="95"/>
      <c r="M33" s="96">
        <f t="shared" si="3"/>
        <v>1628.9242567729345</v>
      </c>
    </row>
    <row r="34" spans="1:13" x14ac:dyDescent="0.35">
      <c r="A34" s="17" t="s">
        <v>11</v>
      </c>
      <c r="B34" s="79">
        <f>AVERAGE(JAN!B23,FEB!B23,MAR!B23,APR!B23,MAY!B23,JUNE!B23,JULY!B23,AUG!B23,SEP!B23,OCT!B23,NOV!B23,DEC!B23)</f>
        <v>22165.166666666668</v>
      </c>
      <c r="C34" s="79">
        <f>SUM(JAN!C23,FEB!C23,MAR!C23,APR!C23,MAY!C23,JUNE!C23,JULY!C23,AUG!C23,SEP!C23,OCT!C23,NOV!C23,DEC!C23)</f>
        <v>52724839</v>
      </c>
      <c r="D34" s="79">
        <f>AVERAGE(JAN!D23,FEB!D23,MAR!D23,APR!D23,MAY!D23,JUNE!D23,JULY!D23,AUG!D23,SEP!D23,OCT!D23,NOV!D23,DEC!D23)</f>
        <v>2234.5</v>
      </c>
      <c r="E34" s="79">
        <f>SUM(JAN!E23,FEB!E23,MAR!E23,APR!E23,MAY!E23,JUNE!E23,JULY!E23,AUG!E23,SEP!E23,OCT!E23,NOV!E23,DEC!E23)</f>
        <v>9652321</v>
      </c>
      <c r="F34" s="80">
        <f t="shared" si="4"/>
        <v>24399.666666666668</v>
      </c>
      <c r="G34" s="25">
        <f t="shared" si="4"/>
        <v>62377160</v>
      </c>
      <c r="H34" s="167"/>
      <c r="I34" s="181"/>
      <c r="J34" s="184"/>
      <c r="K34" s="94">
        <f t="shared" si="1"/>
        <v>2378.7251317758341</v>
      </c>
      <c r="L34" s="95">
        <f t="shared" si="2"/>
        <v>4319.6782277914526</v>
      </c>
      <c r="M34" s="96">
        <f t="shared" si="3"/>
        <v>2556.4759081408215</v>
      </c>
    </row>
    <row r="35" spans="1:13" x14ac:dyDescent="0.35">
      <c r="A35" s="17" t="s">
        <v>12</v>
      </c>
      <c r="B35" s="79">
        <f>AVERAGE(JAN!B24,FEB!B24,MAR!B24,APR!B24,MAY!B24,JUNE!B24,JULY!B24,AUG!B24,SEP!B24,OCT!B24,NOV!B24,DEC!B24)</f>
        <v>3475.3333333333335</v>
      </c>
      <c r="C35" s="79">
        <f>SUM(JAN!C24,FEB!C24,MAR!C24,APR!C24,MAY!C24,JUNE!C24,JULY!C24,AUG!C24,SEP!C24,OCT!C24,NOV!C24,DEC!C24)</f>
        <v>6161163.6608941779</v>
      </c>
      <c r="D35" s="79">
        <f>AVERAGE(JAN!D24,FEB!D24,MAR!D24,APR!D24,MAY!D24,JUNE!D24,JULY!D24,AUG!D24,SEP!D24,OCT!D24,NOV!D24,DEC!D24)</f>
        <v>200.58333333333334</v>
      </c>
      <c r="E35" s="79">
        <f>SUM(JAN!E24,FEB!E24,MAR!E24,APR!E24,MAY!E24,JUNE!E24,JULY!E24,AUG!E24,SEP!E24,OCT!E24,NOV!E24,DEC!E24)</f>
        <v>815684.13601343404</v>
      </c>
      <c r="F35" s="80">
        <f t="shared" si="4"/>
        <v>3675.916666666667</v>
      </c>
      <c r="G35" s="25">
        <f t="shared" si="4"/>
        <v>6976847.7969076121</v>
      </c>
      <c r="H35" s="167"/>
      <c r="I35" s="181"/>
      <c r="J35" s="184"/>
      <c r="K35" s="94">
        <f t="shared" si="1"/>
        <v>1772.8266816307819</v>
      </c>
      <c r="L35" s="95">
        <f t="shared" si="2"/>
        <v>4066.5598804159567</v>
      </c>
      <c r="M35" s="96">
        <f t="shared" si="3"/>
        <v>1897.9885643692353</v>
      </c>
    </row>
    <row r="36" spans="1:13" x14ac:dyDescent="0.35">
      <c r="A36" s="17" t="s">
        <v>13</v>
      </c>
      <c r="B36" s="79">
        <f>AVERAGE(JAN!B25,FEB!B25,MAR!B25,APR!B25,MAY!B25,JUNE!B25,JULY!B25,AUG!B25,SEP!B25,OCT!B25,NOV!B25,DEC!B25)</f>
        <v>49156.333333333336</v>
      </c>
      <c r="C36" s="79">
        <f>SUM(JAN!C25,FEB!C25,MAR!C25,APR!C25,MAY!C25,JUNE!C25,JULY!C25,AUG!C25,SEP!C25,OCT!C25,NOV!C25,DEC!C25)</f>
        <v>92316200</v>
      </c>
      <c r="D36" s="79">
        <f>AVERAGE(JAN!D25,FEB!D25,MAR!D25,APR!D25,MAY!D25,JUNE!D25,JULY!D25,AUG!D25,SEP!D25,OCT!D25,NOV!D25,DEC!D25)</f>
        <v>5421.916666666667</v>
      </c>
      <c r="E36" s="79">
        <f>SUM(JAN!E25,FEB!E25,MAR!E25,APR!E25,MAY!E25,JUNE!E25,JULY!E25,AUG!E25,SEP!E25,OCT!E25,NOV!E25,DEC!E25)</f>
        <v>24381338</v>
      </c>
      <c r="F36" s="80">
        <f t="shared" si="4"/>
        <v>54578.25</v>
      </c>
      <c r="G36" s="25">
        <f t="shared" si="4"/>
        <v>116697538</v>
      </c>
      <c r="H36" s="167"/>
      <c r="I36" s="181"/>
      <c r="J36" s="184"/>
      <c r="K36" s="94">
        <f t="shared" si="1"/>
        <v>1878.0123280147013</v>
      </c>
      <c r="L36" s="95">
        <f t="shared" si="2"/>
        <v>4496.811644098796</v>
      </c>
      <c r="M36" s="96">
        <f t="shared" si="3"/>
        <v>2138.1692890482932</v>
      </c>
    </row>
    <row r="37" spans="1:13" ht="15" thickBot="1" x14ac:dyDescent="0.4">
      <c r="A37" s="21" t="s">
        <v>14</v>
      </c>
      <c r="B37" s="79">
        <f>AVERAGE(JAN!B26,FEB!B26,MAR!B26,APR!B26,MAY!B26,JUNE!B26,JULY!B26,AUG!B26,SEP!B26,OCT!B26,NOV!B26,DEC!B26)</f>
        <v>1305</v>
      </c>
      <c r="C37" s="79">
        <f>SUM(JAN!C26,FEB!C26,MAR!C26,APR!C26,MAY!C26,JUNE!C26,JULY!C26,AUG!C26,SEP!C26,OCT!C26,NOV!C26,DEC!C26)</f>
        <v>2636354.8759999969</v>
      </c>
      <c r="D37" s="79">
        <f>AVERAGE(JAN!D26,FEB!D26,MAR!D26,APR!D26,MAY!D26,JUNE!D26,JULY!D26,AUG!D26,SEP!D26,OCT!D26,NOV!D26,DEC!D26)</f>
        <v>95.083333333333329</v>
      </c>
      <c r="E37" s="79">
        <f>SUM(JAN!E26,FEB!E26,MAR!E26,APR!E26,MAY!E26,JUNE!E26,JULY!E26,AUG!E26,SEP!E26,OCT!E26,NOV!E26,DEC!E26)</f>
        <v>484828.68199999945</v>
      </c>
      <c r="F37" s="81">
        <f t="shared" si="4"/>
        <v>1400.0833333333333</v>
      </c>
      <c r="G37" s="26">
        <f t="shared" si="4"/>
        <v>3121183.5579999965</v>
      </c>
      <c r="H37" s="179"/>
      <c r="I37" s="182"/>
      <c r="J37" s="185"/>
      <c r="K37" s="97">
        <f t="shared" si="1"/>
        <v>2020.1953072796912</v>
      </c>
      <c r="L37" s="98">
        <f t="shared" si="2"/>
        <v>5098.9870148992059</v>
      </c>
      <c r="M37" s="99">
        <f t="shared" si="3"/>
        <v>2229.2841316588274</v>
      </c>
    </row>
    <row r="38" spans="1:13" x14ac:dyDescent="0.35">
      <c r="A38" s="65" t="s">
        <v>17</v>
      </c>
      <c r="B38" s="78">
        <f>AVERAGE(JAN!B27,FEB!B27,MAR!B27,APR!B27,MAY!B27,JUNE!B27,JULY!B27,AUG!B27,SEP!B27,OCT!B27,NOV!B27,DEC!B27)</f>
        <v>17263.166666666668</v>
      </c>
      <c r="C38" s="78">
        <f>SUM(JAN!C27,FEB!C27,MAR!C27,APR!C27,MAY!C27,JUNE!C27,JULY!C27,AUG!C27,SEP!C27,OCT!C27,NOV!C27,DEC!C27)</f>
        <v>190446370.22515172</v>
      </c>
      <c r="D38" s="78">
        <f>AVERAGE(JAN!D27,FEB!D27,MAR!D27,APR!D27,MAY!D27,JUNE!D27,JULY!D27,AUG!D27,SEP!D27,OCT!D27,NOV!D27,DEC!D27)</f>
        <v>7836.25</v>
      </c>
      <c r="E38" s="78">
        <f>SUM(JAN!E27,FEB!E27,MAR!E27,APR!E27,MAY!E27,JUNE!E27,JULY!E27,AUG!E27,SEP!E27,OCT!E27,NOV!E27,DEC!E27)</f>
        <v>160019857.35919553</v>
      </c>
      <c r="F38" s="75">
        <f t="shared" si="4"/>
        <v>25099.416666666668</v>
      </c>
      <c r="G38" s="75">
        <f t="shared" si="4"/>
        <v>350466227.58434725</v>
      </c>
      <c r="H38" s="166">
        <f>G38/G13</f>
        <v>0.12187266026806079</v>
      </c>
      <c r="I38" s="180">
        <f>F38/F13</f>
        <v>1.4930626246757336E-2</v>
      </c>
      <c r="J38" s="183">
        <f>E38/G38</f>
        <v>0.45659137675593381</v>
      </c>
      <c r="K38" s="91">
        <f t="shared" si="1"/>
        <v>11031.948767133397</v>
      </c>
      <c r="L38" s="92">
        <f t="shared" si="2"/>
        <v>20420.463532837202</v>
      </c>
      <c r="M38" s="93">
        <f t="shared" si="3"/>
        <v>13963.12241988415</v>
      </c>
    </row>
    <row r="39" spans="1:13" x14ac:dyDescent="0.35">
      <c r="A39" s="17" t="s">
        <v>8</v>
      </c>
      <c r="B39" s="79">
        <f>AVERAGE(JAN!B28,FEB!B28,MAR!B28,APR!B28,MAY!B28,JUNE!B28,JULY!B28,AUG!B28,SEP!B28,OCT!B28,NOV!B28,DEC!B28)</f>
        <v>360.91666666666669</v>
      </c>
      <c r="C39" s="79">
        <f>SUM(JAN!C28,FEB!C28,MAR!C28,APR!C28,MAY!C28,JUNE!C28,JULY!C28,AUG!C28,SEP!C28,OCT!C28,NOV!C28,DEC!C28)</f>
        <v>6930442</v>
      </c>
      <c r="D39" s="79">
        <f>AVERAGE(JAN!D28,FEB!D28,MAR!D28,APR!D28,MAY!D28,JUNE!D28,JULY!D28,AUG!D28,SEP!D28,OCT!D28,NOV!D28,DEC!D28)</f>
        <v>611.5</v>
      </c>
      <c r="E39" s="79">
        <f>SUM(JAN!E28,FEB!E28,MAR!E28,APR!E28,MAY!E28,JUNE!E28,JULY!E28,AUG!E28,SEP!E28,OCT!E28,NOV!E28,DEC!E28)</f>
        <v>13276590</v>
      </c>
      <c r="F39" s="80">
        <f t="shared" si="4"/>
        <v>972.41666666666674</v>
      </c>
      <c r="G39" s="25">
        <f t="shared" si="4"/>
        <v>20207032</v>
      </c>
      <c r="H39" s="167"/>
      <c r="I39" s="181"/>
      <c r="J39" s="184"/>
      <c r="K39" s="94">
        <f t="shared" si="1"/>
        <v>19202.332948510735</v>
      </c>
      <c r="L39" s="95">
        <f t="shared" si="2"/>
        <v>21711.512673753066</v>
      </c>
      <c r="M39" s="96">
        <f t="shared" si="3"/>
        <v>20780.219727483072</v>
      </c>
    </row>
    <row r="40" spans="1:13" x14ac:dyDescent="0.35">
      <c r="A40" s="17" t="s">
        <v>10</v>
      </c>
      <c r="B40" s="79">
        <f>AVERAGE(JAN!B29,FEB!B29,MAR!B29,APR!B29,MAY!B29,JUNE!B29,JULY!B29,AUG!B29,SEP!B29,OCT!B29,NOV!B29,DEC!B29)</f>
        <v>4449.666666666667</v>
      </c>
      <c r="C40" s="79">
        <f>SUM(JAN!C29,FEB!C29,MAR!C29,APR!C29,MAY!C29,JUNE!C29,JULY!C29,AUG!C29,SEP!C29,OCT!C29,NOV!C29,DEC!C29)</f>
        <v>53017252</v>
      </c>
      <c r="D40" s="79">
        <f>AVERAGE(JAN!D29,FEB!D29,MAR!D29,APR!D29,MAY!D29,JUNE!D29,JULY!D29,AUG!D29,SEP!D29,OCT!D29,NOV!D29,DEC!D29)</f>
        <v>2049.1666666666665</v>
      </c>
      <c r="E40" s="79">
        <f>SUM(JAN!E29,FEB!E29,MAR!E29,APR!E29,MAY!E29,JUNE!E29,JULY!E29,AUG!E29,SEP!E29,OCT!E29,NOV!E29,DEC!E29)</f>
        <v>33535645.999999993</v>
      </c>
      <c r="F40" s="80">
        <f t="shared" si="4"/>
        <v>6498.8333333333339</v>
      </c>
      <c r="G40" s="25">
        <f t="shared" si="4"/>
        <v>86552898</v>
      </c>
      <c r="H40" s="167"/>
      <c r="I40" s="181"/>
      <c r="J40" s="184"/>
      <c r="K40" s="94">
        <f t="shared" si="1"/>
        <v>11914.881713986066</v>
      </c>
      <c r="L40" s="95">
        <f t="shared" si="2"/>
        <v>16365.50435136234</v>
      </c>
      <c r="M40" s="96">
        <f t="shared" si="3"/>
        <v>13318.220911445644</v>
      </c>
    </row>
    <row r="41" spans="1:13" x14ac:dyDescent="0.35">
      <c r="A41" s="17" t="s">
        <v>11</v>
      </c>
      <c r="B41" s="79">
        <f>AVERAGE(JAN!B30,FEB!B30,MAR!B30,APR!B30,MAY!B30,JUNE!B30,JULY!B30,AUG!B30,SEP!B30,OCT!B30,NOV!B30,DEC!B30)</f>
        <v>2228.5833333333335</v>
      </c>
      <c r="C41" s="79">
        <f>SUM(JAN!C30,FEB!C30,MAR!C30,APR!C30,MAY!C30,JUNE!C30,JULY!C30,AUG!C30,SEP!C30,OCT!C30,NOV!C30,DEC!C30)</f>
        <v>53968076</v>
      </c>
      <c r="D41" s="79">
        <f>AVERAGE(JAN!D30,FEB!D30,MAR!D30,APR!D30,MAY!D30,JUNE!D30,JULY!D30,AUG!D30,SEP!D30,OCT!D30,NOV!D30,DEC!D30)</f>
        <v>1564.1666666666667</v>
      </c>
      <c r="E41" s="79">
        <f>SUM(JAN!E30,FEB!E30,MAR!E30,APR!E30,MAY!E30,JUNE!E30,JULY!E30,AUG!E30,SEP!E30,OCT!E30,NOV!E30,DEC!E30)</f>
        <v>56388879</v>
      </c>
      <c r="F41" s="80">
        <f t="shared" si="4"/>
        <v>3792.75</v>
      </c>
      <c r="G41" s="25">
        <f t="shared" si="4"/>
        <v>110356955</v>
      </c>
      <c r="H41" s="167"/>
      <c r="I41" s="181"/>
      <c r="J41" s="184"/>
      <c r="K41" s="94">
        <f t="shared" si="1"/>
        <v>24216.314998317313</v>
      </c>
      <c r="L41" s="95">
        <f t="shared" si="2"/>
        <v>36050.428769312733</v>
      </c>
      <c r="M41" s="96">
        <f t="shared" si="3"/>
        <v>29096.817612550261</v>
      </c>
    </row>
    <row r="42" spans="1:13" x14ac:dyDescent="0.35">
      <c r="A42" s="17" t="s">
        <v>12</v>
      </c>
      <c r="B42" s="79">
        <f>AVERAGE(JAN!B31,FEB!B31,MAR!B31,APR!B31,MAY!B31,JUNE!B31,JULY!B31,AUG!B31,SEP!B31,OCT!B31,NOV!B31,DEC!B31)</f>
        <v>322.08333333333331</v>
      </c>
      <c r="C42" s="79">
        <f>SUM(JAN!C31,FEB!C31,MAR!C31,APR!C31,MAY!C31,JUNE!C31,JULY!C31,AUG!C31,SEP!C31,OCT!C31,NOV!C31,DEC!C31)</f>
        <v>6169343.2181517258</v>
      </c>
      <c r="D42" s="79">
        <f>AVERAGE(JAN!D31,FEB!D31,MAR!D31,APR!D31,MAY!D31,JUNE!D31,JULY!D31,AUG!D31,SEP!D31,OCT!D31,NOV!D31,DEC!D31)</f>
        <v>216.16666666666666</v>
      </c>
      <c r="E42" s="79">
        <f>SUM(JAN!E31,FEB!E31,MAR!E31,APR!E31,MAY!E31,JUNE!E31,JULY!E31,AUG!E31,SEP!E31,OCT!E31,NOV!E31,DEC!E31)</f>
        <v>5904231.9241955485</v>
      </c>
      <c r="F42" s="80">
        <f t="shared" si="4"/>
        <v>538.25</v>
      </c>
      <c r="G42" s="25">
        <f t="shared" si="4"/>
        <v>12073575.142347274</v>
      </c>
      <c r="H42" s="167"/>
      <c r="I42" s="181"/>
      <c r="J42" s="184"/>
      <c r="K42" s="94">
        <f t="shared" si="1"/>
        <v>19154.49382091092</v>
      </c>
      <c r="L42" s="95">
        <f t="shared" si="2"/>
        <v>27313.331954644018</v>
      </c>
      <c r="M42" s="96">
        <f t="shared" si="3"/>
        <v>22431.166079604784</v>
      </c>
    </row>
    <row r="43" spans="1:13" x14ac:dyDescent="0.35">
      <c r="A43" s="17" t="s">
        <v>13</v>
      </c>
      <c r="B43" s="79">
        <f>AVERAGE(JAN!B32,FEB!B32,MAR!B32,APR!B32,MAY!B32,JUNE!B32,JULY!B32,AUG!B32,SEP!B32,OCT!B32,NOV!B32,DEC!B32)</f>
        <v>9731.1666666666661</v>
      </c>
      <c r="C43" s="79">
        <f>SUM(JAN!C32,FEB!C32,MAR!C32,APR!C32,MAY!C32,JUNE!C32,JULY!C32,AUG!C32,SEP!C32,OCT!C32,NOV!C32,DEC!C32)</f>
        <v>66989970</v>
      </c>
      <c r="D43" s="79">
        <f>AVERAGE(JAN!D32,FEB!D32,MAR!D32,APR!D32,MAY!D32,JUNE!D32,JULY!D32,AUG!D32,SEP!D32,OCT!D32,NOV!D32,DEC!D32)</f>
        <v>3302.5833333333335</v>
      </c>
      <c r="E43" s="79">
        <f>SUM(JAN!E32,FEB!E32,MAR!E32,APR!E32,MAY!E32,JUNE!E32,JULY!E32,AUG!E32,SEP!E32,OCT!E32,NOV!E32,DEC!E32)</f>
        <v>48413599</v>
      </c>
      <c r="F43" s="80">
        <f t="shared" si="4"/>
        <v>13033.75</v>
      </c>
      <c r="G43" s="25">
        <f t="shared" si="4"/>
        <v>115403569</v>
      </c>
      <c r="H43" s="167"/>
      <c r="I43" s="181"/>
      <c r="J43" s="184"/>
      <c r="K43" s="94">
        <f t="shared" si="1"/>
        <v>6884.0635757959826</v>
      </c>
      <c r="L43" s="95">
        <f t="shared" si="2"/>
        <v>14659.311851833159</v>
      </c>
      <c r="M43" s="96">
        <f t="shared" si="3"/>
        <v>8854.2107221636143</v>
      </c>
    </row>
    <row r="44" spans="1:13" ht="15" thickBot="1" x14ac:dyDescent="0.4">
      <c r="A44" s="21" t="s">
        <v>14</v>
      </c>
      <c r="B44" s="79">
        <f>AVERAGE(JAN!B33,FEB!B33,MAR!B33,APR!B33,MAY!B33,JUNE!B33,JULY!B33,AUG!B33,SEP!B33,OCT!B33,NOV!B33,DEC!B33)</f>
        <v>170.75</v>
      </c>
      <c r="C44" s="79">
        <f>SUM(JAN!C33,FEB!C33,MAR!C33,APR!C33,MAY!C33,JUNE!C33,JULY!C33,AUG!C33,SEP!C33,OCT!C33,NOV!C33,DEC!C33)</f>
        <v>3371287.0069999974</v>
      </c>
      <c r="D44" s="79">
        <f>AVERAGE(JAN!D33,FEB!D33,MAR!D33,APR!D33,MAY!D33,JUNE!D33,JULY!D33,AUG!D33,SEP!D33,OCT!D33,NOV!D33,DEC!D33)</f>
        <v>92.666666666666671</v>
      </c>
      <c r="E44" s="79">
        <f>SUM(JAN!E33,FEB!E33,MAR!E33,APR!E33,MAY!E33,JUNE!E33,JULY!E33,AUG!E33,SEP!E33,OCT!E33,NOV!E33,DEC!E33)</f>
        <v>2500911.4349999968</v>
      </c>
      <c r="F44" s="81">
        <f t="shared" si="4"/>
        <v>263.41666666666669</v>
      </c>
      <c r="G44" s="26">
        <f t="shared" si="4"/>
        <v>5872198.4419999942</v>
      </c>
      <c r="H44" s="179"/>
      <c r="I44" s="182"/>
      <c r="J44" s="185"/>
      <c r="K44" s="97">
        <f t="shared" si="1"/>
        <v>19743.99418448022</v>
      </c>
      <c r="L44" s="98">
        <f t="shared" si="2"/>
        <v>26988.252895683418</v>
      </c>
      <c r="M44" s="99">
        <f t="shared" si="3"/>
        <v>22292.433186966126</v>
      </c>
    </row>
    <row r="45" spans="1:13" x14ac:dyDescent="0.35">
      <c r="A45" s="65" t="s">
        <v>18</v>
      </c>
      <c r="B45" s="78">
        <f>AVERAGE(JAN!B34,FEB!B34,MAR!B34,APR!B34,MAY!B34,JUNE!B34,JULY!B34,AUG!B34,SEP!B34,OCT!B34,NOV!B34,DEC!B34)</f>
        <v>5443.416666666667</v>
      </c>
      <c r="C45" s="78">
        <f>SUM(JAN!C34,FEB!C34,MAR!C34,APR!C34,MAY!C34,JUNE!C34,JULY!C34,AUG!C34,SEP!C34,OCT!C34,NOV!C34,DEC!C34)</f>
        <v>203322011.58381698</v>
      </c>
      <c r="D45" s="78">
        <f>AVERAGE(JAN!D34,FEB!D34,MAR!D34,APR!D34,MAY!D34,JUNE!D34,JULY!D34,AUG!D34,SEP!D34,OCT!D34,NOV!D34,DEC!D34)</f>
        <v>4985.333333333333</v>
      </c>
      <c r="E45" s="78">
        <f>SUM(JAN!E34,FEB!E34,MAR!E34,APR!E34,MAY!E34,JUNE!E34,JULY!E34,AUG!E34,SEP!E34,OCT!E34,NOV!E34,DEC!E34)</f>
        <v>715772856.99180984</v>
      </c>
      <c r="F45" s="75">
        <f>B45+D45</f>
        <v>10428.75</v>
      </c>
      <c r="G45" s="75">
        <f>C45+E45</f>
        <v>919094868.57562685</v>
      </c>
      <c r="H45" s="166">
        <f>G45/G13</f>
        <v>0.31961007325613738</v>
      </c>
      <c r="I45" s="169">
        <f>F45/F13</f>
        <v>6.2036409267494487E-3</v>
      </c>
      <c r="J45" s="172">
        <f>E45/G45</f>
        <v>0.77878016890800772</v>
      </c>
      <c r="K45" s="91">
        <f t="shared" si="1"/>
        <v>37351.910396439176</v>
      </c>
      <c r="L45" s="92">
        <f t="shared" si="2"/>
        <v>143575.72686382922</v>
      </c>
      <c r="M45" s="93">
        <f t="shared" si="3"/>
        <v>88130.875567601761</v>
      </c>
    </row>
    <row r="46" spans="1:13" x14ac:dyDescent="0.35">
      <c r="A46" s="17" t="s">
        <v>8</v>
      </c>
      <c r="B46" s="79">
        <f>AVERAGE(JAN!B35,FEB!B35,MAR!B35,APR!B35,MAY!B35,JUNE!B35,JULY!B35,AUG!B35,SEP!B35,OCT!B35,NOV!B35,DEC!B35)</f>
        <v>32.916666666666664</v>
      </c>
      <c r="C46" s="79">
        <f>SUM(JAN!C35,FEB!C35,MAR!C35,APR!C35,MAY!C35,JUNE!C35,JULY!C35,AUG!C35,SEP!C35,OCT!C35,NOV!C35,DEC!C35)</f>
        <v>5515605</v>
      </c>
      <c r="D46" s="79">
        <f>AVERAGE(JAN!D35,FEB!D35,MAR!D35,APR!D35,MAY!D35,JUNE!D35,JULY!D35,AUG!D35,SEP!D35,OCT!D35,NOV!D35,DEC!D35)</f>
        <v>117.91666666666667</v>
      </c>
      <c r="E46" s="79">
        <f>SUM(JAN!E35,FEB!E35,MAR!E35,APR!E35,MAY!E35,JUNE!E35,JULY!E35,AUG!E35,SEP!E35,OCT!E35,NOV!E35,DEC!E35)</f>
        <v>49938077.5</v>
      </c>
      <c r="F46" s="80">
        <f>B46+D46</f>
        <v>150.83333333333334</v>
      </c>
      <c r="G46" s="25">
        <f>C46+E46</f>
        <v>55453682.5</v>
      </c>
      <c r="H46" s="167"/>
      <c r="I46" s="170"/>
      <c r="J46" s="173"/>
      <c r="K46" s="94">
        <f t="shared" si="1"/>
        <v>167562.68354430381</v>
      </c>
      <c r="L46" s="95">
        <f t="shared" si="2"/>
        <v>423503.13074204943</v>
      </c>
      <c r="M46" s="96">
        <f t="shared" si="3"/>
        <v>367648.72375690605</v>
      </c>
    </row>
    <row r="47" spans="1:13" x14ac:dyDescent="0.35">
      <c r="A47" s="17" t="s">
        <v>10</v>
      </c>
      <c r="B47" s="79">
        <f>AVERAGE(JAN!B36,FEB!B36,MAR!B36,APR!B36,MAY!B36,JUNE!B36,JULY!B36,AUG!B36,SEP!B36,OCT!B36,NOV!B36,DEC!B36)</f>
        <v>271.33333333333331</v>
      </c>
      <c r="C47" s="79">
        <f>SUM(JAN!C36,FEB!C36,MAR!C36,APR!C36,MAY!C36,JUNE!C36,JULY!C36,AUG!C36,SEP!C36,OCT!C36,NOV!C36,DEC!C36)</f>
        <v>27368340</v>
      </c>
      <c r="D47" s="79">
        <f>AVERAGE(JAN!D36,FEB!D36,MAR!D36,APR!D36,MAY!D36,JUNE!D36,JULY!D36,AUG!D36,SEP!D36,OCT!D36,NOV!D36,DEC!D36)</f>
        <v>671.08333333333337</v>
      </c>
      <c r="E47" s="79">
        <f>SUM(JAN!E36,FEB!E36,MAR!E36,APR!E36,MAY!E36,JUNE!E36,JULY!E36,AUG!E36,SEP!E36,OCT!E36,NOV!E36,DEC!E36)</f>
        <v>123883749.99999996</v>
      </c>
      <c r="F47" s="80">
        <f t="shared" ref="F47:G51" si="5">B47+D47</f>
        <v>942.41666666666674</v>
      </c>
      <c r="G47" s="25">
        <f t="shared" si="5"/>
        <v>151252089.99999994</v>
      </c>
      <c r="H47" s="167"/>
      <c r="I47" s="170"/>
      <c r="J47" s="173"/>
      <c r="K47" s="94">
        <f t="shared" si="1"/>
        <v>100866.11793611794</v>
      </c>
      <c r="L47" s="95">
        <f t="shared" si="2"/>
        <v>184602.63255929461</v>
      </c>
      <c r="M47" s="96">
        <f t="shared" si="3"/>
        <v>160493.86152621798</v>
      </c>
    </row>
    <row r="48" spans="1:13" x14ac:dyDescent="0.35">
      <c r="A48" s="17" t="s">
        <v>11</v>
      </c>
      <c r="B48" s="79">
        <f>AVERAGE(JAN!B37,FEB!B37,MAR!B37,APR!B37,MAY!B37,JUNE!B37,JULY!B37,AUG!B37,SEP!B37,OCT!B37,NOV!B37,DEC!B37)</f>
        <v>101.66666666666667</v>
      </c>
      <c r="C48" s="79">
        <f>SUM(JAN!C37,FEB!C37,MAR!C37,APR!C37,MAY!C37,JUNE!C37,JULY!C37,AUG!C37,SEP!C37,OCT!C37,NOV!C37,DEC!C37)</f>
        <v>45409461</v>
      </c>
      <c r="D48" s="79">
        <f>AVERAGE(JAN!D37,FEB!D37,MAR!D37,APR!D37,MAY!D37,JUNE!D37,JULY!D37,AUG!D37,SEP!D37,OCT!D37,NOV!D37,DEC!D37)</f>
        <v>216</v>
      </c>
      <c r="E48" s="79">
        <f>SUM(JAN!E37,FEB!E37,MAR!E37,APR!E37,MAY!E37,JUNE!E37,JULY!E37,AUG!E37,SEP!E37,OCT!E37,NOV!E37,DEC!E37)</f>
        <v>97434222</v>
      </c>
      <c r="F48" s="80">
        <f t="shared" si="5"/>
        <v>317.66666666666669</v>
      </c>
      <c r="G48" s="25">
        <f t="shared" si="5"/>
        <v>142843683</v>
      </c>
      <c r="H48" s="167"/>
      <c r="I48" s="170"/>
      <c r="J48" s="173"/>
      <c r="K48" s="94">
        <f t="shared" si="1"/>
        <v>446650.43606557377</v>
      </c>
      <c r="L48" s="95">
        <f t="shared" si="2"/>
        <v>451084.36111111112</v>
      </c>
      <c r="M48" s="96">
        <f t="shared" si="3"/>
        <v>449665.31899265473</v>
      </c>
    </row>
    <row r="49" spans="1:13" x14ac:dyDescent="0.35">
      <c r="A49" s="17" t="s">
        <v>12</v>
      </c>
      <c r="B49" s="79">
        <f>AVERAGE(JAN!B38,FEB!B38,MAR!B38,APR!B38,MAY!B38,JUNE!B38,JULY!B38,AUG!B38,SEP!B38,OCT!B38,NOV!B38,DEC!B38)</f>
        <v>4.166666666666667</v>
      </c>
      <c r="C49" s="79">
        <f>SUM(JAN!C38,FEB!C38,MAR!C38,APR!C38,MAY!C38,JUNE!C38,JULY!C38,AUG!C38,SEP!C38,OCT!C38,NOV!C38,DEC!C38)</f>
        <v>1115535.0438169425</v>
      </c>
      <c r="D49" s="79">
        <f>AVERAGE(JAN!D38,FEB!D38,MAR!D38,APR!D38,MAY!D38,JUNE!D38,JULY!D38,AUG!D38,SEP!D38,OCT!D38,NOV!D38,DEC!D38)</f>
        <v>13.083333333333334</v>
      </c>
      <c r="E49" s="79">
        <f>SUM(JAN!E38,FEB!E38,MAR!E38,APR!E38,MAY!E38,JUNE!E38,JULY!E38,AUG!E38,SEP!E38,OCT!E38,NOV!E38,DEC!E38)</f>
        <v>5576382.6568099018</v>
      </c>
      <c r="F49" s="80">
        <f t="shared" si="5"/>
        <v>17.25</v>
      </c>
      <c r="G49" s="25">
        <f t="shared" si="5"/>
        <v>6691917.7006268445</v>
      </c>
      <c r="H49" s="167"/>
      <c r="I49" s="170"/>
      <c r="J49" s="173"/>
      <c r="K49" s="94">
        <f t="shared" si="1"/>
        <v>267728.41051606619</v>
      </c>
      <c r="L49" s="95">
        <f t="shared" si="2"/>
        <v>426220.33045680774</v>
      </c>
      <c r="M49" s="96">
        <f t="shared" si="3"/>
        <v>387937.25800735329</v>
      </c>
    </row>
    <row r="50" spans="1:13" x14ac:dyDescent="0.35">
      <c r="A50" s="17" t="s">
        <v>13</v>
      </c>
      <c r="B50" s="79">
        <f>AVERAGE(JAN!B39,FEB!B39,MAR!B39,APR!B39,MAY!B39,JUNE!B39,JULY!B39,AUG!B39,SEP!B39,OCT!B39,NOV!B39,DEC!B39)</f>
        <v>5029.333333333333</v>
      </c>
      <c r="C50" s="79">
        <f>SUM(JAN!C39,FEB!C39,MAR!C39,APR!C39,MAY!C39,JUNE!C39,JULY!C39,AUG!C39,SEP!C39,OCT!C39,NOV!C39,DEC!C39)</f>
        <v>123400478</v>
      </c>
      <c r="D50" s="79">
        <f>AVERAGE(JAN!D39,FEB!D39,MAR!D39,APR!D39,MAY!D39,JUNE!D39,JULY!D39,AUG!D39,SEP!D39,OCT!D39,NOV!D39,DEC!D39)</f>
        <v>3944.1666666666665</v>
      </c>
      <c r="E50" s="79">
        <f>SUM(JAN!E39,FEB!E39,MAR!E39,APR!E39,MAY!E39,JUNE!E39,JULY!E39,AUG!E39,SEP!E39,OCT!E39,NOV!E39,DEC!E39)</f>
        <v>426821288</v>
      </c>
      <c r="F50" s="80">
        <f t="shared" si="5"/>
        <v>8973.5</v>
      </c>
      <c r="G50" s="25">
        <f t="shared" si="5"/>
        <v>550221766</v>
      </c>
      <c r="H50" s="167"/>
      <c r="I50" s="170"/>
      <c r="J50" s="173"/>
      <c r="K50" s="94">
        <f t="shared" si="1"/>
        <v>24536.150185577942</v>
      </c>
      <c r="L50" s="95">
        <f t="shared" si="2"/>
        <v>108215.83469258399</v>
      </c>
      <c r="M50" s="96">
        <f t="shared" si="3"/>
        <v>61316.294199587675</v>
      </c>
    </row>
    <row r="51" spans="1:13" ht="15" thickBot="1" x14ac:dyDescent="0.4">
      <c r="A51" s="17" t="s">
        <v>14</v>
      </c>
      <c r="B51" s="79">
        <f>AVERAGE(JAN!B40,FEB!B40,MAR!B40,APR!B40,MAY!B40,JUNE!B40,JULY!B40,AUG!B40,SEP!B40,OCT!B40,NOV!B40,DEC!B40)</f>
        <v>4</v>
      </c>
      <c r="C51" s="79">
        <f>SUM(JAN!C40,FEB!C40,MAR!C40,APR!C40,MAY!C40,JUNE!C40,JULY!C40,AUG!C40,SEP!C40,OCT!C40,NOV!C40,DEC!C40)</f>
        <v>512592.53999999922</v>
      </c>
      <c r="D51" s="79">
        <f>AVERAGE(JAN!D40,FEB!D40,MAR!D40,APR!D40,MAY!D40,JUNE!D40,JULY!D40,AUG!D40,SEP!D40,OCT!D40,NOV!D40,DEC!D40)</f>
        <v>23.083333333333332</v>
      </c>
      <c r="E51" s="79">
        <f>SUM(JAN!E40,FEB!E40,MAR!E40,APR!E40,MAY!E40,JUNE!E40,JULY!E40,AUG!E40,SEP!E40,OCT!E40,NOV!E40,DEC!E40)</f>
        <v>12119136.83499999</v>
      </c>
      <c r="F51" s="82">
        <f t="shared" si="5"/>
        <v>27.083333333333332</v>
      </c>
      <c r="G51" s="27">
        <f t="shared" si="5"/>
        <v>12631729.374999989</v>
      </c>
      <c r="H51" s="168"/>
      <c r="I51" s="171"/>
      <c r="J51" s="174"/>
      <c r="K51" s="97">
        <f t="shared" si="1"/>
        <v>128148.13499999981</v>
      </c>
      <c r="L51" s="98">
        <f t="shared" si="2"/>
        <v>525016.7581949454</v>
      </c>
      <c r="M51" s="99">
        <f t="shared" si="3"/>
        <v>466402.31538461498</v>
      </c>
    </row>
    <row r="52" spans="1:13" ht="15" thickBot="1" x14ac:dyDescent="0.4">
      <c r="A52" s="65" t="s">
        <v>19</v>
      </c>
      <c r="B52" s="64">
        <f>AVERAGE(JAN!B41,FEB!B41,MAR!B41,APR!B41,MAY!B41,JUNE!B41,JULY!B41,AUG!B41,SEP!B41,OCT!B41,NOV!B41,DEC!B41)</f>
        <v>0</v>
      </c>
      <c r="C52" s="64">
        <f>SUM(JAN!C41,FEB!C41,MAR!C41,APR!C41,MAY!C41,JUNE!C41,JULY!C41,AUG!C41,SEP!C41,OCT!C41,NOV!C41,DEC!C41)</f>
        <v>1147</v>
      </c>
      <c r="D52" s="64">
        <f>AVERAGE(JAN!D41,FEB!D41,MAR!D41,APR!D41,MAY!D41,JUNE!D41,JULY!D41,AUG!D41,SEP!D41,OCT!D41,NOV!D41,DEC!D41)</f>
        <v>0</v>
      </c>
      <c r="E52" s="64">
        <f>SUM(JAN!E41,FEB!E41,MAR!E41,APR!E41,MAY!E41,JUNE!E41,JULY!E41,AUG!E41,SEP!E41,OCT!E41,NOV!E41,DEC!E41)</f>
        <v>0</v>
      </c>
      <c r="F52" s="75">
        <f>B52+D52</f>
        <v>0</v>
      </c>
      <c r="G52" s="83">
        <f>C52+E52</f>
        <v>1147</v>
      </c>
      <c r="H52" s="175">
        <f>G52/G13</f>
        <v>3.9886280139167688E-7</v>
      </c>
      <c r="I52" s="175">
        <f>F52/F13</f>
        <v>0</v>
      </c>
      <c r="J52" s="177">
        <f>F53/G52</f>
        <v>0</v>
      </c>
      <c r="K52" s="91"/>
      <c r="L52" s="92"/>
      <c r="M52" s="93"/>
    </row>
    <row r="53" spans="1:13" ht="15" thickBot="1" x14ac:dyDescent="0.4">
      <c r="A53" s="21" t="s">
        <v>10</v>
      </c>
      <c r="B53" s="84">
        <f>AVERAGE(JAN!B42,FEB!B42,MAR!B42,APR!B42,MAY!B42,JUNE!B42,JULY!B42,AUG!B42,SEP!B42,OCT!B42,NOV!B42,DEC!B42)</f>
        <v>0</v>
      </c>
      <c r="C53" s="84">
        <f>SUM(JAN!C42,FEB!C42,MAR!C42,APR!C42,MAY!C42,JUNE!C42,JULY!C42,AUG!C42,SEP!C42,OCT!C42,NOV!C42,DEC!C42)</f>
        <v>1147</v>
      </c>
      <c r="D53" s="84">
        <f>AVERAGE(JAN!D42,FEB!D42,MAR!D42,APR!D42,MAY!D42,JUNE!D42,JULY!D42,AUG!D42,SEP!D42,OCT!D42,NOV!D42,DEC!D42)</f>
        <v>0</v>
      </c>
      <c r="E53" s="84">
        <f>SUM(JAN!E42,FEB!E42,MAR!E42,APR!E42,MAY!E42,JUNE!E42,JULY!E42,AUG!E42,SEP!E42,OCT!E42,NOV!E42,DEC!E42)</f>
        <v>0</v>
      </c>
      <c r="F53" s="26">
        <f t="shared" ref="F53:G53" si="6">B53+D53</f>
        <v>0</v>
      </c>
      <c r="G53" s="85">
        <f t="shared" si="6"/>
        <v>1147</v>
      </c>
      <c r="H53" s="176"/>
      <c r="I53" s="176"/>
      <c r="J53" s="178"/>
      <c r="K53" s="97"/>
      <c r="L53" s="98"/>
      <c r="M53" s="99"/>
    </row>
    <row r="54" spans="1:13" x14ac:dyDescent="0.35">
      <c r="K54" s="86"/>
      <c r="L54" s="86"/>
      <c r="M54" s="86"/>
    </row>
  </sheetData>
  <mergeCells count="25">
    <mergeCell ref="T2:U2"/>
    <mergeCell ref="B2:C2"/>
    <mergeCell ref="E2:F2"/>
    <mergeCell ref="H2:I2"/>
    <mergeCell ref="K2:L2"/>
    <mergeCell ref="N2:O2"/>
    <mergeCell ref="Q2:R2"/>
    <mergeCell ref="H45:H51"/>
    <mergeCell ref="I45:I51"/>
    <mergeCell ref="J45:J51"/>
    <mergeCell ref="H52:H53"/>
    <mergeCell ref="I52:I53"/>
    <mergeCell ref="J52:J53"/>
    <mergeCell ref="H30:H37"/>
    <mergeCell ref="I30:I37"/>
    <mergeCell ref="J30:J37"/>
    <mergeCell ref="H38:H44"/>
    <mergeCell ref="I38:I44"/>
    <mergeCell ref="J38:J44"/>
    <mergeCell ref="H14:H21"/>
    <mergeCell ref="I14:I21"/>
    <mergeCell ref="J14:J21"/>
    <mergeCell ref="H22:H29"/>
    <mergeCell ref="I22:I29"/>
    <mergeCell ref="J22:J29"/>
  </mergeCells>
  <pageMargins left="0.7" right="0.7" top="0.75" bottom="0.75" header="0.3" footer="0.3"/>
  <pageSetup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E5C3F-B3D1-4C97-9AA7-DAE40DDF1970}">
  <sheetPr>
    <tabColor rgb="FF00B0F0"/>
  </sheetPr>
  <dimension ref="A1:V49"/>
  <sheetViews>
    <sheetView zoomScaleNormal="100" workbookViewId="0">
      <selection activeCell="B7" sqref="B7"/>
    </sheetView>
  </sheetViews>
  <sheetFormatPr defaultRowHeight="14.5" x14ac:dyDescent="0.35"/>
  <cols>
    <col min="1" max="1" width="17.453125" customWidth="1"/>
    <col min="2" max="2" width="10.90625" style="18" customWidth="1"/>
    <col min="3" max="3" width="12.453125" style="18" customWidth="1"/>
    <col min="4" max="4" width="10.81640625" style="18" customWidth="1"/>
    <col min="5" max="5" width="11.6328125" style="18" customWidth="1"/>
    <col min="6" max="6" width="9.6328125" customWidth="1"/>
    <col min="7" max="7" width="12.36328125" customWidth="1"/>
    <col min="8" max="8" width="10.6328125" customWidth="1"/>
    <col min="9" max="9" width="10.36328125" customWidth="1"/>
    <col min="10" max="10" width="13.81640625" customWidth="1"/>
    <col min="11" max="11" width="10.1796875" customWidth="1"/>
    <col min="12" max="12" width="11.36328125" customWidth="1"/>
    <col min="13" max="13" width="10.1796875" bestFit="1" customWidth="1"/>
    <col min="14" max="14" width="10.36328125" customWidth="1"/>
    <col min="15" max="15" width="9.81640625" customWidth="1"/>
    <col min="18" max="18" width="10.1796875" customWidth="1"/>
    <col min="19" max="19" width="9" bestFit="1" customWidth="1"/>
    <col min="21" max="21" width="10.6328125" customWidth="1"/>
  </cols>
  <sheetData>
    <row r="1" spans="1:22" ht="15" thickBot="1" x14ac:dyDescent="0.4"/>
    <row r="2" spans="1:22" x14ac:dyDescent="0.35">
      <c r="A2" s="103" t="s">
        <v>31</v>
      </c>
      <c r="B2" s="194" t="s">
        <v>32</v>
      </c>
      <c r="C2" s="195"/>
      <c r="D2" s="128"/>
      <c r="E2" s="194" t="s">
        <v>8</v>
      </c>
      <c r="F2" s="195"/>
      <c r="G2" s="128"/>
      <c r="H2" s="194" t="s">
        <v>9</v>
      </c>
      <c r="I2" s="195"/>
      <c r="J2" s="128"/>
      <c r="K2" s="194" t="s">
        <v>40</v>
      </c>
      <c r="L2" s="195"/>
      <c r="M2" s="128"/>
      <c r="N2" s="194" t="s">
        <v>12</v>
      </c>
      <c r="O2" s="195"/>
      <c r="P2" s="128"/>
      <c r="Q2" s="194" t="s">
        <v>43</v>
      </c>
      <c r="R2" s="195"/>
      <c r="S2" s="128"/>
      <c r="T2" s="194" t="s">
        <v>14</v>
      </c>
      <c r="U2" s="195"/>
      <c r="V2" s="128"/>
    </row>
    <row r="3" spans="1:22" ht="27" thickBot="1" x14ac:dyDescent="0.4">
      <c r="A3" s="102">
        <v>0.1</v>
      </c>
      <c r="B3" s="107" t="s">
        <v>41</v>
      </c>
      <c r="C3" s="108" t="s">
        <v>33</v>
      </c>
      <c r="D3" s="109" t="s">
        <v>34</v>
      </c>
      <c r="E3" s="107" t="s">
        <v>41</v>
      </c>
      <c r="F3" s="108" t="s">
        <v>33</v>
      </c>
      <c r="G3" s="109" t="s">
        <v>34</v>
      </c>
      <c r="H3" s="107" t="s">
        <v>41</v>
      </c>
      <c r="I3" s="108" t="s">
        <v>33</v>
      </c>
      <c r="J3" s="109" t="s">
        <v>34</v>
      </c>
      <c r="K3" s="107" t="s">
        <v>41</v>
      </c>
      <c r="L3" s="108" t="s">
        <v>33</v>
      </c>
      <c r="M3" s="109" t="s">
        <v>34</v>
      </c>
      <c r="N3" s="107" t="s">
        <v>42</v>
      </c>
      <c r="O3" s="108" t="s">
        <v>33</v>
      </c>
      <c r="P3" s="109" t="s">
        <v>34</v>
      </c>
      <c r="Q3" s="107" t="s">
        <v>42</v>
      </c>
      <c r="R3" s="108" t="s">
        <v>33</v>
      </c>
      <c r="S3" s="109" t="s">
        <v>34</v>
      </c>
      <c r="T3" s="107" t="s">
        <v>41</v>
      </c>
      <c r="U3" s="108" t="s">
        <v>33</v>
      </c>
      <c r="V3" s="109" t="s">
        <v>34</v>
      </c>
    </row>
    <row r="4" spans="1:22" x14ac:dyDescent="0.35">
      <c r="A4" s="104" t="s">
        <v>35</v>
      </c>
      <c r="B4" s="110">
        <f>B14+B22</f>
        <v>289263.57142857142</v>
      </c>
      <c r="C4" s="111">
        <f>C14+C22</f>
        <v>224413004</v>
      </c>
      <c r="D4" s="111">
        <f>C4*A3</f>
        <v>22441300.400000002</v>
      </c>
      <c r="E4" s="111">
        <f>B12+B20</f>
        <v>34807.428571428572</v>
      </c>
      <c r="F4" s="111">
        <f>C12+C20</f>
        <v>27202577</v>
      </c>
      <c r="G4" s="111">
        <f>F4*$A$3</f>
        <v>2720257.7</v>
      </c>
      <c r="H4" s="111">
        <f>B13+B21</f>
        <v>1696.4285714285713</v>
      </c>
      <c r="I4" s="111">
        <f>C13+C21</f>
        <v>1116787</v>
      </c>
      <c r="J4" s="111">
        <f>I4*$A$3</f>
        <v>111678.70000000001</v>
      </c>
      <c r="K4" s="111">
        <f>B17+B25</f>
        <v>801632.57142857136</v>
      </c>
      <c r="L4" s="111">
        <f>C17+C25</f>
        <v>560166170</v>
      </c>
      <c r="M4" s="111">
        <f>L4*$A$3</f>
        <v>56016617</v>
      </c>
      <c r="N4" s="111">
        <f>B16+B24</f>
        <v>51393</v>
      </c>
      <c r="O4" s="111">
        <f>C16+C24</f>
        <v>32924991.076359503</v>
      </c>
      <c r="P4" s="111">
        <f>O4*$A$3</f>
        <v>3292499.1076359507</v>
      </c>
      <c r="Q4" s="111">
        <f>B15+B23</f>
        <v>260582.28571428571</v>
      </c>
      <c r="R4" s="111">
        <f>C15+C23</f>
        <v>190663067</v>
      </c>
      <c r="S4" s="111">
        <f>R4*$A$3</f>
        <v>19066306.699999999</v>
      </c>
      <c r="T4" s="111">
        <f>B18+B26</f>
        <v>14240.571428571428</v>
      </c>
      <c r="U4" s="111">
        <f>C18+C26</f>
        <v>2745874.9732857104</v>
      </c>
      <c r="V4" s="112">
        <f>$A$3*U4</f>
        <v>274587.49732857104</v>
      </c>
    </row>
    <row r="5" spans="1:22" ht="15" thickBot="1" x14ac:dyDescent="0.4">
      <c r="A5" s="105" t="s">
        <v>36</v>
      </c>
      <c r="B5" s="113">
        <f>B30+B37+B44</f>
        <v>26204.285714285714</v>
      </c>
      <c r="C5" s="100">
        <f>C30+C37+C44</f>
        <v>71570612.400000006</v>
      </c>
      <c r="D5" s="100">
        <f>C5*A3</f>
        <v>7157061.2400000012</v>
      </c>
      <c r="E5" s="100">
        <f>B28+B36+B43</f>
        <v>4462.7142857142853</v>
      </c>
      <c r="F5" s="100">
        <f>C28+C36+C43</f>
        <v>16776258</v>
      </c>
      <c r="G5" s="100">
        <f>F5*$A$3</f>
        <v>1677625.8</v>
      </c>
      <c r="H5" s="100">
        <f>F27+B29</f>
        <v>114739.42857142857</v>
      </c>
      <c r="I5" s="100">
        <f>G27+C29</f>
        <v>191125359.12629792</v>
      </c>
      <c r="J5" s="100">
        <f>I5*$A$3</f>
        <v>19112535.912629794</v>
      </c>
      <c r="K5" s="100">
        <f>B33+B40+B47</f>
        <v>63880.857142857145</v>
      </c>
      <c r="L5" s="100">
        <f>C33+C40+C47</f>
        <v>219459998</v>
      </c>
      <c r="M5" s="100">
        <f>L5*$A$3</f>
        <v>21945999.800000001</v>
      </c>
      <c r="N5" s="100">
        <f>B32+B39+B46</f>
        <v>3830.4285714285716</v>
      </c>
      <c r="O5" s="100">
        <f>C32+C39+C46</f>
        <v>10515800.460507561</v>
      </c>
      <c r="P5" s="100">
        <f>O5*$A$3</f>
        <v>1051580.046050756</v>
      </c>
      <c r="Q5" s="100">
        <f>B31+B38+B45</f>
        <v>24515.857142857141</v>
      </c>
      <c r="R5" s="100">
        <f>C31+C38+C45</f>
        <v>116421241</v>
      </c>
      <c r="S5" s="100">
        <f>R5*$A$3</f>
        <v>11642124.100000001</v>
      </c>
      <c r="T5" s="100">
        <f>B34+B41+B48</f>
        <v>1479</v>
      </c>
      <c r="U5" s="100">
        <f>C34+C41+C48</f>
        <v>5296161.5209999951</v>
      </c>
      <c r="V5" s="114">
        <f>$A$3*U5</f>
        <v>529616.15209999948</v>
      </c>
    </row>
    <row r="6" spans="1:22" ht="15.5" thickTop="1" thickBot="1" x14ac:dyDescent="0.4">
      <c r="A6" s="106" t="s">
        <v>37</v>
      </c>
      <c r="B6" s="115">
        <f>SUM(B4:B5)</f>
        <v>315467.85714285716</v>
      </c>
      <c r="C6" s="116">
        <f>SUM(C4:C5)</f>
        <v>295983616.39999998</v>
      </c>
      <c r="D6" s="116">
        <f>C6*A3</f>
        <v>29598361.640000001</v>
      </c>
      <c r="E6" s="116">
        <f>SUM(E4:E5)</f>
        <v>39270.142857142855</v>
      </c>
      <c r="F6" s="116">
        <f>SUM(F4:F5)</f>
        <v>43978835</v>
      </c>
      <c r="G6" s="116">
        <f>F6*A3</f>
        <v>4397883.5</v>
      </c>
      <c r="H6" s="116">
        <f t="shared" ref="H6:V6" si="0">SUM(H4:H5)</f>
        <v>116435.85714285713</v>
      </c>
      <c r="I6" s="116">
        <f t="shared" si="0"/>
        <v>192242146.12629792</v>
      </c>
      <c r="J6" s="116">
        <f t="shared" si="0"/>
        <v>19224214.612629794</v>
      </c>
      <c r="K6" s="116">
        <f t="shared" si="0"/>
        <v>865513.42857142852</v>
      </c>
      <c r="L6" s="116">
        <f t="shared" si="0"/>
        <v>779626168</v>
      </c>
      <c r="M6" s="116">
        <f t="shared" si="0"/>
        <v>77962616.799999997</v>
      </c>
      <c r="N6" s="116">
        <f t="shared" si="0"/>
        <v>55223.428571428572</v>
      </c>
      <c r="O6" s="116">
        <f t="shared" si="0"/>
        <v>43440791.536867067</v>
      </c>
      <c r="P6" s="116">
        <f t="shared" si="0"/>
        <v>4344079.1536867069</v>
      </c>
      <c r="Q6" s="116">
        <f t="shared" si="0"/>
        <v>285098.14285714284</v>
      </c>
      <c r="R6" s="116">
        <f t="shared" si="0"/>
        <v>307084308</v>
      </c>
      <c r="S6" s="116">
        <f t="shared" si="0"/>
        <v>30708430.800000001</v>
      </c>
      <c r="T6" s="116">
        <f t="shared" si="0"/>
        <v>15719.571428571428</v>
      </c>
      <c r="U6" s="116">
        <f t="shared" si="0"/>
        <v>8042036.4942857055</v>
      </c>
      <c r="V6" s="117">
        <f t="shared" si="0"/>
        <v>804203.64942857053</v>
      </c>
    </row>
    <row r="8" spans="1:22" ht="15" thickBot="1" x14ac:dyDescent="0.4"/>
    <row r="9" spans="1:22" ht="58.5" thickBot="1" x14ac:dyDescent="0.4">
      <c r="A9" s="129" t="s">
        <v>51</v>
      </c>
      <c r="B9" s="165" t="s">
        <v>0</v>
      </c>
      <c r="C9" s="130" t="s">
        <v>1</v>
      </c>
      <c r="D9" s="131" t="s">
        <v>53</v>
      </c>
      <c r="E9" s="132" t="s">
        <v>54</v>
      </c>
      <c r="F9" s="133" t="s">
        <v>2</v>
      </c>
      <c r="G9" s="134" t="s">
        <v>3</v>
      </c>
      <c r="H9" s="135" t="s">
        <v>4</v>
      </c>
      <c r="I9" s="135" t="s">
        <v>5</v>
      </c>
      <c r="J9" s="136" t="s">
        <v>58</v>
      </c>
      <c r="K9" s="145" t="s">
        <v>38</v>
      </c>
      <c r="L9" s="145" t="s">
        <v>56</v>
      </c>
      <c r="M9" s="145" t="s">
        <v>39</v>
      </c>
    </row>
    <row r="10" spans="1:22" ht="15" thickBot="1" x14ac:dyDescent="0.4">
      <c r="A10" s="9" t="s">
        <v>52</v>
      </c>
      <c r="B10" s="10">
        <f>AVERAGE(winterdata!B4,winterdata!B43,winterdata!B82,winterdata!B121,winterdata!B160,winterdata!B199,winterdata!B238)</f>
        <v>1578169.4285714286</v>
      </c>
      <c r="C10" s="10">
        <f>SUM(winterdata!C4,winterdata!C43,winterdata!C82,winterdata!C121,winterdata!C160,winterdata!C199,winterdata!C238)</f>
        <v>1486080427.3308668</v>
      </c>
      <c r="D10" s="10">
        <f>AVERAGE(winterdata!D4,winterdata!D43,winterdata!D82,winterdata!D121,winterdata!D160,winterdata!D199,winterdata!D238)</f>
        <v>75749</v>
      </c>
      <c r="E10" s="10">
        <f>SUM(winterdata!E4,winterdata!E43,winterdata!E82,winterdata!E121,winterdata!E160,winterdata!E199,winterdata!E238)</f>
        <v>663712690.93145168</v>
      </c>
      <c r="F10" s="11">
        <f>B10+D10</f>
        <v>1653918.4285714286</v>
      </c>
      <c r="G10" s="11">
        <f>C10+E10</f>
        <v>2149793118.2623186</v>
      </c>
      <c r="H10" s="12">
        <f>SUM(H11:H48)</f>
        <v>1</v>
      </c>
      <c r="I10" s="13">
        <f>SUM(I11:I48)</f>
        <v>1</v>
      </c>
      <c r="J10" s="13">
        <f>E10/G10</f>
        <v>0.30873328474878164</v>
      </c>
      <c r="K10" s="146">
        <f>C10/B10</f>
        <v>941.6482162349821</v>
      </c>
      <c r="L10" s="147">
        <f>E10/D10</f>
        <v>8761.9993786248233</v>
      </c>
      <c r="M10" s="148">
        <f>G10/F10</f>
        <v>1299.8181053700464</v>
      </c>
    </row>
    <row r="11" spans="1:22" x14ac:dyDescent="0.35">
      <c r="A11" s="137" t="s">
        <v>7</v>
      </c>
      <c r="B11" s="138">
        <f>AVERAGE(winterdata!B5,winterdata!B44,winterdata!B83,winterdata!B122,winterdata!B161,winterdata!B200,winterdata!B239)</f>
        <v>1304707</v>
      </c>
      <c r="C11" s="138">
        <f>SUM(winterdata!C5,winterdata!C44,winterdata!C83,winterdata!C122,winterdata!C161,winterdata!C200,winterdata!C239)</f>
        <v>937115100.95075631</v>
      </c>
      <c r="D11" s="138">
        <f>AVERAGE(winterdata!D5,winterdata!D44,winterdata!D83,winterdata!D122,winterdata!D161,winterdata!D200,winterdata!D239)</f>
        <v>39692.857142857145</v>
      </c>
      <c r="E11" s="138">
        <f>SUM(winterdata!E5,winterdata!E44,winterdata!E83,winterdata!E122,winterdata!E161,winterdata!E200,winterdata!E239)</f>
        <v>35562926.489</v>
      </c>
      <c r="F11" s="139">
        <f>B11+D11</f>
        <v>1344399.857142857</v>
      </c>
      <c r="G11" s="139">
        <f>C11+E11</f>
        <v>972678027.43975627</v>
      </c>
      <c r="H11" s="166">
        <f>G11/G$10</f>
        <v>0.45245192161838044</v>
      </c>
      <c r="I11" s="186">
        <f>F11/F10</f>
        <v>0.81285741419791901</v>
      </c>
      <c r="J11" s="189">
        <f>E11/G11</f>
        <v>3.6561868866933592E-2</v>
      </c>
      <c r="K11" s="149">
        <f t="shared" ref="K11:K48" si="1">C11/B11</f>
        <v>718.25712665813569</v>
      </c>
      <c r="L11" s="150">
        <f t="shared" ref="L11:L48" si="2">E11/D11</f>
        <v>895.95279979485326</v>
      </c>
      <c r="M11" s="151">
        <f t="shared" ref="M11:M48" si="3">G11/F11</f>
        <v>723.50351889125398</v>
      </c>
    </row>
    <row r="12" spans="1:22" x14ac:dyDescent="0.35">
      <c r="A12" s="17" t="s">
        <v>8</v>
      </c>
      <c r="B12" s="120">
        <f>AVERAGE(winterdata!B6,winterdata!B45,winterdata!B84,winterdata!B123,winterdata!B162,winterdata!B201,winterdata!B240)</f>
        <v>28695.857142857141</v>
      </c>
      <c r="C12" s="120">
        <f>SUM(winterdata!C6,winterdata!C45,winterdata!C84,winterdata!C123,winterdata!C162,winterdata!C201,winterdata!C240)</f>
        <v>22751912</v>
      </c>
      <c r="D12" s="120">
        <f>AVERAGE(winterdata!D6,winterdata!D45,winterdata!D84,winterdata!D123,winterdata!D162,winterdata!D201,winterdata!D240)</f>
        <v>16437.428571428572</v>
      </c>
      <c r="E12" s="120">
        <f>SUM(winterdata!E6,winterdata!E45,winterdata!E84,winterdata!E123,winterdata!E162,winterdata!E201,winterdata!E240)</f>
        <v>17188357</v>
      </c>
      <c r="F12" s="76">
        <f>B12+D12</f>
        <v>45133.28571428571</v>
      </c>
      <c r="G12" s="19">
        <f t="shared" ref="F12:G41" si="4">C12+E12</f>
        <v>39940269</v>
      </c>
      <c r="H12" s="167"/>
      <c r="I12" s="187"/>
      <c r="J12" s="190"/>
      <c r="K12" s="152">
        <f t="shared" si="1"/>
        <v>792.86399729179425</v>
      </c>
      <c r="L12" s="153">
        <f t="shared" si="2"/>
        <v>1045.6840572908518</v>
      </c>
      <c r="M12" s="154">
        <f t="shared" si="3"/>
        <v>884.94042407725692</v>
      </c>
    </row>
    <row r="13" spans="1:22" x14ac:dyDescent="0.35">
      <c r="A13" s="17" t="s">
        <v>9</v>
      </c>
      <c r="B13" s="120">
        <f>AVERAGE(winterdata!B7,winterdata!B46,winterdata!B85,winterdata!B124,winterdata!B163,winterdata!B202,winterdata!B241)</f>
        <v>1582.2857142857142</v>
      </c>
      <c r="C13" s="120">
        <f>SUM(winterdata!C7,winterdata!C46,winterdata!C85,winterdata!C124,winterdata!C163,winterdata!C202,winterdata!C241)</f>
        <v>1050891</v>
      </c>
      <c r="D13" s="120">
        <f>AVERAGE(winterdata!D7,winterdata!D46,winterdata!D85,winterdata!D124,winterdata!D163,winterdata!D202,winterdata!D241)</f>
        <v>0</v>
      </c>
      <c r="E13" s="120">
        <f>SUM(winterdata!E7,winterdata!E46,winterdata!E85,winterdata!E124,winterdata!E163,winterdata!E202,winterdata!E241)</f>
        <v>0</v>
      </c>
      <c r="F13" s="76">
        <f t="shared" si="4"/>
        <v>1582.2857142857142</v>
      </c>
      <c r="G13" s="19">
        <f t="shared" si="4"/>
        <v>1050891</v>
      </c>
      <c r="H13" s="167"/>
      <c r="I13" s="187"/>
      <c r="J13" s="190"/>
      <c r="K13" s="152">
        <f t="shared" si="1"/>
        <v>664.16007583965336</v>
      </c>
      <c r="L13" s="153"/>
      <c r="M13" s="154">
        <f t="shared" si="3"/>
        <v>664.16007583965336</v>
      </c>
    </row>
    <row r="14" spans="1:22" x14ac:dyDescent="0.35">
      <c r="A14" s="17" t="s">
        <v>10</v>
      </c>
      <c r="B14" s="120">
        <f>AVERAGE(winterdata!B8,winterdata!B47,winterdata!B86,winterdata!B125,winterdata!B164,winterdata!B203,winterdata!B242)</f>
        <v>250128.57142857142</v>
      </c>
      <c r="C14" s="120">
        <f>SUM(winterdata!C8,winterdata!C47,winterdata!C86,winterdata!C125,winterdata!C164,winterdata!C203,winterdata!C242)</f>
        <v>193315727</v>
      </c>
      <c r="D14" s="120">
        <f>AVERAGE(winterdata!D8,winterdata!D47,winterdata!D86,winterdata!D125,winterdata!D164,winterdata!D203,winterdata!D242)</f>
        <v>834.71428571428567</v>
      </c>
      <c r="E14" s="120">
        <f>SUM(winterdata!E8,winterdata!E47,winterdata!E86,winterdata!E125,winterdata!E164,winterdata!E203,winterdata!E242)</f>
        <v>634767.80000000005</v>
      </c>
      <c r="F14" s="76">
        <f t="shared" si="4"/>
        <v>250963.28571428571</v>
      </c>
      <c r="G14" s="19">
        <f t="shared" si="4"/>
        <v>193950494.80000001</v>
      </c>
      <c r="H14" s="167"/>
      <c r="I14" s="187"/>
      <c r="J14" s="190"/>
      <c r="K14" s="152">
        <f t="shared" si="1"/>
        <v>772.86543434804958</v>
      </c>
      <c r="L14" s="153"/>
      <c r="M14" s="154">
        <f t="shared" si="3"/>
        <v>772.82417724163417</v>
      </c>
    </row>
    <row r="15" spans="1:22" x14ac:dyDescent="0.35">
      <c r="A15" s="17" t="s">
        <v>11</v>
      </c>
      <c r="B15" s="120">
        <f>AVERAGE(winterdata!B9,winterdata!B48,winterdata!B87,winterdata!B126,winterdata!B165,winterdata!B204,winterdata!B243)</f>
        <v>231637.85714285713</v>
      </c>
      <c r="C15" s="120">
        <f>SUM(winterdata!C9,winterdata!C48,winterdata!C87,winterdata!C126,winterdata!C165,winterdata!C204,winterdata!C243)</f>
        <v>170563826</v>
      </c>
      <c r="D15" s="120">
        <f>AVERAGE(winterdata!D9,winterdata!D48,winterdata!D87,winterdata!D126,winterdata!D165,winterdata!D204,winterdata!D243)</f>
        <v>2972.5714285714284</v>
      </c>
      <c r="E15" s="120">
        <f>SUM(winterdata!E9,winterdata!E48,winterdata!E87,winterdata!E126,winterdata!E165,winterdata!E204,winterdata!E243)</f>
        <v>2437298</v>
      </c>
      <c r="F15" s="76">
        <f t="shared" si="4"/>
        <v>234610.42857142855</v>
      </c>
      <c r="G15" s="19">
        <f t="shared" si="4"/>
        <v>173001124</v>
      </c>
      <c r="H15" s="167"/>
      <c r="I15" s="187"/>
      <c r="J15" s="190"/>
      <c r="K15" s="152">
        <f t="shared" si="1"/>
        <v>736.33830024083159</v>
      </c>
      <c r="L15" s="153">
        <f t="shared" si="2"/>
        <v>819.92916186082277</v>
      </c>
      <c r="M15" s="154">
        <f t="shared" si="3"/>
        <v>737.39741687283424</v>
      </c>
    </row>
    <row r="16" spans="1:22" x14ac:dyDescent="0.35">
      <c r="A16" s="17" t="s">
        <v>12</v>
      </c>
      <c r="B16" s="120">
        <f>AVERAGE(winterdata!B10,winterdata!B49,winterdata!B88,winterdata!B127,winterdata!B166,winterdata!B205,winterdata!B244)</f>
        <v>41489.142857142855</v>
      </c>
      <c r="C16" s="120">
        <f>SUM(winterdata!C10,winterdata!C49,winterdata!C88,winterdata!C127,winterdata!C166,winterdata!C205,winterdata!C244)</f>
        <v>26535605.56775628</v>
      </c>
      <c r="D16" s="120">
        <f>AVERAGE(winterdata!D10,winterdata!D49,winterdata!D88,winterdata!D127,winterdata!D166,winterdata!D205,winterdata!D244)</f>
        <v>238</v>
      </c>
      <c r="E16" s="120">
        <f>SUM(winterdata!E10,winterdata!E49,winterdata!E88,winterdata!E127,winterdata!E166,winterdata!E205,winterdata!E244)</f>
        <v>178586</v>
      </c>
      <c r="F16" s="76">
        <f t="shared" si="4"/>
        <v>41727.142857142855</v>
      </c>
      <c r="G16" s="19">
        <f t="shared" si="4"/>
        <v>26714191.56775628</v>
      </c>
      <c r="H16" s="167"/>
      <c r="I16" s="187"/>
      <c r="J16" s="190"/>
      <c r="K16" s="152">
        <f t="shared" si="1"/>
        <v>639.57950780339775</v>
      </c>
      <c r="L16" s="153">
        <f t="shared" si="2"/>
        <v>750.36134453781517</v>
      </c>
      <c r="M16" s="154">
        <f t="shared" si="3"/>
        <v>640.21137654248344</v>
      </c>
    </row>
    <row r="17" spans="1:13" x14ac:dyDescent="0.35">
      <c r="A17" s="17" t="s">
        <v>13</v>
      </c>
      <c r="B17" s="120">
        <f>AVERAGE(winterdata!B11,winterdata!B50,winterdata!B89,winterdata!B128,winterdata!B167,winterdata!B206,winterdata!B245)</f>
        <v>739515.14285714284</v>
      </c>
      <c r="C17" s="120">
        <f>SUM(winterdata!C11,winterdata!C50,winterdata!C89,winterdata!C128,winterdata!C167,winterdata!C206,winterdata!C245)</f>
        <v>515630821</v>
      </c>
      <c r="D17" s="120">
        <f>AVERAGE(winterdata!D11,winterdata!D50,winterdata!D89,winterdata!D128,winterdata!D167,winterdata!D206,winterdata!D245)</f>
        <v>19205</v>
      </c>
      <c r="E17" s="120">
        <f>SUM(winterdata!E11,winterdata!E50,winterdata!E89,winterdata!E128,winterdata!E167,winterdata!E206,winterdata!E245)</f>
        <v>15120365</v>
      </c>
      <c r="F17" s="76">
        <f t="shared" si="4"/>
        <v>758720.14285714284</v>
      </c>
      <c r="G17" s="19">
        <f t="shared" si="4"/>
        <v>530751186</v>
      </c>
      <c r="H17" s="167"/>
      <c r="I17" s="187"/>
      <c r="J17" s="190"/>
      <c r="K17" s="152">
        <f t="shared" si="1"/>
        <v>697.25525701589038</v>
      </c>
      <c r="L17" s="153">
        <f t="shared" si="2"/>
        <v>787.31398073418382</v>
      </c>
      <c r="M17" s="154">
        <f t="shared" si="3"/>
        <v>699.53485616096737</v>
      </c>
    </row>
    <row r="18" spans="1:13" ht="15" thickBot="1" x14ac:dyDescent="0.4">
      <c r="A18" s="21" t="s">
        <v>14</v>
      </c>
      <c r="B18" s="120">
        <f>AVERAGE(winterdata!B12,winterdata!B51,winterdata!B90,winterdata!B129,winterdata!B168,winterdata!B207,winterdata!B246)</f>
        <v>11658.142857142857</v>
      </c>
      <c r="C18" s="120">
        <f>AVERAGE(winterdata!C12,winterdata!C51,winterdata!C90,winterdata!C129,winterdata!C168,winterdata!C207,winterdata!C246)</f>
        <v>1038045.4832857141</v>
      </c>
      <c r="D18" s="120">
        <f>AVERAGE(winterdata!D12,winterdata!D51,winterdata!D90,winterdata!D129,winterdata!D168,winterdata!D207,winterdata!D246)</f>
        <v>5.1428571428571432</v>
      </c>
      <c r="E18" s="120">
        <f>SUM(winterdata!E12,winterdata!E51,winterdata!E90,winterdata!E129,winterdata!E168,winterdata!E207,winterdata!E246)</f>
        <v>3552.688999999998</v>
      </c>
      <c r="F18" s="77">
        <f t="shared" si="4"/>
        <v>11663.285714285714</v>
      </c>
      <c r="G18" s="23">
        <f t="shared" si="4"/>
        <v>1041598.1722857141</v>
      </c>
      <c r="H18" s="179"/>
      <c r="I18" s="188"/>
      <c r="J18" s="191"/>
      <c r="K18" s="155">
        <f t="shared" si="1"/>
        <v>89.040381131520562</v>
      </c>
      <c r="L18" s="156">
        <f t="shared" si="2"/>
        <v>690.80063888888844</v>
      </c>
      <c r="M18" s="157">
        <f t="shared" si="3"/>
        <v>89.305723773011749</v>
      </c>
    </row>
    <row r="19" spans="1:13" x14ac:dyDescent="0.35">
      <c r="A19" s="137" t="s">
        <v>15</v>
      </c>
      <c r="B19" s="140">
        <f>AVERAGE(winterdata!B13,winterdata!B52,winterdata!B91,winterdata!B130,winterdata!B169,winterdata!B208,winterdata!B247)</f>
        <v>148908.85714285713</v>
      </c>
      <c r="C19" s="140">
        <f>SUM(winterdata!C13,winterdata!C52,winterdata!C91,winterdata!C130,winterdata!C169,winterdata!C208,winterdata!C247)</f>
        <v>108345642.99860322</v>
      </c>
      <c r="D19" s="140">
        <f>AVERAGE(winterdata!D13,winterdata!D52,winterdata!D91,winterdata!D130,winterdata!D169,winterdata!D208,winterdata!D247)</f>
        <v>10940.857142857143</v>
      </c>
      <c r="E19" s="140">
        <f>SUM(winterdata!E13,winterdata!E52,winterdata!E91,winterdata!E130,winterdata!E169,winterdata!E208,winterdata!E247)</f>
        <v>9004249</v>
      </c>
      <c r="F19" s="141">
        <f t="shared" si="4"/>
        <v>159849.71428571426</v>
      </c>
      <c r="G19" s="141">
        <f t="shared" si="4"/>
        <v>117349891.99860322</v>
      </c>
      <c r="H19" s="166">
        <f>G19/G10</f>
        <v>5.4586597659898241E-2</v>
      </c>
      <c r="I19" s="180">
        <f>F19/F10</f>
        <v>9.6649091952971583E-2</v>
      </c>
      <c r="J19" s="183">
        <f>E19/G19</f>
        <v>7.6729930012267716E-2</v>
      </c>
      <c r="K19" s="149">
        <f t="shared" si="1"/>
        <v>727.59703537755854</v>
      </c>
      <c r="L19" s="150">
        <f t="shared" si="2"/>
        <v>822.99301438905286</v>
      </c>
      <c r="M19" s="151">
        <f t="shared" si="3"/>
        <v>734.12637941193213</v>
      </c>
    </row>
    <row r="20" spans="1:13" x14ac:dyDescent="0.35">
      <c r="A20" s="17" t="s">
        <v>8</v>
      </c>
      <c r="B20" s="120">
        <f>AVERAGE(winterdata!B14,winterdata!B53,winterdata!B92,winterdata!B131,winterdata!B170,winterdata!B209,winterdata!B248)</f>
        <v>6111.5714285714284</v>
      </c>
      <c r="C20" s="120">
        <f>SUM(winterdata!C14,winterdata!C53,winterdata!C92,winterdata!C131,winterdata!C170,winterdata!C209,winterdata!C248)</f>
        <v>4450665</v>
      </c>
      <c r="D20" s="120">
        <f>AVERAGE(winterdata!D14,winterdata!D53,winterdata!D92,winterdata!D131,winterdata!D170,winterdata!D209,winterdata!D248)</f>
        <v>3604.8571428571427</v>
      </c>
      <c r="E20" s="120">
        <f>SUM(winterdata!E14,winterdata!E53,winterdata!E92,winterdata!E131,winterdata!E170,winterdata!E209,winterdata!E248)</f>
        <v>3404117</v>
      </c>
      <c r="F20" s="80">
        <f t="shared" si="4"/>
        <v>9716.4285714285706</v>
      </c>
      <c r="G20" s="25">
        <f t="shared" si="4"/>
        <v>7854782</v>
      </c>
      <c r="H20" s="167"/>
      <c r="I20" s="181"/>
      <c r="J20" s="184"/>
      <c r="K20" s="152">
        <f t="shared" si="1"/>
        <v>728.23578223977938</v>
      </c>
      <c r="L20" s="153"/>
      <c r="M20" s="154">
        <f t="shared" si="3"/>
        <v>808.40217599059042</v>
      </c>
    </row>
    <row r="21" spans="1:13" x14ac:dyDescent="0.35">
      <c r="A21" s="17" t="s">
        <v>9</v>
      </c>
      <c r="B21" s="120">
        <f>AVERAGE(winterdata!B15,winterdata!B54,winterdata!B93,winterdata!B132,winterdata!B171,winterdata!B210,winterdata!B249)</f>
        <v>114.14285714285714</v>
      </c>
      <c r="C21" s="120">
        <f>SUM(winterdata!C15,winterdata!C54,winterdata!C93,winterdata!C132,winterdata!C171,winterdata!C210,winterdata!C249)</f>
        <v>65896</v>
      </c>
      <c r="D21" s="120">
        <f>AVERAGE(winterdata!D15,winterdata!D54,winterdata!D93,winterdata!D132,winterdata!D171,winterdata!D210,winterdata!D249)</f>
        <v>0</v>
      </c>
      <c r="E21" s="120">
        <f>SUM(winterdata!E15,winterdata!E54,winterdata!E93,winterdata!E132,winterdata!E171,winterdata!E210,winterdata!E249)</f>
        <v>0</v>
      </c>
      <c r="F21" s="80">
        <f t="shared" si="4"/>
        <v>114.14285714285714</v>
      </c>
      <c r="G21" s="25">
        <f t="shared" si="4"/>
        <v>65896</v>
      </c>
      <c r="H21" s="167"/>
      <c r="I21" s="181"/>
      <c r="J21" s="184"/>
      <c r="K21" s="152">
        <f t="shared" si="1"/>
        <v>577.31163954943679</v>
      </c>
      <c r="L21" s="153"/>
      <c r="M21" s="154">
        <f t="shared" si="3"/>
        <v>577.31163954943679</v>
      </c>
    </row>
    <row r="22" spans="1:13" x14ac:dyDescent="0.35">
      <c r="A22" s="17" t="s">
        <v>10</v>
      </c>
      <c r="B22" s="120">
        <f>AVERAGE(winterdata!B16,winterdata!B55,winterdata!B94,winterdata!B133,winterdata!B172,winterdata!B211,winterdata!B250)</f>
        <v>39135</v>
      </c>
      <c r="C22" s="120">
        <f>SUM(winterdata!C16,winterdata!C55,winterdata!C94,winterdata!C133,winterdata!C172,winterdata!C211,winterdata!C250)</f>
        <v>31097277</v>
      </c>
      <c r="D22" s="120">
        <f>AVERAGE(winterdata!D16,winterdata!D55,winterdata!D94,winterdata!D133,winterdata!D172,winterdata!D211,winterdata!D250)</f>
        <v>140.57142857142858</v>
      </c>
      <c r="E22" s="120">
        <f>SUM(winterdata!E16,winterdata!E55,winterdata!E94,winterdata!E133,winterdata!E172,winterdata!E211,winterdata!E250)</f>
        <v>104398</v>
      </c>
      <c r="F22" s="80">
        <f t="shared" si="4"/>
        <v>39275.571428571428</v>
      </c>
      <c r="G22" s="25">
        <f t="shared" si="4"/>
        <v>31201675</v>
      </c>
      <c r="H22" s="167"/>
      <c r="I22" s="181"/>
      <c r="J22" s="184"/>
      <c r="K22" s="152">
        <f t="shared" si="1"/>
        <v>794.61548486009963</v>
      </c>
      <c r="L22" s="153"/>
      <c r="M22" s="154">
        <f t="shared" si="3"/>
        <v>794.42956181414115</v>
      </c>
    </row>
    <row r="23" spans="1:13" x14ac:dyDescent="0.35">
      <c r="A23" s="17" t="s">
        <v>11</v>
      </c>
      <c r="B23" s="120">
        <f>AVERAGE(winterdata!B17,winterdata!B56,winterdata!B95,winterdata!B134,winterdata!B173,winterdata!B212,winterdata!B251)</f>
        <v>28944.428571428572</v>
      </c>
      <c r="C23" s="120">
        <f>SUM(winterdata!C17,winterdata!C56,winterdata!C95,winterdata!C134,winterdata!C173,winterdata!C212,winterdata!C251)</f>
        <v>20099241</v>
      </c>
      <c r="D23" s="120">
        <f>AVERAGE(winterdata!D17,winterdata!D56,winterdata!D95,winterdata!D134,winterdata!D173,winterdata!D212,winterdata!D251)</f>
        <v>1458</v>
      </c>
      <c r="E23" s="120">
        <f>SUM(winterdata!E17,winterdata!E56,winterdata!E95,winterdata!E134,winterdata!E173,winterdata!E212,winterdata!E251)</f>
        <v>1093916</v>
      </c>
      <c r="F23" s="80">
        <f t="shared" si="4"/>
        <v>30402.428571428572</v>
      </c>
      <c r="G23" s="25">
        <f t="shared" si="4"/>
        <v>21193157</v>
      </c>
      <c r="H23" s="167"/>
      <c r="I23" s="181"/>
      <c r="J23" s="184"/>
      <c r="K23" s="152">
        <f t="shared" si="1"/>
        <v>694.40793935176271</v>
      </c>
      <c r="L23" s="153">
        <f t="shared" si="2"/>
        <v>750.28532235939645</v>
      </c>
      <c r="M23" s="154">
        <f t="shared" si="3"/>
        <v>697.08763397660903</v>
      </c>
    </row>
    <row r="24" spans="1:13" x14ac:dyDescent="0.35">
      <c r="A24" s="17" t="s">
        <v>12</v>
      </c>
      <c r="B24" s="120">
        <f>AVERAGE(winterdata!B18,winterdata!B57,winterdata!B96,winterdata!B135,winterdata!B174,winterdata!B213,winterdata!B252)</f>
        <v>9903.8571428571431</v>
      </c>
      <c r="C24" s="120">
        <f>SUM(winterdata!C18,winterdata!C57,winterdata!C96,winterdata!C135,winterdata!C174,winterdata!C213,winterdata!C252)</f>
        <v>6389385.5086032217</v>
      </c>
      <c r="D24" s="120">
        <f>AVERAGE(winterdata!D18,winterdata!D57,winterdata!D96,winterdata!D135,winterdata!D174,winterdata!D213,winterdata!D252)</f>
        <v>0</v>
      </c>
      <c r="E24" s="120">
        <f>SUM(winterdata!E18,winterdata!E57,winterdata!E96,winterdata!E135,winterdata!E174,winterdata!E213,winterdata!E252)</f>
        <v>0</v>
      </c>
      <c r="F24" s="80">
        <f t="shared" si="4"/>
        <v>9903.8571428571431</v>
      </c>
      <c r="G24" s="25">
        <f t="shared" si="4"/>
        <v>6389385.5086032217</v>
      </c>
      <c r="H24" s="167"/>
      <c r="I24" s="181"/>
      <c r="J24" s="184"/>
      <c r="K24" s="152">
        <f t="shared" si="1"/>
        <v>645.14112193261712</v>
      </c>
      <c r="L24" s="153"/>
      <c r="M24" s="154">
        <f t="shared" si="3"/>
        <v>645.14112193261712</v>
      </c>
    </row>
    <row r="25" spans="1:13" x14ac:dyDescent="0.35">
      <c r="A25" s="17" t="s">
        <v>13</v>
      </c>
      <c r="B25" s="120">
        <f>AVERAGE(winterdata!B19,winterdata!B58,winterdata!B97,winterdata!B136,winterdata!B175,winterdata!B214,winterdata!B253)</f>
        <v>62117.428571428572</v>
      </c>
      <c r="C25" s="120">
        <f>SUM(winterdata!C19,winterdata!C58,winterdata!C97,winterdata!C136,winterdata!C175,winterdata!C214,winterdata!C253)</f>
        <v>44535349</v>
      </c>
      <c r="D25" s="120">
        <f>AVERAGE(winterdata!D19,winterdata!D58,winterdata!D97,winterdata!D136,winterdata!D175,winterdata!D214,winterdata!D253)</f>
        <v>5737.4285714285716</v>
      </c>
      <c r="E25" s="120">
        <f>SUM(winterdata!E19,winterdata!E58,winterdata!E97,winterdata!E136,winterdata!E175,winterdata!E214,winterdata!E253)</f>
        <v>4401818</v>
      </c>
      <c r="F25" s="80">
        <f t="shared" si="4"/>
        <v>67854.857142857145</v>
      </c>
      <c r="G25" s="25">
        <f t="shared" si="4"/>
        <v>48937167</v>
      </c>
      <c r="H25" s="167"/>
      <c r="I25" s="181"/>
      <c r="J25" s="184"/>
      <c r="K25" s="152">
        <f t="shared" si="1"/>
        <v>716.95416285284557</v>
      </c>
      <c r="L25" s="153"/>
      <c r="M25" s="154">
        <f t="shared" si="3"/>
        <v>721.20359633166584</v>
      </c>
    </row>
    <row r="26" spans="1:13" ht="15" thickBot="1" x14ac:dyDescent="0.4">
      <c r="A26" s="21" t="s">
        <v>14</v>
      </c>
      <c r="B26" s="120">
        <f>AVERAGE(winterdata!B20,winterdata!B59,winterdata!B98,winterdata!B137,winterdata!B176,winterdata!B215,winterdata!B254)</f>
        <v>2582.4285714285716</v>
      </c>
      <c r="C26" s="120">
        <f>SUM(winterdata!C20,winterdata!C59,winterdata!C98,winterdata!C137,winterdata!C176,winterdata!C215,winterdata!C254)</f>
        <v>1707829.4899999965</v>
      </c>
      <c r="D26" s="120">
        <f>AVERAGE(winterdata!D20,winterdata!D59,winterdata!D98,winterdata!D137,winterdata!D176,winterdata!D215,winterdata!D254)</f>
        <v>0</v>
      </c>
      <c r="E26" s="120">
        <f>SUM(winterdata!E20,winterdata!E59,winterdata!E98,winterdata!E137,winterdata!E176,winterdata!E215,winterdata!E254)</f>
        <v>0</v>
      </c>
      <c r="F26" s="81">
        <f t="shared" si="4"/>
        <v>2582.4285714285716</v>
      </c>
      <c r="G26" s="26">
        <f t="shared" si="4"/>
        <v>1707829.4899999965</v>
      </c>
      <c r="H26" s="179"/>
      <c r="I26" s="182"/>
      <c r="J26" s="185"/>
      <c r="K26" s="155">
        <f t="shared" si="1"/>
        <v>661.32690324721887</v>
      </c>
      <c r="L26" s="156"/>
      <c r="M26" s="157">
        <f t="shared" si="3"/>
        <v>661.32690324721887</v>
      </c>
    </row>
    <row r="27" spans="1:13" x14ac:dyDescent="0.35">
      <c r="A27" s="137" t="s">
        <v>16</v>
      </c>
      <c r="B27" s="140">
        <f>AVERAGE(winterdata!B21,winterdata!B60,winterdata!B99,winterdata!B138,winterdata!B177,winterdata!B216,winterdata!B255)</f>
        <v>101866.42857142857</v>
      </c>
      <c r="C27" s="140">
        <f>SUM(winterdata!C21,winterdata!C60,winterdata!C99,winterdata!C138,winterdata!C177,winterdata!C216,winterdata!C255)</f>
        <v>153253532.10626552</v>
      </c>
      <c r="D27" s="140">
        <f>AVERAGE(winterdata!D21,winterdata!D60,winterdata!D99,winterdata!D138,winterdata!D177,winterdata!D216,winterdata!D255)</f>
        <v>12692.571428571429</v>
      </c>
      <c r="E27" s="140">
        <f>SUM(winterdata!E21,winterdata!E60,winterdata!E99,winterdata!E138,winterdata!E177,winterdata!E216,winterdata!E255)</f>
        <v>37292215.020032413</v>
      </c>
      <c r="F27" s="141">
        <f t="shared" si="4"/>
        <v>114559</v>
      </c>
      <c r="G27" s="141">
        <f t="shared" si="4"/>
        <v>190545747.12629792</v>
      </c>
      <c r="H27" s="166">
        <f>G27/G10</f>
        <v>8.8634457663682706E-2</v>
      </c>
      <c r="I27" s="180">
        <f>F27/F10</f>
        <v>6.9265205599619739E-2</v>
      </c>
      <c r="J27" s="183">
        <f>E27/G27</f>
        <v>0.19571265999085413</v>
      </c>
      <c r="K27" s="149">
        <f t="shared" si="1"/>
        <v>1504.4557294830888</v>
      </c>
      <c r="L27" s="150">
        <f t="shared" si="2"/>
        <v>2938.1134650214622</v>
      </c>
      <c r="M27" s="151">
        <f t="shared" si="3"/>
        <v>1663.2979261891071</v>
      </c>
    </row>
    <row r="28" spans="1:13" x14ac:dyDescent="0.35">
      <c r="A28" s="17" t="s">
        <v>8</v>
      </c>
      <c r="B28" s="120">
        <f>AVERAGE(winterdata!B22,winterdata!B61,winterdata!B100,winterdata!B139,winterdata!B178,winterdata!B217,winterdata!B256)</f>
        <v>4053.7142857142858</v>
      </c>
      <c r="C28" s="120">
        <f>SUM(winterdata!C22,winterdata!C61,winterdata!C100,winterdata!C139,winterdata!C178,winterdata!C217,winterdata!C256)</f>
        <v>7407466</v>
      </c>
      <c r="D28" s="120">
        <f>AVERAGE(winterdata!D22,winterdata!D61,winterdata!D100,winterdata!D139,winterdata!D178,winterdata!D217,winterdata!D256)</f>
        <v>2824.1428571428573</v>
      </c>
      <c r="E28" s="120">
        <f>SUM(winterdata!E22,winterdata!E61,winterdata!E100,winterdata!E139,winterdata!E178,winterdata!E217,winterdata!E256)</f>
        <v>7067972</v>
      </c>
      <c r="F28" s="80">
        <f t="shared" si="4"/>
        <v>6877.8571428571431</v>
      </c>
      <c r="G28" s="25">
        <f t="shared" si="4"/>
        <v>14475438</v>
      </c>
      <c r="H28" s="167"/>
      <c r="I28" s="181"/>
      <c r="J28" s="184"/>
      <c r="K28" s="152">
        <f t="shared" si="1"/>
        <v>1827.3280941640824</v>
      </c>
      <c r="L28" s="153">
        <f t="shared" si="2"/>
        <v>2502.6963427588648</v>
      </c>
      <c r="M28" s="154">
        <f t="shared" si="3"/>
        <v>2104.643597465988</v>
      </c>
    </row>
    <row r="29" spans="1:13" x14ac:dyDescent="0.35">
      <c r="A29" s="17" t="s">
        <v>9</v>
      </c>
      <c r="B29" s="120">
        <f>AVERAGE(winterdata!B23,winterdata!B62,winterdata!B101,winterdata!B140,winterdata!B179,winterdata!B218,winterdata!B257)</f>
        <v>180.42857142857142</v>
      </c>
      <c r="C29" s="120">
        <f>SUM(winterdata!C23,winterdata!C62,winterdata!C101,winterdata!C140,winterdata!C179,winterdata!C218,winterdata!C257)</f>
        <v>579612</v>
      </c>
      <c r="D29" s="120">
        <f>AVERAGE(winterdata!D23,winterdata!D62,winterdata!D101,winterdata!D140,winterdata!D179,winterdata!D218,winterdata!D257)</f>
        <v>0</v>
      </c>
      <c r="E29" s="120">
        <f>SUM(winterdata!E23,winterdata!E62,winterdata!E101,winterdata!E140,winterdata!E179,winterdata!E218,winterdata!E257)</f>
        <v>0</v>
      </c>
      <c r="F29" s="80">
        <f t="shared" si="4"/>
        <v>180.42857142857142</v>
      </c>
      <c r="G29" s="25">
        <f t="shared" si="4"/>
        <v>579612</v>
      </c>
      <c r="H29" s="167"/>
      <c r="I29" s="181"/>
      <c r="J29" s="184"/>
      <c r="K29" s="152">
        <f t="shared" si="1"/>
        <v>3212.4180522565321</v>
      </c>
      <c r="L29" s="153"/>
      <c r="M29" s="154">
        <f t="shared" si="3"/>
        <v>3212.4180522565321</v>
      </c>
    </row>
    <row r="30" spans="1:13" x14ac:dyDescent="0.35">
      <c r="A30" s="17" t="s">
        <v>10</v>
      </c>
      <c r="B30" s="120">
        <f>AVERAGE(winterdata!B24,winterdata!B63,winterdata!B102,winterdata!B141,winterdata!B180,winterdata!B219,winterdata!B258)</f>
        <v>21481.857142857141</v>
      </c>
      <c r="C30" s="120">
        <f>SUM(winterdata!C24,winterdata!C63,winterdata!C102,winterdata!C141,winterdata!C180,winterdata!C219,winterdata!C258)</f>
        <v>22683657.300000001</v>
      </c>
      <c r="D30" s="120">
        <f>AVERAGE(winterdata!D24,winterdata!D63,winterdata!D102,winterdata!D141,winterdata!D180,winterdata!D219,winterdata!D258)</f>
        <v>2125.2857142857142</v>
      </c>
      <c r="E30" s="120">
        <f>SUM(winterdata!E24,winterdata!E63,winterdata!E102,winterdata!E141,winterdata!E180,winterdata!E219,winterdata!E258)</f>
        <v>3336357.0999999996</v>
      </c>
      <c r="F30" s="80">
        <f t="shared" si="4"/>
        <v>23607.142857142855</v>
      </c>
      <c r="G30" s="25">
        <f t="shared" si="4"/>
        <v>26020014.399999999</v>
      </c>
      <c r="H30" s="167"/>
      <c r="I30" s="181"/>
      <c r="J30" s="184"/>
      <c r="K30" s="152">
        <f t="shared" si="1"/>
        <v>1055.94489103762</v>
      </c>
      <c r="L30" s="153"/>
      <c r="M30" s="154">
        <f t="shared" si="3"/>
        <v>1102.209384568835</v>
      </c>
    </row>
    <row r="31" spans="1:13" x14ac:dyDescent="0.35">
      <c r="A31" s="17" t="s">
        <v>11</v>
      </c>
      <c r="B31" s="120">
        <f>AVERAGE(winterdata!B25,winterdata!B64,winterdata!B103,winterdata!B142,winterdata!B181,winterdata!B220,winterdata!B259)</f>
        <v>22197.285714285714</v>
      </c>
      <c r="C31" s="120">
        <f>SUM(winterdata!C25,winterdata!C64,winterdata!C103,winterdata!C142,winterdata!C181,winterdata!C220,winterdata!C259)</f>
        <v>42561982</v>
      </c>
      <c r="D31" s="120">
        <f>AVERAGE(winterdata!D25,winterdata!D64,winterdata!D103,winterdata!D142,winterdata!D181,winterdata!D220,winterdata!D259)</f>
        <v>2183</v>
      </c>
      <c r="E31" s="120">
        <f>SUM(winterdata!E25,winterdata!E64,winterdata!E103,winterdata!E142,winterdata!E181,winterdata!E220,winterdata!E259)</f>
        <v>7506478</v>
      </c>
      <c r="F31" s="80">
        <f t="shared" si="4"/>
        <v>24380.285714285714</v>
      </c>
      <c r="G31" s="25">
        <f t="shared" si="4"/>
        <v>50068460</v>
      </c>
      <c r="H31" s="167"/>
      <c r="I31" s="181"/>
      <c r="J31" s="184"/>
      <c r="K31" s="152">
        <f t="shared" si="1"/>
        <v>1917.4408325342224</v>
      </c>
      <c r="L31" s="153">
        <f t="shared" si="2"/>
        <v>3438.6065048098944</v>
      </c>
      <c r="M31" s="154">
        <f t="shared" si="3"/>
        <v>2053.645334052103</v>
      </c>
    </row>
    <row r="32" spans="1:13" x14ac:dyDescent="0.35">
      <c r="A32" s="17" t="s">
        <v>12</v>
      </c>
      <c r="B32" s="120">
        <f>AVERAGE(winterdata!B26,winterdata!B65,winterdata!B104,winterdata!B143,winterdata!B182,winterdata!B221,winterdata!B260)</f>
        <v>3505.4285714285716</v>
      </c>
      <c r="C32" s="120">
        <f>SUM(winterdata!C26,winterdata!C65,winterdata!C104,winterdata!C143,winterdata!C182,winterdata!C221,winterdata!C260)</f>
        <v>5044588.2042655163</v>
      </c>
      <c r="D32" s="120">
        <f>AVERAGE(winterdata!D26,winterdata!D65,winterdata!D104,winterdata!D143,winterdata!D182,winterdata!D221,winterdata!D260)</f>
        <v>202.14285714285714</v>
      </c>
      <c r="E32" s="120">
        <f>SUM(winterdata!E26,winterdata!E65,winterdata!E104,winterdata!E143,winterdata!E182,winterdata!E221,winterdata!E260)</f>
        <v>686326.00003241585</v>
      </c>
      <c r="F32" s="80">
        <f t="shared" si="4"/>
        <v>3707.5714285714289</v>
      </c>
      <c r="G32" s="25">
        <f t="shared" si="4"/>
        <v>5730914.2042979319</v>
      </c>
      <c r="H32" s="167"/>
      <c r="I32" s="181"/>
      <c r="J32" s="184"/>
      <c r="K32" s="152">
        <f t="shared" si="1"/>
        <v>1439.0788748006607</v>
      </c>
      <c r="L32" s="153">
        <f t="shared" si="2"/>
        <v>3395.2522969801489</v>
      </c>
      <c r="M32" s="154">
        <f t="shared" si="3"/>
        <v>1545.7326486373645</v>
      </c>
    </row>
    <row r="33" spans="1:13" x14ac:dyDescent="0.35">
      <c r="A33" s="17" t="s">
        <v>13</v>
      </c>
      <c r="B33" s="120">
        <f>AVERAGE(winterdata!B27,winterdata!B66,winterdata!B105,winterdata!B144,winterdata!B183,winterdata!B222,winterdata!B261)</f>
        <v>49147.857142857145</v>
      </c>
      <c r="C33" s="120">
        <f>SUM(winterdata!C27,winterdata!C66,winterdata!C105,winterdata!C144,winterdata!C183,winterdata!C222,winterdata!C261)</f>
        <v>72860358</v>
      </c>
      <c r="D33" s="120">
        <f>AVERAGE(winterdata!D27,winterdata!D66,winterdata!D105,winterdata!D144,winterdata!D183,winterdata!D222,winterdata!D261)</f>
        <v>5264.1428571428569</v>
      </c>
      <c r="E33" s="120">
        <f>SUM(winterdata!E27,winterdata!E66,winterdata!E105,winterdata!E144,winterdata!E183,winterdata!E222,winterdata!E261)</f>
        <v>18332784</v>
      </c>
      <c r="F33" s="80">
        <f t="shared" si="4"/>
        <v>54412</v>
      </c>
      <c r="G33" s="25">
        <f t="shared" si="4"/>
        <v>91193142</v>
      </c>
      <c r="H33" s="167"/>
      <c r="I33" s="181"/>
      <c r="J33" s="184"/>
      <c r="K33" s="152">
        <f t="shared" si="1"/>
        <v>1482.4727309721393</v>
      </c>
      <c r="L33" s="153">
        <f t="shared" si="2"/>
        <v>3482.577220548726</v>
      </c>
      <c r="M33" s="154">
        <f t="shared" si="3"/>
        <v>1675.9748217305007</v>
      </c>
    </row>
    <row r="34" spans="1:13" ht="15" thickBot="1" x14ac:dyDescent="0.4">
      <c r="A34" s="21" t="s">
        <v>14</v>
      </c>
      <c r="B34" s="120">
        <f>AVERAGE(winterdata!B28,winterdata!B67,winterdata!B106,winterdata!B145,winterdata!B184,winterdata!B223,winterdata!B262)</f>
        <v>1299.8571428571429</v>
      </c>
      <c r="C34" s="120">
        <f>SUM(winterdata!C28,winterdata!C67,winterdata!C106,winterdata!C145,winterdata!C184,winterdata!C223,winterdata!C262)</f>
        <v>2115868.6019999972</v>
      </c>
      <c r="D34" s="120">
        <f>AVERAGE(winterdata!D28,winterdata!D67,winterdata!D106,winterdata!D145,winterdata!D184,winterdata!D223,winterdata!D262)</f>
        <v>93.857142857142861</v>
      </c>
      <c r="E34" s="120">
        <f>SUM(winterdata!E28,winterdata!E67,winterdata!E106,winterdata!E145,winterdata!E184,winterdata!E223,winterdata!E262)</f>
        <v>362297.91999999993</v>
      </c>
      <c r="F34" s="81">
        <f t="shared" si="4"/>
        <v>1393.7142857142858</v>
      </c>
      <c r="G34" s="26">
        <f t="shared" si="4"/>
        <v>2478166.5219999971</v>
      </c>
      <c r="H34" s="179"/>
      <c r="I34" s="182"/>
      <c r="J34" s="185"/>
      <c r="K34" s="155">
        <f t="shared" si="1"/>
        <v>1627.7701081437499</v>
      </c>
      <c r="L34" s="156">
        <f t="shared" si="2"/>
        <v>3860.0996042617949</v>
      </c>
      <c r="M34" s="157">
        <f t="shared" si="3"/>
        <v>1778.1022605576034</v>
      </c>
    </row>
    <row r="35" spans="1:13" x14ac:dyDescent="0.35">
      <c r="A35" s="137" t="s">
        <v>17</v>
      </c>
      <c r="B35" s="140">
        <f>AVERAGE(winterdata!B29,winterdata!B68,winterdata!B107,winterdata!B146,winterdata!B185,winterdata!B224,winterdata!B263)</f>
        <v>17250.428571428572</v>
      </c>
      <c r="C35" s="140">
        <f>SUM(winterdata!C29,winterdata!C68,winterdata!C107,winterdata!C146,winterdata!C185,winterdata!C224,winterdata!C263)</f>
        <v>140792001.26786953</v>
      </c>
      <c r="D35" s="140">
        <f>AVERAGE(winterdata!D29,winterdata!D68,winterdata!D107,winterdata!D146,winterdata!D185,winterdata!D224,winterdata!D263)</f>
        <v>7550.5714285714284</v>
      </c>
      <c r="E35" s="140">
        <f>SUM(winterdata!E29,winterdata!E68,winterdata!E107,winterdata!E146,winterdata!E185,winterdata!E224,winterdata!E263)</f>
        <v>114554944.14984651</v>
      </c>
      <c r="F35" s="141">
        <f t="shared" si="4"/>
        <v>24801</v>
      </c>
      <c r="G35" s="141">
        <f t="shared" si="4"/>
        <v>255346945.41771603</v>
      </c>
      <c r="H35" s="166">
        <f>G35/G10</f>
        <v>0.11877745037351008</v>
      </c>
      <c r="I35" s="180">
        <f>F35/F10</f>
        <v>1.4995298178896195E-2</v>
      </c>
      <c r="J35" s="183">
        <f>E35/G35</f>
        <v>0.44862468968425995</v>
      </c>
      <c r="K35" s="149">
        <f t="shared" si="1"/>
        <v>8161.6523719914758</v>
      </c>
      <c r="L35" s="150">
        <f t="shared" si="2"/>
        <v>15171.692001531115</v>
      </c>
      <c r="M35" s="151">
        <f t="shared" si="3"/>
        <v>10295.832644559334</v>
      </c>
    </row>
    <row r="36" spans="1:13" x14ac:dyDescent="0.35">
      <c r="A36" s="17" t="s">
        <v>8</v>
      </c>
      <c r="B36" s="120">
        <f>AVERAGE(winterdata!B30,winterdata!B69,winterdata!B108,winterdata!B147,winterdata!B186,winterdata!B225,winterdata!B264)</f>
        <v>374.85714285714283</v>
      </c>
      <c r="C36" s="120">
        <f>SUM(winterdata!C30,winterdata!C69,winterdata!C108,winterdata!C147,winterdata!C186,winterdata!C225,winterdata!C264)</f>
        <v>5494332</v>
      </c>
      <c r="D36" s="120">
        <f>AVERAGE(winterdata!D30,winterdata!D69,winterdata!D108,winterdata!D147,winterdata!D186,winterdata!D225,winterdata!D264)</f>
        <v>465.71428571428572</v>
      </c>
      <c r="E36" s="120">
        <f>SUM(winterdata!E30,winterdata!E69,winterdata!E108,winterdata!E147,winterdata!E186,winterdata!E225,winterdata!E264)</f>
        <v>9007861</v>
      </c>
      <c r="F36" s="80">
        <f t="shared" si="4"/>
        <v>840.57142857142856</v>
      </c>
      <c r="G36" s="25">
        <f t="shared" si="4"/>
        <v>14502193</v>
      </c>
      <c r="H36" s="167"/>
      <c r="I36" s="181"/>
      <c r="J36" s="184"/>
      <c r="K36" s="152">
        <f t="shared" si="1"/>
        <v>14657.135670731708</v>
      </c>
      <c r="L36" s="153">
        <f t="shared" si="2"/>
        <v>19342.03282208589</v>
      </c>
      <c r="M36" s="154">
        <f t="shared" si="3"/>
        <v>17252.778891910264</v>
      </c>
    </row>
    <row r="37" spans="1:13" x14ac:dyDescent="0.35">
      <c r="A37" s="17" t="s">
        <v>10</v>
      </c>
      <c r="B37" s="120">
        <f>AVERAGE(winterdata!B31,winterdata!B70,winterdata!B109,winterdata!B148,winterdata!B187,winterdata!B226,winterdata!B265)</f>
        <v>4442.2857142857147</v>
      </c>
      <c r="C37" s="120">
        <f>SUM(winterdata!C31,winterdata!C70,winterdata!C109,winterdata!C148,winterdata!C187,winterdata!C226,winterdata!C265)</f>
        <v>33316878.399999999</v>
      </c>
      <c r="D37" s="120">
        <f>AVERAGE(winterdata!D31,winterdata!D70,winterdata!D109,winterdata!D148,winterdata!D187,winterdata!D226,winterdata!D265)</f>
        <v>2000.7142857142858</v>
      </c>
      <c r="E37" s="120">
        <f>SUM(winterdata!E31,winterdata!E70,winterdata!E109,winterdata!E148,winterdata!E187,winterdata!E226,winterdata!E265)</f>
        <v>20071551.79999999</v>
      </c>
      <c r="F37" s="80">
        <f t="shared" si="4"/>
        <v>6443</v>
      </c>
      <c r="G37" s="25">
        <f t="shared" si="4"/>
        <v>53388430.199999988</v>
      </c>
      <c r="H37" s="167"/>
      <c r="I37" s="181"/>
      <c r="J37" s="184"/>
      <c r="K37" s="152">
        <f t="shared" si="1"/>
        <v>7499.9404682274235</v>
      </c>
      <c r="L37" s="153">
        <f t="shared" si="2"/>
        <v>10032.192973937874</v>
      </c>
      <c r="M37" s="154">
        <f t="shared" si="3"/>
        <v>8286.2688499146334</v>
      </c>
    </row>
    <row r="38" spans="1:13" x14ac:dyDescent="0.35">
      <c r="A38" s="17" t="s">
        <v>11</v>
      </c>
      <c r="B38" s="120">
        <f>AVERAGE(winterdata!B32,winterdata!B71,winterdata!B110,winterdata!B149,winterdata!B188,winterdata!B227,winterdata!B266)</f>
        <v>2218</v>
      </c>
      <c r="C38" s="120">
        <f>SUM(winterdata!C32,winterdata!C71,winterdata!C110,winterdata!C149,winterdata!C188,winterdata!C227,winterdata!C266)</f>
        <v>42641054</v>
      </c>
      <c r="D38" s="120">
        <f>AVERAGE(winterdata!D32,winterdata!D71,winterdata!D110,winterdata!D149,winterdata!D188,winterdata!D227,winterdata!D266)</f>
        <v>1568.1428571428571</v>
      </c>
      <c r="E38" s="120">
        <f>SUM(winterdata!E32,winterdata!E71,winterdata!E110,winterdata!E149,winterdata!E188,winterdata!E227,winterdata!E266)</f>
        <v>42692653</v>
      </c>
      <c r="F38" s="80">
        <f t="shared" si="4"/>
        <v>3786.1428571428569</v>
      </c>
      <c r="G38" s="25">
        <f t="shared" si="4"/>
        <v>85333707</v>
      </c>
      <c r="H38" s="167"/>
      <c r="I38" s="181"/>
      <c r="J38" s="184"/>
      <c r="K38" s="152">
        <f t="shared" si="1"/>
        <v>19225.001803426509</v>
      </c>
      <c r="L38" s="153">
        <f t="shared" si="2"/>
        <v>27224.976860708754</v>
      </c>
      <c r="M38" s="154">
        <f t="shared" si="3"/>
        <v>22538.427687431613</v>
      </c>
    </row>
    <row r="39" spans="1:13" x14ac:dyDescent="0.35">
      <c r="A39" s="17" t="s">
        <v>12</v>
      </c>
      <c r="B39" s="120">
        <f>AVERAGE(winterdata!B33,winterdata!B72,winterdata!B111,winterdata!B150,winterdata!B189,winterdata!B228,winterdata!B267)</f>
        <v>321.28571428571428</v>
      </c>
      <c r="C39" s="120">
        <f>SUM(winterdata!C33,winterdata!C72,winterdata!C111,winterdata!C150,winterdata!C189,winterdata!C228,winterdata!C267)</f>
        <v>4734806.6568695465</v>
      </c>
      <c r="D39" s="120">
        <f>AVERAGE(winterdata!D33,winterdata!D72,winterdata!D111,winterdata!D150,winterdata!D189,winterdata!D228,winterdata!D267)</f>
        <v>214.42857142857142</v>
      </c>
      <c r="E39" s="120">
        <f>SUM(winterdata!E33,winterdata!E72,winterdata!E111,winterdata!E150,winterdata!E189,winterdata!E228,winterdata!E267)</f>
        <v>4633976.7518465174</v>
      </c>
      <c r="F39" s="80">
        <f t="shared" si="4"/>
        <v>535.71428571428567</v>
      </c>
      <c r="G39" s="25">
        <f t="shared" si="4"/>
        <v>9368783.4087160639</v>
      </c>
      <c r="H39" s="167"/>
      <c r="I39" s="181"/>
      <c r="J39" s="184"/>
      <c r="K39" s="152">
        <f t="shared" si="1"/>
        <v>14737.059403328958</v>
      </c>
      <c r="L39" s="153">
        <f t="shared" si="2"/>
        <v>21610.817630196951</v>
      </c>
      <c r="M39" s="154">
        <f t="shared" si="3"/>
        <v>17488.395696269989</v>
      </c>
    </row>
    <row r="40" spans="1:13" x14ac:dyDescent="0.35">
      <c r="A40" s="17" t="s">
        <v>13</v>
      </c>
      <c r="B40" s="120">
        <f>AVERAGE(winterdata!B34,winterdata!B73,winterdata!B112,winterdata!B151,winterdata!B190,winterdata!B229,winterdata!B268)</f>
        <v>9718.8571428571431</v>
      </c>
      <c r="C40" s="120">
        <f>SUM(winterdata!C34,winterdata!C73,winterdata!C112,winterdata!C151,winterdata!C190,winterdata!C229,winterdata!C268)</f>
        <v>51836630</v>
      </c>
      <c r="D40" s="120">
        <f>AVERAGE(winterdata!D34,winterdata!D73,winterdata!D112,winterdata!D151,winterdata!D190,winterdata!D229,winterdata!D268)</f>
        <v>3213.7142857142858</v>
      </c>
      <c r="E40" s="120">
        <f>SUM(winterdata!E34,winterdata!E73,winterdata!E112,winterdata!E151,winterdata!E190,winterdata!E229,winterdata!E268)</f>
        <v>36143269</v>
      </c>
      <c r="F40" s="80">
        <f t="shared" si="4"/>
        <v>12932.571428571429</v>
      </c>
      <c r="G40" s="25">
        <f t="shared" si="4"/>
        <v>87979899</v>
      </c>
      <c r="H40" s="167"/>
      <c r="I40" s="181"/>
      <c r="J40" s="184"/>
      <c r="K40" s="152">
        <f t="shared" si="1"/>
        <v>5333.613740592662</v>
      </c>
      <c r="L40" s="153">
        <f t="shared" si="2"/>
        <v>11246.571968349928</v>
      </c>
      <c r="M40" s="154">
        <f t="shared" si="3"/>
        <v>6802.9702743902435</v>
      </c>
    </row>
    <row r="41" spans="1:13" ht="15" thickBot="1" x14ac:dyDescent="0.4">
      <c r="A41" s="17" t="s">
        <v>14</v>
      </c>
      <c r="B41" s="120">
        <f>AVERAGE(winterdata!B35,winterdata!B74,winterdata!B113,winterdata!B152,winterdata!B191,winterdata!B230,winterdata!B269)</f>
        <v>175.14285714285714</v>
      </c>
      <c r="C41" s="120">
        <f>SUM(winterdata!C35,winterdata!C74,winterdata!C113,winterdata!C152,winterdata!C191,winterdata!C230,winterdata!C269)</f>
        <v>2768300.2109999983</v>
      </c>
      <c r="D41" s="120">
        <f>AVERAGE(winterdata!D35,winterdata!D74,winterdata!D113,winterdata!D152,winterdata!D191,winterdata!D230,winterdata!D269)</f>
        <v>87.857142857142861</v>
      </c>
      <c r="E41" s="120">
        <f>SUM(winterdata!E35,winterdata!E74,winterdata!E113,winterdata!E152,winterdata!E191,winterdata!E230,winterdata!E269)</f>
        <v>2005632.5979999991</v>
      </c>
      <c r="F41" s="82">
        <f t="shared" si="4"/>
        <v>263</v>
      </c>
      <c r="G41" s="27">
        <f t="shared" si="4"/>
        <v>4773932.8089999976</v>
      </c>
      <c r="H41" s="179"/>
      <c r="I41" s="182"/>
      <c r="J41" s="185"/>
      <c r="K41" s="155">
        <f t="shared" si="1"/>
        <v>15805.955527732454</v>
      </c>
      <c r="L41" s="156">
        <f t="shared" si="2"/>
        <v>22828.338513821127</v>
      </c>
      <c r="M41" s="157">
        <f t="shared" si="3"/>
        <v>18151.83577566539</v>
      </c>
    </row>
    <row r="42" spans="1:13" x14ac:dyDescent="0.35">
      <c r="A42" s="137" t="s">
        <v>18</v>
      </c>
      <c r="B42" s="138">
        <f>AVERAGE(winterdata!B36,winterdata!B75,winterdata!B114,winterdata!B153,winterdata!B192,winterdata!B231,winterdata!B270)</f>
        <v>5436.7142857142853</v>
      </c>
      <c r="C42" s="138">
        <f>SUM(winterdata!C36,winterdata!C75,winterdata!C114,winterdata!C153,winterdata!C192,winterdata!C231,winterdata!C270)</f>
        <v>146574150.0073725</v>
      </c>
      <c r="D42" s="138">
        <f>AVERAGE(winterdata!D36,winterdata!D75,winterdata!D114,winterdata!D153,winterdata!D192,winterdata!D231,winterdata!D270)</f>
        <v>4872.1428571428569</v>
      </c>
      <c r="E42" s="138">
        <f>SUM(winterdata!E36,winterdata!E75,winterdata!E114,winterdata!E153,winterdata!E192,winterdata!E231,winterdata!E270)</f>
        <v>467298356.27257282</v>
      </c>
      <c r="F42" s="141">
        <f>B42+D42</f>
        <v>10308.857142857141</v>
      </c>
      <c r="G42" s="142">
        <f>C42+E42</f>
        <v>613872506.27994537</v>
      </c>
      <c r="H42" s="196">
        <f>G42/G10</f>
        <v>0.28554957268452863</v>
      </c>
      <c r="I42" s="169">
        <f>F42/F10</f>
        <v>6.2329900705933921E-3</v>
      </c>
      <c r="J42" s="172">
        <f>E42/G42</f>
        <v>0.76123030676905723</v>
      </c>
      <c r="K42" s="149">
        <f t="shared" si="1"/>
        <v>26960.061225309604</v>
      </c>
      <c r="L42" s="150">
        <f t="shared" si="2"/>
        <v>95912.285409998818</v>
      </c>
      <c r="M42" s="151">
        <f t="shared" si="3"/>
        <v>59548.066072997121</v>
      </c>
    </row>
    <row r="43" spans="1:13" x14ac:dyDescent="0.35">
      <c r="A43" s="17" t="s">
        <v>8</v>
      </c>
      <c r="B43" s="120">
        <f>AVERAGE(winterdata!B37,winterdata!B76,winterdata!B115,winterdata!B154,winterdata!B193,winterdata!B232,winterdata!B271)</f>
        <v>34.142857142857146</v>
      </c>
      <c r="C43" s="120">
        <f>SUM(winterdata!C37,winterdata!C76,winterdata!C115,winterdata!C154,winterdata!C193,winterdata!C232,winterdata!C271)</f>
        <v>3874460</v>
      </c>
      <c r="D43" s="120">
        <f>AVERAGE(winterdata!D37,winterdata!D76,winterdata!D115,winterdata!D154,winterdata!D193,winterdata!D232,winterdata!D271)</f>
        <v>105.14285714285714</v>
      </c>
      <c r="E43" s="120">
        <f>SUM(winterdata!E37,winterdata!E76,winterdata!E115,winterdata!E154,winterdata!E193,winterdata!E232,winterdata!E271)</f>
        <v>31710918.5</v>
      </c>
      <c r="F43" s="80">
        <f>B43+D43</f>
        <v>139.28571428571428</v>
      </c>
      <c r="G43" s="143">
        <f>C43+E43</f>
        <v>35585378.5</v>
      </c>
      <c r="H43" s="197"/>
      <c r="I43" s="170"/>
      <c r="J43" s="173"/>
      <c r="K43" s="152">
        <f t="shared" si="1"/>
        <v>113477.90794979078</v>
      </c>
      <c r="L43" s="153">
        <f t="shared" si="2"/>
        <v>301598.40964673914</v>
      </c>
      <c r="M43" s="154">
        <f t="shared" si="3"/>
        <v>255484.76871794873</v>
      </c>
    </row>
    <row r="44" spans="1:13" x14ac:dyDescent="0.35">
      <c r="A44" s="17" t="s">
        <v>10</v>
      </c>
      <c r="B44" s="120">
        <f>AVERAGE(winterdata!B38,winterdata!B77,winterdata!B116,winterdata!B155,winterdata!B194,winterdata!B233,winterdata!B272)</f>
        <v>280.14285714285717</v>
      </c>
      <c r="C44" s="120">
        <f>SUM(winterdata!C38,winterdata!C77,winterdata!C116,winterdata!C155,winterdata!C194,winterdata!C233,winterdata!C272)</f>
        <v>15570076.699999999</v>
      </c>
      <c r="D44" s="120">
        <f>AVERAGE(winterdata!D38,winterdata!D77,winterdata!D116,winterdata!D155,winterdata!D194,winterdata!D233,winterdata!D272)</f>
        <v>653.85714285714289</v>
      </c>
      <c r="E44" s="120">
        <f>SUM(winterdata!E38,winterdata!E77,winterdata!E116,winterdata!E155,winterdata!E194,winterdata!E233,winterdata!E272)</f>
        <v>60614399.599999964</v>
      </c>
      <c r="F44" s="80">
        <f t="shared" ref="F44:G48" si="5">B44+D44</f>
        <v>934</v>
      </c>
      <c r="G44" s="143">
        <f t="shared" si="5"/>
        <v>76184476.299999967</v>
      </c>
      <c r="H44" s="197"/>
      <c r="I44" s="170"/>
      <c r="J44" s="173"/>
      <c r="K44" s="152">
        <f t="shared" si="1"/>
        <v>55579.060122386531</v>
      </c>
      <c r="L44" s="153">
        <f t="shared" si="2"/>
        <v>92702.817828271727</v>
      </c>
      <c r="M44" s="154">
        <f t="shared" si="3"/>
        <v>81567.961777301898</v>
      </c>
    </row>
    <row r="45" spans="1:13" x14ac:dyDescent="0.35">
      <c r="A45" s="17" t="s">
        <v>11</v>
      </c>
      <c r="B45" s="120">
        <f>AVERAGE(winterdata!B39,winterdata!B78,winterdata!B117,winterdata!B156,winterdata!B195,winterdata!B234,winterdata!B273)</f>
        <v>100.57142857142857</v>
      </c>
      <c r="C45" s="120">
        <f>SUM(winterdata!C39,winterdata!C78,winterdata!C117,winterdata!C156,winterdata!C195,winterdata!C234,winterdata!C273)</f>
        <v>31218205</v>
      </c>
      <c r="D45" s="120">
        <f>AVERAGE(winterdata!D39,winterdata!D78,winterdata!D117,winterdata!D156,winterdata!D195,winterdata!D234,winterdata!D273)</f>
        <v>215.85714285714286</v>
      </c>
      <c r="E45" s="120">
        <f>SUM(winterdata!E39,winterdata!E78,winterdata!E117,winterdata!E156,winterdata!E195,winterdata!E234,winterdata!E273)</f>
        <v>66896266</v>
      </c>
      <c r="F45" s="80">
        <f t="shared" si="5"/>
        <v>316.42857142857144</v>
      </c>
      <c r="G45" s="143">
        <f t="shared" si="5"/>
        <v>98114471</v>
      </c>
      <c r="H45" s="197"/>
      <c r="I45" s="170"/>
      <c r="J45" s="173"/>
      <c r="K45" s="152">
        <f t="shared" si="1"/>
        <v>310408.28835227271</v>
      </c>
      <c r="L45" s="153">
        <f t="shared" si="2"/>
        <v>309909.90205162147</v>
      </c>
      <c r="M45" s="154">
        <f t="shared" si="3"/>
        <v>310068.30564334086</v>
      </c>
    </row>
    <row r="46" spans="1:13" x14ac:dyDescent="0.35">
      <c r="A46" s="17" t="s">
        <v>12</v>
      </c>
      <c r="B46" s="120">
        <f>AVERAGE(winterdata!B40,winterdata!B79,winterdata!B118,winterdata!B157,winterdata!B196,winterdata!B235,winterdata!B274)</f>
        <v>3.7142857142857144</v>
      </c>
      <c r="C46" s="120">
        <f>SUM(winterdata!C40,winterdata!C79,winterdata!C118,winterdata!C157,winterdata!C196,winterdata!C235,winterdata!C274)</f>
        <v>736405.59937249799</v>
      </c>
      <c r="D46" s="120">
        <f>AVERAGE(winterdata!D40,winterdata!D79,winterdata!D118,winterdata!D157,winterdata!D196,winterdata!D235,winterdata!D274)</f>
        <v>13</v>
      </c>
      <c r="E46" s="120">
        <f>SUM(winterdata!E40,winterdata!E79,winterdata!E118,winterdata!E157,winterdata!E196,winterdata!E235,winterdata!E274)</f>
        <v>3891878.3675728384</v>
      </c>
      <c r="F46" s="80">
        <f t="shared" si="5"/>
        <v>16.714285714285715</v>
      </c>
      <c r="G46" s="143">
        <f t="shared" si="5"/>
        <v>4628283.9669453362</v>
      </c>
      <c r="H46" s="197"/>
      <c r="I46" s="170"/>
      <c r="J46" s="173"/>
      <c r="K46" s="152">
        <f t="shared" si="1"/>
        <v>198263.04598490329</v>
      </c>
      <c r="L46" s="153">
        <f t="shared" si="2"/>
        <v>299375.2590440645</v>
      </c>
      <c r="M46" s="154">
        <f t="shared" si="3"/>
        <v>276905.87836425088</v>
      </c>
    </row>
    <row r="47" spans="1:13" x14ac:dyDescent="0.35">
      <c r="A47" s="17" t="s">
        <v>13</v>
      </c>
      <c r="B47" s="120">
        <f>AVERAGE(winterdata!B41,winterdata!B80,winterdata!B119,winterdata!B158,winterdata!B197,winterdata!B236,winterdata!B275)</f>
        <v>5014.1428571428569</v>
      </c>
      <c r="C47" s="120">
        <f>SUM(winterdata!C41,winterdata!C80,winterdata!C119,winterdata!C158,winterdata!C197,winterdata!C236,winterdata!C275)</f>
        <v>94763010</v>
      </c>
      <c r="D47" s="120">
        <f>AVERAGE(winterdata!D41,winterdata!D80,winterdata!D119,winterdata!D158,winterdata!D197,winterdata!D236,winterdata!D275)</f>
        <v>3861.2857142857142</v>
      </c>
      <c r="E47" s="120">
        <f>SUM(winterdata!E41,winterdata!E80,winterdata!E119,winterdata!E158,winterdata!E197,winterdata!E236,winterdata!E275)</f>
        <v>296087526</v>
      </c>
      <c r="F47" s="80">
        <f t="shared" si="5"/>
        <v>8875.4285714285706</v>
      </c>
      <c r="G47" s="143">
        <f t="shared" si="5"/>
        <v>390850536</v>
      </c>
      <c r="H47" s="197"/>
      <c r="I47" s="170"/>
      <c r="J47" s="173"/>
      <c r="K47" s="152">
        <f t="shared" si="1"/>
        <v>18899.144420068948</v>
      </c>
      <c r="L47" s="153">
        <f t="shared" si="2"/>
        <v>76681.071515779346</v>
      </c>
      <c r="M47" s="154">
        <f t="shared" si="3"/>
        <v>44037.370460983781</v>
      </c>
    </row>
    <row r="48" spans="1:13" ht="15" thickBot="1" x14ac:dyDescent="0.4">
      <c r="A48" s="21" t="s">
        <v>14</v>
      </c>
      <c r="B48" s="144">
        <f>AVERAGE(winterdata!B42,winterdata!B81,winterdata!B120,winterdata!B159,winterdata!B198,winterdata!B237,winterdata!B276)</f>
        <v>4</v>
      </c>
      <c r="C48" s="144">
        <f>SUM(winterdata!C42,winterdata!C81,winterdata!C120,winterdata!C159,winterdata!C198,winterdata!C237,winterdata!C276)</f>
        <v>411992.70799999969</v>
      </c>
      <c r="D48" s="144">
        <f>AVERAGE(winterdata!D42,winterdata!D81,winterdata!D120,winterdata!D159,winterdata!D198,winterdata!D237,winterdata!D276)</f>
        <v>23</v>
      </c>
      <c r="E48" s="144">
        <f>SUM(winterdata!E42,winterdata!E81,winterdata!E120,winterdata!E159,winterdata!E198,winterdata!E237,winterdata!E276)</f>
        <v>8097367.8049999941</v>
      </c>
      <c r="F48" s="81">
        <f t="shared" si="5"/>
        <v>27</v>
      </c>
      <c r="G48" s="85">
        <f t="shared" si="5"/>
        <v>8509360.5129999947</v>
      </c>
      <c r="H48" s="198"/>
      <c r="I48" s="199"/>
      <c r="J48" s="200"/>
      <c r="K48" s="155">
        <f t="shared" si="1"/>
        <v>102998.17699999992</v>
      </c>
      <c r="L48" s="156">
        <f t="shared" si="2"/>
        <v>352059.46978260844</v>
      </c>
      <c r="M48" s="157">
        <f t="shared" si="3"/>
        <v>315161.50048148126</v>
      </c>
    </row>
    <row r="49" spans="2:13" x14ac:dyDescent="0.35">
      <c r="B49" s="120"/>
      <c r="K49" s="86"/>
      <c r="L49" s="86"/>
      <c r="M49" s="86"/>
    </row>
  </sheetData>
  <mergeCells count="22">
    <mergeCell ref="H42:H48"/>
    <mergeCell ref="I42:I48"/>
    <mergeCell ref="J42:J48"/>
    <mergeCell ref="H27:H34"/>
    <mergeCell ref="I27:I34"/>
    <mergeCell ref="J27:J34"/>
    <mergeCell ref="H35:H41"/>
    <mergeCell ref="I35:I41"/>
    <mergeCell ref="J35:J41"/>
    <mergeCell ref="T2:U2"/>
    <mergeCell ref="H11:H18"/>
    <mergeCell ref="I11:I18"/>
    <mergeCell ref="J11:J18"/>
    <mergeCell ref="H19:H26"/>
    <mergeCell ref="I19:I26"/>
    <mergeCell ref="J19:J26"/>
    <mergeCell ref="Q2:R2"/>
    <mergeCell ref="B2:C2"/>
    <mergeCell ref="E2:F2"/>
    <mergeCell ref="H2:I2"/>
    <mergeCell ref="K2:L2"/>
    <mergeCell ref="N2:O2"/>
  </mergeCells>
  <pageMargins left="0.7" right="0.7" top="0.75" bottom="0.75" header="0.3" footer="0.3"/>
  <pageSetup scale="9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6F622-F376-4F37-AA64-68F93543FE2C}">
  <sheetPr>
    <tabColor theme="0" tint="-0.14999847407452621"/>
  </sheetPr>
  <dimension ref="A2:H276"/>
  <sheetViews>
    <sheetView topLeftCell="A268" workbookViewId="0">
      <selection activeCell="A277" sqref="A277:F280"/>
    </sheetView>
  </sheetViews>
  <sheetFormatPr defaultRowHeight="14.5" x14ac:dyDescent="0.35"/>
  <cols>
    <col min="1" max="1" width="25" customWidth="1"/>
    <col min="2" max="2" width="16.6328125" customWidth="1"/>
    <col min="3" max="3" width="15.36328125" customWidth="1"/>
    <col min="4" max="4" width="14.90625" customWidth="1"/>
    <col min="5" max="5" width="24.1796875" customWidth="1"/>
  </cols>
  <sheetData>
    <row r="2" spans="1:8" x14ac:dyDescent="0.35">
      <c r="A2" t="s">
        <v>44</v>
      </c>
      <c r="B2" t="s">
        <v>45</v>
      </c>
      <c r="C2" t="s">
        <v>46</v>
      </c>
      <c r="D2" t="s">
        <v>47</v>
      </c>
      <c r="E2" t="s">
        <v>48</v>
      </c>
    </row>
    <row r="3" spans="1:8" x14ac:dyDescent="0.35">
      <c r="A3" s="118">
        <v>2018</v>
      </c>
    </row>
    <row r="4" spans="1:8" x14ac:dyDescent="0.35">
      <c r="A4" s="121" t="s">
        <v>28</v>
      </c>
      <c r="B4" s="122">
        <v>1545037</v>
      </c>
      <c r="C4" s="122">
        <v>43091629.209162615</v>
      </c>
      <c r="D4" s="122">
        <v>50345</v>
      </c>
      <c r="E4" s="122">
        <v>35263100.204975657</v>
      </c>
    </row>
    <row r="5" spans="1:8" x14ac:dyDescent="0.35">
      <c r="A5" s="123" t="s">
        <v>7</v>
      </c>
      <c r="B5">
        <v>1272768</v>
      </c>
      <c r="C5">
        <v>25068896.155657254</v>
      </c>
      <c r="D5">
        <v>20802</v>
      </c>
      <c r="E5">
        <v>482423.7</v>
      </c>
    </row>
    <row r="6" spans="1:8" x14ac:dyDescent="0.35">
      <c r="A6" s="119" t="s">
        <v>8</v>
      </c>
      <c r="B6">
        <v>28673</v>
      </c>
      <c r="C6">
        <v>617830</v>
      </c>
      <c r="D6">
        <v>53</v>
      </c>
      <c r="E6" s="158">
        <v>3265</v>
      </c>
      <c r="F6" s="159"/>
      <c r="G6" s="158"/>
      <c r="H6" s="158"/>
    </row>
    <row r="7" spans="1:8" x14ac:dyDescent="0.35">
      <c r="A7" s="119" t="s">
        <v>9</v>
      </c>
      <c r="B7">
        <v>1558</v>
      </c>
      <c r="C7">
        <v>40301</v>
      </c>
      <c r="D7">
        <v>0</v>
      </c>
      <c r="E7" s="158">
        <v>0</v>
      </c>
      <c r="F7" s="159"/>
      <c r="G7" s="158"/>
      <c r="H7" s="158"/>
    </row>
    <row r="8" spans="1:8" x14ac:dyDescent="0.35">
      <c r="A8" s="119" t="s">
        <v>10</v>
      </c>
      <c r="B8">
        <v>248172</v>
      </c>
      <c r="C8">
        <v>5303153</v>
      </c>
      <c r="D8">
        <v>760</v>
      </c>
      <c r="E8" s="158">
        <v>2711</v>
      </c>
      <c r="F8" s="159"/>
      <c r="G8" s="158"/>
      <c r="H8" s="158"/>
    </row>
    <row r="9" spans="1:8" x14ac:dyDescent="0.35">
      <c r="A9" s="119" t="s">
        <v>11</v>
      </c>
      <c r="B9">
        <v>229780</v>
      </c>
      <c r="C9">
        <v>4729328</v>
      </c>
      <c r="D9">
        <v>2521</v>
      </c>
      <c r="E9" s="158">
        <v>64770</v>
      </c>
      <c r="F9" s="159"/>
      <c r="G9" s="158"/>
      <c r="H9" s="158"/>
    </row>
    <row r="10" spans="1:8" x14ac:dyDescent="0.35">
      <c r="A10" s="119" t="s">
        <v>12</v>
      </c>
      <c r="B10">
        <v>40856</v>
      </c>
      <c r="C10">
        <v>728096.97565725329</v>
      </c>
      <c r="D10">
        <v>238</v>
      </c>
      <c r="E10" s="158">
        <v>7685</v>
      </c>
      <c r="F10" s="159"/>
      <c r="G10" s="158"/>
      <c r="H10" s="158"/>
    </row>
    <row r="11" spans="1:8" x14ac:dyDescent="0.35">
      <c r="A11" s="119" t="s">
        <v>13</v>
      </c>
      <c r="B11">
        <v>712403</v>
      </c>
      <c r="C11">
        <v>13427041</v>
      </c>
      <c r="D11">
        <v>17225</v>
      </c>
      <c r="E11" s="158">
        <v>403897</v>
      </c>
      <c r="F11" s="159"/>
      <c r="G11" s="158"/>
      <c r="H11" s="158"/>
    </row>
    <row r="12" spans="1:8" x14ac:dyDescent="0.35">
      <c r="A12" s="119" t="s">
        <v>14</v>
      </c>
      <c r="B12">
        <v>11326</v>
      </c>
      <c r="C12">
        <v>223146.18</v>
      </c>
      <c r="D12">
        <v>5</v>
      </c>
      <c r="E12" s="158">
        <v>95.7</v>
      </c>
      <c r="F12" s="159"/>
      <c r="G12" s="158"/>
      <c r="H12" s="158"/>
    </row>
    <row r="13" spans="1:8" x14ac:dyDescent="0.35">
      <c r="A13" s="124" t="s">
        <v>15</v>
      </c>
      <c r="B13">
        <v>151505</v>
      </c>
      <c r="C13">
        <v>3120562.676806231</v>
      </c>
      <c r="D13">
        <v>7264</v>
      </c>
      <c r="E13" s="158">
        <v>160731.9</v>
      </c>
      <c r="F13" s="158"/>
      <c r="G13" s="158"/>
      <c r="H13" s="158"/>
    </row>
    <row r="14" spans="1:8" x14ac:dyDescent="0.35">
      <c r="A14" s="119" t="s">
        <v>8</v>
      </c>
      <c r="B14">
        <v>5712</v>
      </c>
      <c r="C14">
        <v>111915</v>
      </c>
      <c r="D14">
        <v>0</v>
      </c>
      <c r="E14" s="158">
        <v>0</v>
      </c>
      <c r="F14" s="158"/>
      <c r="G14" s="158"/>
      <c r="H14" s="158"/>
    </row>
    <row r="15" spans="1:8" x14ac:dyDescent="0.35">
      <c r="A15" s="119" t="s">
        <v>9</v>
      </c>
      <c r="B15">
        <v>112</v>
      </c>
      <c r="C15">
        <v>2586</v>
      </c>
      <c r="D15">
        <v>0</v>
      </c>
      <c r="E15">
        <v>0</v>
      </c>
    </row>
    <row r="16" spans="1:8" x14ac:dyDescent="0.35">
      <c r="A16" s="119" t="s">
        <v>10</v>
      </c>
      <c r="B16">
        <v>38125</v>
      </c>
      <c r="C16">
        <v>858195</v>
      </c>
      <c r="D16">
        <v>109</v>
      </c>
      <c r="E16">
        <v>207.9</v>
      </c>
    </row>
    <row r="17" spans="1:5" x14ac:dyDescent="0.35">
      <c r="A17" s="119" t="s">
        <v>11</v>
      </c>
      <c r="B17">
        <v>29354</v>
      </c>
      <c r="C17">
        <v>623179</v>
      </c>
      <c r="D17">
        <v>1197</v>
      </c>
      <c r="E17">
        <v>29637</v>
      </c>
    </row>
    <row r="18" spans="1:5" x14ac:dyDescent="0.35">
      <c r="A18" s="119" t="s">
        <v>12</v>
      </c>
      <c r="B18">
        <v>9550</v>
      </c>
      <c r="C18">
        <v>176269.6368062312</v>
      </c>
      <c r="D18">
        <v>0</v>
      </c>
      <c r="E18">
        <v>0</v>
      </c>
    </row>
    <row r="19" spans="1:5" x14ac:dyDescent="0.35">
      <c r="A19" s="119" t="s">
        <v>13</v>
      </c>
      <c r="B19">
        <v>65819</v>
      </c>
      <c r="C19">
        <v>1294632</v>
      </c>
      <c r="D19">
        <v>5958</v>
      </c>
      <c r="E19">
        <v>130887</v>
      </c>
    </row>
    <row r="20" spans="1:5" x14ac:dyDescent="0.35">
      <c r="A20" s="119" t="s">
        <v>14</v>
      </c>
      <c r="B20">
        <v>2833</v>
      </c>
      <c r="C20">
        <v>53786.039999999906</v>
      </c>
      <c r="D20">
        <v>0</v>
      </c>
      <c r="E20">
        <v>0</v>
      </c>
    </row>
    <row r="21" spans="1:5" x14ac:dyDescent="0.35">
      <c r="A21" s="125" t="s">
        <v>49</v>
      </c>
      <c r="B21">
        <v>98786</v>
      </c>
      <c r="C21">
        <v>3923670.6429016548</v>
      </c>
      <c r="D21">
        <v>10121</v>
      </c>
      <c r="E21">
        <v>1148150.5580331059</v>
      </c>
    </row>
    <row r="22" spans="1:5" x14ac:dyDescent="0.35">
      <c r="A22" s="119" t="s">
        <v>8</v>
      </c>
      <c r="B22">
        <v>4013</v>
      </c>
      <c r="C22">
        <v>212839</v>
      </c>
      <c r="D22">
        <v>485</v>
      </c>
      <c r="E22">
        <v>45767</v>
      </c>
    </row>
    <row r="23" spans="1:5" x14ac:dyDescent="0.35">
      <c r="A23" s="119" t="s">
        <v>9</v>
      </c>
      <c r="B23">
        <v>173</v>
      </c>
      <c r="C23">
        <v>24542</v>
      </c>
      <c r="D23">
        <v>0</v>
      </c>
      <c r="E23">
        <v>0</v>
      </c>
    </row>
    <row r="24" spans="1:5" x14ac:dyDescent="0.35">
      <c r="A24" s="119" t="s">
        <v>10</v>
      </c>
      <c r="B24">
        <v>20913</v>
      </c>
      <c r="C24">
        <v>54924.299999999901</v>
      </c>
      <c r="D24">
        <v>2075</v>
      </c>
      <c r="E24">
        <v>13611.39999999998</v>
      </c>
    </row>
    <row r="25" spans="1:5" x14ac:dyDescent="0.35">
      <c r="A25" s="119" t="s">
        <v>11</v>
      </c>
      <c r="B25">
        <v>21866</v>
      </c>
      <c r="C25">
        <v>1251366</v>
      </c>
      <c r="D25">
        <v>2128</v>
      </c>
      <c r="E25">
        <v>279899</v>
      </c>
    </row>
    <row r="26" spans="1:5" x14ac:dyDescent="0.35">
      <c r="A26" s="119" t="s">
        <v>12</v>
      </c>
      <c r="B26">
        <v>3399</v>
      </c>
      <c r="C26">
        <v>115490.26290165519</v>
      </c>
      <c r="D26">
        <v>204</v>
      </c>
      <c r="E26">
        <v>26068.258033106078</v>
      </c>
    </row>
    <row r="27" spans="1:5" x14ac:dyDescent="0.35">
      <c r="A27" s="119" t="s">
        <v>13</v>
      </c>
      <c r="B27">
        <v>47141</v>
      </c>
      <c r="C27">
        <v>2205582</v>
      </c>
      <c r="D27">
        <v>5135</v>
      </c>
      <c r="E27">
        <v>773225</v>
      </c>
    </row>
    <row r="28" spans="1:5" x14ac:dyDescent="0.35">
      <c r="A28" s="119" t="s">
        <v>14</v>
      </c>
      <c r="B28">
        <v>1281</v>
      </c>
      <c r="C28">
        <v>58927.079999999798</v>
      </c>
      <c r="D28">
        <v>94</v>
      </c>
      <c r="E28">
        <v>9579.9</v>
      </c>
    </row>
    <row r="29" spans="1:5" x14ac:dyDescent="0.35">
      <c r="A29" s="126" t="s">
        <v>50</v>
      </c>
      <c r="B29">
        <v>16786</v>
      </c>
      <c r="C29">
        <v>4422118.1137974681</v>
      </c>
      <c r="D29">
        <v>7301</v>
      </c>
      <c r="E29">
        <v>4151869.9117526771</v>
      </c>
    </row>
    <row r="30" spans="1:5" x14ac:dyDescent="0.35">
      <c r="A30" s="119" t="s">
        <v>8</v>
      </c>
      <c r="B30">
        <v>379</v>
      </c>
      <c r="C30">
        <v>242006</v>
      </c>
      <c r="D30">
        <v>257</v>
      </c>
      <c r="E30">
        <v>242450</v>
      </c>
    </row>
    <row r="31" spans="1:5" x14ac:dyDescent="0.35">
      <c r="A31" s="119" t="s">
        <v>10</v>
      </c>
      <c r="B31">
        <v>4392</v>
      </c>
      <c r="C31">
        <v>140806.59999999989</v>
      </c>
      <c r="D31">
        <v>1991</v>
      </c>
      <c r="E31">
        <v>104484.1999999999</v>
      </c>
    </row>
    <row r="32" spans="1:5" x14ac:dyDescent="0.35">
      <c r="A32" s="119" t="s">
        <v>11</v>
      </c>
      <c r="B32">
        <v>2183</v>
      </c>
      <c r="C32">
        <v>1779468</v>
      </c>
      <c r="D32">
        <v>1573</v>
      </c>
      <c r="E32">
        <v>1984316</v>
      </c>
    </row>
    <row r="33" spans="1:5" x14ac:dyDescent="0.35">
      <c r="A33" s="119" t="s">
        <v>12</v>
      </c>
      <c r="B33">
        <v>315</v>
      </c>
      <c r="C33">
        <v>147836.30379746822</v>
      </c>
      <c r="D33">
        <v>216</v>
      </c>
      <c r="E33">
        <v>181132.60175267747</v>
      </c>
    </row>
    <row r="34" spans="1:5" x14ac:dyDescent="0.35">
      <c r="A34" s="119" t="s">
        <v>13</v>
      </c>
      <c r="B34">
        <v>9343</v>
      </c>
      <c r="C34">
        <v>2033593</v>
      </c>
      <c r="D34">
        <v>3178</v>
      </c>
      <c r="E34">
        <v>1570300</v>
      </c>
    </row>
    <row r="35" spans="1:5" x14ac:dyDescent="0.35">
      <c r="A35" s="119" t="s">
        <v>14</v>
      </c>
      <c r="B35">
        <v>174</v>
      </c>
      <c r="C35">
        <v>78408.209999999905</v>
      </c>
      <c r="D35">
        <v>86</v>
      </c>
      <c r="E35">
        <v>69187.11</v>
      </c>
    </row>
    <row r="36" spans="1:5" x14ac:dyDescent="0.35">
      <c r="A36" s="127" t="s">
        <v>18</v>
      </c>
      <c r="B36">
        <v>5192</v>
      </c>
      <c r="C36">
        <v>6556381.6199999992</v>
      </c>
      <c r="D36">
        <v>4857</v>
      </c>
      <c r="E36">
        <v>29319924.135189872</v>
      </c>
    </row>
    <row r="37" spans="1:5" x14ac:dyDescent="0.35">
      <c r="A37" s="119" t="s">
        <v>8</v>
      </c>
      <c r="B37">
        <v>36</v>
      </c>
      <c r="C37">
        <v>362571</v>
      </c>
      <c r="D37">
        <v>87</v>
      </c>
      <c r="E37">
        <v>3176002</v>
      </c>
    </row>
    <row r="38" spans="1:5" x14ac:dyDescent="0.35">
      <c r="A38" s="119" t="s">
        <v>10</v>
      </c>
      <c r="B38">
        <v>274</v>
      </c>
      <c r="C38">
        <v>90385.699999999895</v>
      </c>
      <c r="D38">
        <v>652</v>
      </c>
      <c r="E38">
        <v>608178.09999999893</v>
      </c>
    </row>
    <row r="39" spans="1:5" x14ac:dyDescent="0.35">
      <c r="A39" s="119" t="s">
        <v>11</v>
      </c>
      <c r="B39">
        <v>100</v>
      </c>
      <c r="C39">
        <v>2489291</v>
      </c>
      <c r="D39">
        <v>214</v>
      </c>
      <c r="E39">
        <v>815131</v>
      </c>
    </row>
    <row r="40" spans="1:5" x14ac:dyDescent="0.35">
      <c r="A40" s="119" t="s">
        <v>12</v>
      </c>
      <c r="B40">
        <v>3</v>
      </c>
      <c r="C40">
        <v>67250</v>
      </c>
      <c r="D40">
        <v>13</v>
      </c>
      <c r="E40">
        <v>423791.21518987318</v>
      </c>
    </row>
    <row r="41" spans="1:5" x14ac:dyDescent="0.35">
      <c r="A41" s="119" t="s">
        <v>13</v>
      </c>
      <c r="B41">
        <v>4775</v>
      </c>
      <c r="C41">
        <v>3534742</v>
      </c>
      <c r="D41">
        <v>3868</v>
      </c>
      <c r="E41">
        <v>23495296</v>
      </c>
    </row>
    <row r="42" spans="1:5" x14ac:dyDescent="0.35">
      <c r="A42" s="119" t="s">
        <v>14</v>
      </c>
      <c r="B42">
        <v>4</v>
      </c>
      <c r="C42">
        <v>12141.92</v>
      </c>
      <c r="D42">
        <v>23</v>
      </c>
      <c r="E42">
        <v>801525.82</v>
      </c>
    </row>
    <row r="43" spans="1:5" x14ac:dyDescent="0.35">
      <c r="A43" s="121" t="s">
        <v>29</v>
      </c>
      <c r="B43" s="122">
        <v>1582070</v>
      </c>
      <c r="C43" s="122">
        <v>91820899.061130583</v>
      </c>
      <c r="D43" s="122">
        <v>52360</v>
      </c>
      <c r="E43" s="122">
        <v>53730916.117836252</v>
      </c>
    </row>
    <row r="44" spans="1:5" x14ac:dyDescent="0.35">
      <c r="A44" s="123" t="s">
        <v>7</v>
      </c>
      <c r="B44">
        <v>1318549</v>
      </c>
      <c r="C44">
        <v>59808783.97335282</v>
      </c>
      <c r="D44">
        <v>23362</v>
      </c>
      <c r="E44">
        <v>1082825.24</v>
      </c>
    </row>
    <row r="45" spans="1:5" x14ac:dyDescent="0.35">
      <c r="A45" s="119" t="s">
        <v>8</v>
      </c>
      <c r="B45">
        <v>28679</v>
      </c>
      <c r="C45">
        <v>1704790</v>
      </c>
      <c r="D45">
        <v>53</v>
      </c>
      <c r="E45">
        <v>8561</v>
      </c>
    </row>
    <row r="46" spans="1:5" x14ac:dyDescent="0.35">
      <c r="A46" s="119" t="s">
        <v>9</v>
      </c>
      <c r="B46">
        <v>1583</v>
      </c>
      <c r="C46">
        <v>123156</v>
      </c>
      <c r="D46">
        <v>0</v>
      </c>
      <c r="E46">
        <v>0</v>
      </c>
    </row>
    <row r="47" spans="1:5" x14ac:dyDescent="0.35">
      <c r="A47" s="119" t="s">
        <v>10</v>
      </c>
      <c r="B47">
        <v>250060</v>
      </c>
      <c r="C47">
        <v>14634595</v>
      </c>
      <c r="D47">
        <v>789</v>
      </c>
      <c r="E47">
        <v>6438.2</v>
      </c>
    </row>
    <row r="48" spans="1:5" x14ac:dyDescent="0.35">
      <c r="A48" s="119" t="s">
        <v>11</v>
      </c>
      <c r="B48">
        <v>231339</v>
      </c>
      <c r="C48">
        <v>11416043</v>
      </c>
      <c r="D48">
        <v>2610</v>
      </c>
      <c r="E48">
        <v>140637</v>
      </c>
    </row>
    <row r="49" spans="1:5" x14ac:dyDescent="0.35">
      <c r="A49" s="119" t="s">
        <v>12</v>
      </c>
      <c r="B49">
        <v>41372</v>
      </c>
      <c r="C49">
        <v>1368496.563352823</v>
      </c>
      <c r="D49">
        <v>238</v>
      </c>
      <c r="E49">
        <v>18372</v>
      </c>
    </row>
    <row r="50" spans="1:5" x14ac:dyDescent="0.35">
      <c r="A50" s="119" t="s">
        <v>13</v>
      </c>
      <c r="B50">
        <v>753008</v>
      </c>
      <c r="C50">
        <v>30033715</v>
      </c>
      <c r="D50">
        <v>19667</v>
      </c>
      <c r="E50">
        <v>908605</v>
      </c>
    </row>
    <row r="51" spans="1:5" x14ac:dyDescent="0.35">
      <c r="A51" s="119" t="s">
        <v>14</v>
      </c>
      <c r="B51">
        <v>12508</v>
      </c>
      <c r="C51">
        <v>527988.40999999887</v>
      </c>
      <c r="D51">
        <v>5</v>
      </c>
      <c r="E51">
        <v>212.039999999999</v>
      </c>
    </row>
    <row r="52" spans="1:5" x14ac:dyDescent="0.35">
      <c r="A52" s="124" t="s">
        <v>15</v>
      </c>
      <c r="B52">
        <v>139623</v>
      </c>
      <c r="C52">
        <v>6611858.0100389859</v>
      </c>
      <c r="D52">
        <v>6579</v>
      </c>
      <c r="E52">
        <v>285680</v>
      </c>
    </row>
    <row r="53" spans="1:5" x14ac:dyDescent="0.35">
      <c r="A53" s="119" t="s">
        <v>8</v>
      </c>
      <c r="B53">
        <v>5878</v>
      </c>
      <c r="C53">
        <v>304432</v>
      </c>
      <c r="D53">
        <v>0</v>
      </c>
      <c r="E53">
        <v>0</v>
      </c>
    </row>
    <row r="54" spans="1:5" x14ac:dyDescent="0.35">
      <c r="A54" s="119" t="s">
        <v>9</v>
      </c>
      <c r="B54">
        <v>114</v>
      </c>
      <c r="C54">
        <v>8052</v>
      </c>
      <c r="D54">
        <v>0</v>
      </c>
      <c r="E54">
        <v>0</v>
      </c>
    </row>
    <row r="55" spans="1:5" x14ac:dyDescent="0.35">
      <c r="A55" s="119" t="s">
        <v>10</v>
      </c>
      <c r="B55">
        <v>38496</v>
      </c>
      <c r="C55">
        <v>2260192</v>
      </c>
      <c r="D55">
        <v>131</v>
      </c>
      <c r="E55">
        <v>683</v>
      </c>
    </row>
    <row r="56" spans="1:5" x14ac:dyDescent="0.35">
      <c r="A56" s="119" t="s">
        <v>11</v>
      </c>
      <c r="B56">
        <v>28752</v>
      </c>
      <c r="C56">
        <v>1314022</v>
      </c>
      <c r="D56">
        <v>1207</v>
      </c>
      <c r="E56">
        <v>58465</v>
      </c>
    </row>
    <row r="57" spans="1:5" x14ac:dyDescent="0.35">
      <c r="A57" s="119" t="s">
        <v>12</v>
      </c>
      <c r="B57">
        <v>9635</v>
      </c>
      <c r="C57">
        <v>388649.46003898559</v>
      </c>
      <c r="D57">
        <v>0</v>
      </c>
      <c r="E57">
        <v>0</v>
      </c>
    </row>
    <row r="58" spans="1:5" x14ac:dyDescent="0.35">
      <c r="A58" s="119" t="s">
        <v>13</v>
      </c>
      <c r="B58">
        <v>55046</v>
      </c>
      <c r="C58">
        <v>2270704</v>
      </c>
      <c r="D58">
        <v>5241</v>
      </c>
      <c r="E58">
        <v>226532</v>
      </c>
    </row>
    <row r="59" spans="1:5" x14ac:dyDescent="0.35">
      <c r="A59" s="119" t="s">
        <v>14</v>
      </c>
      <c r="B59">
        <v>1702</v>
      </c>
      <c r="C59">
        <v>65806.55</v>
      </c>
      <c r="D59">
        <v>0</v>
      </c>
      <c r="E59">
        <v>0</v>
      </c>
    </row>
    <row r="60" spans="1:5" x14ac:dyDescent="0.35">
      <c r="A60" s="125" t="s">
        <v>49</v>
      </c>
      <c r="B60">
        <v>101323</v>
      </c>
      <c r="C60">
        <v>7774273.165828459</v>
      </c>
      <c r="D60">
        <v>10257</v>
      </c>
      <c r="E60">
        <v>2037211.75208577</v>
      </c>
    </row>
    <row r="61" spans="1:5" x14ac:dyDescent="0.35">
      <c r="A61" s="119" t="s">
        <v>8</v>
      </c>
      <c r="B61">
        <v>4021</v>
      </c>
      <c r="C61">
        <v>518202</v>
      </c>
      <c r="D61">
        <v>485</v>
      </c>
      <c r="E61">
        <v>111184</v>
      </c>
    </row>
    <row r="62" spans="1:5" x14ac:dyDescent="0.35">
      <c r="A62" s="119" t="s">
        <v>9</v>
      </c>
      <c r="B62">
        <v>181</v>
      </c>
      <c r="C62">
        <v>67344</v>
      </c>
      <c r="D62">
        <v>0</v>
      </c>
      <c r="E62">
        <v>0</v>
      </c>
    </row>
    <row r="63" spans="1:5" x14ac:dyDescent="0.35">
      <c r="A63" s="119" t="s">
        <v>10</v>
      </c>
      <c r="B63">
        <v>21377</v>
      </c>
      <c r="C63">
        <v>163502.2999999999</v>
      </c>
      <c r="D63">
        <v>2116</v>
      </c>
      <c r="E63">
        <v>30760.799999999992</v>
      </c>
    </row>
    <row r="64" spans="1:5" x14ac:dyDescent="0.35">
      <c r="A64" s="119" t="s">
        <v>11</v>
      </c>
      <c r="B64">
        <v>22047</v>
      </c>
      <c r="C64">
        <v>2663447</v>
      </c>
      <c r="D64">
        <v>2130</v>
      </c>
      <c r="E64">
        <v>551834</v>
      </c>
    </row>
    <row r="65" spans="1:5" x14ac:dyDescent="0.35">
      <c r="A65" s="119" t="s">
        <v>12</v>
      </c>
      <c r="B65">
        <v>3461</v>
      </c>
      <c r="C65">
        <v>238798.77582845991</v>
      </c>
      <c r="D65">
        <v>205</v>
      </c>
      <c r="E65">
        <v>49626.612085769913</v>
      </c>
    </row>
    <row r="66" spans="1:5" x14ac:dyDescent="0.35">
      <c r="A66" s="119" t="s">
        <v>13</v>
      </c>
      <c r="B66">
        <v>48940</v>
      </c>
      <c r="C66">
        <v>3995931</v>
      </c>
      <c r="D66">
        <v>5228</v>
      </c>
      <c r="E66">
        <v>1268733</v>
      </c>
    </row>
    <row r="67" spans="1:5" x14ac:dyDescent="0.35">
      <c r="A67" s="119" t="s">
        <v>14</v>
      </c>
      <c r="B67">
        <v>1296</v>
      </c>
      <c r="C67">
        <v>127048.08999999989</v>
      </c>
      <c r="D67">
        <v>93</v>
      </c>
      <c r="E67">
        <v>25073.34</v>
      </c>
    </row>
    <row r="68" spans="1:5" x14ac:dyDescent="0.35">
      <c r="A68" s="126" t="s">
        <v>50</v>
      </c>
      <c r="B68">
        <v>17150</v>
      </c>
      <c r="C68">
        <v>8156300.5563547751</v>
      </c>
      <c r="D68">
        <v>7308</v>
      </c>
      <c r="E68">
        <v>7527937.698791421</v>
      </c>
    </row>
    <row r="69" spans="1:5" x14ac:dyDescent="0.35">
      <c r="A69" s="119" t="s">
        <v>8</v>
      </c>
      <c r="B69">
        <v>381</v>
      </c>
      <c r="C69">
        <v>506541</v>
      </c>
      <c r="D69">
        <v>255</v>
      </c>
      <c r="E69">
        <v>532935</v>
      </c>
    </row>
    <row r="70" spans="1:5" x14ac:dyDescent="0.35">
      <c r="A70" s="119" t="s">
        <v>10</v>
      </c>
      <c r="B70">
        <v>4424</v>
      </c>
      <c r="C70">
        <v>317752.30000000005</v>
      </c>
      <c r="D70">
        <v>1996</v>
      </c>
      <c r="E70">
        <v>220909.299999999</v>
      </c>
    </row>
    <row r="71" spans="1:5" x14ac:dyDescent="0.35">
      <c r="A71" s="119" t="s">
        <v>11</v>
      </c>
      <c r="B71">
        <v>2209</v>
      </c>
      <c r="C71">
        <v>3486342</v>
      </c>
      <c r="D71">
        <v>1565</v>
      </c>
      <c r="E71">
        <v>3655019</v>
      </c>
    </row>
    <row r="72" spans="1:5" x14ac:dyDescent="0.35">
      <c r="A72" s="119" t="s">
        <v>12</v>
      </c>
      <c r="B72">
        <v>315</v>
      </c>
      <c r="C72">
        <v>262139.98635477549</v>
      </c>
      <c r="D72">
        <v>218</v>
      </c>
      <c r="E72">
        <v>339596.7387914221</v>
      </c>
    </row>
    <row r="73" spans="1:5" x14ac:dyDescent="0.35">
      <c r="A73" s="119" t="s">
        <v>13</v>
      </c>
      <c r="B73">
        <v>9646</v>
      </c>
      <c r="C73">
        <v>3389030</v>
      </c>
      <c r="D73">
        <v>3188</v>
      </c>
      <c r="E73">
        <v>2592972</v>
      </c>
    </row>
    <row r="74" spans="1:5" x14ac:dyDescent="0.35">
      <c r="A74" s="119" t="s">
        <v>14</v>
      </c>
      <c r="B74">
        <v>175</v>
      </c>
      <c r="C74">
        <v>194495.27</v>
      </c>
      <c r="D74">
        <v>86</v>
      </c>
      <c r="E74">
        <v>186505.66</v>
      </c>
    </row>
    <row r="75" spans="1:5" x14ac:dyDescent="0.35">
      <c r="A75" s="127" t="s">
        <v>18</v>
      </c>
      <c r="B75">
        <v>5425</v>
      </c>
      <c r="C75">
        <v>9469683.3555555549</v>
      </c>
      <c r="D75">
        <v>4854</v>
      </c>
      <c r="E75">
        <v>42797261.42695906</v>
      </c>
    </row>
    <row r="76" spans="1:5" x14ac:dyDescent="0.35">
      <c r="A76" s="119" t="s">
        <v>8</v>
      </c>
      <c r="B76">
        <v>37</v>
      </c>
      <c r="C76">
        <v>536460</v>
      </c>
      <c r="D76">
        <v>87</v>
      </c>
      <c r="E76">
        <v>4009737</v>
      </c>
    </row>
    <row r="77" spans="1:5" x14ac:dyDescent="0.35">
      <c r="A77" s="119" t="s">
        <v>10</v>
      </c>
      <c r="B77">
        <v>279</v>
      </c>
      <c r="C77">
        <v>174136.8</v>
      </c>
      <c r="D77">
        <v>653</v>
      </c>
      <c r="E77">
        <v>823881.79999999795</v>
      </c>
    </row>
    <row r="78" spans="1:5" x14ac:dyDescent="0.35">
      <c r="A78" s="119" t="s">
        <v>11</v>
      </c>
      <c r="B78">
        <v>98</v>
      </c>
      <c r="C78">
        <v>2585987</v>
      </c>
      <c r="D78">
        <v>217</v>
      </c>
      <c r="E78">
        <v>6902833</v>
      </c>
    </row>
    <row r="79" spans="1:5" x14ac:dyDescent="0.35">
      <c r="A79" s="119" t="s">
        <v>12</v>
      </c>
      <c r="B79">
        <v>3</v>
      </c>
      <c r="C79">
        <v>68460.555555555547</v>
      </c>
      <c r="D79">
        <v>13</v>
      </c>
      <c r="E79">
        <v>523206.6169590638</v>
      </c>
    </row>
    <row r="80" spans="1:5" x14ac:dyDescent="0.35">
      <c r="A80" s="119" t="s">
        <v>13</v>
      </c>
      <c r="B80">
        <v>5004</v>
      </c>
      <c r="C80">
        <v>6052406</v>
      </c>
      <c r="D80">
        <v>3861</v>
      </c>
      <c r="E80">
        <v>29440434</v>
      </c>
    </row>
    <row r="81" spans="1:5" x14ac:dyDescent="0.35">
      <c r="A81" s="119" t="s">
        <v>14</v>
      </c>
      <c r="B81">
        <v>4</v>
      </c>
      <c r="C81">
        <v>52233</v>
      </c>
      <c r="D81">
        <v>23</v>
      </c>
      <c r="E81">
        <v>1097169.0099999988</v>
      </c>
    </row>
    <row r="82" spans="1:5" x14ac:dyDescent="0.35">
      <c r="A82" s="121" t="s">
        <v>30</v>
      </c>
      <c r="B82" s="122">
        <v>1584840</v>
      </c>
      <c r="C82" s="122">
        <v>208751437.90311581</v>
      </c>
      <c r="D82" s="122">
        <v>51404</v>
      </c>
      <c r="E82" s="122">
        <v>79403130.002142161</v>
      </c>
    </row>
    <row r="83" spans="1:5" x14ac:dyDescent="0.35">
      <c r="A83" s="123" t="s">
        <v>7</v>
      </c>
      <c r="B83">
        <v>1317367</v>
      </c>
      <c r="C83">
        <v>140091657.9319182</v>
      </c>
      <c r="D83">
        <v>22956</v>
      </c>
      <c r="E83">
        <v>2657089.4300000002</v>
      </c>
    </row>
    <row r="84" spans="1:5" x14ac:dyDescent="0.35">
      <c r="A84" s="119" t="s">
        <v>8</v>
      </c>
      <c r="B84">
        <v>28828</v>
      </c>
      <c r="C84">
        <v>3364318</v>
      </c>
      <c r="D84">
        <v>53</v>
      </c>
      <c r="E84">
        <v>18390</v>
      </c>
    </row>
    <row r="85" spans="1:5" x14ac:dyDescent="0.35">
      <c r="A85" s="119" t="s">
        <v>9</v>
      </c>
      <c r="B85">
        <v>1584</v>
      </c>
      <c r="C85">
        <v>194947</v>
      </c>
      <c r="D85">
        <v>0</v>
      </c>
      <c r="E85">
        <v>0</v>
      </c>
    </row>
    <row r="86" spans="1:5" x14ac:dyDescent="0.35">
      <c r="A86" s="119" t="s">
        <v>10</v>
      </c>
      <c r="B86">
        <v>251595</v>
      </c>
      <c r="C86">
        <v>29795320</v>
      </c>
      <c r="D86">
        <v>799</v>
      </c>
      <c r="E86">
        <v>11955.6</v>
      </c>
    </row>
    <row r="87" spans="1:5" x14ac:dyDescent="0.35">
      <c r="A87" s="119" t="s">
        <v>11</v>
      </c>
      <c r="B87">
        <v>232139</v>
      </c>
      <c r="C87">
        <v>24633677</v>
      </c>
      <c r="D87">
        <v>2879</v>
      </c>
      <c r="E87">
        <v>325450</v>
      </c>
    </row>
    <row r="88" spans="1:5" x14ac:dyDescent="0.35">
      <c r="A88" s="119" t="s">
        <v>12</v>
      </c>
      <c r="B88">
        <v>41870</v>
      </c>
      <c r="C88">
        <v>3684937.8919182066</v>
      </c>
      <c r="D88">
        <v>238</v>
      </c>
      <c r="E88">
        <v>26163</v>
      </c>
    </row>
    <row r="89" spans="1:5" x14ac:dyDescent="0.35">
      <c r="A89" s="119" t="s">
        <v>13</v>
      </c>
      <c r="B89">
        <v>749730</v>
      </c>
      <c r="C89">
        <v>77309977</v>
      </c>
      <c r="D89">
        <v>18982</v>
      </c>
      <c r="E89">
        <v>2274519</v>
      </c>
    </row>
    <row r="90" spans="1:5" x14ac:dyDescent="0.35">
      <c r="A90" s="119" t="s">
        <v>14</v>
      </c>
      <c r="B90">
        <v>11621</v>
      </c>
      <c r="C90">
        <v>1108481.04</v>
      </c>
      <c r="D90">
        <v>5</v>
      </c>
      <c r="E90">
        <v>611.83000000000004</v>
      </c>
    </row>
    <row r="91" spans="1:5" x14ac:dyDescent="0.35">
      <c r="A91" s="124" t="s">
        <v>15</v>
      </c>
      <c r="B91">
        <v>141817</v>
      </c>
      <c r="C91">
        <v>14909848.538062317</v>
      </c>
      <c r="D91">
        <v>6679</v>
      </c>
      <c r="E91">
        <v>723432.1</v>
      </c>
    </row>
    <row r="92" spans="1:5" x14ac:dyDescent="0.35">
      <c r="A92" s="119" t="s">
        <v>8</v>
      </c>
      <c r="B92">
        <v>5957</v>
      </c>
      <c r="C92">
        <v>630201</v>
      </c>
      <c r="D92">
        <v>0</v>
      </c>
      <c r="E92">
        <v>0</v>
      </c>
    </row>
    <row r="93" spans="1:5" x14ac:dyDescent="0.35">
      <c r="A93" s="119" t="s">
        <v>9</v>
      </c>
      <c r="B93">
        <v>118</v>
      </c>
      <c r="C93">
        <v>12344</v>
      </c>
      <c r="D93">
        <v>0</v>
      </c>
      <c r="E93">
        <v>0</v>
      </c>
    </row>
    <row r="94" spans="1:5" x14ac:dyDescent="0.35">
      <c r="A94" s="119" t="s">
        <v>10</v>
      </c>
      <c r="B94">
        <v>38035</v>
      </c>
      <c r="C94">
        <v>4440168</v>
      </c>
      <c r="D94">
        <v>147</v>
      </c>
      <c r="E94">
        <v>1545.1</v>
      </c>
    </row>
    <row r="95" spans="1:5" x14ac:dyDescent="0.35">
      <c r="A95" s="119" t="s">
        <v>11</v>
      </c>
      <c r="B95">
        <v>28523</v>
      </c>
      <c r="C95">
        <v>2786378</v>
      </c>
      <c r="D95">
        <v>1349</v>
      </c>
      <c r="E95">
        <v>133774</v>
      </c>
    </row>
    <row r="96" spans="1:5" x14ac:dyDescent="0.35">
      <c r="A96" s="119" t="s">
        <v>12</v>
      </c>
      <c r="B96">
        <v>9620</v>
      </c>
      <c r="C96">
        <v>892408.36806231656</v>
      </c>
      <c r="D96">
        <v>0</v>
      </c>
      <c r="E96">
        <v>0</v>
      </c>
    </row>
    <row r="97" spans="1:5" x14ac:dyDescent="0.35">
      <c r="A97" s="119" t="s">
        <v>13</v>
      </c>
      <c r="B97">
        <v>56937</v>
      </c>
      <c r="C97">
        <v>5903865</v>
      </c>
      <c r="D97">
        <v>5183</v>
      </c>
      <c r="E97">
        <v>588113</v>
      </c>
    </row>
    <row r="98" spans="1:5" x14ac:dyDescent="0.35">
      <c r="A98" s="119" t="s">
        <v>14</v>
      </c>
      <c r="B98">
        <v>2627</v>
      </c>
      <c r="C98">
        <v>244484.17</v>
      </c>
      <c r="D98">
        <v>0</v>
      </c>
      <c r="E98">
        <v>0</v>
      </c>
    </row>
    <row r="99" spans="1:5" x14ac:dyDescent="0.35">
      <c r="A99" s="125" t="s">
        <v>49</v>
      </c>
      <c r="B99">
        <v>102611</v>
      </c>
      <c r="C99">
        <v>18397389.397974681</v>
      </c>
      <c r="D99">
        <v>10043</v>
      </c>
      <c r="E99">
        <v>4058385.4787828624</v>
      </c>
    </row>
    <row r="100" spans="1:5" x14ac:dyDescent="0.35">
      <c r="A100" s="119" t="s">
        <v>8</v>
      </c>
      <c r="B100">
        <v>4043</v>
      </c>
      <c r="C100">
        <v>1038237</v>
      </c>
      <c r="D100">
        <v>493</v>
      </c>
      <c r="E100">
        <v>202621</v>
      </c>
    </row>
    <row r="101" spans="1:5" x14ac:dyDescent="0.35">
      <c r="A101" s="119" t="s">
        <v>9</v>
      </c>
      <c r="B101">
        <v>181</v>
      </c>
      <c r="C101">
        <v>101799</v>
      </c>
      <c r="D101">
        <v>0</v>
      </c>
      <c r="E101">
        <v>0</v>
      </c>
    </row>
    <row r="102" spans="1:5" x14ac:dyDescent="0.35">
      <c r="A102" s="119" t="s">
        <v>10</v>
      </c>
      <c r="B102">
        <v>21603</v>
      </c>
      <c r="C102">
        <v>395442.7</v>
      </c>
      <c r="D102">
        <v>2108</v>
      </c>
      <c r="E102">
        <v>61501.899999999987</v>
      </c>
    </row>
    <row r="103" spans="1:5" x14ac:dyDescent="0.35">
      <c r="A103" s="119" t="s">
        <v>11</v>
      </c>
      <c r="B103">
        <v>22155</v>
      </c>
      <c r="C103">
        <v>5725583</v>
      </c>
      <c r="D103">
        <v>2203</v>
      </c>
      <c r="E103">
        <v>1050812</v>
      </c>
    </row>
    <row r="104" spans="1:5" x14ac:dyDescent="0.35">
      <c r="A104" s="119" t="s">
        <v>12</v>
      </c>
      <c r="B104">
        <v>3531</v>
      </c>
      <c r="C104">
        <v>637690.03797468299</v>
      </c>
      <c r="D104">
        <v>203</v>
      </c>
      <c r="E104">
        <v>86466.748782862647</v>
      </c>
    </row>
    <row r="105" spans="1:5" x14ac:dyDescent="0.35">
      <c r="A105" s="119" t="s">
        <v>13</v>
      </c>
      <c r="B105">
        <v>49798</v>
      </c>
      <c r="C105">
        <v>10195622</v>
      </c>
      <c r="D105">
        <v>4942</v>
      </c>
      <c r="E105">
        <v>2601375</v>
      </c>
    </row>
    <row r="106" spans="1:5" x14ac:dyDescent="0.35">
      <c r="A106" s="119" t="s">
        <v>14</v>
      </c>
      <c r="B106">
        <v>1300</v>
      </c>
      <c r="C106">
        <v>303015.65999999992</v>
      </c>
      <c r="D106">
        <v>94</v>
      </c>
      <c r="E106">
        <v>55608.83</v>
      </c>
    </row>
    <row r="107" spans="1:5" x14ac:dyDescent="0.35">
      <c r="A107" s="126" t="s">
        <v>50</v>
      </c>
      <c r="B107">
        <v>17520</v>
      </c>
      <c r="C107">
        <v>16312905.825160662</v>
      </c>
      <c r="D107">
        <v>7154</v>
      </c>
      <c r="E107">
        <v>13659027.880730281</v>
      </c>
    </row>
    <row r="108" spans="1:5" x14ac:dyDescent="0.35">
      <c r="A108" s="119" t="s">
        <v>8</v>
      </c>
      <c r="B108">
        <v>382</v>
      </c>
      <c r="C108">
        <v>818953</v>
      </c>
      <c r="D108">
        <v>257</v>
      </c>
      <c r="E108">
        <v>789411</v>
      </c>
    </row>
    <row r="109" spans="1:5" x14ac:dyDescent="0.35">
      <c r="A109" s="119" t="s">
        <v>10</v>
      </c>
      <c r="B109">
        <v>4456</v>
      </c>
      <c r="C109">
        <v>621351.49999999907</v>
      </c>
      <c r="D109">
        <v>1987</v>
      </c>
      <c r="E109">
        <v>387118.30000000005</v>
      </c>
    </row>
    <row r="110" spans="1:5" x14ac:dyDescent="0.35">
      <c r="A110" s="119" t="s">
        <v>11</v>
      </c>
      <c r="B110">
        <v>2211</v>
      </c>
      <c r="C110">
        <v>6269571</v>
      </c>
      <c r="D110">
        <v>1572</v>
      </c>
      <c r="E110">
        <v>6076012</v>
      </c>
    </row>
    <row r="111" spans="1:5" x14ac:dyDescent="0.35">
      <c r="A111" s="119" t="s">
        <v>12</v>
      </c>
      <c r="B111">
        <v>323</v>
      </c>
      <c r="C111">
        <v>590619.10516066104</v>
      </c>
      <c r="D111">
        <v>214</v>
      </c>
      <c r="E111">
        <v>670207.75073028123</v>
      </c>
    </row>
    <row r="112" spans="1:5" x14ac:dyDescent="0.35">
      <c r="A112" s="119" t="s">
        <v>13</v>
      </c>
      <c r="B112">
        <v>9972</v>
      </c>
      <c r="C112">
        <v>7578097</v>
      </c>
      <c r="D112">
        <v>3037</v>
      </c>
      <c r="E112">
        <v>5404472</v>
      </c>
    </row>
    <row r="113" spans="1:5" x14ac:dyDescent="0.35">
      <c r="A113" s="119" t="s">
        <v>14</v>
      </c>
      <c r="B113">
        <v>176</v>
      </c>
      <c r="C113">
        <v>434314.21999999991</v>
      </c>
      <c r="D113">
        <v>87</v>
      </c>
      <c r="E113">
        <v>331806.83</v>
      </c>
    </row>
    <row r="114" spans="1:5" x14ac:dyDescent="0.35">
      <c r="A114" s="127" t="s">
        <v>18</v>
      </c>
      <c r="B114">
        <v>5525</v>
      </c>
      <c r="C114">
        <v>19039636.210000001</v>
      </c>
      <c r="D114">
        <v>4572</v>
      </c>
      <c r="E114">
        <v>58305195.112629011</v>
      </c>
    </row>
    <row r="115" spans="1:5" x14ac:dyDescent="0.35">
      <c r="A115" s="119" t="s">
        <v>8</v>
      </c>
      <c r="B115">
        <v>37</v>
      </c>
      <c r="C115">
        <v>566426</v>
      </c>
      <c r="D115">
        <v>86</v>
      </c>
      <c r="E115">
        <v>4271390</v>
      </c>
    </row>
    <row r="116" spans="1:5" x14ac:dyDescent="0.35">
      <c r="A116" s="119" t="s">
        <v>10</v>
      </c>
      <c r="B116">
        <v>284</v>
      </c>
      <c r="C116">
        <v>333521.19999999966</v>
      </c>
      <c r="D116">
        <v>651</v>
      </c>
      <c r="E116">
        <v>1241843.6999999979</v>
      </c>
    </row>
    <row r="117" spans="1:5" x14ac:dyDescent="0.35">
      <c r="A117" s="119" t="s">
        <v>11</v>
      </c>
      <c r="B117">
        <v>101</v>
      </c>
      <c r="C117">
        <v>4034027</v>
      </c>
      <c r="D117">
        <v>215</v>
      </c>
      <c r="E117">
        <v>9099471</v>
      </c>
    </row>
    <row r="118" spans="1:5" x14ac:dyDescent="0.35">
      <c r="A118" s="119" t="s">
        <v>12</v>
      </c>
      <c r="B118">
        <v>4</v>
      </c>
      <c r="C118">
        <v>100420</v>
      </c>
      <c r="D118">
        <v>13</v>
      </c>
      <c r="E118">
        <v>608409.90262901608</v>
      </c>
    </row>
    <row r="119" spans="1:5" x14ac:dyDescent="0.35">
      <c r="A119" s="119" t="s">
        <v>13</v>
      </c>
      <c r="B119">
        <v>5095</v>
      </c>
      <c r="C119">
        <v>13936232</v>
      </c>
      <c r="D119">
        <v>3584</v>
      </c>
      <c r="E119">
        <v>41883739</v>
      </c>
    </row>
    <row r="120" spans="1:5" x14ac:dyDescent="0.35">
      <c r="A120" s="119" t="s">
        <v>14</v>
      </c>
      <c r="B120">
        <v>4</v>
      </c>
      <c r="C120">
        <v>69010.009999999893</v>
      </c>
      <c r="D120">
        <v>23</v>
      </c>
      <c r="E120">
        <v>1200341.51</v>
      </c>
    </row>
    <row r="121" spans="1:5" x14ac:dyDescent="0.35">
      <c r="A121" s="121" t="s">
        <v>6</v>
      </c>
      <c r="B121" s="122">
        <v>1584947</v>
      </c>
      <c r="C121" s="122">
        <v>371608365.2681945</v>
      </c>
      <c r="D121" s="122">
        <v>94603</v>
      </c>
      <c r="E121" s="122">
        <v>140433613.07635018</v>
      </c>
    </row>
    <row r="122" spans="1:5" x14ac:dyDescent="0.35">
      <c r="A122" s="123" t="s">
        <v>7</v>
      </c>
      <c r="B122">
        <v>1310239</v>
      </c>
      <c r="C122">
        <v>234650333.06491438</v>
      </c>
      <c r="D122">
        <v>53618</v>
      </c>
      <c r="E122">
        <v>10183157.189999999</v>
      </c>
    </row>
    <row r="123" spans="1:5" x14ac:dyDescent="0.35">
      <c r="A123" s="119" t="s">
        <v>8</v>
      </c>
      <c r="B123">
        <v>28937</v>
      </c>
      <c r="C123">
        <v>5548352</v>
      </c>
      <c r="D123">
        <v>28990</v>
      </c>
      <c r="E123">
        <v>5576693</v>
      </c>
    </row>
    <row r="124" spans="1:5" x14ac:dyDescent="0.35">
      <c r="A124" s="119" t="s">
        <v>9</v>
      </c>
      <c r="B124">
        <v>1581</v>
      </c>
      <c r="C124">
        <v>243984</v>
      </c>
      <c r="D124">
        <v>0</v>
      </c>
      <c r="E124">
        <v>0</v>
      </c>
    </row>
    <row r="125" spans="1:5" x14ac:dyDescent="0.35">
      <c r="A125" s="119" t="s">
        <v>10</v>
      </c>
      <c r="B125">
        <v>250160</v>
      </c>
      <c r="C125">
        <v>47889250</v>
      </c>
      <c r="D125">
        <v>796</v>
      </c>
      <c r="E125">
        <v>186210</v>
      </c>
    </row>
    <row r="126" spans="1:5" x14ac:dyDescent="0.35">
      <c r="A126" s="119" t="s">
        <v>11</v>
      </c>
      <c r="B126">
        <v>232486</v>
      </c>
      <c r="C126">
        <v>44894048</v>
      </c>
      <c r="D126">
        <v>2978</v>
      </c>
      <c r="E126">
        <v>617108</v>
      </c>
    </row>
    <row r="127" spans="1:5" x14ac:dyDescent="0.35">
      <c r="A127" s="119" t="s">
        <v>12</v>
      </c>
      <c r="B127">
        <v>41904</v>
      </c>
      <c r="C127">
        <v>6738839.645914387</v>
      </c>
      <c r="D127">
        <v>238</v>
      </c>
      <c r="E127">
        <v>39158</v>
      </c>
    </row>
    <row r="128" spans="1:5" x14ac:dyDescent="0.35">
      <c r="A128" s="119" t="s">
        <v>13</v>
      </c>
      <c r="B128">
        <v>743565</v>
      </c>
      <c r="C128">
        <v>127495112</v>
      </c>
      <c r="D128">
        <v>20611</v>
      </c>
      <c r="E128">
        <v>3763164</v>
      </c>
    </row>
    <row r="129" spans="1:5" x14ac:dyDescent="0.35">
      <c r="A129" s="119" t="s">
        <v>14</v>
      </c>
      <c r="B129">
        <v>11606</v>
      </c>
      <c r="C129">
        <v>1840747.419</v>
      </c>
      <c r="D129">
        <v>5</v>
      </c>
      <c r="E129">
        <v>824.19</v>
      </c>
    </row>
    <row r="130" spans="1:5" x14ac:dyDescent="0.35">
      <c r="A130" s="124" t="s">
        <v>15</v>
      </c>
      <c r="B130">
        <v>149565</v>
      </c>
      <c r="C130">
        <v>25900489.934392992</v>
      </c>
      <c r="D130">
        <v>13705</v>
      </c>
      <c r="E130">
        <v>2383413</v>
      </c>
    </row>
    <row r="131" spans="1:5" x14ac:dyDescent="0.35">
      <c r="A131" s="119" t="s">
        <v>8</v>
      </c>
      <c r="B131">
        <v>6002</v>
      </c>
      <c r="C131">
        <v>1040806</v>
      </c>
      <c r="D131">
        <v>6002</v>
      </c>
      <c r="E131">
        <v>1040806</v>
      </c>
    </row>
    <row r="132" spans="1:5" x14ac:dyDescent="0.35">
      <c r="A132" s="119" t="s">
        <v>9</v>
      </c>
      <c r="B132">
        <v>122</v>
      </c>
      <c r="C132">
        <v>16228</v>
      </c>
      <c r="D132">
        <v>0</v>
      </c>
      <c r="E132">
        <v>0</v>
      </c>
    </row>
    <row r="133" spans="1:5" x14ac:dyDescent="0.35">
      <c r="A133" s="119" t="s">
        <v>10</v>
      </c>
      <c r="B133">
        <v>39987</v>
      </c>
      <c r="C133">
        <v>7325214</v>
      </c>
      <c r="D133">
        <v>164</v>
      </c>
      <c r="E133">
        <v>29018</v>
      </c>
    </row>
    <row r="134" spans="1:5" x14ac:dyDescent="0.35">
      <c r="A134" s="119" t="s">
        <v>11</v>
      </c>
      <c r="B134">
        <v>28490</v>
      </c>
      <c r="C134">
        <v>5164273</v>
      </c>
      <c r="D134">
        <v>1411</v>
      </c>
      <c r="E134">
        <v>268501</v>
      </c>
    </row>
    <row r="135" spans="1:5" x14ac:dyDescent="0.35">
      <c r="A135" s="119" t="s">
        <v>12</v>
      </c>
      <c r="B135">
        <v>9773</v>
      </c>
      <c r="C135">
        <v>1635445.0573929928</v>
      </c>
      <c r="D135">
        <v>0</v>
      </c>
      <c r="E135">
        <v>0</v>
      </c>
    </row>
    <row r="136" spans="1:5" x14ac:dyDescent="0.35">
      <c r="A136" s="119" t="s">
        <v>13</v>
      </c>
      <c r="B136">
        <v>62534</v>
      </c>
      <c r="C136">
        <v>10284340</v>
      </c>
      <c r="D136">
        <v>6128</v>
      </c>
      <c r="E136">
        <v>1045088</v>
      </c>
    </row>
    <row r="137" spans="1:5" x14ac:dyDescent="0.35">
      <c r="A137" s="119" t="s">
        <v>14</v>
      </c>
      <c r="B137">
        <v>2657</v>
      </c>
      <c r="C137">
        <v>434183.87699999887</v>
      </c>
      <c r="D137">
        <v>0</v>
      </c>
      <c r="E137">
        <v>0</v>
      </c>
    </row>
    <row r="138" spans="1:5" x14ac:dyDescent="0.35">
      <c r="A138" s="125" t="s">
        <v>49</v>
      </c>
      <c r="B138">
        <v>102438</v>
      </c>
      <c r="C138">
        <v>40737003.709241234</v>
      </c>
      <c r="D138">
        <v>14610</v>
      </c>
      <c r="E138">
        <v>9552146.5797937755</v>
      </c>
    </row>
    <row r="139" spans="1:5" x14ac:dyDescent="0.35">
      <c r="A139" s="119" t="s">
        <v>8</v>
      </c>
      <c r="B139">
        <v>4051</v>
      </c>
      <c r="C139">
        <v>1822952</v>
      </c>
      <c r="D139">
        <v>4546</v>
      </c>
      <c r="E139">
        <v>2157460</v>
      </c>
    </row>
    <row r="140" spans="1:5" x14ac:dyDescent="0.35">
      <c r="A140" s="119" t="s">
        <v>9</v>
      </c>
      <c r="B140">
        <v>182</v>
      </c>
      <c r="C140">
        <v>139705</v>
      </c>
      <c r="D140">
        <v>0</v>
      </c>
      <c r="E140">
        <v>0</v>
      </c>
    </row>
    <row r="141" spans="1:5" x14ac:dyDescent="0.35">
      <c r="A141" s="119" t="s">
        <v>10</v>
      </c>
      <c r="B141">
        <v>21721</v>
      </c>
      <c r="C141">
        <v>7539972</v>
      </c>
      <c r="D141">
        <v>2131</v>
      </c>
      <c r="E141">
        <v>1050161</v>
      </c>
    </row>
    <row r="142" spans="1:5" x14ac:dyDescent="0.35">
      <c r="A142" s="119" t="s">
        <v>11</v>
      </c>
      <c r="B142">
        <v>22271</v>
      </c>
      <c r="C142">
        <v>11374130</v>
      </c>
      <c r="D142">
        <v>2205</v>
      </c>
      <c r="E142">
        <v>1907893</v>
      </c>
    </row>
    <row r="143" spans="1:5" x14ac:dyDescent="0.35">
      <c r="A143" s="119" t="s">
        <v>12</v>
      </c>
      <c r="B143">
        <v>3551</v>
      </c>
      <c r="C143">
        <v>1346731.3842412431</v>
      </c>
      <c r="D143">
        <v>202</v>
      </c>
      <c r="E143">
        <v>174223.57879377416</v>
      </c>
    </row>
    <row r="144" spans="1:5" x14ac:dyDescent="0.35">
      <c r="A144" s="119" t="s">
        <v>13</v>
      </c>
      <c r="B144">
        <v>49358</v>
      </c>
      <c r="C144">
        <v>17993236</v>
      </c>
      <c r="D144">
        <v>5432</v>
      </c>
      <c r="E144">
        <v>4173379</v>
      </c>
    </row>
    <row r="145" spans="1:5" x14ac:dyDescent="0.35">
      <c r="A145" s="119" t="s">
        <v>14</v>
      </c>
      <c r="B145">
        <v>1304</v>
      </c>
      <c r="C145">
        <v>520277.32499999891</v>
      </c>
      <c r="D145">
        <v>94</v>
      </c>
      <c r="E145">
        <v>89030.000999999902</v>
      </c>
    </row>
    <row r="146" spans="1:5" x14ac:dyDescent="0.35">
      <c r="A146" s="126" t="s">
        <v>50</v>
      </c>
      <c r="B146">
        <v>17258</v>
      </c>
      <c r="C146">
        <v>36157965.537645914</v>
      </c>
      <c r="D146">
        <v>7755</v>
      </c>
      <c r="E146">
        <v>27633937.033579767</v>
      </c>
    </row>
    <row r="147" spans="1:5" x14ac:dyDescent="0.35">
      <c r="A147" s="119" t="s">
        <v>8</v>
      </c>
      <c r="B147">
        <v>383</v>
      </c>
      <c r="C147">
        <v>1292237</v>
      </c>
      <c r="D147">
        <v>640</v>
      </c>
      <c r="E147">
        <v>2435602</v>
      </c>
    </row>
    <row r="148" spans="1:5" x14ac:dyDescent="0.35">
      <c r="A148" s="119" t="s">
        <v>10</v>
      </c>
      <c r="B148">
        <v>4461</v>
      </c>
      <c r="C148">
        <v>10394305</v>
      </c>
      <c r="D148">
        <v>1998</v>
      </c>
      <c r="E148">
        <v>6127704</v>
      </c>
    </row>
    <row r="149" spans="1:5" x14ac:dyDescent="0.35">
      <c r="A149" s="119" t="s">
        <v>11</v>
      </c>
      <c r="B149">
        <v>2223</v>
      </c>
      <c r="C149">
        <v>10883980</v>
      </c>
      <c r="D149">
        <v>1572</v>
      </c>
      <c r="E149">
        <v>9504334</v>
      </c>
    </row>
    <row r="150" spans="1:5" x14ac:dyDescent="0.35">
      <c r="A150" s="119" t="s">
        <v>12</v>
      </c>
      <c r="B150">
        <v>323</v>
      </c>
      <c r="C150">
        <v>1187470.2626459126</v>
      </c>
      <c r="D150">
        <v>214</v>
      </c>
      <c r="E150">
        <v>1219664.4435797657</v>
      </c>
    </row>
    <row r="151" spans="1:5" x14ac:dyDescent="0.35">
      <c r="A151" s="119" t="s">
        <v>13</v>
      </c>
      <c r="B151">
        <v>9690</v>
      </c>
      <c r="C151">
        <v>11669873</v>
      </c>
      <c r="D151">
        <v>3245</v>
      </c>
      <c r="E151">
        <v>7873422</v>
      </c>
    </row>
    <row r="152" spans="1:5" x14ac:dyDescent="0.35">
      <c r="A152" s="119" t="s">
        <v>14</v>
      </c>
      <c r="B152">
        <v>178</v>
      </c>
      <c r="C152">
        <v>730100.27500000002</v>
      </c>
      <c r="D152">
        <v>86</v>
      </c>
      <c r="E152">
        <v>473210.59</v>
      </c>
    </row>
    <row r="153" spans="1:5" x14ac:dyDescent="0.35">
      <c r="A153" s="127" t="s">
        <v>18</v>
      </c>
      <c r="B153">
        <v>5447</v>
      </c>
      <c r="C153">
        <v>34162573.022</v>
      </c>
      <c r="D153">
        <v>4915</v>
      </c>
      <c r="E153">
        <v>90680959.272976652</v>
      </c>
    </row>
    <row r="154" spans="1:5" x14ac:dyDescent="0.35">
      <c r="A154" s="119" t="s">
        <v>8</v>
      </c>
      <c r="B154">
        <v>37</v>
      </c>
      <c r="C154">
        <v>787251</v>
      </c>
      <c r="D154">
        <v>125</v>
      </c>
      <c r="E154">
        <v>5558278</v>
      </c>
    </row>
    <row r="155" spans="1:5" x14ac:dyDescent="0.35">
      <c r="A155" s="119" t="s">
        <v>10</v>
      </c>
      <c r="B155">
        <v>287</v>
      </c>
      <c r="C155">
        <v>4643312</v>
      </c>
      <c r="D155">
        <v>650</v>
      </c>
      <c r="E155">
        <v>16160876.999999991</v>
      </c>
    </row>
    <row r="156" spans="1:5" x14ac:dyDescent="0.35">
      <c r="A156" s="119" t="s">
        <v>11</v>
      </c>
      <c r="B156">
        <v>103</v>
      </c>
      <c r="C156">
        <v>7683817</v>
      </c>
      <c r="D156">
        <v>215</v>
      </c>
      <c r="E156">
        <v>10911897</v>
      </c>
    </row>
    <row r="157" spans="1:5" x14ac:dyDescent="0.35">
      <c r="A157" s="119" t="s">
        <v>12</v>
      </c>
      <c r="B157">
        <v>4</v>
      </c>
      <c r="C157">
        <v>180000</v>
      </c>
      <c r="D157">
        <v>13</v>
      </c>
      <c r="E157">
        <v>702475.10797665303</v>
      </c>
    </row>
    <row r="158" spans="1:5" x14ac:dyDescent="0.35">
      <c r="A158" s="119" t="s">
        <v>13</v>
      </c>
      <c r="B158">
        <v>5012</v>
      </c>
      <c r="C158">
        <v>20783000</v>
      </c>
      <c r="D158">
        <v>3889</v>
      </c>
      <c r="E158">
        <v>55925091</v>
      </c>
    </row>
    <row r="159" spans="1:5" x14ac:dyDescent="0.35">
      <c r="A159" s="119" t="s">
        <v>14</v>
      </c>
      <c r="B159">
        <v>4</v>
      </c>
      <c r="C159">
        <v>85193.021999999895</v>
      </c>
      <c r="D159">
        <v>23</v>
      </c>
      <c r="E159">
        <v>1422341.165</v>
      </c>
    </row>
    <row r="160" spans="1:5" x14ac:dyDescent="0.35">
      <c r="A160" s="121" t="s">
        <v>20</v>
      </c>
      <c r="B160" s="122">
        <v>1589083</v>
      </c>
      <c r="C160" s="122">
        <v>298183099.36840463</v>
      </c>
      <c r="D160" s="122">
        <v>94385</v>
      </c>
      <c r="E160" s="122">
        <v>130823671.08050583</v>
      </c>
    </row>
    <row r="161" spans="1:5" x14ac:dyDescent="0.35">
      <c r="A161" s="123" t="s">
        <v>7</v>
      </c>
      <c r="B161">
        <v>1310875</v>
      </c>
      <c r="C161">
        <v>185740635.48171207</v>
      </c>
      <c r="D161">
        <v>52992</v>
      </c>
      <c r="E161">
        <v>8369419.8700000001</v>
      </c>
    </row>
    <row r="162" spans="1:5" x14ac:dyDescent="0.35">
      <c r="A162" s="119" t="s">
        <v>8</v>
      </c>
      <c r="B162">
        <v>28730</v>
      </c>
      <c r="C162">
        <v>4618105</v>
      </c>
      <c r="D162">
        <v>28783</v>
      </c>
      <c r="E162">
        <v>4644502</v>
      </c>
    </row>
    <row r="163" spans="1:5" x14ac:dyDescent="0.35">
      <c r="A163" s="119" t="s">
        <v>9</v>
      </c>
      <c r="B163">
        <v>1595</v>
      </c>
      <c r="C163">
        <v>161409</v>
      </c>
      <c r="D163">
        <v>0</v>
      </c>
      <c r="E163">
        <v>0</v>
      </c>
    </row>
    <row r="164" spans="1:5" x14ac:dyDescent="0.35">
      <c r="A164" s="119" t="s">
        <v>10</v>
      </c>
      <c r="B164">
        <v>249895</v>
      </c>
      <c r="C164">
        <v>38025057</v>
      </c>
      <c r="D164">
        <v>872</v>
      </c>
      <c r="E164">
        <v>160696</v>
      </c>
    </row>
    <row r="165" spans="1:5" x14ac:dyDescent="0.35">
      <c r="A165" s="119" t="s">
        <v>11</v>
      </c>
      <c r="B165">
        <v>231822</v>
      </c>
      <c r="C165">
        <v>32443533</v>
      </c>
      <c r="D165">
        <v>2967</v>
      </c>
      <c r="E165">
        <v>447218</v>
      </c>
    </row>
    <row r="166" spans="1:5" x14ac:dyDescent="0.35">
      <c r="A166" s="119" t="s">
        <v>12</v>
      </c>
      <c r="B166">
        <v>41794</v>
      </c>
      <c r="C166">
        <v>5135888.8317120578</v>
      </c>
      <c r="D166">
        <v>238</v>
      </c>
      <c r="E166">
        <v>29890</v>
      </c>
    </row>
    <row r="167" spans="1:5" x14ac:dyDescent="0.35">
      <c r="A167" s="119" t="s">
        <v>13</v>
      </c>
      <c r="B167">
        <v>745412</v>
      </c>
      <c r="C167">
        <v>103929980</v>
      </c>
      <c r="D167">
        <v>20126</v>
      </c>
      <c r="E167">
        <v>3086397</v>
      </c>
    </row>
    <row r="168" spans="1:5" x14ac:dyDescent="0.35">
      <c r="A168" s="119" t="s">
        <v>14</v>
      </c>
      <c r="B168">
        <v>11627</v>
      </c>
      <c r="C168">
        <v>1426662.65</v>
      </c>
      <c r="D168">
        <v>6</v>
      </c>
      <c r="E168">
        <v>716.87</v>
      </c>
    </row>
    <row r="169" spans="1:5" x14ac:dyDescent="0.35">
      <c r="A169" s="124" t="s">
        <v>15</v>
      </c>
      <c r="B169">
        <v>152124</v>
      </c>
      <c r="C169">
        <v>21696982.417120617</v>
      </c>
      <c r="D169">
        <v>13966</v>
      </c>
      <c r="E169">
        <v>2089055</v>
      </c>
    </row>
    <row r="170" spans="1:5" x14ac:dyDescent="0.35">
      <c r="A170" s="119" t="s">
        <v>8</v>
      </c>
      <c r="B170">
        <v>6254</v>
      </c>
      <c r="C170">
        <v>921781</v>
      </c>
      <c r="D170">
        <v>6254</v>
      </c>
      <c r="E170">
        <v>921781</v>
      </c>
    </row>
    <row r="171" spans="1:5" x14ac:dyDescent="0.35">
      <c r="A171" s="119" t="s">
        <v>9</v>
      </c>
      <c r="B171">
        <v>109</v>
      </c>
      <c r="C171">
        <v>9515</v>
      </c>
      <c r="D171">
        <v>0</v>
      </c>
      <c r="E171">
        <v>0</v>
      </c>
    </row>
    <row r="172" spans="1:5" x14ac:dyDescent="0.35">
      <c r="A172" s="119" t="s">
        <v>10</v>
      </c>
      <c r="B172">
        <v>40267</v>
      </c>
      <c r="C172">
        <v>6229567</v>
      </c>
      <c r="D172">
        <v>231</v>
      </c>
      <c r="E172">
        <v>26314</v>
      </c>
    </row>
    <row r="173" spans="1:5" x14ac:dyDescent="0.35">
      <c r="A173" s="119" t="s">
        <v>11</v>
      </c>
      <c r="B173">
        <v>29441</v>
      </c>
      <c r="C173">
        <v>3906056</v>
      </c>
      <c r="D173">
        <v>1452</v>
      </c>
      <c r="E173">
        <v>195702</v>
      </c>
    </row>
    <row r="174" spans="1:5" x14ac:dyDescent="0.35">
      <c r="A174" s="119" t="s">
        <v>12</v>
      </c>
      <c r="B174">
        <v>10034</v>
      </c>
      <c r="C174">
        <v>1142106.06712062</v>
      </c>
      <c r="D174">
        <v>0</v>
      </c>
      <c r="E174">
        <v>0</v>
      </c>
    </row>
    <row r="175" spans="1:5" x14ac:dyDescent="0.35">
      <c r="A175" s="119" t="s">
        <v>13</v>
      </c>
      <c r="B175">
        <v>63373</v>
      </c>
      <c r="C175">
        <v>9165324</v>
      </c>
      <c r="D175">
        <v>6029</v>
      </c>
      <c r="E175">
        <v>945258</v>
      </c>
    </row>
    <row r="176" spans="1:5" x14ac:dyDescent="0.35">
      <c r="A176" s="119" t="s">
        <v>14</v>
      </c>
      <c r="B176">
        <v>2646</v>
      </c>
      <c r="C176">
        <v>322633.34999999893</v>
      </c>
      <c r="D176">
        <v>0</v>
      </c>
      <c r="E176">
        <v>0</v>
      </c>
    </row>
    <row r="177" spans="1:5" x14ac:dyDescent="0.35">
      <c r="A177" s="125" t="s">
        <v>49</v>
      </c>
      <c r="B177">
        <v>103206</v>
      </c>
      <c r="C177">
        <v>32950612.430894941</v>
      </c>
      <c r="D177">
        <v>14614</v>
      </c>
      <c r="E177">
        <v>7948568.04</v>
      </c>
    </row>
    <row r="178" spans="1:5" x14ac:dyDescent="0.35">
      <c r="A178" s="119" t="s">
        <v>8</v>
      </c>
      <c r="B178">
        <v>4058</v>
      </c>
      <c r="C178">
        <v>1538022</v>
      </c>
      <c r="D178">
        <v>4558</v>
      </c>
      <c r="E178">
        <v>1823350</v>
      </c>
    </row>
    <row r="179" spans="1:5" x14ac:dyDescent="0.35">
      <c r="A179" s="119" t="s">
        <v>9</v>
      </c>
      <c r="B179">
        <v>182</v>
      </c>
      <c r="C179">
        <v>89900</v>
      </c>
      <c r="D179">
        <v>0</v>
      </c>
      <c r="E179">
        <v>0</v>
      </c>
    </row>
    <row r="180" spans="1:5" x14ac:dyDescent="0.35">
      <c r="A180" s="119" t="s">
        <v>10</v>
      </c>
      <c r="B180">
        <v>21701</v>
      </c>
      <c r="C180">
        <v>6144794</v>
      </c>
      <c r="D180">
        <v>2132</v>
      </c>
      <c r="E180">
        <v>871907</v>
      </c>
    </row>
    <row r="181" spans="1:5" x14ac:dyDescent="0.35">
      <c r="A181" s="119" t="s">
        <v>11</v>
      </c>
      <c r="B181">
        <v>22312</v>
      </c>
      <c r="C181">
        <v>8441015</v>
      </c>
      <c r="D181">
        <v>2200</v>
      </c>
      <c r="E181">
        <v>1424990</v>
      </c>
    </row>
    <row r="182" spans="1:5" x14ac:dyDescent="0.35">
      <c r="A182" s="119" t="s">
        <v>12</v>
      </c>
      <c r="B182">
        <v>3541</v>
      </c>
      <c r="C182">
        <v>1017686.6108949404</v>
      </c>
      <c r="D182">
        <v>201</v>
      </c>
      <c r="E182">
        <v>128842</v>
      </c>
    </row>
    <row r="183" spans="1:5" x14ac:dyDescent="0.35">
      <c r="A183" s="119" t="s">
        <v>13</v>
      </c>
      <c r="B183">
        <v>50105</v>
      </c>
      <c r="C183">
        <v>15261892</v>
      </c>
      <c r="D183">
        <v>5429</v>
      </c>
      <c r="E183">
        <v>3628299</v>
      </c>
    </row>
    <row r="184" spans="1:5" x14ac:dyDescent="0.35">
      <c r="A184" s="119" t="s">
        <v>14</v>
      </c>
      <c r="B184">
        <v>1307</v>
      </c>
      <c r="C184">
        <v>457302.82</v>
      </c>
      <c r="D184">
        <v>94</v>
      </c>
      <c r="E184">
        <v>71180.039999999994</v>
      </c>
    </row>
    <row r="185" spans="1:5" x14ac:dyDescent="0.35">
      <c r="A185" s="126" t="s">
        <v>50</v>
      </c>
      <c r="B185">
        <v>17403</v>
      </c>
      <c r="C185">
        <v>28972721.898677044</v>
      </c>
      <c r="D185">
        <v>7817</v>
      </c>
      <c r="E185">
        <v>24032338.568832673</v>
      </c>
    </row>
    <row r="186" spans="1:5" x14ac:dyDescent="0.35">
      <c r="A186" s="119" t="s">
        <v>8</v>
      </c>
      <c r="B186">
        <v>381</v>
      </c>
      <c r="C186">
        <v>1041238</v>
      </c>
      <c r="D186">
        <v>638</v>
      </c>
      <c r="E186">
        <v>1953650</v>
      </c>
    </row>
    <row r="187" spans="1:5" x14ac:dyDescent="0.35">
      <c r="A187" s="119" t="s">
        <v>10</v>
      </c>
      <c r="B187">
        <v>4469</v>
      </c>
      <c r="C187">
        <v>8621324</v>
      </c>
      <c r="D187">
        <v>1991</v>
      </c>
      <c r="E187">
        <v>5137470.9999999907</v>
      </c>
    </row>
    <row r="188" spans="1:5" x14ac:dyDescent="0.35">
      <c r="A188" s="119" t="s">
        <v>11</v>
      </c>
      <c r="B188">
        <v>2227</v>
      </c>
      <c r="C188">
        <v>7205976</v>
      </c>
      <c r="D188">
        <v>1574</v>
      </c>
      <c r="E188">
        <v>8591312</v>
      </c>
    </row>
    <row r="189" spans="1:5" x14ac:dyDescent="0.35">
      <c r="A189" s="119" t="s">
        <v>12</v>
      </c>
      <c r="B189">
        <v>326</v>
      </c>
      <c r="C189">
        <v>960704.11867704103</v>
      </c>
      <c r="D189">
        <v>213</v>
      </c>
      <c r="E189">
        <v>716905.14883268403</v>
      </c>
    </row>
    <row r="190" spans="1:5" x14ac:dyDescent="0.35">
      <c r="A190" s="119" t="s">
        <v>13</v>
      </c>
      <c r="B190">
        <v>9821</v>
      </c>
      <c r="C190">
        <v>10603974</v>
      </c>
      <c r="D190">
        <v>3315</v>
      </c>
      <c r="E190">
        <v>7268800</v>
      </c>
    </row>
    <row r="191" spans="1:5" x14ac:dyDescent="0.35">
      <c r="A191" s="119" t="s">
        <v>14</v>
      </c>
      <c r="B191">
        <v>179</v>
      </c>
      <c r="C191">
        <v>539505.77999999991</v>
      </c>
      <c r="D191">
        <v>86</v>
      </c>
      <c r="E191">
        <v>364200.41999999899</v>
      </c>
    </row>
    <row r="192" spans="1:5" x14ac:dyDescent="0.35">
      <c r="A192" s="127" t="s">
        <v>18</v>
      </c>
      <c r="B192">
        <v>5475</v>
      </c>
      <c r="C192">
        <v>28822147.140000001</v>
      </c>
      <c r="D192">
        <v>4996</v>
      </c>
      <c r="E192">
        <v>88384289.601673156</v>
      </c>
    </row>
    <row r="193" spans="1:5" x14ac:dyDescent="0.35">
      <c r="A193" s="119" t="s">
        <v>8</v>
      </c>
      <c r="B193">
        <v>33</v>
      </c>
      <c r="C193">
        <v>504038.5</v>
      </c>
      <c r="D193">
        <v>123</v>
      </c>
      <c r="E193">
        <v>4788889</v>
      </c>
    </row>
    <row r="194" spans="1:5" x14ac:dyDescent="0.35">
      <c r="A194" s="119" t="s">
        <v>10</v>
      </c>
      <c r="B194">
        <v>288</v>
      </c>
      <c r="C194">
        <v>4314568</v>
      </c>
      <c r="D194">
        <v>648</v>
      </c>
      <c r="E194">
        <v>15487868</v>
      </c>
    </row>
    <row r="195" spans="1:5" x14ac:dyDescent="0.35">
      <c r="A195" s="119" t="s">
        <v>11</v>
      </c>
      <c r="B195">
        <v>99</v>
      </c>
      <c r="C195">
        <v>5186260</v>
      </c>
      <c r="D195">
        <v>217</v>
      </c>
      <c r="E195">
        <v>11944550</v>
      </c>
    </row>
    <row r="196" spans="1:5" x14ac:dyDescent="0.35">
      <c r="A196" s="119" t="s">
        <v>12</v>
      </c>
      <c r="B196">
        <v>4</v>
      </c>
      <c r="C196">
        <v>118180</v>
      </c>
      <c r="D196">
        <v>13</v>
      </c>
      <c r="E196">
        <v>532865.01167315105</v>
      </c>
    </row>
    <row r="197" spans="1:5" x14ac:dyDescent="0.35">
      <c r="A197" s="119" t="s">
        <v>13</v>
      </c>
      <c r="B197">
        <v>5047</v>
      </c>
      <c r="C197">
        <v>18630562</v>
      </c>
      <c r="D197">
        <v>3972</v>
      </c>
      <c r="E197">
        <v>54331092</v>
      </c>
    </row>
    <row r="198" spans="1:5" x14ac:dyDescent="0.35">
      <c r="A198" s="119" t="s">
        <v>14</v>
      </c>
      <c r="B198">
        <v>4</v>
      </c>
      <c r="C198">
        <v>68538.64</v>
      </c>
      <c r="D198">
        <v>23</v>
      </c>
      <c r="E198">
        <v>1299025.5899999971</v>
      </c>
    </row>
    <row r="199" spans="1:5" x14ac:dyDescent="0.35">
      <c r="A199" s="121" t="s">
        <v>21</v>
      </c>
      <c r="B199" s="122">
        <v>1565386</v>
      </c>
      <c r="C199" s="122">
        <v>242782632.83631057</v>
      </c>
      <c r="D199" s="122">
        <v>92645</v>
      </c>
      <c r="E199" s="122">
        <v>106855437.99305549</v>
      </c>
    </row>
    <row r="200" spans="1:5" x14ac:dyDescent="0.35">
      <c r="A200" s="123" t="s">
        <v>7</v>
      </c>
      <c r="B200">
        <v>1288176</v>
      </c>
      <c r="C200">
        <v>149648236.72560856</v>
      </c>
      <c r="D200">
        <v>51524</v>
      </c>
      <c r="E200">
        <v>6325883.2560000001</v>
      </c>
    </row>
    <row r="201" spans="1:5" x14ac:dyDescent="0.35">
      <c r="A201" s="119" t="s">
        <v>8</v>
      </c>
      <c r="B201">
        <v>28550</v>
      </c>
      <c r="C201">
        <v>3301483</v>
      </c>
      <c r="D201">
        <v>28603</v>
      </c>
      <c r="E201">
        <v>3320243</v>
      </c>
    </row>
    <row r="202" spans="1:5" x14ac:dyDescent="0.35">
      <c r="A202" s="119" t="s">
        <v>9</v>
      </c>
      <c r="B202">
        <v>1589</v>
      </c>
      <c r="C202">
        <v>171253</v>
      </c>
      <c r="D202">
        <v>0</v>
      </c>
      <c r="E202">
        <v>0</v>
      </c>
    </row>
    <row r="203" spans="1:5" x14ac:dyDescent="0.35">
      <c r="A203" s="119" t="s">
        <v>10</v>
      </c>
      <c r="B203">
        <v>250125</v>
      </c>
      <c r="C203">
        <v>30117860</v>
      </c>
      <c r="D203">
        <v>904</v>
      </c>
      <c r="E203">
        <v>137379</v>
      </c>
    </row>
    <row r="204" spans="1:5" x14ac:dyDescent="0.35">
      <c r="A204" s="119" t="s">
        <v>11</v>
      </c>
      <c r="B204">
        <v>231911</v>
      </c>
      <c r="C204">
        <v>28759553</v>
      </c>
      <c r="D204">
        <v>3316</v>
      </c>
      <c r="E204">
        <v>447678</v>
      </c>
    </row>
    <row r="205" spans="1:5" x14ac:dyDescent="0.35">
      <c r="A205" s="119" t="s">
        <v>12</v>
      </c>
      <c r="B205">
        <v>41605</v>
      </c>
      <c r="C205">
        <v>4359446.1256085671</v>
      </c>
      <c r="D205">
        <v>238</v>
      </c>
      <c r="E205">
        <v>31344</v>
      </c>
    </row>
    <row r="206" spans="1:5" x14ac:dyDescent="0.35">
      <c r="A206" s="119" t="s">
        <v>13</v>
      </c>
      <c r="B206">
        <v>722836</v>
      </c>
      <c r="C206">
        <v>81806815</v>
      </c>
      <c r="D206">
        <v>18458</v>
      </c>
      <c r="E206">
        <v>2388683</v>
      </c>
    </row>
    <row r="207" spans="1:5" x14ac:dyDescent="0.35">
      <c r="A207" s="119" t="s">
        <v>14</v>
      </c>
      <c r="B207">
        <v>11560</v>
      </c>
      <c r="C207">
        <v>1131826.5999999999</v>
      </c>
      <c r="D207">
        <v>5</v>
      </c>
      <c r="E207">
        <v>556.25599999999895</v>
      </c>
    </row>
    <row r="208" spans="1:5" x14ac:dyDescent="0.35">
      <c r="A208" s="124" t="s">
        <v>15</v>
      </c>
      <c r="B208">
        <v>152622</v>
      </c>
      <c r="C208">
        <v>18589235.211367082</v>
      </c>
      <c r="D208">
        <v>13927</v>
      </c>
      <c r="E208">
        <v>1676454</v>
      </c>
    </row>
    <row r="209" spans="1:5" x14ac:dyDescent="0.35">
      <c r="A209" s="119" t="s">
        <v>8</v>
      </c>
      <c r="B209">
        <v>6429</v>
      </c>
      <c r="C209">
        <v>677652</v>
      </c>
      <c r="D209">
        <v>6429</v>
      </c>
      <c r="E209">
        <v>677652</v>
      </c>
    </row>
    <row r="210" spans="1:5" x14ac:dyDescent="0.35">
      <c r="A210" s="119" t="s">
        <v>9</v>
      </c>
      <c r="B210">
        <v>111</v>
      </c>
      <c r="C210">
        <v>10136</v>
      </c>
      <c r="D210">
        <v>0</v>
      </c>
      <c r="E210">
        <v>0</v>
      </c>
    </row>
    <row r="211" spans="1:5" x14ac:dyDescent="0.35">
      <c r="A211" s="119" t="s">
        <v>10</v>
      </c>
      <c r="B211">
        <v>40150</v>
      </c>
      <c r="C211">
        <v>5263543</v>
      </c>
      <c r="D211">
        <v>120</v>
      </c>
      <c r="E211">
        <v>30923</v>
      </c>
    </row>
    <row r="212" spans="1:5" x14ac:dyDescent="0.35">
      <c r="A212" s="119" t="s">
        <v>11</v>
      </c>
      <c r="B212">
        <v>28923</v>
      </c>
      <c r="C212">
        <v>3445093</v>
      </c>
      <c r="D212">
        <v>1712</v>
      </c>
      <c r="E212">
        <v>216591</v>
      </c>
    </row>
    <row r="213" spans="1:5" x14ac:dyDescent="0.35">
      <c r="A213" s="119" t="s">
        <v>12</v>
      </c>
      <c r="B213">
        <v>10224</v>
      </c>
      <c r="C213">
        <v>1063612.9493670855</v>
      </c>
      <c r="D213">
        <v>0</v>
      </c>
      <c r="E213">
        <v>0</v>
      </c>
    </row>
    <row r="214" spans="1:5" x14ac:dyDescent="0.35">
      <c r="A214" s="119" t="s">
        <v>13</v>
      </c>
      <c r="B214">
        <v>64059</v>
      </c>
      <c r="C214">
        <v>7830458</v>
      </c>
      <c r="D214">
        <v>5666</v>
      </c>
      <c r="E214">
        <v>751288</v>
      </c>
    </row>
    <row r="215" spans="1:5" x14ac:dyDescent="0.35">
      <c r="A215" s="119" t="s">
        <v>14</v>
      </c>
      <c r="B215">
        <v>2726</v>
      </c>
      <c r="C215">
        <v>298740.26200000005</v>
      </c>
      <c r="D215">
        <v>0</v>
      </c>
      <c r="E215">
        <v>0</v>
      </c>
    </row>
    <row r="216" spans="1:5" x14ac:dyDescent="0.35">
      <c r="A216" s="125" t="s">
        <v>49</v>
      </c>
      <c r="B216">
        <v>101951</v>
      </c>
      <c r="C216">
        <v>25801833.208829597</v>
      </c>
      <c r="D216">
        <v>14571</v>
      </c>
      <c r="E216">
        <v>6438478.9867448872</v>
      </c>
    </row>
    <row r="217" spans="1:5" x14ac:dyDescent="0.35">
      <c r="A217" s="119" t="s">
        <v>8</v>
      </c>
      <c r="B217">
        <v>4093</v>
      </c>
      <c r="C217">
        <v>1117523</v>
      </c>
      <c r="D217">
        <v>4599</v>
      </c>
      <c r="E217">
        <v>1335665</v>
      </c>
    </row>
    <row r="218" spans="1:5" x14ac:dyDescent="0.35">
      <c r="A218" s="119" t="s">
        <v>9</v>
      </c>
      <c r="B218">
        <v>182</v>
      </c>
      <c r="C218">
        <v>92184</v>
      </c>
      <c r="D218">
        <v>0</v>
      </c>
      <c r="E218">
        <v>0</v>
      </c>
    </row>
    <row r="219" spans="1:5" x14ac:dyDescent="0.35">
      <c r="A219" s="119" t="s">
        <v>10</v>
      </c>
      <c r="B219">
        <v>21624</v>
      </c>
      <c r="C219">
        <v>4448244</v>
      </c>
      <c r="D219">
        <v>2148</v>
      </c>
      <c r="E219">
        <v>685111</v>
      </c>
    </row>
    <row r="220" spans="1:5" x14ac:dyDescent="0.35">
      <c r="A220" s="119" t="s">
        <v>11</v>
      </c>
      <c r="B220">
        <v>22365</v>
      </c>
      <c r="C220">
        <v>7233966</v>
      </c>
      <c r="D220">
        <v>2204</v>
      </c>
      <c r="E220">
        <v>1253032</v>
      </c>
    </row>
    <row r="221" spans="1:5" x14ac:dyDescent="0.35">
      <c r="A221" s="119" t="s">
        <v>12</v>
      </c>
      <c r="B221">
        <v>3537</v>
      </c>
      <c r="C221">
        <v>834576.52482959873</v>
      </c>
      <c r="D221">
        <v>201</v>
      </c>
      <c r="E221">
        <v>121615.30574488753</v>
      </c>
    </row>
    <row r="222" spans="1:5" x14ac:dyDescent="0.35">
      <c r="A222" s="119" t="s">
        <v>13</v>
      </c>
      <c r="B222">
        <v>48843</v>
      </c>
      <c r="C222">
        <v>11733590</v>
      </c>
      <c r="D222">
        <v>5325</v>
      </c>
      <c r="E222">
        <v>2984440</v>
      </c>
    </row>
    <row r="223" spans="1:5" x14ac:dyDescent="0.35">
      <c r="A223" s="119" t="s">
        <v>14</v>
      </c>
      <c r="B223">
        <v>1307</v>
      </c>
      <c r="C223">
        <v>341749.6839999989</v>
      </c>
      <c r="D223">
        <v>94</v>
      </c>
      <c r="E223">
        <v>58615.680999999997</v>
      </c>
    </row>
    <row r="224" spans="1:5" x14ac:dyDescent="0.35">
      <c r="A224" s="126" t="s">
        <v>50</v>
      </c>
      <c r="B224">
        <v>17202</v>
      </c>
      <c r="C224">
        <v>24080702.967688411</v>
      </c>
      <c r="D224">
        <v>7711</v>
      </c>
      <c r="E224">
        <v>19584819.545381695</v>
      </c>
    </row>
    <row r="225" spans="1:5" x14ac:dyDescent="0.35">
      <c r="A225" s="119" t="s">
        <v>8</v>
      </c>
      <c r="B225">
        <v>357</v>
      </c>
      <c r="C225">
        <v>790812</v>
      </c>
      <c r="D225">
        <v>604</v>
      </c>
      <c r="E225">
        <v>1551948</v>
      </c>
    </row>
    <row r="226" spans="1:5" x14ac:dyDescent="0.35">
      <c r="A226" s="119" t="s">
        <v>10</v>
      </c>
      <c r="B226">
        <v>4459</v>
      </c>
      <c r="C226">
        <v>6799174</v>
      </c>
      <c r="D226">
        <v>2014</v>
      </c>
      <c r="E226">
        <v>4220136</v>
      </c>
    </row>
    <row r="227" spans="1:5" x14ac:dyDescent="0.35">
      <c r="A227" s="119" t="s">
        <v>11</v>
      </c>
      <c r="B227">
        <v>2236</v>
      </c>
      <c r="C227">
        <v>7103148</v>
      </c>
      <c r="D227">
        <v>1559</v>
      </c>
      <c r="E227">
        <v>6880055</v>
      </c>
    </row>
    <row r="228" spans="1:5" x14ac:dyDescent="0.35">
      <c r="A228" s="119" t="s">
        <v>12</v>
      </c>
      <c r="B228">
        <v>324</v>
      </c>
      <c r="C228">
        <v>787488.1596884121</v>
      </c>
      <c r="D228">
        <v>213</v>
      </c>
      <c r="E228">
        <v>766511.50438169285</v>
      </c>
    </row>
    <row r="229" spans="1:5" x14ac:dyDescent="0.35">
      <c r="A229" s="119" t="s">
        <v>13</v>
      </c>
      <c r="B229">
        <v>9649</v>
      </c>
      <c r="C229">
        <v>8218854</v>
      </c>
      <c r="D229">
        <v>3234</v>
      </c>
      <c r="E229">
        <v>5813060</v>
      </c>
    </row>
    <row r="230" spans="1:5" x14ac:dyDescent="0.35">
      <c r="A230" s="119" t="s">
        <v>14</v>
      </c>
      <c r="B230">
        <v>177</v>
      </c>
      <c r="C230">
        <v>381226.80799999996</v>
      </c>
      <c r="D230">
        <v>87</v>
      </c>
      <c r="E230">
        <v>353109.04099999991</v>
      </c>
    </row>
    <row r="231" spans="1:5" x14ac:dyDescent="0.35">
      <c r="A231" s="127" t="s">
        <v>18</v>
      </c>
      <c r="B231">
        <v>5435</v>
      </c>
      <c r="C231">
        <v>24662624.722816944</v>
      </c>
      <c r="D231">
        <v>4912</v>
      </c>
      <c r="E231">
        <v>72829802.20492892</v>
      </c>
    </row>
    <row r="232" spans="1:5" x14ac:dyDescent="0.35">
      <c r="A232" s="119" t="s">
        <v>8</v>
      </c>
      <c r="B232">
        <v>26</v>
      </c>
      <c r="C232">
        <v>494040.5</v>
      </c>
      <c r="D232">
        <v>109</v>
      </c>
      <c r="E232">
        <v>5123922.5</v>
      </c>
    </row>
    <row r="233" spans="1:5" x14ac:dyDescent="0.35">
      <c r="A233" s="119" t="s">
        <v>10</v>
      </c>
      <c r="B233">
        <v>278</v>
      </c>
      <c r="C233">
        <v>3088590</v>
      </c>
      <c r="D233">
        <v>658</v>
      </c>
      <c r="E233">
        <v>12777356.999999989</v>
      </c>
    </row>
    <row r="234" spans="1:5" x14ac:dyDescent="0.35">
      <c r="A234" s="119" t="s">
        <v>11</v>
      </c>
      <c r="B234">
        <v>100</v>
      </c>
      <c r="C234">
        <v>4693609</v>
      </c>
      <c r="D234">
        <v>216</v>
      </c>
      <c r="E234">
        <v>9191168</v>
      </c>
    </row>
    <row r="235" spans="1:5" x14ac:dyDescent="0.35">
      <c r="A235" s="119" t="s">
        <v>12</v>
      </c>
      <c r="B235">
        <v>4</v>
      </c>
      <c r="C235">
        <v>92755.043816942503</v>
      </c>
      <c r="D235">
        <v>13</v>
      </c>
      <c r="E235">
        <v>529755.29892891913</v>
      </c>
    </row>
    <row r="236" spans="1:5" x14ac:dyDescent="0.35">
      <c r="A236" s="119" t="s">
        <v>13</v>
      </c>
      <c r="B236">
        <v>5023</v>
      </c>
      <c r="C236">
        <v>16223348</v>
      </c>
      <c r="D236">
        <v>3893</v>
      </c>
      <c r="E236">
        <v>43979165</v>
      </c>
    </row>
    <row r="237" spans="1:5" x14ac:dyDescent="0.35">
      <c r="A237" s="119" t="s">
        <v>14</v>
      </c>
      <c r="B237">
        <v>4</v>
      </c>
      <c r="C237">
        <v>70282.179000000004</v>
      </c>
      <c r="D237">
        <v>23</v>
      </c>
      <c r="E237">
        <v>1228434.405999999</v>
      </c>
    </row>
    <row r="238" spans="1:5" x14ac:dyDescent="0.35">
      <c r="A238" s="121" t="s">
        <v>22</v>
      </c>
      <c r="B238" s="122">
        <v>1595823</v>
      </c>
      <c r="C238" s="122">
        <v>229842363.68454817</v>
      </c>
      <c r="D238" s="122">
        <v>94501</v>
      </c>
      <c r="E238" s="122">
        <v>117202822.45658617</v>
      </c>
    </row>
    <row r="239" spans="1:5" x14ac:dyDescent="0.35">
      <c r="A239" s="123" t="s">
        <v>7</v>
      </c>
      <c r="B239">
        <v>1314975</v>
      </c>
      <c r="C239">
        <v>142106557.61759299</v>
      </c>
      <c r="D239">
        <v>52596</v>
      </c>
      <c r="E239">
        <v>6462127.8030000003</v>
      </c>
    </row>
    <row r="240" spans="1:5" x14ac:dyDescent="0.35">
      <c r="A240" s="119" t="s">
        <v>8</v>
      </c>
      <c r="B240">
        <v>28474</v>
      </c>
      <c r="C240">
        <v>3597034</v>
      </c>
      <c r="D240">
        <v>28527</v>
      </c>
      <c r="E240">
        <v>3616703</v>
      </c>
    </row>
    <row r="241" spans="1:5" x14ac:dyDescent="0.35">
      <c r="A241" s="119" t="s">
        <v>9</v>
      </c>
      <c r="B241">
        <v>1586</v>
      </c>
      <c r="C241">
        <v>115841</v>
      </c>
      <c r="D241">
        <v>0</v>
      </c>
      <c r="E241">
        <v>0</v>
      </c>
    </row>
    <row r="242" spans="1:5" x14ac:dyDescent="0.35">
      <c r="A242" s="119" t="s">
        <v>10</v>
      </c>
      <c r="B242">
        <v>250893</v>
      </c>
      <c r="C242">
        <v>27550492</v>
      </c>
      <c r="D242">
        <v>923</v>
      </c>
      <c r="E242">
        <v>129378</v>
      </c>
    </row>
    <row r="243" spans="1:5" x14ac:dyDescent="0.35">
      <c r="A243" s="119" t="s">
        <v>11</v>
      </c>
      <c r="B243">
        <v>231988</v>
      </c>
      <c r="C243">
        <v>23687644</v>
      </c>
      <c r="D243">
        <v>3537</v>
      </c>
      <c r="E243">
        <v>394437</v>
      </c>
    </row>
    <row r="244" spans="1:5" x14ac:dyDescent="0.35">
      <c r="A244" s="119" t="s">
        <v>12</v>
      </c>
      <c r="B244">
        <v>41023</v>
      </c>
      <c r="C244">
        <v>4519899.5335929859</v>
      </c>
      <c r="D244">
        <v>238</v>
      </c>
      <c r="E244">
        <v>25974</v>
      </c>
    </row>
    <row r="245" spans="1:5" x14ac:dyDescent="0.35">
      <c r="A245" s="119" t="s">
        <v>13</v>
      </c>
      <c r="B245">
        <v>749652</v>
      </c>
      <c r="C245">
        <v>81628181</v>
      </c>
      <c r="D245">
        <v>19366</v>
      </c>
      <c r="E245">
        <v>2295100</v>
      </c>
    </row>
    <row r="246" spans="1:5" x14ac:dyDescent="0.35">
      <c r="A246" s="119" t="s">
        <v>14</v>
      </c>
      <c r="B246">
        <v>11359</v>
      </c>
      <c r="C246">
        <v>1007466.084</v>
      </c>
      <c r="D246">
        <v>5</v>
      </c>
      <c r="E246">
        <v>535.803</v>
      </c>
    </row>
    <row r="247" spans="1:5" x14ac:dyDescent="0.35">
      <c r="A247" s="124" t="s">
        <v>15</v>
      </c>
      <c r="B247">
        <v>155106</v>
      </c>
      <c r="C247">
        <v>17516666.21081499</v>
      </c>
      <c r="D247">
        <v>14466</v>
      </c>
      <c r="E247">
        <v>1685483</v>
      </c>
    </row>
    <row r="248" spans="1:5" x14ac:dyDescent="0.35">
      <c r="A248" s="119" t="s">
        <v>8</v>
      </c>
      <c r="B248">
        <v>6549</v>
      </c>
      <c r="C248">
        <v>763878</v>
      </c>
      <c r="D248">
        <v>6549</v>
      </c>
      <c r="E248">
        <v>763878</v>
      </c>
    </row>
    <row r="249" spans="1:5" x14ac:dyDescent="0.35">
      <c r="A249" s="119" t="s">
        <v>9</v>
      </c>
      <c r="B249">
        <v>113</v>
      </c>
      <c r="C249">
        <v>7035</v>
      </c>
      <c r="D249">
        <v>0</v>
      </c>
      <c r="E249">
        <v>0</v>
      </c>
    </row>
    <row r="250" spans="1:5" x14ac:dyDescent="0.35">
      <c r="A250" s="119" t="s">
        <v>10</v>
      </c>
      <c r="B250">
        <v>38885</v>
      </c>
      <c r="C250">
        <v>4720398</v>
      </c>
      <c r="D250">
        <v>82</v>
      </c>
      <c r="E250">
        <v>15707</v>
      </c>
    </row>
    <row r="251" spans="1:5" x14ac:dyDescent="0.35">
      <c r="A251" s="119" t="s">
        <v>11</v>
      </c>
      <c r="B251">
        <v>29128</v>
      </c>
      <c r="C251">
        <v>2860240</v>
      </c>
      <c r="D251">
        <v>1878</v>
      </c>
      <c r="E251">
        <v>191246</v>
      </c>
    </row>
    <row r="252" spans="1:5" x14ac:dyDescent="0.35">
      <c r="A252" s="119" t="s">
        <v>12</v>
      </c>
      <c r="B252">
        <v>10491</v>
      </c>
      <c r="C252">
        <v>1090893.9698149899</v>
      </c>
      <c r="D252">
        <v>0</v>
      </c>
      <c r="E252">
        <v>0</v>
      </c>
    </row>
    <row r="253" spans="1:5" x14ac:dyDescent="0.35">
      <c r="A253" s="119" t="s">
        <v>13</v>
      </c>
      <c r="B253">
        <v>67054</v>
      </c>
      <c r="C253">
        <v>7786026</v>
      </c>
      <c r="D253">
        <v>5957</v>
      </c>
      <c r="E253">
        <v>714652</v>
      </c>
    </row>
    <row r="254" spans="1:5" x14ac:dyDescent="0.35">
      <c r="A254" s="119" t="s">
        <v>14</v>
      </c>
      <c r="B254">
        <v>2886</v>
      </c>
      <c r="C254">
        <v>288195.24099999887</v>
      </c>
      <c r="D254">
        <v>0</v>
      </c>
      <c r="E254">
        <v>0</v>
      </c>
    </row>
    <row r="255" spans="1:5" x14ac:dyDescent="0.35">
      <c r="A255" s="125" t="s">
        <v>49</v>
      </c>
      <c r="B255">
        <v>102750</v>
      </c>
      <c r="C255">
        <v>23668749.550594937</v>
      </c>
      <c r="D255">
        <v>14632</v>
      </c>
      <c r="E255">
        <v>6109273.6245920146</v>
      </c>
    </row>
    <row r="256" spans="1:5" x14ac:dyDescent="0.35">
      <c r="A256" s="119" t="s">
        <v>8</v>
      </c>
      <c r="B256">
        <v>4097</v>
      </c>
      <c r="C256">
        <v>1159691</v>
      </c>
      <c r="D256">
        <v>4603</v>
      </c>
      <c r="E256">
        <v>1391925</v>
      </c>
    </row>
    <row r="257" spans="1:5" x14ac:dyDescent="0.35">
      <c r="A257" s="119" t="s">
        <v>9</v>
      </c>
      <c r="B257">
        <v>182</v>
      </c>
      <c r="C257">
        <v>64138</v>
      </c>
      <c r="D257">
        <v>0</v>
      </c>
      <c r="E257">
        <v>0</v>
      </c>
    </row>
    <row r="258" spans="1:5" x14ac:dyDescent="0.35">
      <c r="A258" s="119" t="s">
        <v>10</v>
      </c>
      <c r="B258">
        <v>21434</v>
      </c>
      <c r="C258">
        <v>3936778</v>
      </c>
      <c r="D258">
        <v>2167</v>
      </c>
      <c r="E258">
        <v>623304</v>
      </c>
    </row>
    <row r="259" spans="1:5" x14ac:dyDescent="0.35">
      <c r="A259" s="119" t="s">
        <v>11</v>
      </c>
      <c r="B259">
        <v>22365</v>
      </c>
      <c r="C259">
        <v>5872475</v>
      </c>
      <c r="D259">
        <v>2211</v>
      </c>
      <c r="E259">
        <v>1038018</v>
      </c>
    </row>
    <row r="260" spans="1:5" x14ac:dyDescent="0.35">
      <c r="A260" s="119" t="s">
        <v>12</v>
      </c>
      <c r="B260">
        <v>3518</v>
      </c>
      <c r="C260">
        <v>853614.60759493615</v>
      </c>
      <c r="D260">
        <v>199</v>
      </c>
      <c r="E260">
        <v>99483.496592015494</v>
      </c>
    </row>
    <row r="261" spans="1:5" x14ac:dyDescent="0.35">
      <c r="A261" s="119" t="s">
        <v>13</v>
      </c>
      <c r="B261">
        <v>49850</v>
      </c>
      <c r="C261">
        <v>11474505</v>
      </c>
      <c r="D261">
        <v>5358</v>
      </c>
      <c r="E261">
        <v>2903333</v>
      </c>
    </row>
    <row r="262" spans="1:5" x14ac:dyDescent="0.35">
      <c r="A262" s="119" t="s">
        <v>14</v>
      </c>
      <c r="B262">
        <v>1304</v>
      </c>
      <c r="C262">
        <v>307547.94299999997</v>
      </c>
      <c r="D262">
        <v>94</v>
      </c>
      <c r="E262">
        <v>53210.127999999997</v>
      </c>
    </row>
    <row r="263" spans="1:5" x14ac:dyDescent="0.35">
      <c r="A263" s="126" t="s">
        <v>50</v>
      </c>
      <c r="B263">
        <v>17434</v>
      </c>
      <c r="C263">
        <v>22689286.368545275</v>
      </c>
      <c r="D263">
        <v>7808</v>
      </c>
      <c r="E263">
        <v>17965013.510777995</v>
      </c>
    </row>
    <row r="264" spans="1:5" x14ac:dyDescent="0.35">
      <c r="A264" s="119" t="s">
        <v>8</v>
      </c>
      <c r="B264">
        <v>361</v>
      </c>
      <c r="C264">
        <v>802545</v>
      </c>
      <c r="D264">
        <v>609</v>
      </c>
      <c r="E264">
        <v>1501865</v>
      </c>
    </row>
    <row r="265" spans="1:5" x14ac:dyDescent="0.35">
      <c r="A265" s="119" t="s">
        <v>10</v>
      </c>
      <c r="B265">
        <v>4435</v>
      </c>
      <c r="C265">
        <v>6422165</v>
      </c>
      <c r="D265">
        <v>2028</v>
      </c>
      <c r="E265">
        <v>3873729</v>
      </c>
    </row>
    <row r="266" spans="1:5" x14ac:dyDescent="0.35">
      <c r="A266" s="119" t="s">
        <v>11</v>
      </c>
      <c r="B266">
        <v>2237</v>
      </c>
      <c r="C266">
        <v>5912569</v>
      </c>
      <c r="D266">
        <v>1562</v>
      </c>
      <c r="E266">
        <v>6001605</v>
      </c>
    </row>
    <row r="267" spans="1:5" x14ac:dyDescent="0.35">
      <c r="A267" s="119" t="s">
        <v>12</v>
      </c>
      <c r="B267">
        <v>323</v>
      </c>
      <c r="C267">
        <v>798548.7205452763</v>
      </c>
      <c r="D267">
        <v>213</v>
      </c>
      <c r="E267">
        <v>739958.56377799402</v>
      </c>
    </row>
    <row r="268" spans="1:5" x14ac:dyDescent="0.35">
      <c r="A268" s="119" t="s">
        <v>13</v>
      </c>
      <c r="B268">
        <v>9911</v>
      </c>
      <c r="C268">
        <v>8343209</v>
      </c>
      <c r="D268">
        <v>3299</v>
      </c>
      <c r="E268">
        <v>5620243</v>
      </c>
    </row>
    <row r="269" spans="1:5" x14ac:dyDescent="0.35">
      <c r="A269" s="119" t="s">
        <v>14</v>
      </c>
      <c r="B269">
        <v>167</v>
      </c>
      <c r="C269">
        <v>410249.64799999888</v>
      </c>
      <c r="D269">
        <v>97</v>
      </c>
      <c r="E269">
        <v>227612.9469999999</v>
      </c>
    </row>
    <row r="270" spans="1:5" x14ac:dyDescent="0.35">
      <c r="A270" s="127" t="s">
        <v>18</v>
      </c>
      <c r="B270">
        <v>5558</v>
      </c>
      <c r="C270">
        <v>23861103.936999999</v>
      </c>
      <c r="D270">
        <v>4999</v>
      </c>
      <c r="E270">
        <v>84980924.518216148</v>
      </c>
    </row>
    <row r="271" spans="1:5" x14ac:dyDescent="0.35">
      <c r="A271" s="119" t="s">
        <v>8</v>
      </c>
      <c r="B271">
        <v>33</v>
      </c>
      <c r="C271">
        <v>623673</v>
      </c>
      <c r="D271">
        <v>119</v>
      </c>
      <c r="E271">
        <v>4782700</v>
      </c>
    </row>
    <row r="272" spans="1:5" x14ac:dyDescent="0.35">
      <c r="A272" s="119" t="s">
        <v>10</v>
      </c>
      <c r="B272">
        <v>271</v>
      </c>
      <c r="C272">
        <v>2925563</v>
      </c>
      <c r="D272">
        <v>665</v>
      </c>
      <c r="E272">
        <v>13514393.999999989</v>
      </c>
    </row>
    <row r="273" spans="1:5" x14ac:dyDescent="0.35">
      <c r="A273" s="119" t="s">
        <v>11</v>
      </c>
      <c r="B273">
        <v>103</v>
      </c>
      <c r="C273">
        <v>4545214</v>
      </c>
      <c r="D273">
        <v>217</v>
      </c>
      <c r="E273">
        <v>18031216</v>
      </c>
    </row>
    <row r="274" spans="1:5" x14ac:dyDescent="0.35">
      <c r="A274" s="119" t="s">
        <v>12</v>
      </c>
      <c r="B274">
        <v>4</v>
      </c>
      <c r="C274">
        <v>109340</v>
      </c>
      <c r="D274">
        <v>13</v>
      </c>
      <c r="E274">
        <v>571375.21421616175</v>
      </c>
    </row>
    <row r="275" spans="1:5" x14ac:dyDescent="0.35">
      <c r="A275" s="119" t="s">
        <v>13</v>
      </c>
      <c r="B275">
        <v>5143</v>
      </c>
      <c r="C275">
        <v>15602720</v>
      </c>
      <c r="D275">
        <v>3962</v>
      </c>
      <c r="E275">
        <v>47032709</v>
      </c>
    </row>
    <row r="276" spans="1:5" x14ac:dyDescent="0.35">
      <c r="A276" s="119" t="s">
        <v>14</v>
      </c>
      <c r="B276">
        <v>4</v>
      </c>
      <c r="C276">
        <v>54593.936999999903</v>
      </c>
      <c r="D276">
        <v>23</v>
      </c>
      <c r="E276">
        <v>1048530.3039999991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E35E4-9E3C-4F3D-BDC8-8860FC6A3728}">
  <sheetPr>
    <tabColor rgb="FF00B050"/>
  </sheetPr>
  <dimension ref="A1:M42"/>
  <sheetViews>
    <sheetView zoomScaleNormal="100" workbookViewId="0">
      <selection activeCell="J1" sqref="J1"/>
    </sheetView>
  </sheetViews>
  <sheetFormatPr defaultRowHeight="14.5" x14ac:dyDescent="0.35"/>
  <cols>
    <col min="1" max="1" width="17.453125" customWidth="1"/>
    <col min="2" max="2" width="13.1796875" style="18" customWidth="1"/>
    <col min="3" max="3" width="14.453125" style="18" customWidth="1"/>
    <col min="4" max="4" width="13.1796875" style="18" customWidth="1"/>
    <col min="5" max="5" width="14.1796875" style="18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1">
        <f>JAN!A1</f>
        <v>2018</v>
      </c>
      <c r="B1" s="161" t="s">
        <v>0</v>
      </c>
      <c r="C1" s="2" t="s">
        <v>1</v>
      </c>
      <c r="D1" s="3" t="s">
        <v>53</v>
      </c>
      <c r="E1" s="4" t="s">
        <v>54</v>
      </c>
      <c r="F1" s="5" t="s">
        <v>2</v>
      </c>
      <c r="G1" s="6" t="s">
        <v>3</v>
      </c>
      <c r="H1" s="7" t="s">
        <v>4</v>
      </c>
      <c r="I1" s="7" t="s">
        <v>5</v>
      </c>
      <c r="J1" s="8" t="s">
        <v>58</v>
      </c>
    </row>
    <row r="2" spans="1:12" ht="15" thickBot="1" x14ac:dyDescent="0.4">
      <c r="A2" s="9" t="s">
        <v>20</v>
      </c>
      <c r="B2" s="10">
        <v>1589083</v>
      </c>
      <c r="C2" s="10">
        <v>298183199.36840463</v>
      </c>
      <c r="D2" s="10">
        <v>94385</v>
      </c>
      <c r="E2" s="10">
        <v>130823671.08050583</v>
      </c>
      <c r="F2" s="11">
        <f>B2+D2</f>
        <v>1683468</v>
      </c>
      <c r="G2" s="11">
        <f>C2+E2</f>
        <v>429006870.44891047</v>
      </c>
      <c r="H2" s="12">
        <f>SUM(H3:H42)</f>
        <v>1.0000000000000002</v>
      </c>
      <c r="I2" s="13">
        <f>SUM(I3:I42)</f>
        <v>1</v>
      </c>
      <c r="J2" s="13">
        <f>E2/G2</f>
        <v>0.30494539852849595</v>
      </c>
    </row>
    <row r="3" spans="1:12" x14ac:dyDescent="0.35">
      <c r="A3" s="14" t="s">
        <v>7</v>
      </c>
      <c r="B3" s="15">
        <v>1310875</v>
      </c>
      <c r="C3" s="15">
        <v>185740635.48171207</v>
      </c>
      <c r="D3" s="15">
        <v>52992</v>
      </c>
      <c r="E3" s="15">
        <v>8369419.8700000001</v>
      </c>
      <c r="F3" s="16">
        <f>B3+D3</f>
        <v>1363867</v>
      </c>
      <c r="G3" s="16">
        <f>C3+E3</f>
        <v>194110055.35171208</v>
      </c>
      <c r="H3" s="166">
        <f>G3/G$2</f>
        <v>0.45246374527428046</v>
      </c>
      <c r="I3" s="186">
        <f>F3/F2</f>
        <v>0.81015320754537656</v>
      </c>
      <c r="J3" s="189">
        <f>E3/G3</f>
        <v>4.3116879518865073E-2</v>
      </c>
    </row>
    <row r="4" spans="1:12" x14ac:dyDescent="0.35">
      <c r="A4" s="17" t="s">
        <v>8</v>
      </c>
      <c r="B4" s="18">
        <v>28730</v>
      </c>
      <c r="C4" s="18">
        <v>4618105</v>
      </c>
      <c r="D4" s="18">
        <v>28783</v>
      </c>
      <c r="E4" s="18">
        <v>4644502</v>
      </c>
      <c r="F4" s="19">
        <f>B4+D4</f>
        <v>57513</v>
      </c>
      <c r="G4" s="19">
        <f t="shared" ref="F4:G33" si="0">C4+E4</f>
        <v>9262607</v>
      </c>
      <c r="H4" s="167"/>
      <c r="I4" s="187"/>
      <c r="J4" s="190"/>
      <c r="L4" s="18"/>
    </row>
    <row r="5" spans="1:12" x14ac:dyDescent="0.35">
      <c r="A5" s="17" t="s">
        <v>9</v>
      </c>
      <c r="B5" s="18">
        <v>1595</v>
      </c>
      <c r="C5" s="18">
        <v>161409</v>
      </c>
      <c r="D5" s="18">
        <v>0</v>
      </c>
      <c r="E5" s="18">
        <v>0</v>
      </c>
      <c r="F5" s="19">
        <f t="shared" si="0"/>
        <v>1595</v>
      </c>
      <c r="G5" s="19">
        <f t="shared" si="0"/>
        <v>161409</v>
      </c>
      <c r="H5" s="167"/>
      <c r="I5" s="187"/>
      <c r="J5" s="190"/>
      <c r="L5" s="20"/>
    </row>
    <row r="6" spans="1:12" x14ac:dyDescent="0.35">
      <c r="A6" s="17" t="s">
        <v>10</v>
      </c>
      <c r="B6" s="18">
        <v>249895</v>
      </c>
      <c r="C6" s="18">
        <v>38025057</v>
      </c>
      <c r="D6" s="18">
        <v>872</v>
      </c>
      <c r="E6" s="18">
        <v>160696</v>
      </c>
      <c r="F6" s="19">
        <f t="shared" si="0"/>
        <v>250767</v>
      </c>
      <c r="G6" s="19">
        <f t="shared" si="0"/>
        <v>38185753</v>
      </c>
      <c r="H6" s="167"/>
      <c r="I6" s="187"/>
      <c r="J6" s="190"/>
    </row>
    <row r="7" spans="1:12" x14ac:dyDescent="0.35">
      <c r="A7" s="17" t="s">
        <v>11</v>
      </c>
      <c r="B7" s="18">
        <v>231822</v>
      </c>
      <c r="C7" s="18">
        <v>32443533</v>
      </c>
      <c r="D7" s="18">
        <v>2967</v>
      </c>
      <c r="E7" s="18">
        <v>447218</v>
      </c>
      <c r="F7" s="19">
        <f t="shared" si="0"/>
        <v>234789</v>
      </c>
      <c r="G7" s="19">
        <f t="shared" si="0"/>
        <v>32890751</v>
      </c>
      <c r="H7" s="167"/>
      <c r="I7" s="187"/>
      <c r="J7" s="190"/>
    </row>
    <row r="8" spans="1:12" x14ac:dyDescent="0.35">
      <c r="A8" s="17" t="s">
        <v>12</v>
      </c>
      <c r="B8" s="18">
        <v>41794</v>
      </c>
      <c r="C8" s="18">
        <v>5135888.8317120578</v>
      </c>
      <c r="D8" s="18">
        <v>238</v>
      </c>
      <c r="E8" s="18">
        <v>29890</v>
      </c>
      <c r="F8" s="19">
        <f t="shared" si="0"/>
        <v>42032</v>
      </c>
      <c r="G8" s="19">
        <f t="shared" si="0"/>
        <v>5165778.8317120578</v>
      </c>
      <c r="H8" s="167"/>
      <c r="I8" s="187"/>
      <c r="J8" s="190"/>
    </row>
    <row r="9" spans="1:12" x14ac:dyDescent="0.35">
      <c r="A9" s="17" t="s">
        <v>13</v>
      </c>
      <c r="B9" s="18">
        <v>745412</v>
      </c>
      <c r="C9" s="18">
        <v>103929980</v>
      </c>
      <c r="D9" s="18">
        <v>20126</v>
      </c>
      <c r="E9" s="18">
        <v>3086397</v>
      </c>
      <c r="F9" s="19">
        <f t="shared" si="0"/>
        <v>765538</v>
      </c>
      <c r="G9" s="19">
        <f t="shared" si="0"/>
        <v>107016377</v>
      </c>
      <c r="H9" s="167"/>
      <c r="I9" s="187"/>
      <c r="J9" s="190"/>
    </row>
    <row r="10" spans="1:12" ht="15" thickBot="1" x14ac:dyDescent="0.4">
      <c r="A10" s="21" t="s">
        <v>14</v>
      </c>
      <c r="B10" s="22">
        <v>11627</v>
      </c>
      <c r="C10" s="22">
        <v>1426662.65</v>
      </c>
      <c r="D10" s="22">
        <v>6</v>
      </c>
      <c r="E10" s="22">
        <v>716.87</v>
      </c>
      <c r="F10" s="23">
        <f t="shared" si="0"/>
        <v>11633</v>
      </c>
      <c r="G10" s="23">
        <f t="shared" si="0"/>
        <v>1427379.52</v>
      </c>
      <c r="H10" s="179"/>
      <c r="I10" s="188"/>
      <c r="J10" s="191"/>
    </row>
    <row r="11" spans="1:12" x14ac:dyDescent="0.35">
      <c r="A11" s="14" t="s">
        <v>15</v>
      </c>
      <c r="B11" s="15">
        <v>152124</v>
      </c>
      <c r="C11" s="15">
        <v>21696982.417120617</v>
      </c>
      <c r="D11" s="15">
        <v>13966</v>
      </c>
      <c r="E11" s="15">
        <v>2089055</v>
      </c>
      <c r="F11" s="24">
        <f t="shared" si="0"/>
        <v>166090</v>
      </c>
      <c r="G11" s="24">
        <f t="shared" si="0"/>
        <v>23786037.417120617</v>
      </c>
      <c r="H11" s="166">
        <f>G11/G2</f>
        <v>5.5444420720421182E-2</v>
      </c>
      <c r="I11" s="180">
        <f>F11/F2</f>
        <v>9.8659433977955027E-2</v>
      </c>
      <c r="J11" s="183">
        <f>E11/G11</f>
        <v>8.782694499994137E-2</v>
      </c>
    </row>
    <row r="12" spans="1:12" x14ac:dyDescent="0.35">
      <c r="A12" s="17" t="s">
        <v>8</v>
      </c>
      <c r="B12" s="18">
        <v>6254</v>
      </c>
      <c r="C12" s="18">
        <v>921781</v>
      </c>
      <c r="D12" s="18">
        <v>6254</v>
      </c>
      <c r="E12" s="18">
        <v>921781</v>
      </c>
      <c r="F12" s="25">
        <f t="shared" si="0"/>
        <v>12508</v>
      </c>
      <c r="G12" s="25">
        <f t="shared" si="0"/>
        <v>1843562</v>
      </c>
      <c r="H12" s="167"/>
      <c r="I12" s="181"/>
      <c r="J12" s="184"/>
    </row>
    <row r="13" spans="1:12" x14ac:dyDescent="0.35">
      <c r="A13" s="17" t="s">
        <v>9</v>
      </c>
      <c r="B13" s="18">
        <v>109</v>
      </c>
      <c r="C13" s="18">
        <v>9515</v>
      </c>
      <c r="D13" s="18">
        <v>0</v>
      </c>
      <c r="E13" s="18">
        <v>0</v>
      </c>
      <c r="F13" s="25">
        <f t="shared" si="0"/>
        <v>109</v>
      </c>
      <c r="G13" s="25">
        <f t="shared" si="0"/>
        <v>9515</v>
      </c>
      <c r="H13" s="167"/>
      <c r="I13" s="181"/>
      <c r="J13" s="184"/>
    </row>
    <row r="14" spans="1:12" x14ac:dyDescent="0.35">
      <c r="A14" s="17" t="s">
        <v>10</v>
      </c>
      <c r="B14" s="18">
        <v>40267</v>
      </c>
      <c r="C14" s="18">
        <v>6229567</v>
      </c>
      <c r="D14" s="18">
        <v>231</v>
      </c>
      <c r="E14" s="18">
        <v>26314</v>
      </c>
      <c r="F14" s="25">
        <f t="shared" si="0"/>
        <v>40498</v>
      </c>
      <c r="G14" s="25">
        <f t="shared" si="0"/>
        <v>6255881</v>
      </c>
      <c r="H14" s="167"/>
      <c r="I14" s="181"/>
      <c r="J14" s="184"/>
    </row>
    <row r="15" spans="1:12" x14ac:dyDescent="0.35">
      <c r="A15" s="17" t="s">
        <v>11</v>
      </c>
      <c r="B15" s="18">
        <v>29441</v>
      </c>
      <c r="C15" s="18">
        <v>3906056</v>
      </c>
      <c r="D15" s="18">
        <v>1452</v>
      </c>
      <c r="E15" s="18">
        <v>195702</v>
      </c>
      <c r="F15" s="25">
        <f t="shared" si="0"/>
        <v>30893</v>
      </c>
      <c r="G15" s="25">
        <f t="shared" si="0"/>
        <v>4101758</v>
      </c>
      <c r="H15" s="167"/>
      <c r="I15" s="181"/>
      <c r="J15" s="184"/>
    </row>
    <row r="16" spans="1:12" x14ac:dyDescent="0.35">
      <c r="A16" s="17" t="s">
        <v>12</v>
      </c>
      <c r="B16" s="18">
        <v>10034</v>
      </c>
      <c r="C16" s="18">
        <v>1142106.06712062</v>
      </c>
      <c r="D16" s="18">
        <v>0</v>
      </c>
      <c r="E16" s="18">
        <v>0</v>
      </c>
      <c r="F16" s="25">
        <f t="shared" si="0"/>
        <v>10034</v>
      </c>
      <c r="G16" s="25">
        <f t="shared" si="0"/>
        <v>1142106.06712062</v>
      </c>
      <c r="H16" s="167"/>
      <c r="I16" s="181"/>
      <c r="J16" s="184"/>
    </row>
    <row r="17" spans="1:13" x14ac:dyDescent="0.35">
      <c r="A17" s="17" t="s">
        <v>13</v>
      </c>
      <c r="B17" s="18">
        <v>63373</v>
      </c>
      <c r="C17" s="18">
        <v>9165324</v>
      </c>
      <c r="D17" s="18">
        <v>6029</v>
      </c>
      <c r="E17" s="18">
        <v>945258</v>
      </c>
      <c r="F17" s="25">
        <f t="shared" si="0"/>
        <v>69402</v>
      </c>
      <c r="G17" s="25">
        <f t="shared" si="0"/>
        <v>10110582</v>
      </c>
      <c r="H17" s="167"/>
      <c r="I17" s="181"/>
      <c r="J17" s="184"/>
    </row>
    <row r="18" spans="1:13" ht="15" thickBot="1" x14ac:dyDescent="0.4">
      <c r="A18" s="21" t="s">
        <v>14</v>
      </c>
      <c r="B18" s="22">
        <v>2646</v>
      </c>
      <c r="C18" s="22">
        <v>322633.34999999893</v>
      </c>
      <c r="D18" s="22">
        <v>0</v>
      </c>
      <c r="E18" s="22">
        <v>0</v>
      </c>
      <c r="F18" s="26">
        <f t="shared" si="0"/>
        <v>2646</v>
      </c>
      <c r="G18" s="26">
        <f t="shared" si="0"/>
        <v>322633.34999999893</v>
      </c>
      <c r="H18" s="179"/>
      <c r="I18" s="182"/>
      <c r="J18" s="185"/>
    </row>
    <row r="19" spans="1:13" x14ac:dyDescent="0.35">
      <c r="A19" s="14" t="s">
        <v>49</v>
      </c>
      <c r="B19" s="15">
        <v>103206</v>
      </c>
      <c r="C19" s="15">
        <v>32950612.430894941</v>
      </c>
      <c r="D19" s="15">
        <v>14614</v>
      </c>
      <c r="E19" s="15">
        <v>7948568.04</v>
      </c>
      <c r="F19" s="24">
        <f t="shared" si="0"/>
        <v>117820</v>
      </c>
      <c r="G19" s="24">
        <f t="shared" si="0"/>
        <v>40899180.47089494</v>
      </c>
      <c r="H19" s="166">
        <f>G19/G2</f>
        <v>9.5334558227699845E-2</v>
      </c>
      <c r="I19" s="180">
        <f>F19/F2</f>
        <v>6.9986480289497638E-2</v>
      </c>
      <c r="J19" s="183">
        <f>E19/G19</f>
        <v>0.194345411044518</v>
      </c>
    </row>
    <row r="20" spans="1:13" x14ac:dyDescent="0.35">
      <c r="A20" s="17" t="s">
        <v>8</v>
      </c>
      <c r="B20" s="18">
        <v>4058</v>
      </c>
      <c r="C20" s="18">
        <v>1538022</v>
      </c>
      <c r="D20" s="18">
        <v>4558</v>
      </c>
      <c r="E20" s="18">
        <v>1823350</v>
      </c>
      <c r="F20" s="25">
        <f t="shared" si="0"/>
        <v>8616</v>
      </c>
      <c r="G20" s="25">
        <f t="shared" si="0"/>
        <v>3361372</v>
      </c>
      <c r="H20" s="167"/>
      <c r="I20" s="181"/>
      <c r="J20" s="184"/>
    </row>
    <row r="21" spans="1:13" x14ac:dyDescent="0.35">
      <c r="A21" s="17" t="s">
        <v>9</v>
      </c>
      <c r="B21" s="18">
        <v>182</v>
      </c>
      <c r="C21" s="18">
        <v>89900</v>
      </c>
      <c r="D21" s="18">
        <v>0</v>
      </c>
      <c r="E21" s="18">
        <v>0</v>
      </c>
      <c r="F21" s="25">
        <f t="shared" si="0"/>
        <v>182</v>
      </c>
      <c r="G21" s="25">
        <f t="shared" si="0"/>
        <v>89900</v>
      </c>
      <c r="H21" s="167"/>
      <c r="I21" s="181"/>
      <c r="J21" s="184"/>
      <c r="M21" s="18"/>
    </row>
    <row r="22" spans="1:13" x14ac:dyDescent="0.35">
      <c r="A22" s="17" t="s">
        <v>10</v>
      </c>
      <c r="B22" s="18">
        <v>21701</v>
      </c>
      <c r="C22" s="18">
        <v>6144794</v>
      </c>
      <c r="D22" s="18">
        <v>2132</v>
      </c>
      <c r="E22" s="18">
        <v>871907</v>
      </c>
      <c r="F22" s="25">
        <f t="shared" si="0"/>
        <v>23833</v>
      </c>
      <c r="G22" s="25">
        <f t="shared" si="0"/>
        <v>7016701</v>
      </c>
      <c r="H22" s="167"/>
      <c r="I22" s="181"/>
      <c r="J22" s="184"/>
    </row>
    <row r="23" spans="1:13" x14ac:dyDescent="0.35">
      <c r="A23" s="17" t="s">
        <v>11</v>
      </c>
      <c r="B23" s="18">
        <v>22312</v>
      </c>
      <c r="C23" s="18">
        <v>8441015</v>
      </c>
      <c r="D23" s="18">
        <v>2200</v>
      </c>
      <c r="E23" s="18">
        <v>1424990</v>
      </c>
      <c r="F23" s="25">
        <f t="shared" si="0"/>
        <v>24512</v>
      </c>
      <c r="G23" s="25">
        <f t="shared" si="0"/>
        <v>9866005</v>
      </c>
      <c r="H23" s="167"/>
      <c r="I23" s="181"/>
      <c r="J23" s="184"/>
    </row>
    <row r="24" spans="1:13" x14ac:dyDescent="0.35">
      <c r="A24" s="17" t="s">
        <v>12</v>
      </c>
      <c r="B24" s="18">
        <v>3541</v>
      </c>
      <c r="C24" s="18">
        <v>1017686.6108949404</v>
      </c>
      <c r="D24" s="18">
        <v>201</v>
      </c>
      <c r="E24" s="18">
        <v>128842</v>
      </c>
      <c r="F24" s="25">
        <f t="shared" si="0"/>
        <v>3742</v>
      </c>
      <c r="G24" s="25">
        <f t="shared" si="0"/>
        <v>1146528.6108949403</v>
      </c>
      <c r="H24" s="167"/>
      <c r="I24" s="181"/>
      <c r="J24" s="184"/>
    </row>
    <row r="25" spans="1:13" x14ac:dyDescent="0.35">
      <c r="A25" s="17" t="s">
        <v>13</v>
      </c>
      <c r="B25" s="18">
        <v>50105</v>
      </c>
      <c r="C25" s="18">
        <v>15261892</v>
      </c>
      <c r="D25" s="18">
        <v>5429</v>
      </c>
      <c r="E25" s="18">
        <v>3628299</v>
      </c>
      <c r="F25" s="25">
        <f t="shared" si="0"/>
        <v>55534</v>
      </c>
      <c r="G25" s="25">
        <f t="shared" si="0"/>
        <v>18890191</v>
      </c>
      <c r="H25" s="167"/>
      <c r="I25" s="181"/>
      <c r="J25" s="184"/>
    </row>
    <row r="26" spans="1:13" ht="15" thickBot="1" x14ac:dyDescent="0.4">
      <c r="A26" s="21" t="s">
        <v>14</v>
      </c>
      <c r="B26" s="22">
        <v>1307</v>
      </c>
      <c r="C26" s="22">
        <v>457302.82</v>
      </c>
      <c r="D26" s="22">
        <v>94</v>
      </c>
      <c r="E26" s="22">
        <v>71180.039999999994</v>
      </c>
      <c r="F26" s="26">
        <f t="shared" si="0"/>
        <v>1401</v>
      </c>
      <c r="G26" s="26">
        <f t="shared" si="0"/>
        <v>528482.86</v>
      </c>
      <c r="H26" s="179"/>
      <c r="I26" s="182"/>
      <c r="J26" s="185"/>
    </row>
    <row r="27" spans="1:13" x14ac:dyDescent="0.35">
      <c r="A27" s="14" t="s">
        <v>50</v>
      </c>
      <c r="B27" s="15">
        <v>17403</v>
      </c>
      <c r="C27" s="15">
        <v>28972721.898677044</v>
      </c>
      <c r="D27" s="15">
        <v>7817</v>
      </c>
      <c r="E27" s="15">
        <v>24032338.568832673</v>
      </c>
      <c r="F27" s="24">
        <f t="shared" si="0"/>
        <v>25220</v>
      </c>
      <c r="G27" s="24">
        <f t="shared" si="0"/>
        <v>53005060.467509717</v>
      </c>
      <c r="H27" s="166">
        <f>G27/G2</f>
        <v>0.1235529408003315</v>
      </c>
      <c r="I27" s="180">
        <f>F27/F2</f>
        <v>1.4980979739442627E-2</v>
      </c>
      <c r="J27" s="183">
        <f>E27/G27</f>
        <v>0.4533970597687304</v>
      </c>
    </row>
    <row r="28" spans="1:13" x14ac:dyDescent="0.35">
      <c r="A28" s="17" t="s">
        <v>8</v>
      </c>
      <c r="B28" s="18">
        <v>381</v>
      </c>
      <c r="C28" s="18">
        <v>1041238</v>
      </c>
      <c r="D28" s="18">
        <v>638</v>
      </c>
      <c r="E28" s="18">
        <v>1953650</v>
      </c>
      <c r="F28" s="25">
        <f t="shared" si="0"/>
        <v>1019</v>
      </c>
      <c r="G28" s="25">
        <f t="shared" si="0"/>
        <v>2994888</v>
      </c>
      <c r="H28" s="167"/>
      <c r="I28" s="181"/>
      <c r="J28" s="184"/>
    </row>
    <row r="29" spans="1:13" x14ac:dyDescent="0.35">
      <c r="A29" s="17" t="s">
        <v>10</v>
      </c>
      <c r="B29" s="18">
        <v>4469</v>
      </c>
      <c r="C29" s="18">
        <v>8621324</v>
      </c>
      <c r="D29" s="18">
        <v>1991</v>
      </c>
      <c r="E29" s="18">
        <v>5137470.9999999907</v>
      </c>
      <c r="F29" s="25">
        <f t="shared" si="0"/>
        <v>6460</v>
      </c>
      <c r="G29" s="25">
        <f t="shared" si="0"/>
        <v>13758794.999999991</v>
      </c>
      <c r="H29" s="167"/>
      <c r="I29" s="181"/>
      <c r="J29" s="184"/>
    </row>
    <row r="30" spans="1:13" x14ac:dyDescent="0.35">
      <c r="A30" s="17" t="s">
        <v>11</v>
      </c>
      <c r="B30" s="18">
        <v>2227</v>
      </c>
      <c r="C30" s="18">
        <v>7205976</v>
      </c>
      <c r="D30" s="18">
        <v>1574</v>
      </c>
      <c r="E30" s="18">
        <v>8591312</v>
      </c>
      <c r="F30" s="25">
        <f t="shared" si="0"/>
        <v>3801</v>
      </c>
      <c r="G30" s="25">
        <f t="shared" si="0"/>
        <v>15797288</v>
      </c>
      <c r="H30" s="167"/>
      <c r="I30" s="181"/>
      <c r="J30" s="184"/>
    </row>
    <row r="31" spans="1:13" x14ac:dyDescent="0.35">
      <c r="A31" s="17" t="s">
        <v>12</v>
      </c>
      <c r="B31" s="18">
        <v>326</v>
      </c>
      <c r="C31" s="18">
        <v>960704.11867704103</v>
      </c>
      <c r="D31" s="18">
        <v>213</v>
      </c>
      <c r="E31" s="18">
        <v>716905.14883268403</v>
      </c>
      <c r="F31" s="25">
        <f t="shared" si="0"/>
        <v>539</v>
      </c>
      <c r="G31" s="25">
        <f t="shared" si="0"/>
        <v>1677609.2675097249</v>
      </c>
      <c r="H31" s="167"/>
      <c r="I31" s="181"/>
      <c r="J31" s="184"/>
    </row>
    <row r="32" spans="1:13" x14ac:dyDescent="0.35">
      <c r="A32" s="17" t="s">
        <v>13</v>
      </c>
      <c r="B32" s="18">
        <v>9821</v>
      </c>
      <c r="C32" s="18">
        <v>10603974</v>
      </c>
      <c r="D32" s="18">
        <v>3315</v>
      </c>
      <c r="E32" s="18">
        <v>7268800</v>
      </c>
      <c r="F32" s="25">
        <f t="shared" si="0"/>
        <v>13136</v>
      </c>
      <c r="G32" s="25">
        <f t="shared" si="0"/>
        <v>17872774</v>
      </c>
      <c r="H32" s="167"/>
      <c r="I32" s="181"/>
      <c r="J32" s="184"/>
    </row>
    <row r="33" spans="1:10" ht="15" thickBot="1" x14ac:dyDescent="0.4">
      <c r="A33" s="21" t="s">
        <v>14</v>
      </c>
      <c r="B33" s="22">
        <v>179</v>
      </c>
      <c r="C33" s="22">
        <v>539505.77999999991</v>
      </c>
      <c r="D33" s="22">
        <v>86</v>
      </c>
      <c r="E33" s="22">
        <v>364200.41999999899</v>
      </c>
      <c r="F33" s="26">
        <f t="shared" si="0"/>
        <v>265</v>
      </c>
      <c r="G33" s="26">
        <f t="shared" si="0"/>
        <v>903706.19999999891</v>
      </c>
      <c r="H33" s="179"/>
      <c r="I33" s="182"/>
      <c r="J33" s="185"/>
    </row>
    <row r="34" spans="1:10" x14ac:dyDescent="0.35">
      <c r="A34" s="14" t="s">
        <v>18</v>
      </c>
      <c r="B34" s="15">
        <v>5475</v>
      </c>
      <c r="C34" s="15">
        <v>28822147.140000001</v>
      </c>
      <c r="D34" s="15">
        <v>4996</v>
      </c>
      <c r="E34" s="15">
        <v>88384289.601673156</v>
      </c>
      <c r="F34" s="24">
        <f>B34+D34</f>
        <v>10471</v>
      </c>
      <c r="G34" s="24">
        <f>C34+E34</f>
        <v>117206436.74167316</v>
      </c>
      <c r="H34" s="166">
        <f>G34/G2</f>
        <v>0.27320410188076705</v>
      </c>
      <c r="I34" s="169">
        <f>F34/F2</f>
        <v>6.2198984477281425E-3</v>
      </c>
      <c r="J34" s="172">
        <f>E34/G34</f>
        <v>0.75409074841576351</v>
      </c>
    </row>
    <row r="35" spans="1:10" x14ac:dyDescent="0.35">
      <c r="A35" s="17" t="s">
        <v>8</v>
      </c>
      <c r="B35" s="18">
        <v>33</v>
      </c>
      <c r="C35" s="18">
        <v>504038.5</v>
      </c>
      <c r="D35" s="18">
        <v>123</v>
      </c>
      <c r="E35" s="18">
        <v>4788889</v>
      </c>
      <c r="F35" s="25">
        <f>B35+D35</f>
        <v>156</v>
      </c>
      <c r="G35" s="25">
        <f>C35+E35</f>
        <v>5292927.5</v>
      </c>
      <c r="H35" s="167"/>
      <c r="I35" s="170"/>
      <c r="J35" s="173"/>
    </row>
    <row r="36" spans="1:10" x14ac:dyDescent="0.35">
      <c r="A36" s="17" t="s">
        <v>10</v>
      </c>
      <c r="B36" s="18">
        <v>288</v>
      </c>
      <c r="C36" s="18">
        <v>4314568</v>
      </c>
      <c r="D36" s="18">
        <v>648</v>
      </c>
      <c r="E36" s="18">
        <v>15487868</v>
      </c>
      <c r="F36" s="25">
        <f t="shared" ref="F36:G40" si="1">B36+D36</f>
        <v>936</v>
      </c>
      <c r="G36" s="25">
        <f t="shared" si="1"/>
        <v>19802436</v>
      </c>
      <c r="H36" s="167"/>
      <c r="I36" s="170"/>
      <c r="J36" s="173"/>
    </row>
    <row r="37" spans="1:10" x14ac:dyDescent="0.35">
      <c r="A37" s="17" t="s">
        <v>11</v>
      </c>
      <c r="B37" s="18">
        <v>99</v>
      </c>
      <c r="C37" s="18">
        <v>5186260</v>
      </c>
      <c r="D37" s="18">
        <v>217</v>
      </c>
      <c r="E37" s="18">
        <v>11944550</v>
      </c>
      <c r="F37" s="25">
        <f t="shared" si="1"/>
        <v>316</v>
      </c>
      <c r="G37" s="25">
        <f t="shared" si="1"/>
        <v>17130810</v>
      </c>
      <c r="H37" s="167"/>
      <c r="I37" s="170"/>
      <c r="J37" s="173"/>
    </row>
    <row r="38" spans="1:10" x14ac:dyDescent="0.35">
      <c r="A38" s="17" t="s">
        <v>12</v>
      </c>
      <c r="B38" s="18">
        <v>4</v>
      </c>
      <c r="C38" s="18">
        <v>118180</v>
      </c>
      <c r="D38" s="18">
        <v>13</v>
      </c>
      <c r="E38" s="18">
        <v>532865.01167315105</v>
      </c>
      <c r="F38" s="25">
        <f t="shared" si="1"/>
        <v>17</v>
      </c>
      <c r="G38" s="25">
        <f t="shared" si="1"/>
        <v>651045.01167315105</v>
      </c>
      <c r="H38" s="167"/>
      <c r="I38" s="170"/>
      <c r="J38" s="173"/>
    </row>
    <row r="39" spans="1:10" x14ac:dyDescent="0.35">
      <c r="A39" s="17" t="s">
        <v>13</v>
      </c>
      <c r="B39" s="18">
        <v>5047</v>
      </c>
      <c r="C39" s="18">
        <v>18630562</v>
      </c>
      <c r="D39" s="18">
        <v>3972</v>
      </c>
      <c r="E39" s="18">
        <v>54331092</v>
      </c>
      <c r="F39" s="25">
        <f t="shared" si="1"/>
        <v>9019</v>
      </c>
      <c r="G39" s="25">
        <f t="shared" si="1"/>
        <v>72961654</v>
      </c>
      <c r="H39" s="167"/>
      <c r="I39" s="170"/>
      <c r="J39" s="173"/>
    </row>
    <row r="40" spans="1:10" ht="15" thickBot="1" x14ac:dyDescent="0.4">
      <c r="A40" s="17" t="s">
        <v>14</v>
      </c>
      <c r="B40" s="18">
        <v>4</v>
      </c>
      <c r="C40" s="18">
        <v>68538.64</v>
      </c>
      <c r="D40" s="18">
        <v>23</v>
      </c>
      <c r="E40" s="18">
        <v>1299025.5899999971</v>
      </c>
      <c r="F40" s="27">
        <f t="shared" si="1"/>
        <v>27</v>
      </c>
      <c r="G40" s="27">
        <f t="shared" si="1"/>
        <v>1367564.229999997</v>
      </c>
      <c r="H40" s="168"/>
      <c r="I40" s="171"/>
      <c r="J40" s="174"/>
    </row>
    <row r="41" spans="1:10" x14ac:dyDescent="0.35">
      <c r="A41" s="14" t="s">
        <v>19</v>
      </c>
      <c r="B41" s="15">
        <v>0</v>
      </c>
      <c r="C41" s="15">
        <v>100</v>
      </c>
      <c r="D41" s="15">
        <v>0</v>
      </c>
      <c r="E41" s="15">
        <v>0</v>
      </c>
      <c r="F41" s="24">
        <f>B41+D41</f>
        <v>0</v>
      </c>
      <c r="G41" s="24">
        <f>C41+E41</f>
        <v>100</v>
      </c>
      <c r="H41" s="175">
        <f>G41/G2</f>
        <v>2.3309650005222654E-7</v>
      </c>
      <c r="I41" s="175">
        <f>F41/F2</f>
        <v>0</v>
      </c>
      <c r="J41" s="177">
        <f>F42/G41</f>
        <v>0</v>
      </c>
    </row>
    <row r="42" spans="1:10" ht="15" thickBot="1" x14ac:dyDescent="0.4">
      <c r="A42" s="21" t="s">
        <v>10</v>
      </c>
      <c r="B42" s="22">
        <v>0</v>
      </c>
      <c r="C42" s="22">
        <v>100</v>
      </c>
      <c r="D42" s="22">
        <v>0</v>
      </c>
      <c r="E42" s="22">
        <v>0</v>
      </c>
      <c r="F42" s="26">
        <f t="shared" ref="F42:G42" si="2">B42+D42</f>
        <v>0</v>
      </c>
      <c r="G42" s="26">
        <f t="shared" si="2"/>
        <v>100</v>
      </c>
      <c r="H42" s="176"/>
      <c r="I42" s="176"/>
      <c r="J42" s="178"/>
    </row>
  </sheetData>
  <mergeCells count="18">
    <mergeCell ref="H3:H10"/>
    <mergeCell ref="I3:I10"/>
    <mergeCell ref="J3:J10"/>
    <mergeCell ref="H11:H18"/>
    <mergeCell ref="I11:I18"/>
    <mergeCell ref="J11:J18"/>
    <mergeCell ref="H19:H26"/>
    <mergeCell ref="I19:I26"/>
    <mergeCell ref="J19:J26"/>
    <mergeCell ref="H27:H33"/>
    <mergeCell ref="I27:I33"/>
    <mergeCell ref="J27:J33"/>
    <mergeCell ref="H34:H40"/>
    <mergeCell ref="I34:I40"/>
    <mergeCell ref="J34:J40"/>
    <mergeCell ref="H41:H42"/>
    <mergeCell ref="I41:I42"/>
    <mergeCell ref="J41:J42"/>
  </mergeCells>
  <pageMargins left="0.7" right="0.7" top="0.75" bottom="0.75" header="0.3" footer="0.3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A2201-6EF7-4142-9706-0965A4968F15}">
  <sheetPr>
    <tabColor rgb="FF00B050"/>
  </sheetPr>
  <dimension ref="A1:M42"/>
  <sheetViews>
    <sheetView zoomScaleNormal="100" workbookViewId="0">
      <selection activeCell="J1" sqref="J1"/>
    </sheetView>
  </sheetViews>
  <sheetFormatPr defaultRowHeight="14.5" x14ac:dyDescent="0.35"/>
  <cols>
    <col min="1" max="1" width="17.453125" customWidth="1"/>
    <col min="2" max="2" width="13.1796875" style="18" customWidth="1"/>
    <col min="3" max="3" width="14.453125" style="18" customWidth="1"/>
    <col min="4" max="4" width="13.1796875" style="18" customWidth="1"/>
    <col min="5" max="5" width="14.1796875" style="18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1">
        <f>JAN!A1</f>
        <v>2018</v>
      </c>
      <c r="B1" s="161" t="s">
        <v>0</v>
      </c>
      <c r="C1" s="2" t="s">
        <v>1</v>
      </c>
      <c r="D1" s="3" t="s">
        <v>53</v>
      </c>
      <c r="E1" s="4" t="s">
        <v>54</v>
      </c>
      <c r="F1" s="5" t="s">
        <v>2</v>
      </c>
      <c r="G1" s="6" t="s">
        <v>3</v>
      </c>
      <c r="H1" s="7" t="s">
        <v>4</v>
      </c>
      <c r="I1" s="7" t="s">
        <v>5</v>
      </c>
      <c r="J1" s="8" t="s">
        <v>58</v>
      </c>
    </row>
    <row r="2" spans="1:12" ht="15" thickBot="1" x14ac:dyDescent="0.4">
      <c r="A2" s="9" t="s">
        <v>21</v>
      </c>
      <c r="B2" s="10">
        <v>1565386</v>
      </c>
      <c r="C2" s="10">
        <v>242782727.83631057</v>
      </c>
      <c r="D2" s="10">
        <v>92645</v>
      </c>
      <c r="E2" s="10">
        <v>106855437.99305549</v>
      </c>
      <c r="F2" s="11">
        <f>B2+D2</f>
        <v>1658031</v>
      </c>
      <c r="G2" s="11">
        <f>C2+E2</f>
        <v>349638165.82936609</v>
      </c>
      <c r="H2" s="12">
        <f>SUM(H3:H42)</f>
        <v>1</v>
      </c>
      <c r="I2" s="13">
        <f>SUM(I3:I42)</f>
        <v>1</v>
      </c>
      <c r="J2" s="13">
        <f>E2/G2</f>
        <v>0.30561720211403964</v>
      </c>
    </row>
    <row r="3" spans="1:12" x14ac:dyDescent="0.35">
      <c r="A3" s="14" t="s">
        <v>7</v>
      </c>
      <c r="B3" s="15">
        <v>1288176</v>
      </c>
      <c r="C3" s="15">
        <v>149648236.72560856</v>
      </c>
      <c r="D3" s="15">
        <v>51524</v>
      </c>
      <c r="E3" s="15">
        <v>6325883.2560000001</v>
      </c>
      <c r="F3" s="16">
        <f>B3+D3</f>
        <v>1339700</v>
      </c>
      <c r="G3" s="16">
        <f>C3+E3</f>
        <v>155974119.98160857</v>
      </c>
      <c r="H3" s="166">
        <f>G3/G$2</f>
        <v>0.4461015278799072</v>
      </c>
      <c r="I3" s="186">
        <f>F3/F2</f>
        <v>0.80800660542535097</v>
      </c>
      <c r="J3" s="189">
        <f>E3/G3</f>
        <v>4.0557262042869073E-2</v>
      </c>
    </row>
    <row r="4" spans="1:12" x14ac:dyDescent="0.35">
      <c r="A4" s="17" t="s">
        <v>8</v>
      </c>
      <c r="B4" s="18">
        <v>28550</v>
      </c>
      <c r="C4" s="18">
        <v>3301483</v>
      </c>
      <c r="D4" s="18">
        <v>28603</v>
      </c>
      <c r="E4" s="18">
        <v>3320243</v>
      </c>
      <c r="F4" s="19">
        <f>B4+D4</f>
        <v>57153</v>
      </c>
      <c r="G4" s="19">
        <f t="shared" ref="F4:G33" si="0">C4+E4</f>
        <v>6621726</v>
      </c>
      <c r="H4" s="167"/>
      <c r="I4" s="187"/>
      <c r="J4" s="190"/>
      <c r="L4" s="18"/>
    </row>
    <row r="5" spans="1:12" x14ac:dyDescent="0.35">
      <c r="A5" s="17" t="s">
        <v>9</v>
      </c>
      <c r="B5" s="18">
        <v>1589</v>
      </c>
      <c r="C5" s="18">
        <v>171253</v>
      </c>
      <c r="D5" s="18">
        <v>0</v>
      </c>
      <c r="E5" s="18">
        <v>0</v>
      </c>
      <c r="F5" s="19">
        <f t="shared" si="0"/>
        <v>1589</v>
      </c>
      <c r="G5" s="19">
        <f t="shared" si="0"/>
        <v>171253</v>
      </c>
      <c r="H5" s="167"/>
      <c r="I5" s="187"/>
      <c r="J5" s="190"/>
      <c r="L5" s="20"/>
    </row>
    <row r="6" spans="1:12" x14ac:dyDescent="0.35">
      <c r="A6" s="17" t="s">
        <v>10</v>
      </c>
      <c r="B6" s="18">
        <v>250125</v>
      </c>
      <c r="C6" s="18">
        <v>30117860</v>
      </c>
      <c r="D6" s="18">
        <v>904</v>
      </c>
      <c r="E6" s="18">
        <v>137379</v>
      </c>
      <c r="F6" s="19">
        <f t="shared" si="0"/>
        <v>251029</v>
      </c>
      <c r="G6" s="19">
        <f t="shared" si="0"/>
        <v>30255239</v>
      </c>
      <c r="H6" s="167"/>
      <c r="I6" s="187"/>
      <c r="J6" s="190"/>
    </row>
    <row r="7" spans="1:12" x14ac:dyDescent="0.35">
      <c r="A7" s="17" t="s">
        <v>11</v>
      </c>
      <c r="B7" s="18">
        <v>231911</v>
      </c>
      <c r="C7" s="18">
        <v>28759553</v>
      </c>
      <c r="D7" s="18">
        <v>3316</v>
      </c>
      <c r="E7" s="18">
        <v>447678</v>
      </c>
      <c r="F7" s="19">
        <f t="shared" si="0"/>
        <v>235227</v>
      </c>
      <c r="G7" s="19">
        <f t="shared" si="0"/>
        <v>29207231</v>
      </c>
      <c r="H7" s="167"/>
      <c r="I7" s="187"/>
      <c r="J7" s="190"/>
    </row>
    <row r="8" spans="1:12" x14ac:dyDescent="0.35">
      <c r="A8" s="17" t="s">
        <v>12</v>
      </c>
      <c r="B8" s="18">
        <v>41605</v>
      </c>
      <c r="C8" s="18">
        <v>4359446.1256085671</v>
      </c>
      <c r="D8" s="18">
        <v>238</v>
      </c>
      <c r="E8" s="18">
        <v>31344</v>
      </c>
      <c r="F8" s="19">
        <f t="shared" si="0"/>
        <v>41843</v>
      </c>
      <c r="G8" s="19">
        <f t="shared" si="0"/>
        <v>4390790.1256085671</v>
      </c>
      <c r="H8" s="167"/>
      <c r="I8" s="187"/>
      <c r="J8" s="190"/>
    </row>
    <row r="9" spans="1:12" x14ac:dyDescent="0.35">
      <c r="A9" s="17" t="s">
        <v>13</v>
      </c>
      <c r="B9" s="18">
        <v>722836</v>
      </c>
      <c r="C9" s="18">
        <v>81806815</v>
      </c>
      <c r="D9" s="18">
        <v>18458</v>
      </c>
      <c r="E9" s="18">
        <v>2388683</v>
      </c>
      <c r="F9" s="19">
        <f t="shared" si="0"/>
        <v>741294</v>
      </c>
      <c r="G9" s="19">
        <f t="shared" si="0"/>
        <v>84195498</v>
      </c>
      <c r="H9" s="167"/>
      <c r="I9" s="187"/>
      <c r="J9" s="190"/>
    </row>
    <row r="10" spans="1:12" ht="15" thickBot="1" x14ac:dyDescent="0.4">
      <c r="A10" s="21" t="s">
        <v>14</v>
      </c>
      <c r="B10" s="22">
        <v>11560</v>
      </c>
      <c r="C10" s="22">
        <v>1131826.5999999999</v>
      </c>
      <c r="D10" s="22">
        <v>5</v>
      </c>
      <c r="E10" s="22">
        <v>556.25599999999895</v>
      </c>
      <c r="F10" s="23">
        <f t="shared" si="0"/>
        <v>11565</v>
      </c>
      <c r="G10" s="23">
        <f t="shared" si="0"/>
        <v>1132382.8559999999</v>
      </c>
      <c r="H10" s="179"/>
      <c r="I10" s="188"/>
      <c r="J10" s="191"/>
    </row>
    <row r="11" spans="1:12" x14ac:dyDescent="0.35">
      <c r="A11" s="14" t="s">
        <v>15</v>
      </c>
      <c r="B11" s="15">
        <v>152622</v>
      </c>
      <c r="C11" s="15">
        <v>18589235.211367082</v>
      </c>
      <c r="D11" s="15">
        <v>13927</v>
      </c>
      <c r="E11" s="15">
        <v>1676454</v>
      </c>
      <c r="F11" s="24">
        <f t="shared" si="0"/>
        <v>166549</v>
      </c>
      <c r="G11" s="24">
        <f t="shared" si="0"/>
        <v>20265689.211367082</v>
      </c>
      <c r="H11" s="166">
        <f>G11/G2</f>
        <v>5.7961890868794184E-2</v>
      </c>
      <c r="I11" s="180">
        <f>F11/F2</f>
        <v>0.1004498709613994</v>
      </c>
      <c r="J11" s="183">
        <f>E11/G11</f>
        <v>8.2723759479133449E-2</v>
      </c>
    </row>
    <row r="12" spans="1:12" x14ac:dyDescent="0.35">
      <c r="A12" s="17" t="s">
        <v>8</v>
      </c>
      <c r="B12" s="18">
        <v>6429</v>
      </c>
      <c r="C12" s="18">
        <v>677652</v>
      </c>
      <c r="D12" s="18">
        <v>6429</v>
      </c>
      <c r="E12" s="18">
        <v>677652</v>
      </c>
      <c r="F12" s="25">
        <f t="shared" si="0"/>
        <v>12858</v>
      </c>
      <c r="G12" s="25">
        <f t="shared" si="0"/>
        <v>1355304</v>
      </c>
      <c r="H12" s="167"/>
      <c r="I12" s="181"/>
      <c r="J12" s="184"/>
    </row>
    <row r="13" spans="1:12" x14ac:dyDescent="0.35">
      <c r="A13" s="17" t="s">
        <v>9</v>
      </c>
      <c r="B13" s="18">
        <v>111</v>
      </c>
      <c r="C13" s="18">
        <v>10136</v>
      </c>
      <c r="D13" s="18">
        <v>0</v>
      </c>
      <c r="E13" s="18">
        <v>0</v>
      </c>
      <c r="F13" s="25">
        <f t="shared" si="0"/>
        <v>111</v>
      </c>
      <c r="G13" s="25">
        <f t="shared" si="0"/>
        <v>10136</v>
      </c>
      <c r="H13" s="167"/>
      <c r="I13" s="181"/>
      <c r="J13" s="184"/>
    </row>
    <row r="14" spans="1:12" x14ac:dyDescent="0.35">
      <c r="A14" s="17" t="s">
        <v>10</v>
      </c>
      <c r="B14" s="18">
        <v>40150</v>
      </c>
      <c r="C14" s="18">
        <v>5263543</v>
      </c>
      <c r="D14" s="18">
        <v>120</v>
      </c>
      <c r="E14" s="18">
        <v>30923</v>
      </c>
      <c r="F14" s="25">
        <f t="shared" si="0"/>
        <v>40270</v>
      </c>
      <c r="G14" s="25">
        <f t="shared" si="0"/>
        <v>5294466</v>
      </c>
      <c r="H14" s="167"/>
      <c r="I14" s="181"/>
      <c r="J14" s="184"/>
    </row>
    <row r="15" spans="1:12" x14ac:dyDescent="0.35">
      <c r="A15" s="17" t="s">
        <v>11</v>
      </c>
      <c r="B15" s="18">
        <v>28923</v>
      </c>
      <c r="C15" s="18">
        <v>3445093</v>
      </c>
      <c r="D15" s="18">
        <v>1712</v>
      </c>
      <c r="E15" s="18">
        <v>216591</v>
      </c>
      <c r="F15" s="25">
        <f t="shared" si="0"/>
        <v>30635</v>
      </c>
      <c r="G15" s="25">
        <f t="shared" si="0"/>
        <v>3661684</v>
      </c>
      <c r="H15" s="167"/>
      <c r="I15" s="181"/>
      <c r="J15" s="184"/>
    </row>
    <row r="16" spans="1:12" x14ac:dyDescent="0.35">
      <c r="A16" s="17" t="s">
        <v>12</v>
      </c>
      <c r="B16" s="18">
        <v>10224</v>
      </c>
      <c r="C16" s="18">
        <v>1063612.9493670855</v>
      </c>
      <c r="D16" s="18">
        <v>0</v>
      </c>
      <c r="E16" s="18">
        <v>0</v>
      </c>
      <c r="F16" s="25">
        <f t="shared" si="0"/>
        <v>10224</v>
      </c>
      <c r="G16" s="25">
        <f t="shared" si="0"/>
        <v>1063612.9493670855</v>
      </c>
      <c r="H16" s="167"/>
      <c r="I16" s="181"/>
      <c r="J16" s="184"/>
    </row>
    <row r="17" spans="1:13" x14ac:dyDescent="0.35">
      <c r="A17" s="17" t="s">
        <v>13</v>
      </c>
      <c r="B17" s="18">
        <v>64059</v>
      </c>
      <c r="C17" s="18">
        <v>7830458</v>
      </c>
      <c r="D17" s="18">
        <v>5666</v>
      </c>
      <c r="E17" s="18">
        <v>751288</v>
      </c>
      <c r="F17" s="25">
        <f t="shared" si="0"/>
        <v>69725</v>
      </c>
      <c r="G17" s="25">
        <f t="shared" si="0"/>
        <v>8581746</v>
      </c>
      <c r="H17" s="167"/>
      <c r="I17" s="181"/>
      <c r="J17" s="184"/>
    </row>
    <row r="18" spans="1:13" ht="15" thickBot="1" x14ac:dyDescent="0.4">
      <c r="A18" s="21" t="s">
        <v>14</v>
      </c>
      <c r="B18" s="22">
        <v>2726</v>
      </c>
      <c r="C18" s="22">
        <v>298740.26200000005</v>
      </c>
      <c r="D18" s="22">
        <v>0</v>
      </c>
      <c r="E18" s="22">
        <v>0</v>
      </c>
      <c r="F18" s="26">
        <f t="shared" si="0"/>
        <v>2726</v>
      </c>
      <c r="G18" s="26">
        <f t="shared" si="0"/>
        <v>298740.26200000005</v>
      </c>
      <c r="H18" s="179"/>
      <c r="I18" s="182"/>
      <c r="J18" s="185"/>
    </row>
    <row r="19" spans="1:13" x14ac:dyDescent="0.35">
      <c r="A19" s="14" t="s">
        <v>49</v>
      </c>
      <c r="B19" s="15">
        <v>101951</v>
      </c>
      <c r="C19" s="15">
        <v>25801833.208829597</v>
      </c>
      <c r="D19" s="15">
        <v>14571</v>
      </c>
      <c r="E19" s="15">
        <v>6438478.9867448872</v>
      </c>
      <c r="F19" s="24">
        <f t="shared" si="0"/>
        <v>116522</v>
      </c>
      <c r="G19" s="24">
        <f t="shared" si="0"/>
        <v>32240312.195574485</v>
      </c>
      <c r="H19" s="166">
        <f>G19/G2</f>
        <v>9.2210506021555796E-2</v>
      </c>
      <c r="I19" s="180">
        <f>F19/F2</f>
        <v>7.0277334983483417E-2</v>
      </c>
      <c r="J19" s="183">
        <f>E19/G19</f>
        <v>0.19970274939299981</v>
      </c>
    </row>
    <row r="20" spans="1:13" x14ac:dyDescent="0.35">
      <c r="A20" s="17" t="s">
        <v>8</v>
      </c>
      <c r="B20" s="18">
        <v>4093</v>
      </c>
      <c r="C20" s="18">
        <v>1117523</v>
      </c>
      <c r="D20" s="18">
        <v>4599</v>
      </c>
      <c r="E20" s="18">
        <v>1335665</v>
      </c>
      <c r="F20" s="25">
        <f t="shared" si="0"/>
        <v>8692</v>
      </c>
      <c r="G20" s="25">
        <f t="shared" si="0"/>
        <v>2453188</v>
      </c>
      <c r="H20" s="167"/>
      <c r="I20" s="181"/>
      <c r="J20" s="184"/>
    </row>
    <row r="21" spans="1:13" x14ac:dyDescent="0.35">
      <c r="A21" s="17" t="s">
        <v>9</v>
      </c>
      <c r="B21" s="18">
        <v>182</v>
      </c>
      <c r="C21" s="18">
        <v>92184</v>
      </c>
      <c r="D21" s="18">
        <v>0</v>
      </c>
      <c r="E21" s="18">
        <v>0</v>
      </c>
      <c r="F21" s="25">
        <f t="shared" si="0"/>
        <v>182</v>
      </c>
      <c r="G21" s="25">
        <f t="shared" si="0"/>
        <v>92184</v>
      </c>
      <c r="H21" s="167"/>
      <c r="I21" s="181"/>
      <c r="J21" s="184"/>
      <c r="M21" s="18"/>
    </row>
    <row r="22" spans="1:13" x14ac:dyDescent="0.35">
      <c r="A22" s="17" t="s">
        <v>10</v>
      </c>
      <c r="B22" s="18">
        <v>21624</v>
      </c>
      <c r="C22" s="18">
        <v>4448244</v>
      </c>
      <c r="D22" s="18">
        <v>2148</v>
      </c>
      <c r="E22" s="18">
        <v>685111</v>
      </c>
      <c r="F22" s="25">
        <f t="shared" si="0"/>
        <v>23772</v>
      </c>
      <c r="G22" s="25">
        <f t="shared" si="0"/>
        <v>5133355</v>
      </c>
      <c r="H22" s="167"/>
      <c r="I22" s="181"/>
      <c r="J22" s="184"/>
    </row>
    <row r="23" spans="1:13" x14ac:dyDescent="0.35">
      <c r="A23" s="17" t="s">
        <v>11</v>
      </c>
      <c r="B23" s="18">
        <v>22365</v>
      </c>
      <c r="C23" s="18">
        <v>7233966</v>
      </c>
      <c r="D23" s="18">
        <v>2204</v>
      </c>
      <c r="E23" s="18">
        <v>1253032</v>
      </c>
      <c r="F23" s="25">
        <f t="shared" si="0"/>
        <v>24569</v>
      </c>
      <c r="G23" s="25">
        <f t="shared" si="0"/>
        <v>8486998</v>
      </c>
      <c r="H23" s="167"/>
      <c r="I23" s="181"/>
      <c r="J23" s="184"/>
    </row>
    <row r="24" spans="1:13" x14ac:dyDescent="0.35">
      <c r="A24" s="17" t="s">
        <v>12</v>
      </c>
      <c r="B24" s="18">
        <v>3537</v>
      </c>
      <c r="C24" s="18">
        <v>834576.52482959873</v>
      </c>
      <c r="D24" s="18">
        <v>201</v>
      </c>
      <c r="E24" s="18">
        <v>121615.30574488753</v>
      </c>
      <c r="F24" s="25">
        <f t="shared" si="0"/>
        <v>3738</v>
      </c>
      <c r="G24" s="25">
        <f t="shared" si="0"/>
        <v>956191.83057448629</v>
      </c>
      <c r="H24" s="167"/>
      <c r="I24" s="181"/>
      <c r="J24" s="184"/>
    </row>
    <row r="25" spans="1:13" x14ac:dyDescent="0.35">
      <c r="A25" s="17" t="s">
        <v>13</v>
      </c>
      <c r="B25" s="18">
        <v>48843</v>
      </c>
      <c r="C25" s="18">
        <v>11733590</v>
      </c>
      <c r="D25" s="18">
        <v>5325</v>
      </c>
      <c r="E25" s="18">
        <v>2984440</v>
      </c>
      <c r="F25" s="25">
        <f t="shared" si="0"/>
        <v>54168</v>
      </c>
      <c r="G25" s="25">
        <f t="shared" si="0"/>
        <v>14718030</v>
      </c>
      <c r="H25" s="167"/>
      <c r="I25" s="181"/>
      <c r="J25" s="184"/>
    </row>
    <row r="26" spans="1:13" ht="15" thickBot="1" x14ac:dyDescent="0.4">
      <c r="A26" s="21" t="s">
        <v>14</v>
      </c>
      <c r="B26" s="22">
        <v>1307</v>
      </c>
      <c r="C26" s="22">
        <v>341749.6839999989</v>
      </c>
      <c r="D26" s="22">
        <v>94</v>
      </c>
      <c r="E26" s="22">
        <v>58615.680999999997</v>
      </c>
      <c r="F26" s="26">
        <f t="shared" si="0"/>
        <v>1401</v>
      </c>
      <c r="G26" s="26">
        <f t="shared" si="0"/>
        <v>400365.36499999888</v>
      </c>
      <c r="H26" s="179"/>
      <c r="I26" s="182"/>
      <c r="J26" s="185"/>
    </row>
    <row r="27" spans="1:13" x14ac:dyDescent="0.35">
      <c r="A27" s="14" t="s">
        <v>50</v>
      </c>
      <c r="B27" s="15">
        <v>17202</v>
      </c>
      <c r="C27" s="15">
        <v>24080702.967688411</v>
      </c>
      <c r="D27" s="15">
        <v>7711</v>
      </c>
      <c r="E27" s="15">
        <v>19584819.545381695</v>
      </c>
      <c r="F27" s="24">
        <f t="shared" si="0"/>
        <v>24913</v>
      </c>
      <c r="G27" s="24">
        <f t="shared" si="0"/>
        <v>43665522.513070107</v>
      </c>
      <c r="H27" s="166">
        <f>G27/G2</f>
        <v>0.12488774619181646</v>
      </c>
      <c r="I27" s="180">
        <f>F27/F2</f>
        <v>1.5025653923237865E-2</v>
      </c>
      <c r="J27" s="183">
        <f>E27/G27</f>
        <v>0.4485190699256949</v>
      </c>
    </row>
    <row r="28" spans="1:13" x14ac:dyDescent="0.35">
      <c r="A28" s="17" t="s">
        <v>8</v>
      </c>
      <c r="B28" s="18">
        <v>357</v>
      </c>
      <c r="C28" s="18">
        <v>790812</v>
      </c>
      <c r="D28" s="18">
        <v>604</v>
      </c>
      <c r="E28" s="18">
        <v>1551948</v>
      </c>
      <c r="F28" s="25">
        <f t="shared" si="0"/>
        <v>961</v>
      </c>
      <c r="G28" s="25">
        <f t="shared" si="0"/>
        <v>2342760</v>
      </c>
      <c r="H28" s="167"/>
      <c r="I28" s="181"/>
      <c r="J28" s="184"/>
    </row>
    <row r="29" spans="1:13" x14ac:dyDescent="0.35">
      <c r="A29" s="17" t="s">
        <v>10</v>
      </c>
      <c r="B29" s="18">
        <v>4459</v>
      </c>
      <c r="C29" s="18">
        <v>6799174</v>
      </c>
      <c r="D29" s="18">
        <v>2014</v>
      </c>
      <c r="E29" s="18">
        <v>4220136</v>
      </c>
      <c r="F29" s="25">
        <f t="shared" si="0"/>
        <v>6473</v>
      </c>
      <c r="G29" s="25">
        <f t="shared" si="0"/>
        <v>11019310</v>
      </c>
      <c r="H29" s="167"/>
      <c r="I29" s="181"/>
      <c r="J29" s="184"/>
    </row>
    <row r="30" spans="1:13" x14ac:dyDescent="0.35">
      <c r="A30" s="17" t="s">
        <v>11</v>
      </c>
      <c r="B30" s="18">
        <v>2236</v>
      </c>
      <c r="C30" s="18">
        <v>7103148</v>
      </c>
      <c r="D30" s="18">
        <v>1559</v>
      </c>
      <c r="E30" s="18">
        <v>6880055</v>
      </c>
      <c r="F30" s="25">
        <f t="shared" si="0"/>
        <v>3795</v>
      </c>
      <c r="G30" s="25">
        <f t="shared" si="0"/>
        <v>13983203</v>
      </c>
      <c r="H30" s="167"/>
      <c r="I30" s="181"/>
      <c r="J30" s="184"/>
    </row>
    <row r="31" spans="1:13" x14ac:dyDescent="0.35">
      <c r="A31" s="17" t="s">
        <v>12</v>
      </c>
      <c r="B31" s="18">
        <v>324</v>
      </c>
      <c r="C31" s="18">
        <v>787488.1596884121</v>
      </c>
      <c r="D31" s="18">
        <v>213</v>
      </c>
      <c r="E31" s="18">
        <v>766511.50438169285</v>
      </c>
      <c r="F31" s="25">
        <f t="shared" si="0"/>
        <v>537</v>
      </c>
      <c r="G31" s="25">
        <f t="shared" si="0"/>
        <v>1553999.6640701049</v>
      </c>
      <c r="H31" s="167"/>
      <c r="I31" s="181"/>
      <c r="J31" s="184"/>
    </row>
    <row r="32" spans="1:13" x14ac:dyDescent="0.35">
      <c r="A32" s="17" t="s">
        <v>13</v>
      </c>
      <c r="B32" s="18">
        <v>9649</v>
      </c>
      <c r="C32" s="18">
        <v>8218854</v>
      </c>
      <c r="D32" s="18">
        <v>3234</v>
      </c>
      <c r="E32" s="18">
        <v>5813060</v>
      </c>
      <c r="F32" s="25">
        <f t="shared" si="0"/>
        <v>12883</v>
      </c>
      <c r="G32" s="25">
        <f t="shared" si="0"/>
        <v>14031914</v>
      </c>
      <c r="H32" s="167"/>
      <c r="I32" s="181"/>
      <c r="J32" s="184"/>
    </row>
    <row r="33" spans="1:10" ht="15" thickBot="1" x14ac:dyDescent="0.4">
      <c r="A33" s="21" t="s">
        <v>14</v>
      </c>
      <c r="B33" s="22">
        <v>177</v>
      </c>
      <c r="C33" s="22">
        <v>381226.80799999996</v>
      </c>
      <c r="D33" s="22">
        <v>87</v>
      </c>
      <c r="E33" s="22">
        <v>353109.04099999991</v>
      </c>
      <c r="F33" s="26">
        <f t="shared" si="0"/>
        <v>264</v>
      </c>
      <c r="G33" s="26">
        <f t="shared" si="0"/>
        <v>734335.84899999993</v>
      </c>
      <c r="H33" s="179"/>
      <c r="I33" s="182"/>
      <c r="J33" s="185"/>
    </row>
    <row r="34" spans="1:10" x14ac:dyDescent="0.35">
      <c r="A34" s="14" t="s">
        <v>18</v>
      </c>
      <c r="B34" s="15">
        <v>5435</v>
      </c>
      <c r="C34" s="15">
        <v>24662624.722816944</v>
      </c>
      <c r="D34" s="15">
        <v>4912</v>
      </c>
      <c r="E34" s="15">
        <v>72829802.20492892</v>
      </c>
      <c r="F34" s="24">
        <f>B34+D34</f>
        <v>10347</v>
      </c>
      <c r="G34" s="24">
        <f>C34+E34</f>
        <v>97492426.927745864</v>
      </c>
      <c r="H34" s="166">
        <f>G34/G2</f>
        <v>0.27883805732845851</v>
      </c>
      <c r="I34" s="169">
        <f>F34/F2</f>
        <v>6.2405347065284059E-3</v>
      </c>
      <c r="J34" s="172">
        <f>E34/G34</f>
        <v>0.74703035404898632</v>
      </c>
    </row>
    <row r="35" spans="1:10" x14ac:dyDescent="0.35">
      <c r="A35" s="17" t="s">
        <v>8</v>
      </c>
      <c r="B35" s="18">
        <v>26</v>
      </c>
      <c r="C35" s="18">
        <v>494040.5</v>
      </c>
      <c r="D35" s="18">
        <v>109</v>
      </c>
      <c r="E35" s="18">
        <v>5123922.5</v>
      </c>
      <c r="F35" s="25">
        <f>B35+D35</f>
        <v>135</v>
      </c>
      <c r="G35" s="25">
        <f>C35+E35</f>
        <v>5617963</v>
      </c>
      <c r="H35" s="167"/>
      <c r="I35" s="170"/>
      <c r="J35" s="173"/>
    </row>
    <row r="36" spans="1:10" x14ac:dyDescent="0.35">
      <c r="A36" s="17" t="s">
        <v>10</v>
      </c>
      <c r="B36" s="18">
        <v>278</v>
      </c>
      <c r="C36" s="18">
        <v>3088590</v>
      </c>
      <c r="D36" s="18">
        <v>658</v>
      </c>
      <c r="E36" s="18">
        <v>12777356.999999989</v>
      </c>
      <c r="F36" s="25">
        <f t="shared" ref="F36:G40" si="1">B36+D36</f>
        <v>936</v>
      </c>
      <c r="G36" s="25">
        <f t="shared" si="1"/>
        <v>15865946.999999989</v>
      </c>
      <c r="H36" s="167"/>
      <c r="I36" s="170"/>
      <c r="J36" s="173"/>
    </row>
    <row r="37" spans="1:10" x14ac:dyDescent="0.35">
      <c r="A37" s="17" t="s">
        <v>11</v>
      </c>
      <c r="B37" s="18">
        <v>100</v>
      </c>
      <c r="C37" s="18">
        <v>4693609</v>
      </c>
      <c r="D37" s="18">
        <v>216</v>
      </c>
      <c r="E37" s="18">
        <v>9191168</v>
      </c>
      <c r="F37" s="25">
        <f t="shared" si="1"/>
        <v>316</v>
      </c>
      <c r="G37" s="25">
        <f t="shared" si="1"/>
        <v>13884777</v>
      </c>
      <c r="H37" s="167"/>
      <c r="I37" s="170"/>
      <c r="J37" s="173"/>
    </row>
    <row r="38" spans="1:10" x14ac:dyDescent="0.35">
      <c r="A38" s="17" t="s">
        <v>12</v>
      </c>
      <c r="B38" s="18">
        <v>4</v>
      </c>
      <c r="C38" s="18">
        <v>92755.043816942503</v>
      </c>
      <c r="D38" s="18">
        <v>13</v>
      </c>
      <c r="E38" s="18">
        <v>529755.29892891913</v>
      </c>
      <c r="F38" s="25">
        <f t="shared" si="1"/>
        <v>17</v>
      </c>
      <c r="G38" s="25">
        <f t="shared" si="1"/>
        <v>622510.34274586162</v>
      </c>
      <c r="H38" s="167"/>
      <c r="I38" s="170"/>
      <c r="J38" s="173"/>
    </row>
    <row r="39" spans="1:10" x14ac:dyDescent="0.35">
      <c r="A39" s="17" t="s">
        <v>13</v>
      </c>
      <c r="B39" s="18">
        <v>5023</v>
      </c>
      <c r="C39" s="18">
        <v>16223348</v>
      </c>
      <c r="D39" s="18">
        <v>3893</v>
      </c>
      <c r="E39" s="18">
        <v>43979165</v>
      </c>
      <c r="F39" s="25">
        <f t="shared" si="1"/>
        <v>8916</v>
      </c>
      <c r="G39" s="25">
        <f t="shared" si="1"/>
        <v>60202513</v>
      </c>
      <c r="H39" s="167"/>
      <c r="I39" s="170"/>
      <c r="J39" s="173"/>
    </row>
    <row r="40" spans="1:10" ht="15" thickBot="1" x14ac:dyDescent="0.4">
      <c r="A40" s="17" t="s">
        <v>14</v>
      </c>
      <c r="B40" s="18">
        <v>4</v>
      </c>
      <c r="C40" s="18">
        <v>70282.179000000004</v>
      </c>
      <c r="D40" s="18">
        <v>23</v>
      </c>
      <c r="E40" s="18">
        <v>1228434.405999999</v>
      </c>
      <c r="F40" s="27">
        <f t="shared" si="1"/>
        <v>27</v>
      </c>
      <c r="G40" s="27">
        <f t="shared" si="1"/>
        <v>1298716.584999999</v>
      </c>
      <c r="H40" s="168"/>
      <c r="I40" s="171"/>
      <c r="J40" s="174"/>
    </row>
    <row r="41" spans="1:10" x14ac:dyDescent="0.35">
      <c r="A41" s="14" t="s">
        <v>19</v>
      </c>
      <c r="B41" s="15">
        <v>0</v>
      </c>
      <c r="C41" s="15">
        <v>95</v>
      </c>
      <c r="D41" s="15">
        <v>0</v>
      </c>
      <c r="E41" s="15">
        <v>0</v>
      </c>
      <c r="F41" s="24">
        <f>B41+D41</f>
        <v>0</v>
      </c>
      <c r="G41" s="24">
        <f>C41+E41</f>
        <v>95</v>
      </c>
      <c r="H41" s="175">
        <f>G41/G2</f>
        <v>2.717094679142175E-7</v>
      </c>
      <c r="I41" s="175">
        <f>F41/F2</f>
        <v>0</v>
      </c>
      <c r="J41" s="177">
        <f>F42/G41</f>
        <v>0</v>
      </c>
    </row>
    <row r="42" spans="1:10" ht="15" thickBot="1" x14ac:dyDescent="0.4">
      <c r="A42" s="21" t="s">
        <v>10</v>
      </c>
      <c r="B42" s="22">
        <v>0</v>
      </c>
      <c r="C42" s="22">
        <v>95</v>
      </c>
      <c r="D42" s="22">
        <v>0</v>
      </c>
      <c r="E42" s="22">
        <v>0</v>
      </c>
      <c r="F42" s="26">
        <f t="shared" ref="F42:G42" si="2">B42+D42</f>
        <v>0</v>
      </c>
      <c r="G42" s="26">
        <f t="shared" si="2"/>
        <v>95</v>
      </c>
      <c r="H42" s="176"/>
      <c r="I42" s="176"/>
      <c r="J42" s="178"/>
    </row>
  </sheetData>
  <mergeCells count="18">
    <mergeCell ref="H3:H10"/>
    <mergeCell ref="I3:I10"/>
    <mergeCell ref="J3:J10"/>
    <mergeCell ref="H11:H18"/>
    <mergeCell ref="I11:I18"/>
    <mergeCell ref="J11:J18"/>
    <mergeCell ref="H19:H26"/>
    <mergeCell ref="I19:I26"/>
    <mergeCell ref="J19:J26"/>
    <mergeCell ref="H27:H33"/>
    <mergeCell ref="I27:I33"/>
    <mergeCell ref="J27:J33"/>
    <mergeCell ref="H34:H40"/>
    <mergeCell ref="I34:I40"/>
    <mergeCell ref="J34:J40"/>
    <mergeCell ref="H41:H42"/>
    <mergeCell ref="I41:I42"/>
    <mergeCell ref="J41:J42"/>
  </mergeCells>
  <pageMargins left="0.7" right="0.7" top="0.75" bottom="0.75" header="0.3" footer="0.3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518FB-8341-4545-88E7-9977DC0E6653}">
  <sheetPr>
    <tabColor rgb="FFFFFF00"/>
  </sheetPr>
  <dimension ref="A1:M42"/>
  <sheetViews>
    <sheetView zoomScaleNormal="100" workbookViewId="0">
      <selection activeCell="J1" sqref="J1"/>
    </sheetView>
  </sheetViews>
  <sheetFormatPr defaultRowHeight="14.5" x14ac:dyDescent="0.35"/>
  <cols>
    <col min="1" max="1" width="17.453125" customWidth="1"/>
    <col min="2" max="2" width="13.1796875" style="18" customWidth="1"/>
    <col min="3" max="3" width="14.453125" style="18" customWidth="1"/>
    <col min="4" max="4" width="13.1796875" style="18" customWidth="1"/>
    <col min="5" max="5" width="14.1796875" style="18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28">
        <f>JAN!A1</f>
        <v>2018</v>
      </c>
      <c r="B1" s="162" t="s">
        <v>0</v>
      </c>
      <c r="C1" s="29" t="s">
        <v>1</v>
      </c>
      <c r="D1" s="30" t="s">
        <v>53</v>
      </c>
      <c r="E1" s="31" t="s">
        <v>54</v>
      </c>
      <c r="F1" s="32" t="s">
        <v>2</v>
      </c>
      <c r="G1" s="33" t="s">
        <v>3</v>
      </c>
      <c r="H1" s="34" t="s">
        <v>4</v>
      </c>
      <c r="I1" s="34" t="s">
        <v>5</v>
      </c>
      <c r="J1" s="35" t="s">
        <v>58</v>
      </c>
    </row>
    <row r="2" spans="1:12" ht="15" thickBot="1" x14ac:dyDescent="0.4">
      <c r="A2" s="9" t="s">
        <v>22</v>
      </c>
      <c r="B2" s="10">
        <v>1595823</v>
      </c>
      <c r="C2" s="10">
        <v>229842453.68454817</v>
      </c>
      <c r="D2" s="10">
        <v>94501</v>
      </c>
      <c r="E2" s="10">
        <v>117202822.45658617</v>
      </c>
      <c r="F2" s="11">
        <f>B2+D2</f>
        <v>1690324</v>
      </c>
      <c r="G2" s="11">
        <f>C2+E2</f>
        <v>347045276.14113432</v>
      </c>
      <c r="H2" s="12">
        <f>SUM(H3:H42)</f>
        <v>1</v>
      </c>
      <c r="I2" s="13">
        <f>SUM(I3:I42)</f>
        <v>0.99999999999999989</v>
      </c>
      <c r="J2" s="13">
        <f>E2/G2</f>
        <v>0.33771623045784616</v>
      </c>
    </row>
    <row r="3" spans="1:12" x14ac:dyDescent="0.35">
      <c r="A3" s="36" t="s">
        <v>7</v>
      </c>
      <c r="B3" s="37">
        <v>1314975</v>
      </c>
      <c r="C3" s="37">
        <v>142106557.61759299</v>
      </c>
      <c r="D3" s="37">
        <v>52596</v>
      </c>
      <c r="E3" s="37">
        <v>6462127.8030000003</v>
      </c>
      <c r="F3" s="38">
        <f>B3+D3</f>
        <v>1367571</v>
      </c>
      <c r="G3" s="38">
        <f>C3+E3</f>
        <v>148568685.42059299</v>
      </c>
      <c r="H3" s="166">
        <f>G3/G$2</f>
        <v>0.42809597373736896</v>
      </c>
      <c r="I3" s="186">
        <f>F3/F2</f>
        <v>0.80905850002721369</v>
      </c>
      <c r="J3" s="189">
        <f>E3/G3</f>
        <v>4.3495894068833765E-2</v>
      </c>
    </row>
    <row r="4" spans="1:12" x14ac:dyDescent="0.35">
      <c r="A4" s="17" t="s">
        <v>8</v>
      </c>
      <c r="B4" s="18">
        <v>28474</v>
      </c>
      <c r="C4" s="18">
        <v>3597034</v>
      </c>
      <c r="D4" s="18">
        <v>28527</v>
      </c>
      <c r="E4" s="18">
        <v>3616703</v>
      </c>
      <c r="F4" s="19">
        <f>B4+D4</f>
        <v>57001</v>
      </c>
      <c r="G4" s="19">
        <f t="shared" ref="F4:G33" si="0">C4+E4</f>
        <v>7213737</v>
      </c>
      <c r="H4" s="167"/>
      <c r="I4" s="187"/>
      <c r="J4" s="190"/>
      <c r="L4" s="18"/>
    </row>
    <row r="5" spans="1:12" x14ac:dyDescent="0.35">
      <c r="A5" s="17" t="s">
        <v>9</v>
      </c>
      <c r="B5" s="18">
        <v>1586</v>
      </c>
      <c r="C5" s="18">
        <v>115841</v>
      </c>
      <c r="D5" s="18">
        <v>0</v>
      </c>
      <c r="E5" s="18">
        <v>0</v>
      </c>
      <c r="F5" s="19">
        <f t="shared" si="0"/>
        <v>1586</v>
      </c>
      <c r="G5" s="19">
        <f t="shared" si="0"/>
        <v>115841</v>
      </c>
      <c r="H5" s="167"/>
      <c r="I5" s="187"/>
      <c r="J5" s="190"/>
      <c r="L5" s="20"/>
    </row>
    <row r="6" spans="1:12" x14ac:dyDescent="0.35">
      <c r="A6" s="17" t="s">
        <v>10</v>
      </c>
      <c r="B6" s="18">
        <v>250893</v>
      </c>
      <c r="C6" s="18">
        <v>27550492</v>
      </c>
      <c r="D6" s="18">
        <v>923</v>
      </c>
      <c r="E6" s="18">
        <v>129378</v>
      </c>
      <c r="F6" s="19">
        <f t="shared" si="0"/>
        <v>251816</v>
      </c>
      <c r="G6" s="19">
        <f t="shared" si="0"/>
        <v>27679870</v>
      </c>
      <c r="H6" s="167"/>
      <c r="I6" s="187"/>
      <c r="J6" s="190"/>
    </row>
    <row r="7" spans="1:12" x14ac:dyDescent="0.35">
      <c r="A7" s="17" t="s">
        <v>11</v>
      </c>
      <c r="B7" s="18">
        <v>231988</v>
      </c>
      <c r="C7" s="18">
        <v>23687644</v>
      </c>
      <c r="D7" s="18">
        <v>3537</v>
      </c>
      <c r="E7" s="18">
        <v>394437</v>
      </c>
      <c r="F7" s="19">
        <f t="shared" si="0"/>
        <v>235525</v>
      </c>
      <c r="G7" s="19">
        <f t="shared" si="0"/>
        <v>24082081</v>
      </c>
      <c r="H7" s="167"/>
      <c r="I7" s="187"/>
      <c r="J7" s="190"/>
    </row>
    <row r="8" spans="1:12" x14ac:dyDescent="0.35">
      <c r="A8" s="17" t="s">
        <v>12</v>
      </c>
      <c r="B8" s="18">
        <v>41023</v>
      </c>
      <c r="C8" s="18">
        <v>4519899.5335929859</v>
      </c>
      <c r="D8" s="18">
        <v>238</v>
      </c>
      <c r="E8" s="18">
        <v>25974</v>
      </c>
      <c r="F8" s="19">
        <f t="shared" si="0"/>
        <v>41261</v>
      </c>
      <c r="G8" s="19">
        <f t="shared" si="0"/>
        <v>4545873.5335929859</v>
      </c>
      <c r="H8" s="167"/>
      <c r="I8" s="187"/>
      <c r="J8" s="190"/>
    </row>
    <row r="9" spans="1:12" x14ac:dyDescent="0.35">
      <c r="A9" s="17" t="s">
        <v>13</v>
      </c>
      <c r="B9" s="18">
        <v>749652</v>
      </c>
      <c r="C9" s="18">
        <v>81628181</v>
      </c>
      <c r="D9" s="18">
        <v>19366</v>
      </c>
      <c r="E9" s="18">
        <v>2295100</v>
      </c>
      <c r="F9" s="19">
        <f t="shared" si="0"/>
        <v>769018</v>
      </c>
      <c r="G9" s="19">
        <f t="shared" si="0"/>
        <v>83923281</v>
      </c>
      <c r="H9" s="167"/>
      <c r="I9" s="187"/>
      <c r="J9" s="190"/>
    </row>
    <row r="10" spans="1:12" ht="15" thickBot="1" x14ac:dyDescent="0.4">
      <c r="A10" s="21" t="s">
        <v>14</v>
      </c>
      <c r="B10" s="22">
        <v>11359</v>
      </c>
      <c r="C10" s="22">
        <v>1007466.084</v>
      </c>
      <c r="D10" s="22">
        <v>5</v>
      </c>
      <c r="E10" s="22">
        <v>535.803</v>
      </c>
      <c r="F10" s="23">
        <f t="shared" si="0"/>
        <v>11364</v>
      </c>
      <c r="G10" s="23">
        <f t="shared" si="0"/>
        <v>1008001.887</v>
      </c>
      <c r="H10" s="179"/>
      <c r="I10" s="188"/>
      <c r="J10" s="191"/>
    </row>
    <row r="11" spans="1:12" x14ac:dyDescent="0.35">
      <c r="A11" s="36" t="s">
        <v>15</v>
      </c>
      <c r="B11" s="37">
        <v>155106</v>
      </c>
      <c r="C11" s="37">
        <v>17516666.21081499</v>
      </c>
      <c r="D11" s="37">
        <v>14466</v>
      </c>
      <c r="E11" s="37">
        <v>1685483</v>
      </c>
      <c r="F11" s="39">
        <f t="shared" si="0"/>
        <v>169572</v>
      </c>
      <c r="G11" s="39">
        <f t="shared" si="0"/>
        <v>19202149.21081499</v>
      </c>
      <c r="H11" s="166">
        <f>G11/G2</f>
        <v>5.5330386352834188E-2</v>
      </c>
      <c r="I11" s="180">
        <f>F11/F2</f>
        <v>0.10031922873957892</v>
      </c>
      <c r="J11" s="183">
        <f>E11/G11</f>
        <v>8.7775747469491919E-2</v>
      </c>
    </row>
    <row r="12" spans="1:12" x14ac:dyDescent="0.35">
      <c r="A12" s="17" t="s">
        <v>8</v>
      </c>
      <c r="B12" s="18">
        <v>6549</v>
      </c>
      <c r="C12" s="18">
        <v>763878</v>
      </c>
      <c r="D12" s="18">
        <v>6549</v>
      </c>
      <c r="E12" s="18">
        <v>763878</v>
      </c>
      <c r="F12" s="25">
        <f t="shared" si="0"/>
        <v>13098</v>
      </c>
      <c r="G12" s="25">
        <f t="shared" si="0"/>
        <v>1527756</v>
      </c>
      <c r="H12" s="167"/>
      <c r="I12" s="181"/>
      <c r="J12" s="184"/>
    </row>
    <row r="13" spans="1:12" x14ac:dyDescent="0.35">
      <c r="A13" s="17" t="s">
        <v>9</v>
      </c>
      <c r="B13" s="18">
        <v>113</v>
      </c>
      <c r="C13" s="18">
        <v>7035</v>
      </c>
      <c r="D13" s="18">
        <v>0</v>
      </c>
      <c r="E13" s="18">
        <v>0</v>
      </c>
      <c r="F13" s="25">
        <f t="shared" si="0"/>
        <v>113</v>
      </c>
      <c r="G13" s="25">
        <f t="shared" si="0"/>
        <v>7035</v>
      </c>
      <c r="H13" s="167"/>
      <c r="I13" s="181"/>
      <c r="J13" s="184"/>
    </row>
    <row r="14" spans="1:12" x14ac:dyDescent="0.35">
      <c r="A14" s="17" t="s">
        <v>10</v>
      </c>
      <c r="B14" s="18">
        <v>38885</v>
      </c>
      <c r="C14" s="18">
        <v>4720398</v>
      </c>
      <c r="D14" s="18">
        <v>82</v>
      </c>
      <c r="E14" s="18">
        <v>15707</v>
      </c>
      <c r="F14" s="25">
        <f t="shared" si="0"/>
        <v>38967</v>
      </c>
      <c r="G14" s="25">
        <f t="shared" si="0"/>
        <v>4736105</v>
      </c>
      <c r="H14" s="167"/>
      <c r="I14" s="181"/>
      <c r="J14" s="184"/>
    </row>
    <row r="15" spans="1:12" x14ac:dyDescent="0.35">
      <c r="A15" s="17" t="s">
        <v>11</v>
      </c>
      <c r="B15" s="18">
        <v>29128</v>
      </c>
      <c r="C15" s="18">
        <v>2860240</v>
      </c>
      <c r="D15" s="18">
        <v>1878</v>
      </c>
      <c r="E15" s="18">
        <v>191246</v>
      </c>
      <c r="F15" s="25">
        <f t="shared" si="0"/>
        <v>31006</v>
      </c>
      <c r="G15" s="25">
        <f t="shared" si="0"/>
        <v>3051486</v>
      </c>
      <c r="H15" s="167"/>
      <c r="I15" s="181"/>
      <c r="J15" s="184"/>
    </row>
    <row r="16" spans="1:12" x14ac:dyDescent="0.35">
      <c r="A16" s="17" t="s">
        <v>12</v>
      </c>
      <c r="B16" s="18">
        <v>10491</v>
      </c>
      <c r="C16" s="18">
        <v>1090893.9698149899</v>
      </c>
      <c r="D16" s="18">
        <v>0</v>
      </c>
      <c r="E16" s="18">
        <v>0</v>
      </c>
      <c r="F16" s="25">
        <f t="shared" si="0"/>
        <v>10491</v>
      </c>
      <c r="G16" s="25">
        <f t="shared" si="0"/>
        <v>1090893.9698149899</v>
      </c>
      <c r="H16" s="167"/>
      <c r="I16" s="181"/>
      <c r="J16" s="184"/>
    </row>
    <row r="17" spans="1:13" x14ac:dyDescent="0.35">
      <c r="A17" s="17" t="s">
        <v>13</v>
      </c>
      <c r="B17" s="18">
        <v>67054</v>
      </c>
      <c r="C17" s="18">
        <v>7786026</v>
      </c>
      <c r="D17" s="18">
        <v>5957</v>
      </c>
      <c r="E17" s="18">
        <v>714652</v>
      </c>
      <c r="F17" s="25">
        <f t="shared" si="0"/>
        <v>73011</v>
      </c>
      <c r="G17" s="25">
        <f t="shared" si="0"/>
        <v>8500678</v>
      </c>
      <c r="H17" s="167"/>
      <c r="I17" s="181"/>
      <c r="J17" s="184"/>
    </row>
    <row r="18" spans="1:13" ht="15" thickBot="1" x14ac:dyDescent="0.4">
      <c r="A18" s="21" t="s">
        <v>14</v>
      </c>
      <c r="B18" s="22">
        <v>2886</v>
      </c>
      <c r="C18" s="22">
        <v>288195.24099999887</v>
      </c>
      <c r="D18" s="22">
        <v>0</v>
      </c>
      <c r="E18" s="22">
        <v>0</v>
      </c>
      <c r="F18" s="26">
        <f t="shared" si="0"/>
        <v>2886</v>
      </c>
      <c r="G18" s="26">
        <f t="shared" si="0"/>
        <v>288195.24099999887</v>
      </c>
      <c r="H18" s="179"/>
      <c r="I18" s="182"/>
      <c r="J18" s="185"/>
    </row>
    <row r="19" spans="1:13" x14ac:dyDescent="0.35">
      <c r="A19" s="36" t="s">
        <v>49</v>
      </c>
      <c r="B19" s="37">
        <v>102750</v>
      </c>
      <c r="C19" s="37">
        <v>23668749.550594937</v>
      </c>
      <c r="D19" s="37">
        <v>14632</v>
      </c>
      <c r="E19" s="37">
        <v>6109273.6245920146</v>
      </c>
      <c r="F19" s="39">
        <f t="shared" si="0"/>
        <v>117382</v>
      </c>
      <c r="G19" s="39">
        <f t="shared" si="0"/>
        <v>29778023.175186951</v>
      </c>
      <c r="H19" s="166">
        <f>G19/G2</f>
        <v>8.5804433088082138E-2</v>
      </c>
      <c r="I19" s="180">
        <f>F19/F2</f>
        <v>6.9443491306992039E-2</v>
      </c>
      <c r="J19" s="183">
        <f>E19/G19</f>
        <v>0.20516048324130098</v>
      </c>
    </row>
    <row r="20" spans="1:13" x14ac:dyDescent="0.35">
      <c r="A20" s="17" t="s">
        <v>8</v>
      </c>
      <c r="B20" s="18">
        <v>4097</v>
      </c>
      <c r="C20" s="18">
        <v>1159691</v>
      </c>
      <c r="D20" s="18">
        <v>4603</v>
      </c>
      <c r="E20" s="18">
        <v>1391925</v>
      </c>
      <c r="F20" s="25">
        <f t="shared" si="0"/>
        <v>8700</v>
      </c>
      <c r="G20" s="25">
        <f t="shared" si="0"/>
        <v>2551616</v>
      </c>
      <c r="H20" s="167"/>
      <c r="I20" s="181"/>
      <c r="J20" s="184"/>
    </row>
    <row r="21" spans="1:13" x14ac:dyDescent="0.35">
      <c r="A21" s="17" t="s">
        <v>9</v>
      </c>
      <c r="B21" s="18">
        <v>182</v>
      </c>
      <c r="C21" s="18">
        <v>64138</v>
      </c>
      <c r="D21" s="18">
        <v>0</v>
      </c>
      <c r="E21" s="18">
        <v>0</v>
      </c>
      <c r="F21" s="25">
        <f t="shared" si="0"/>
        <v>182</v>
      </c>
      <c r="G21" s="25">
        <f t="shared" si="0"/>
        <v>64138</v>
      </c>
      <c r="H21" s="167"/>
      <c r="I21" s="181"/>
      <c r="J21" s="184"/>
      <c r="M21" s="18"/>
    </row>
    <row r="22" spans="1:13" x14ac:dyDescent="0.35">
      <c r="A22" s="17" t="s">
        <v>10</v>
      </c>
      <c r="B22" s="18">
        <v>21434</v>
      </c>
      <c r="C22" s="18">
        <v>3936778</v>
      </c>
      <c r="D22" s="18">
        <v>2167</v>
      </c>
      <c r="E22" s="18">
        <v>623304</v>
      </c>
      <c r="F22" s="25">
        <f t="shared" si="0"/>
        <v>23601</v>
      </c>
      <c r="G22" s="25">
        <f t="shared" si="0"/>
        <v>4560082</v>
      </c>
      <c r="H22" s="167"/>
      <c r="I22" s="181"/>
      <c r="J22" s="184"/>
    </row>
    <row r="23" spans="1:13" x14ac:dyDescent="0.35">
      <c r="A23" s="17" t="s">
        <v>11</v>
      </c>
      <c r="B23" s="18">
        <v>22365</v>
      </c>
      <c r="C23" s="18">
        <v>5872475</v>
      </c>
      <c r="D23" s="18">
        <v>2211</v>
      </c>
      <c r="E23" s="18">
        <v>1038018</v>
      </c>
      <c r="F23" s="25">
        <f t="shared" si="0"/>
        <v>24576</v>
      </c>
      <c r="G23" s="25">
        <f t="shared" si="0"/>
        <v>6910493</v>
      </c>
      <c r="H23" s="167"/>
      <c r="I23" s="181"/>
      <c r="J23" s="184"/>
    </row>
    <row r="24" spans="1:13" x14ac:dyDescent="0.35">
      <c r="A24" s="17" t="s">
        <v>12</v>
      </c>
      <c r="B24" s="18">
        <v>3518</v>
      </c>
      <c r="C24" s="18">
        <v>853614.60759493615</v>
      </c>
      <c r="D24" s="18">
        <v>199</v>
      </c>
      <c r="E24" s="18">
        <v>99483.496592015494</v>
      </c>
      <c r="F24" s="25">
        <f t="shared" si="0"/>
        <v>3717</v>
      </c>
      <c r="G24" s="25">
        <f t="shared" si="0"/>
        <v>953098.10418695165</v>
      </c>
      <c r="H24" s="167"/>
      <c r="I24" s="181"/>
      <c r="J24" s="184"/>
    </row>
    <row r="25" spans="1:13" x14ac:dyDescent="0.35">
      <c r="A25" s="17" t="s">
        <v>13</v>
      </c>
      <c r="B25" s="18">
        <v>49850</v>
      </c>
      <c r="C25" s="18">
        <v>11474505</v>
      </c>
      <c r="D25" s="18">
        <v>5358</v>
      </c>
      <c r="E25" s="18">
        <v>2903333</v>
      </c>
      <c r="F25" s="25">
        <f t="shared" si="0"/>
        <v>55208</v>
      </c>
      <c r="G25" s="25">
        <f t="shared" si="0"/>
        <v>14377838</v>
      </c>
      <c r="H25" s="167"/>
      <c r="I25" s="181"/>
      <c r="J25" s="184"/>
    </row>
    <row r="26" spans="1:13" ht="15" thickBot="1" x14ac:dyDescent="0.4">
      <c r="A26" s="21" t="s">
        <v>14</v>
      </c>
      <c r="B26" s="22">
        <v>1304</v>
      </c>
      <c r="C26" s="22">
        <v>307547.94299999997</v>
      </c>
      <c r="D26" s="22">
        <v>94</v>
      </c>
      <c r="E26" s="22">
        <v>53210.127999999997</v>
      </c>
      <c r="F26" s="26">
        <f t="shared" si="0"/>
        <v>1398</v>
      </c>
      <c r="G26" s="26">
        <f t="shared" si="0"/>
        <v>360758.071</v>
      </c>
      <c r="H26" s="179"/>
      <c r="I26" s="182"/>
      <c r="J26" s="185"/>
    </row>
    <row r="27" spans="1:13" x14ac:dyDescent="0.35">
      <c r="A27" s="36" t="s">
        <v>50</v>
      </c>
      <c r="B27" s="37">
        <v>17434</v>
      </c>
      <c r="C27" s="37">
        <v>22689286.368545275</v>
      </c>
      <c r="D27" s="37">
        <v>7808</v>
      </c>
      <c r="E27" s="37">
        <v>17965013.510777995</v>
      </c>
      <c r="F27" s="39">
        <f t="shared" si="0"/>
        <v>25242</v>
      </c>
      <c r="G27" s="39">
        <f t="shared" si="0"/>
        <v>40654299.879323274</v>
      </c>
      <c r="H27" s="166">
        <f>G27/G2</f>
        <v>0.11714408082820359</v>
      </c>
      <c r="I27" s="180">
        <f>F27/F2</f>
        <v>1.4933231735454269E-2</v>
      </c>
      <c r="J27" s="183">
        <f>E27/G27</f>
        <v>0.44189700878147403</v>
      </c>
    </row>
    <row r="28" spans="1:13" x14ac:dyDescent="0.35">
      <c r="A28" s="17" t="s">
        <v>8</v>
      </c>
      <c r="B28" s="18">
        <v>361</v>
      </c>
      <c r="C28" s="18">
        <v>802545</v>
      </c>
      <c r="D28" s="18">
        <v>609</v>
      </c>
      <c r="E28" s="18">
        <v>1501865</v>
      </c>
      <c r="F28" s="25">
        <f t="shared" si="0"/>
        <v>970</v>
      </c>
      <c r="G28" s="25">
        <f t="shared" si="0"/>
        <v>2304410</v>
      </c>
      <c r="H28" s="167"/>
      <c r="I28" s="181"/>
      <c r="J28" s="184"/>
    </row>
    <row r="29" spans="1:13" x14ac:dyDescent="0.35">
      <c r="A29" s="17" t="s">
        <v>10</v>
      </c>
      <c r="B29" s="18">
        <v>4435</v>
      </c>
      <c r="C29" s="18">
        <v>6422165</v>
      </c>
      <c r="D29" s="18">
        <v>2028</v>
      </c>
      <c r="E29" s="18">
        <v>3873729</v>
      </c>
      <c r="F29" s="25">
        <f t="shared" si="0"/>
        <v>6463</v>
      </c>
      <c r="G29" s="25">
        <f t="shared" si="0"/>
        <v>10295894</v>
      </c>
      <c r="H29" s="167"/>
      <c r="I29" s="181"/>
      <c r="J29" s="184"/>
    </row>
    <row r="30" spans="1:13" x14ac:dyDescent="0.35">
      <c r="A30" s="17" t="s">
        <v>11</v>
      </c>
      <c r="B30" s="18">
        <v>2237</v>
      </c>
      <c r="C30" s="18">
        <v>5912569</v>
      </c>
      <c r="D30" s="18">
        <v>1562</v>
      </c>
      <c r="E30" s="18">
        <v>6001605</v>
      </c>
      <c r="F30" s="25">
        <f t="shared" si="0"/>
        <v>3799</v>
      </c>
      <c r="G30" s="25">
        <f t="shared" si="0"/>
        <v>11914174</v>
      </c>
      <c r="H30" s="167"/>
      <c r="I30" s="181"/>
      <c r="J30" s="184"/>
    </row>
    <row r="31" spans="1:13" x14ac:dyDescent="0.35">
      <c r="A31" s="17" t="s">
        <v>12</v>
      </c>
      <c r="B31" s="18">
        <v>323</v>
      </c>
      <c r="C31" s="18">
        <v>798548.7205452763</v>
      </c>
      <c r="D31" s="18">
        <v>213</v>
      </c>
      <c r="E31" s="18">
        <v>739958.56377799402</v>
      </c>
      <c r="F31" s="25">
        <f t="shared" si="0"/>
        <v>536</v>
      </c>
      <c r="G31" s="25">
        <f t="shared" si="0"/>
        <v>1538507.2843232704</v>
      </c>
      <c r="H31" s="167"/>
      <c r="I31" s="181"/>
      <c r="J31" s="184"/>
    </row>
    <row r="32" spans="1:13" x14ac:dyDescent="0.35">
      <c r="A32" s="17" t="s">
        <v>13</v>
      </c>
      <c r="B32" s="18">
        <v>9911</v>
      </c>
      <c r="C32" s="18">
        <v>8343209</v>
      </c>
      <c r="D32" s="18">
        <v>3299</v>
      </c>
      <c r="E32" s="18">
        <v>5620243</v>
      </c>
      <c r="F32" s="25">
        <f t="shared" si="0"/>
        <v>13210</v>
      </c>
      <c r="G32" s="25">
        <f t="shared" si="0"/>
        <v>13963452</v>
      </c>
      <c r="H32" s="167"/>
      <c r="I32" s="181"/>
      <c r="J32" s="184"/>
    </row>
    <row r="33" spans="1:10" ht="15" thickBot="1" x14ac:dyDescent="0.4">
      <c r="A33" s="21" t="s">
        <v>14</v>
      </c>
      <c r="B33" s="22">
        <v>167</v>
      </c>
      <c r="C33" s="22">
        <v>410249.64799999888</v>
      </c>
      <c r="D33" s="22">
        <v>97</v>
      </c>
      <c r="E33" s="22">
        <v>227612.9469999999</v>
      </c>
      <c r="F33" s="26">
        <f t="shared" si="0"/>
        <v>264</v>
      </c>
      <c r="G33" s="26">
        <f t="shared" si="0"/>
        <v>637862.59499999881</v>
      </c>
      <c r="H33" s="179"/>
      <c r="I33" s="182"/>
      <c r="J33" s="185"/>
    </row>
    <row r="34" spans="1:10" x14ac:dyDescent="0.35">
      <c r="A34" s="36" t="s">
        <v>18</v>
      </c>
      <c r="B34" s="37">
        <v>5558</v>
      </c>
      <c r="C34" s="37">
        <v>23861103.936999999</v>
      </c>
      <c r="D34" s="37">
        <v>4999</v>
      </c>
      <c r="E34" s="37">
        <v>84980924.518216148</v>
      </c>
      <c r="F34" s="39">
        <f>B34+D34</f>
        <v>10557</v>
      </c>
      <c r="G34" s="39">
        <f>C34+E34</f>
        <v>108842028.45521614</v>
      </c>
      <c r="H34" s="166">
        <f>G34/G2</f>
        <v>0.31362486666135431</v>
      </c>
      <c r="I34" s="169">
        <f>F34/F2</f>
        <v>6.2455481907610615E-3</v>
      </c>
      <c r="J34" s="172">
        <f>E34/G34</f>
        <v>0.78077306831140303</v>
      </c>
    </row>
    <row r="35" spans="1:10" x14ac:dyDescent="0.35">
      <c r="A35" s="17" t="s">
        <v>8</v>
      </c>
      <c r="B35" s="18">
        <v>33</v>
      </c>
      <c r="C35" s="18">
        <v>623673</v>
      </c>
      <c r="D35" s="18">
        <v>119</v>
      </c>
      <c r="E35" s="18">
        <v>4782700</v>
      </c>
      <c r="F35" s="25">
        <f>B35+D35</f>
        <v>152</v>
      </c>
      <c r="G35" s="25">
        <f>C35+E35</f>
        <v>5406373</v>
      </c>
      <c r="H35" s="167"/>
      <c r="I35" s="170"/>
      <c r="J35" s="173"/>
    </row>
    <row r="36" spans="1:10" x14ac:dyDescent="0.35">
      <c r="A36" s="17" t="s">
        <v>10</v>
      </c>
      <c r="B36" s="18">
        <v>271</v>
      </c>
      <c r="C36" s="18">
        <v>2925563</v>
      </c>
      <c r="D36" s="18">
        <v>665</v>
      </c>
      <c r="E36" s="18">
        <v>13514393.999999989</v>
      </c>
      <c r="F36" s="25">
        <f t="shared" ref="F36:G40" si="1">B36+D36</f>
        <v>936</v>
      </c>
      <c r="G36" s="25">
        <f t="shared" si="1"/>
        <v>16439956.999999989</v>
      </c>
      <c r="H36" s="167"/>
      <c r="I36" s="170"/>
      <c r="J36" s="173"/>
    </row>
    <row r="37" spans="1:10" x14ac:dyDescent="0.35">
      <c r="A37" s="17" t="s">
        <v>11</v>
      </c>
      <c r="B37" s="18">
        <v>103</v>
      </c>
      <c r="C37" s="18">
        <v>4545214</v>
      </c>
      <c r="D37" s="18">
        <v>217</v>
      </c>
      <c r="E37" s="18">
        <v>18031216</v>
      </c>
      <c r="F37" s="25">
        <f t="shared" si="1"/>
        <v>320</v>
      </c>
      <c r="G37" s="25">
        <f t="shared" si="1"/>
        <v>22576430</v>
      </c>
      <c r="H37" s="167"/>
      <c r="I37" s="170"/>
      <c r="J37" s="173"/>
    </row>
    <row r="38" spans="1:10" x14ac:dyDescent="0.35">
      <c r="A38" s="17" t="s">
        <v>12</v>
      </c>
      <c r="B38" s="18">
        <v>4</v>
      </c>
      <c r="C38" s="18">
        <v>109340</v>
      </c>
      <c r="D38" s="18">
        <v>13</v>
      </c>
      <c r="E38" s="18">
        <v>571375.21421616175</v>
      </c>
      <c r="F38" s="25">
        <f t="shared" si="1"/>
        <v>17</v>
      </c>
      <c r="G38" s="25">
        <f t="shared" si="1"/>
        <v>680715.21421616175</v>
      </c>
      <c r="H38" s="167"/>
      <c r="I38" s="170"/>
      <c r="J38" s="173"/>
    </row>
    <row r="39" spans="1:10" x14ac:dyDescent="0.35">
      <c r="A39" s="17" t="s">
        <v>13</v>
      </c>
      <c r="B39" s="18">
        <v>5143</v>
      </c>
      <c r="C39" s="18">
        <v>15602720</v>
      </c>
      <c r="D39" s="18">
        <v>3962</v>
      </c>
      <c r="E39" s="18">
        <v>47032709</v>
      </c>
      <c r="F39" s="25">
        <f t="shared" si="1"/>
        <v>9105</v>
      </c>
      <c r="G39" s="25">
        <f t="shared" si="1"/>
        <v>62635429</v>
      </c>
      <c r="H39" s="167"/>
      <c r="I39" s="170"/>
      <c r="J39" s="173"/>
    </row>
    <row r="40" spans="1:10" ht="15" thickBot="1" x14ac:dyDescent="0.4">
      <c r="A40" s="17" t="s">
        <v>14</v>
      </c>
      <c r="B40" s="18">
        <v>4</v>
      </c>
      <c r="C40" s="18">
        <v>54593.936999999903</v>
      </c>
      <c r="D40" s="18">
        <v>23</v>
      </c>
      <c r="E40" s="18">
        <v>1048530.3039999991</v>
      </c>
      <c r="F40" s="27">
        <f t="shared" si="1"/>
        <v>27</v>
      </c>
      <c r="G40" s="27">
        <f t="shared" si="1"/>
        <v>1103124.240999999</v>
      </c>
      <c r="H40" s="168"/>
      <c r="I40" s="171"/>
      <c r="J40" s="174"/>
    </row>
    <row r="41" spans="1:10" x14ac:dyDescent="0.35">
      <c r="A41" s="36" t="s">
        <v>19</v>
      </c>
      <c r="B41" s="37">
        <v>0</v>
      </c>
      <c r="C41" s="37">
        <v>90</v>
      </c>
      <c r="D41" s="37">
        <v>0</v>
      </c>
      <c r="E41" s="37">
        <v>0</v>
      </c>
      <c r="F41" s="39">
        <f>B41+D41</f>
        <v>0</v>
      </c>
      <c r="G41" s="39">
        <f>C41+E41</f>
        <v>90</v>
      </c>
      <c r="H41" s="175">
        <f>G41/G2</f>
        <v>2.5933215688952162E-7</v>
      </c>
      <c r="I41" s="175">
        <f>F41/F2</f>
        <v>0</v>
      </c>
      <c r="J41" s="177">
        <f>F42/G41</f>
        <v>0</v>
      </c>
    </row>
    <row r="42" spans="1:10" ht="15" thickBot="1" x14ac:dyDescent="0.4">
      <c r="A42" s="21" t="s">
        <v>10</v>
      </c>
      <c r="B42" s="22">
        <v>0</v>
      </c>
      <c r="C42" s="22">
        <v>90</v>
      </c>
      <c r="D42" s="22">
        <v>0</v>
      </c>
      <c r="E42" s="22">
        <v>0</v>
      </c>
      <c r="F42" s="26">
        <f t="shared" ref="F42:G42" si="2">B42+D42</f>
        <v>0</v>
      </c>
      <c r="G42" s="26">
        <f t="shared" si="2"/>
        <v>90</v>
      </c>
      <c r="H42" s="176"/>
      <c r="I42" s="176"/>
      <c r="J42" s="178"/>
    </row>
  </sheetData>
  <mergeCells count="18">
    <mergeCell ref="H3:H10"/>
    <mergeCell ref="I3:I10"/>
    <mergeCell ref="J3:J10"/>
    <mergeCell ref="H11:H18"/>
    <mergeCell ref="I11:I18"/>
    <mergeCell ref="J11:J18"/>
    <mergeCell ref="H19:H26"/>
    <mergeCell ref="I19:I26"/>
    <mergeCell ref="J19:J26"/>
    <mergeCell ref="H27:H33"/>
    <mergeCell ref="I27:I33"/>
    <mergeCell ref="J27:J33"/>
    <mergeCell ref="H34:H40"/>
    <mergeCell ref="I34:I40"/>
    <mergeCell ref="J34:J40"/>
    <mergeCell ref="H41:H42"/>
    <mergeCell ref="I41:I42"/>
    <mergeCell ref="J41:J42"/>
  </mergeCells>
  <pageMargins left="0.7" right="0.7" top="0.75" bottom="0.75" header="0.3" footer="0.3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BE383-B609-4A0F-8344-56A1809FF162}">
  <sheetPr>
    <tabColor rgb="FFFFFF00"/>
  </sheetPr>
  <dimension ref="A1:M42"/>
  <sheetViews>
    <sheetView zoomScaleNormal="100" workbookViewId="0">
      <selection activeCell="L3" sqref="L3"/>
    </sheetView>
  </sheetViews>
  <sheetFormatPr defaultRowHeight="14.5" x14ac:dyDescent="0.35"/>
  <cols>
    <col min="1" max="1" width="17.453125" customWidth="1"/>
    <col min="2" max="2" width="13.1796875" style="18" customWidth="1"/>
    <col min="3" max="3" width="14.453125" style="18" customWidth="1"/>
    <col min="4" max="4" width="13.1796875" style="18" customWidth="1"/>
    <col min="5" max="5" width="14.1796875" style="18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28">
        <f>JAN!A1</f>
        <v>2018</v>
      </c>
      <c r="B1" s="162" t="s">
        <v>0</v>
      </c>
      <c r="C1" s="29" t="s">
        <v>1</v>
      </c>
      <c r="D1" s="30" t="s">
        <v>53</v>
      </c>
      <c r="E1" s="31" t="s">
        <v>54</v>
      </c>
      <c r="F1" s="32" t="s">
        <v>2</v>
      </c>
      <c r="G1" s="33" t="s">
        <v>3</v>
      </c>
      <c r="H1" s="34" t="s">
        <v>4</v>
      </c>
      <c r="I1" s="34" t="s">
        <v>5</v>
      </c>
      <c r="J1" s="35" t="s">
        <v>58</v>
      </c>
    </row>
    <row r="2" spans="1:12" ht="15" thickBot="1" x14ac:dyDescent="0.4">
      <c r="A2" s="9" t="s">
        <v>23</v>
      </c>
      <c r="B2" s="10">
        <v>1598244</v>
      </c>
      <c r="C2" s="10">
        <v>120437253.74434243</v>
      </c>
      <c r="D2" s="10">
        <v>95197</v>
      </c>
      <c r="E2" s="10">
        <v>72313802.600739285</v>
      </c>
      <c r="F2" s="11">
        <f>B2+D2</f>
        <v>1693441</v>
      </c>
      <c r="G2" s="11">
        <f>C2+E2</f>
        <v>192751056.34508172</v>
      </c>
      <c r="H2" s="12">
        <f>SUM(H3:H42)</f>
        <v>1</v>
      </c>
      <c r="I2" s="13">
        <f>SUM(I3:I42)</f>
        <v>0.99999999999999989</v>
      </c>
      <c r="J2" s="13">
        <f>E2/G2</f>
        <v>0.37516682902778015</v>
      </c>
    </row>
    <row r="3" spans="1:12" x14ac:dyDescent="0.35">
      <c r="A3" s="36" t="s">
        <v>7</v>
      </c>
      <c r="B3" s="37">
        <v>1314341</v>
      </c>
      <c r="C3" s="37">
        <v>71898187.745225683</v>
      </c>
      <c r="D3" s="37">
        <v>52836</v>
      </c>
      <c r="E3" s="37">
        <v>3260818.8689999999</v>
      </c>
      <c r="F3" s="38">
        <f>B3+D3</f>
        <v>1367177</v>
      </c>
      <c r="G3" s="38">
        <f>C3+E3</f>
        <v>75159006.614225686</v>
      </c>
      <c r="H3" s="166">
        <f>G3/G$2</f>
        <v>0.38992785844799061</v>
      </c>
      <c r="I3" s="186">
        <f>F3/F2</f>
        <v>0.80733665949979949</v>
      </c>
      <c r="J3" s="189">
        <f>E3/G3</f>
        <v>4.3385603614175629E-2</v>
      </c>
    </row>
    <row r="4" spans="1:12" x14ac:dyDescent="0.35">
      <c r="A4" s="17" t="s">
        <v>8</v>
      </c>
      <c r="B4" s="18">
        <v>28368</v>
      </c>
      <c r="C4" s="18">
        <v>1702128</v>
      </c>
      <c r="D4" s="18">
        <v>28423</v>
      </c>
      <c r="E4" s="18">
        <v>1715483</v>
      </c>
      <c r="F4" s="19">
        <f>B4+D4</f>
        <v>56791</v>
      </c>
      <c r="G4" s="19">
        <f t="shared" ref="F4:G33" si="0">C4+E4</f>
        <v>3417611</v>
      </c>
      <c r="H4" s="167"/>
      <c r="I4" s="187"/>
      <c r="J4" s="190"/>
      <c r="L4" s="18"/>
    </row>
    <row r="5" spans="1:12" x14ac:dyDescent="0.35">
      <c r="A5" s="17" t="s">
        <v>9</v>
      </c>
      <c r="B5" s="18">
        <v>1580</v>
      </c>
      <c r="C5" s="18">
        <v>43418</v>
      </c>
      <c r="D5" s="18">
        <v>0</v>
      </c>
      <c r="E5" s="18">
        <v>0</v>
      </c>
      <c r="F5" s="19">
        <f t="shared" si="0"/>
        <v>1580</v>
      </c>
      <c r="G5" s="19">
        <f t="shared" si="0"/>
        <v>43418</v>
      </c>
      <c r="H5" s="167"/>
      <c r="I5" s="187"/>
      <c r="J5" s="190"/>
      <c r="L5" s="20"/>
    </row>
    <row r="6" spans="1:12" x14ac:dyDescent="0.35">
      <c r="A6" s="17" t="s">
        <v>10</v>
      </c>
      <c r="B6" s="18">
        <v>249807</v>
      </c>
      <c r="C6" s="18">
        <v>13417516</v>
      </c>
      <c r="D6" s="18">
        <v>907</v>
      </c>
      <c r="E6" s="18">
        <v>71645</v>
      </c>
      <c r="F6" s="19">
        <f t="shared" si="0"/>
        <v>250714</v>
      </c>
      <c r="G6" s="19">
        <f t="shared" si="0"/>
        <v>13489161</v>
      </c>
      <c r="H6" s="167"/>
      <c r="I6" s="187"/>
      <c r="J6" s="190"/>
    </row>
    <row r="7" spans="1:12" x14ac:dyDescent="0.35">
      <c r="A7" s="17" t="s">
        <v>11</v>
      </c>
      <c r="B7" s="18">
        <v>231520</v>
      </c>
      <c r="C7" s="18">
        <v>11681851</v>
      </c>
      <c r="D7" s="18">
        <v>3717</v>
      </c>
      <c r="E7" s="18">
        <v>222421</v>
      </c>
      <c r="F7" s="19">
        <f t="shared" si="0"/>
        <v>235237</v>
      </c>
      <c r="G7" s="19">
        <f t="shared" si="0"/>
        <v>11904272</v>
      </c>
      <c r="H7" s="167"/>
      <c r="I7" s="187"/>
      <c r="J7" s="190"/>
    </row>
    <row r="8" spans="1:12" x14ac:dyDescent="0.35">
      <c r="A8" s="17" t="s">
        <v>12</v>
      </c>
      <c r="B8" s="18">
        <v>40844</v>
      </c>
      <c r="C8" s="18">
        <v>2216566.9562256793</v>
      </c>
      <c r="D8" s="18">
        <v>238</v>
      </c>
      <c r="E8" s="18">
        <v>11115</v>
      </c>
      <c r="F8" s="19">
        <f t="shared" si="0"/>
        <v>41082</v>
      </c>
      <c r="G8" s="19">
        <f t="shared" si="0"/>
        <v>2227681.9562256793</v>
      </c>
      <c r="H8" s="167"/>
      <c r="I8" s="187"/>
      <c r="J8" s="190"/>
    </row>
    <row r="9" spans="1:12" x14ac:dyDescent="0.35">
      <c r="A9" s="17" t="s">
        <v>13</v>
      </c>
      <c r="B9" s="18">
        <v>750928</v>
      </c>
      <c r="C9" s="18">
        <v>42336947</v>
      </c>
      <c r="D9" s="18">
        <v>19546</v>
      </c>
      <c r="E9" s="18">
        <v>1239807</v>
      </c>
      <c r="F9" s="19">
        <f t="shared" si="0"/>
        <v>770474</v>
      </c>
      <c r="G9" s="19">
        <f t="shared" si="0"/>
        <v>43576754</v>
      </c>
      <c r="H9" s="167"/>
      <c r="I9" s="187"/>
      <c r="J9" s="190"/>
    </row>
    <row r="10" spans="1:12" ht="15" thickBot="1" x14ac:dyDescent="0.4">
      <c r="A10" s="21" t="s">
        <v>14</v>
      </c>
      <c r="B10" s="22">
        <v>11294</v>
      </c>
      <c r="C10" s="22">
        <v>499760.78899999987</v>
      </c>
      <c r="D10" s="22">
        <v>5</v>
      </c>
      <c r="E10" s="22">
        <v>347.86900000000003</v>
      </c>
      <c r="F10" s="23">
        <f t="shared" si="0"/>
        <v>11299</v>
      </c>
      <c r="G10" s="23">
        <f t="shared" si="0"/>
        <v>500108.65799999988</v>
      </c>
      <c r="H10" s="179"/>
      <c r="I10" s="188"/>
      <c r="J10" s="191"/>
    </row>
    <row r="11" spans="1:12" x14ac:dyDescent="0.35">
      <c r="A11" s="36" t="s">
        <v>15</v>
      </c>
      <c r="B11" s="37">
        <v>158110</v>
      </c>
      <c r="C11" s="37">
        <v>10000335.171731517</v>
      </c>
      <c r="D11" s="37">
        <v>14813</v>
      </c>
      <c r="E11" s="37">
        <v>959974</v>
      </c>
      <c r="F11" s="39">
        <f t="shared" si="0"/>
        <v>172923</v>
      </c>
      <c r="G11" s="39">
        <f t="shared" si="0"/>
        <v>10960309.171731517</v>
      </c>
      <c r="H11" s="166">
        <f>G11/G2</f>
        <v>5.6862511570931695E-2</v>
      </c>
      <c r="I11" s="180">
        <f>F11/F2</f>
        <v>0.10211338924710102</v>
      </c>
      <c r="J11" s="183">
        <f>E11/G11</f>
        <v>8.7586397879718086E-2</v>
      </c>
    </row>
    <row r="12" spans="1:12" x14ac:dyDescent="0.35">
      <c r="A12" s="17" t="s">
        <v>8</v>
      </c>
      <c r="B12" s="18">
        <v>6586</v>
      </c>
      <c r="C12" s="18">
        <v>387056</v>
      </c>
      <c r="D12" s="18">
        <v>6586</v>
      </c>
      <c r="E12" s="18">
        <v>387056</v>
      </c>
      <c r="F12" s="25">
        <f t="shared" si="0"/>
        <v>13172</v>
      </c>
      <c r="G12" s="25">
        <f t="shared" si="0"/>
        <v>774112</v>
      </c>
      <c r="H12" s="167"/>
      <c r="I12" s="181"/>
      <c r="J12" s="184"/>
    </row>
    <row r="13" spans="1:12" x14ac:dyDescent="0.35">
      <c r="A13" s="17" t="s">
        <v>9</v>
      </c>
      <c r="B13" s="18">
        <v>114</v>
      </c>
      <c r="C13" s="18">
        <v>2676</v>
      </c>
      <c r="D13" s="18">
        <v>0</v>
      </c>
      <c r="E13" s="18">
        <v>0</v>
      </c>
      <c r="F13" s="25">
        <f t="shared" si="0"/>
        <v>114</v>
      </c>
      <c r="G13" s="25">
        <f t="shared" si="0"/>
        <v>2676</v>
      </c>
      <c r="H13" s="167"/>
      <c r="I13" s="181"/>
      <c r="J13" s="184"/>
    </row>
    <row r="14" spans="1:12" x14ac:dyDescent="0.35">
      <c r="A14" s="17" t="s">
        <v>10</v>
      </c>
      <c r="B14" s="18">
        <v>39429</v>
      </c>
      <c r="C14" s="18">
        <v>2634350</v>
      </c>
      <c r="D14" s="18">
        <v>82</v>
      </c>
      <c r="E14" s="18">
        <v>6903</v>
      </c>
      <c r="F14" s="25">
        <f t="shared" si="0"/>
        <v>39511</v>
      </c>
      <c r="G14" s="25">
        <f t="shared" si="0"/>
        <v>2641253</v>
      </c>
      <c r="H14" s="167"/>
      <c r="I14" s="181"/>
      <c r="J14" s="184"/>
    </row>
    <row r="15" spans="1:12" x14ac:dyDescent="0.35">
      <c r="A15" s="17" t="s">
        <v>11</v>
      </c>
      <c r="B15" s="18">
        <v>29470</v>
      </c>
      <c r="C15" s="18">
        <v>1540479</v>
      </c>
      <c r="D15" s="18">
        <v>1997</v>
      </c>
      <c r="E15" s="18">
        <v>115707</v>
      </c>
      <c r="F15" s="25">
        <f t="shared" si="0"/>
        <v>31467</v>
      </c>
      <c r="G15" s="25">
        <f t="shared" si="0"/>
        <v>1656186</v>
      </c>
      <c r="H15" s="167"/>
      <c r="I15" s="181"/>
      <c r="J15" s="184"/>
    </row>
    <row r="16" spans="1:12" x14ac:dyDescent="0.35">
      <c r="A16" s="17" t="s">
        <v>12</v>
      </c>
      <c r="B16" s="18">
        <v>10308</v>
      </c>
      <c r="C16" s="18">
        <v>499497.86673151713</v>
      </c>
      <c r="D16" s="18">
        <v>0</v>
      </c>
      <c r="E16" s="18">
        <v>0</v>
      </c>
      <c r="F16" s="25">
        <f t="shared" si="0"/>
        <v>10308</v>
      </c>
      <c r="G16" s="25">
        <f t="shared" si="0"/>
        <v>499497.86673151713</v>
      </c>
      <c r="H16" s="167"/>
      <c r="I16" s="181"/>
      <c r="J16" s="184"/>
    </row>
    <row r="17" spans="1:13" x14ac:dyDescent="0.35">
      <c r="A17" s="17" t="s">
        <v>13</v>
      </c>
      <c r="B17" s="18">
        <v>69255</v>
      </c>
      <c r="C17" s="18">
        <v>4758549</v>
      </c>
      <c r="D17" s="18">
        <v>6148</v>
      </c>
      <c r="E17" s="18">
        <v>450308</v>
      </c>
      <c r="F17" s="25">
        <f t="shared" si="0"/>
        <v>75403</v>
      </c>
      <c r="G17" s="25">
        <f t="shared" si="0"/>
        <v>5208857</v>
      </c>
      <c r="H17" s="167"/>
      <c r="I17" s="181"/>
      <c r="J17" s="184"/>
    </row>
    <row r="18" spans="1:13" ht="15" thickBot="1" x14ac:dyDescent="0.4">
      <c r="A18" s="21" t="s">
        <v>14</v>
      </c>
      <c r="B18" s="22">
        <v>2948</v>
      </c>
      <c r="C18" s="22">
        <v>177727.30499999988</v>
      </c>
      <c r="D18" s="22">
        <v>0</v>
      </c>
      <c r="E18" s="22">
        <v>0</v>
      </c>
      <c r="F18" s="26">
        <f t="shared" si="0"/>
        <v>2948</v>
      </c>
      <c r="G18" s="26">
        <f t="shared" si="0"/>
        <v>177727.30499999988</v>
      </c>
      <c r="H18" s="179"/>
      <c r="I18" s="182"/>
      <c r="J18" s="185"/>
    </row>
    <row r="19" spans="1:13" x14ac:dyDescent="0.35">
      <c r="A19" s="36" t="s">
        <v>49</v>
      </c>
      <c r="B19" s="37">
        <v>102799</v>
      </c>
      <c r="C19" s="37">
        <v>12114042.606536966</v>
      </c>
      <c r="D19" s="37">
        <v>14726</v>
      </c>
      <c r="E19" s="37">
        <v>3480223.8274085601</v>
      </c>
      <c r="F19" s="39">
        <f t="shared" si="0"/>
        <v>117525</v>
      </c>
      <c r="G19" s="39">
        <f t="shared" si="0"/>
        <v>15594266.433945525</v>
      </c>
      <c r="H19" s="166">
        <f>G19/G2</f>
        <v>8.0903662629102022E-2</v>
      </c>
      <c r="I19" s="180">
        <f>F19/F2</f>
        <v>6.9400114913953301E-2</v>
      </c>
      <c r="J19" s="183">
        <f>E19/G19</f>
        <v>0.22317329527170482</v>
      </c>
    </row>
    <row r="20" spans="1:13" x14ac:dyDescent="0.35">
      <c r="A20" s="17" t="s">
        <v>8</v>
      </c>
      <c r="B20" s="18">
        <v>4088</v>
      </c>
      <c r="C20" s="18">
        <v>561324</v>
      </c>
      <c r="D20" s="18">
        <v>4596</v>
      </c>
      <c r="E20" s="18">
        <v>680536</v>
      </c>
      <c r="F20" s="25">
        <f t="shared" si="0"/>
        <v>8684</v>
      </c>
      <c r="G20" s="25">
        <f t="shared" si="0"/>
        <v>1241860</v>
      </c>
      <c r="H20" s="167"/>
      <c r="I20" s="181"/>
      <c r="J20" s="184"/>
    </row>
    <row r="21" spans="1:13" x14ac:dyDescent="0.35">
      <c r="A21" s="17" t="s">
        <v>9</v>
      </c>
      <c r="B21" s="18">
        <v>181</v>
      </c>
      <c r="C21" s="18">
        <v>23054</v>
      </c>
      <c r="D21" s="18">
        <v>0</v>
      </c>
      <c r="E21" s="18">
        <v>0</v>
      </c>
      <c r="F21" s="25">
        <f t="shared" si="0"/>
        <v>181</v>
      </c>
      <c r="G21" s="25">
        <f t="shared" si="0"/>
        <v>23054</v>
      </c>
      <c r="H21" s="167"/>
      <c r="I21" s="181"/>
      <c r="J21" s="184"/>
      <c r="M21" s="18"/>
    </row>
    <row r="22" spans="1:13" x14ac:dyDescent="0.35">
      <c r="A22" s="17" t="s">
        <v>10</v>
      </c>
      <c r="B22" s="18">
        <v>21158</v>
      </c>
      <c r="C22" s="18">
        <v>1658773</v>
      </c>
      <c r="D22" s="18">
        <v>2186</v>
      </c>
      <c r="E22" s="18">
        <v>318185</v>
      </c>
      <c r="F22" s="25">
        <f t="shared" si="0"/>
        <v>23344</v>
      </c>
      <c r="G22" s="25">
        <f t="shared" si="0"/>
        <v>1976958</v>
      </c>
      <c r="H22" s="167"/>
      <c r="I22" s="181"/>
      <c r="J22" s="184"/>
    </row>
    <row r="23" spans="1:13" x14ac:dyDescent="0.35">
      <c r="A23" s="17" t="s">
        <v>11</v>
      </c>
      <c r="B23" s="18">
        <v>22266</v>
      </c>
      <c r="C23" s="18">
        <v>2840486</v>
      </c>
      <c r="D23" s="18">
        <v>2246</v>
      </c>
      <c r="E23" s="18">
        <v>595820</v>
      </c>
      <c r="F23" s="25">
        <f t="shared" si="0"/>
        <v>24512</v>
      </c>
      <c r="G23" s="25">
        <f t="shared" si="0"/>
        <v>3436306</v>
      </c>
      <c r="H23" s="167"/>
      <c r="I23" s="181"/>
      <c r="J23" s="184"/>
    </row>
    <row r="24" spans="1:13" x14ac:dyDescent="0.35">
      <c r="A24" s="17" t="s">
        <v>12</v>
      </c>
      <c r="B24" s="18">
        <v>3467</v>
      </c>
      <c r="C24" s="18">
        <v>381125.26653696469</v>
      </c>
      <c r="D24" s="18">
        <v>201</v>
      </c>
      <c r="E24" s="18">
        <v>46182.73540856022</v>
      </c>
      <c r="F24" s="25">
        <f t="shared" si="0"/>
        <v>3668</v>
      </c>
      <c r="G24" s="25">
        <f t="shared" si="0"/>
        <v>427308.00194552488</v>
      </c>
      <c r="H24" s="167"/>
      <c r="I24" s="181"/>
      <c r="J24" s="184"/>
    </row>
    <row r="25" spans="1:13" x14ac:dyDescent="0.35">
      <c r="A25" s="17" t="s">
        <v>13</v>
      </c>
      <c r="B25" s="18">
        <v>50345</v>
      </c>
      <c r="C25" s="18">
        <v>6513702</v>
      </c>
      <c r="D25" s="18">
        <v>5403</v>
      </c>
      <c r="E25" s="18">
        <v>1812498</v>
      </c>
      <c r="F25" s="25">
        <f t="shared" si="0"/>
        <v>55748</v>
      </c>
      <c r="G25" s="25">
        <f t="shared" si="0"/>
        <v>8326200</v>
      </c>
      <c r="H25" s="167"/>
      <c r="I25" s="181"/>
      <c r="J25" s="184"/>
    </row>
    <row r="26" spans="1:13" ht="15" thickBot="1" x14ac:dyDescent="0.4">
      <c r="A26" s="21" t="s">
        <v>14</v>
      </c>
      <c r="B26" s="22">
        <v>1294</v>
      </c>
      <c r="C26" s="22">
        <v>135578.33999999979</v>
      </c>
      <c r="D26" s="22">
        <v>94</v>
      </c>
      <c r="E26" s="22">
        <v>27002.091999999902</v>
      </c>
      <c r="F26" s="26">
        <f t="shared" si="0"/>
        <v>1388</v>
      </c>
      <c r="G26" s="26">
        <f t="shared" si="0"/>
        <v>162580.43199999968</v>
      </c>
      <c r="H26" s="179"/>
      <c r="I26" s="182"/>
      <c r="J26" s="185"/>
    </row>
    <row r="27" spans="1:13" x14ac:dyDescent="0.35">
      <c r="A27" s="36" t="s">
        <v>50</v>
      </c>
      <c r="B27" s="37">
        <v>17426</v>
      </c>
      <c r="C27" s="37">
        <v>11885675.209848247</v>
      </c>
      <c r="D27" s="37">
        <v>7807</v>
      </c>
      <c r="E27" s="37">
        <v>10347275.343754863</v>
      </c>
      <c r="F27" s="39">
        <f t="shared" si="0"/>
        <v>25233</v>
      </c>
      <c r="G27" s="39">
        <f t="shared" si="0"/>
        <v>22232950.553603113</v>
      </c>
      <c r="H27" s="166">
        <f>G27/G2</f>
        <v>0.1153454148328999</v>
      </c>
      <c r="I27" s="180">
        <f>F27/F2</f>
        <v>1.4900430543491034E-2</v>
      </c>
      <c r="J27" s="183">
        <f>E27/G27</f>
        <v>0.46540270571860581</v>
      </c>
    </row>
    <row r="28" spans="1:13" x14ac:dyDescent="0.35">
      <c r="A28" s="17" t="s">
        <v>8</v>
      </c>
      <c r="B28" s="18">
        <v>361</v>
      </c>
      <c r="C28" s="18">
        <v>428037</v>
      </c>
      <c r="D28" s="18">
        <v>609</v>
      </c>
      <c r="E28" s="18">
        <v>781250</v>
      </c>
      <c r="F28" s="25">
        <f t="shared" si="0"/>
        <v>970</v>
      </c>
      <c r="G28" s="25">
        <f t="shared" si="0"/>
        <v>1209287</v>
      </c>
      <c r="H28" s="167"/>
      <c r="I28" s="181"/>
      <c r="J28" s="184"/>
    </row>
    <row r="29" spans="1:13" x14ac:dyDescent="0.35">
      <c r="A29" s="17" t="s">
        <v>10</v>
      </c>
      <c r="B29" s="18">
        <v>4397</v>
      </c>
      <c r="C29" s="18">
        <v>2863359</v>
      </c>
      <c r="D29" s="18">
        <v>2038</v>
      </c>
      <c r="E29" s="18">
        <v>2084098</v>
      </c>
      <c r="F29" s="25">
        <f t="shared" si="0"/>
        <v>6435</v>
      </c>
      <c r="G29" s="25">
        <f t="shared" si="0"/>
        <v>4947457</v>
      </c>
      <c r="H29" s="167"/>
      <c r="I29" s="181"/>
      <c r="J29" s="184"/>
    </row>
    <row r="30" spans="1:13" x14ac:dyDescent="0.35">
      <c r="A30" s="17" t="s">
        <v>11</v>
      </c>
      <c r="B30" s="18">
        <v>2242</v>
      </c>
      <c r="C30" s="18">
        <v>3023906</v>
      </c>
      <c r="D30" s="18">
        <v>1553</v>
      </c>
      <c r="E30" s="18">
        <v>3155573</v>
      </c>
      <c r="F30" s="25">
        <f t="shared" si="0"/>
        <v>3795</v>
      </c>
      <c r="G30" s="25">
        <f t="shared" si="0"/>
        <v>6179479</v>
      </c>
      <c r="H30" s="167"/>
      <c r="I30" s="181"/>
      <c r="J30" s="184"/>
    </row>
    <row r="31" spans="1:13" x14ac:dyDescent="0.35">
      <c r="A31" s="17" t="s">
        <v>12</v>
      </c>
      <c r="B31" s="18">
        <v>322</v>
      </c>
      <c r="C31" s="18">
        <v>475669.57684824802</v>
      </c>
      <c r="D31" s="18">
        <v>213</v>
      </c>
      <c r="E31" s="18">
        <v>445186.258754863</v>
      </c>
      <c r="F31" s="25">
        <f t="shared" si="0"/>
        <v>535</v>
      </c>
      <c r="G31" s="25">
        <f t="shared" si="0"/>
        <v>920855.83560311096</v>
      </c>
      <c r="H31" s="167"/>
      <c r="I31" s="181"/>
      <c r="J31" s="184"/>
    </row>
    <row r="32" spans="1:13" x14ac:dyDescent="0.35">
      <c r="A32" s="17" t="s">
        <v>13</v>
      </c>
      <c r="B32" s="18">
        <v>9937</v>
      </c>
      <c r="C32" s="18">
        <v>4941451</v>
      </c>
      <c r="D32" s="18">
        <v>3297</v>
      </c>
      <c r="E32" s="18">
        <v>3740639</v>
      </c>
      <c r="F32" s="25">
        <f t="shared" si="0"/>
        <v>13234</v>
      </c>
      <c r="G32" s="25">
        <f t="shared" si="0"/>
        <v>8682090</v>
      </c>
      <c r="H32" s="167"/>
      <c r="I32" s="181"/>
      <c r="J32" s="184"/>
    </row>
    <row r="33" spans="1:10" ht="15" thickBot="1" x14ac:dyDescent="0.4">
      <c r="A33" s="21" t="s">
        <v>14</v>
      </c>
      <c r="B33" s="22">
        <v>167</v>
      </c>
      <c r="C33" s="22">
        <v>153252.633</v>
      </c>
      <c r="D33" s="22">
        <v>97</v>
      </c>
      <c r="E33" s="22">
        <v>140529.084999999</v>
      </c>
      <c r="F33" s="26">
        <f t="shared" si="0"/>
        <v>264</v>
      </c>
      <c r="G33" s="26">
        <f t="shared" si="0"/>
        <v>293781.717999999</v>
      </c>
      <c r="H33" s="179"/>
      <c r="I33" s="182"/>
      <c r="J33" s="185"/>
    </row>
    <row r="34" spans="1:10" x14ac:dyDescent="0.35">
      <c r="A34" s="36" t="s">
        <v>18</v>
      </c>
      <c r="B34" s="37">
        <v>5568</v>
      </c>
      <c r="C34" s="37">
        <v>14538915.011</v>
      </c>
      <c r="D34" s="37">
        <v>5015</v>
      </c>
      <c r="E34" s="37">
        <v>54265510.560575873</v>
      </c>
      <c r="F34" s="39">
        <f>B34+D34</f>
        <v>10583</v>
      </c>
      <c r="G34" s="39">
        <f>C34+E34</f>
        <v>68804425.57157588</v>
      </c>
      <c r="H34" s="166">
        <f>G34/G2</f>
        <v>0.35696004409125259</v>
      </c>
      <c r="I34" s="169">
        <f>F34/F2</f>
        <v>6.2494057956551186E-3</v>
      </c>
      <c r="J34" s="172">
        <f>E34/G34</f>
        <v>0.78869215329942022</v>
      </c>
    </row>
    <row r="35" spans="1:10" x14ac:dyDescent="0.35">
      <c r="A35" s="17" t="s">
        <v>8</v>
      </c>
      <c r="B35" s="18">
        <v>32</v>
      </c>
      <c r="C35" s="18">
        <v>395045</v>
      </c>
      <c r="D35" s="18">
        <v>118</v>
      </c>
      <c r="E35" s="18">
        <v>3409873</v>
      </c>
      <c r="F35" s="25">
        <f>B35+D35</f>
        <v>150</v>
      </c>
      <c r="G35" s="25">
        <f>C35+E35</f>
        <v>3804918</v>
      </c>
      <c r="H35" s="167"/>
      <c r="I35" s="170"/>
      <c r="J35" s="173"/>
    </row>
    <row r="36" spans="1:10" x14ac:dyDescent="0.35">
      <c r="A36" s="17" t="s">
        <v>10</v>
      </c>
      <c r="B36" s="18">
        <v>273</v>
      </c>
      <c r="C36" s="18">
        <v>1719183</v>
      </c>
      <c r="D36" s="18">
        <v>664</v>
      </c>
      <c r="E36" s="18">
        <v>10100489</v>
      </c>
      <c r="F36" s="25">
        <f t="shared" ref="F36:G40" si="1">B36+D36</f>
        <v>937</v>
      </c>
      <c r="G36" s="25">
        <f t="shared" si="1"/>
        <v>11819672</v>
      </c>
      <c r="H36" s="167"/>
      <c r="I36" s="170"/>
      <c r="J36" s="173"/>
    </row>
    <row r="37" spans="1:10" x14ac:dyDescent="0.35">
      <c r="A37" s="17" t="s">
        <v>11</v>
      </c>
      <c r="B37" s="18">
        <v>100</v>
      </c>
      <c r="C37" s="18">
        <v>2456272</v>
      </c>
      <c r="D37" s="18">
        <v>218</v>
      </c>
      <c r="E37" s="18">
        <v>1239929</v>
      </c>
      <c r="F37" s="25">
        <f t="shared" si="1"/>
        <v>318</v>
      </c>
      <c r="G37" s="25">
        <f t="shared" si="1"/>
        <v>3696201</v>
      </c>
      <c r="H37" s="167"/>
      <c r="I37" s="170"/>
      <c r="J37" s="173"/>
    </row>
    <row r="38" spans="1:10" x14ac:dyDescent="0.35">
      <c r="A38" s="17" t="s">
        <v>12</v>
      </c>
      <c r="B38" s="18">
        <v>4</v>
      </c>
      <c r="C38" s="18">
        <v>83620</v>
      </c>
      <c r="D38" s="18">
        <v>13</v>
      </c>
      <c r="E38" s="18">
        <v>397158.33657587518</v>
      </c>
      <c r="F38" s="25">
        <f t="shared" si="1"/>
        <v>17</v>
      </c>
      <c r="G38" s="25">
        <f t="shared" si="1"/>
        <v>480778.33657587518</v>
      </c>
      <c r="H38" s="167"/>
      <c r="I38" s="170"/>
      <c r="J38" s="173"/>
    </row>
    <row r="39" spans="1:10" x14ac:dyDescent="0.35">
      <c r="A39" s="17" t="s">
        <v>13</v>
      </c>
      <c r="B39" s="18">
        <v>5155</v>
      </c>
      <c r="C39" s="18">
        <v>9853185</v>
      </c>
      <c r="D39" s="18">
        <v>3979</v>
      </c>
      <c r="E39" s="18">
        <v>38271711</v>
      </c>
      <c r="F39" s="25">
        <f t="shared" si="1"/>
        <v>9134</v>
      </c>
      <c r="G39" s="25">
        <f t="shared" si="1"/>
        <v>48124896</v>
      </c>
      <c r="H39" s="167"/>
      <c r="I39" s="170"/>
      <c r="J39" s="173"/>
    </row>
    <row r="40" spans="1:10" ht="15" thickBot="1" x14ac:dyDescent="0.4">
      <c r="A40" s="17" t="s">
        <v>14</v>
      </c>
      <c r="B40" s="18">
        <v>4</v>
      </c>
      <c r="C40" s="18">
        <v>31610.0109999999</v>
      </c>
      <c r="D40" s="18">
        <v>23</v>
      </c>
      <c r="E40" s="18">
        <v>846350.22399999888</v>
      </c>
      <c r="F40" s="27">
        <f t="shared" si="1"/>
        <v>27</v>
      </c>
      <c r="G40" s="27">
        <f t="shared" si="1"/>
        <v>877960.23499999882</v>
      </c>
      <c r="H40" s="168"/>
      <c r="I40" s="171"/>
      <c r="J40" s="174"/>
    </row>
    <row r="41" spans="1:10" x14ac:dyDescent="0.35">
      <c r="A41" s="36" t="s">
        <v>19</v>
      </c>
      <c r="B41" s="37">
        <v>0</v>
      </c>
      <c r="C41" s="37">
        <v>98</v>
      </c>
      <c r="D41" s="37">
        <v>0</v>
      </c>
      <c r="E41" s="37">
        <v>0</v>
      </c>
      <c r="F41" s="39">
        <f>B41+D41</f>
        <v>0</v>
      </c>
      <c r="G41" s="39">
        <f>C41+E41</f>
        <v>98</v>
      </c>
      <c r="H41" s="175">
        <f>G41/G2</f>
        <v>5.0842782321540619E-7</v>
      </c>
      <c r="I41" s="175">
        <f>F41/F2</f>
        <v>0</v>
      </c>
      <c r="J41" s="177">
        <f>F42/G41</f>
        <v>0</v>
      </c>
    </row>
    <row r="42" spans="1:10" ht="15" thickBot="1" x14ac:dyDescent="0.4">
      <c r="A42" s="21" t="s">
        <v>10</v>
      </c>
      <c r="B42" s="22">
        <v>0</v>
      </c>
      <c r="C42" s="22">
        <v>98</v>
      </c>
      <c r="D42" s="22">
        <v>0</v>
      </c>
      <c r="E42" s="22">
        <v>0</v>
      </c>
      <c r="F42" s="26">
        <f t="shared" ref="F42:G42" si="2">B42+D42</f>
        <v>0</v>
      </c>
      <c r="G42" s="26">
        <f t="shared" si="2"/>
        <v>98</v>
      </c>
      <c r="H42" s="176"/>
      <c r="I42" s="176"/>
      <c r="J42" s="178"/>
    </row>
  </sheetData>
  <mergeCells count="18">
    <mergeCell ref="H3:H10"/>
    <mergeCell ref="I3:I10"/>
    <mergeCell ref="J3:J10"/>
    <mergeCell ref="H11:H18"/>
    <mergeCell ref="I11:I18"/>
    <mergeCell ref="J11:J18"/>
    <mergeCell ref="H19:H26"/>
    <mergeCell ref="I19:I26"/>
    <mergeCell ref="J19:J26"/>
    <mergeCell ref="H27:H33"/>
    <mergeCell ref="I27:I33"/>
    <mergeCell ref="J27:J33"/>
    <mergeCell ref="H34:H40"/>
    <mergeCell ref="I34:I40"/>
    <mergeCell ref="J34:J40"/>
    <mergeCell ref="H41:H42"/>
    <mergeCell ref="I41:I42"/>
    <mergeCell ref="J41:J42"/>
  </mergeCells>
  <pageMargins left="0.7" right="0.7" top="0.75" bottom="0.75" header="0.3" footer="0.3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1AA90-DBC9-48B9-8F56-ACEDFD39A952}">
  <sheetPr>
    <tabColor rgb="FFFFFF00"/>
  </sheetPr>
  <dimension ref="A1:M42"/>
  <sheetViews>
    <sheetView zoomScaleNormal="100" workbookViewId="0">
      <selection activeCell="M8" sqref="M8"/>
    </sheetView>
  </sheetViews>
  <sheetFormatPr defaultRowHeight="14.5" x14ac:dyDescent="0.35"/>
  <cols>
    <col min="1" max="1" width="17.453125" customWidth="1"/>
    <col min="2" max="2" width="13.1796875" style="18" customWidth="1"/>
    <col min="3" max="3" width="14.453125" style="18" customWidth="1"/>
    <col min="4" max="4" width="13.1796875" style="18" customWidth="1"/>
    <col min="5" max="5" width="14.1796875" style="18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28">
        <f>JAN!A1</f>
        <v>2018</v>
      </c>
      <c r="B1" s="162" t="s">
        <v>0</v>
      </c>
      <c r="C1" s="29" t="s">
        <v>1</v>
      </c>
      <c r="D1" s="30" t="s">
        <v>53</v>
      </c>
      <c r="E1" s="31" t="s">
        <v>54</v>
      </c>
      <c r="F1" s="32" t="s">
        <v>2</v>
      </c>
      <c r="G1" s="33" t="s">
        <v>3</v>
      </c>
      <c r="H1" s="34" t="s">
        <v>4</v>
      </c>
      <c r="I1" s="34" t="s">
        <v>5</v>
      </c>
      <c r="J1" s="35" t="s">
        <v>58</v>
      </c>
    </row>
    <row r="2" spans="1:12" ht="15" thickBot="1" x14ac:dyDescent="0.4">
      <c r="A2" s="9" t="s">
        <v>24</v>
      </c>
      <c r="B2" s="10">
        <v>1571669</v>
      </c>
      <c r="C2" s="10">
        <v>58313171.575520925</v>
      </c>
      <c r="D2" s="10">
        <v>94866</v>
      </c>
      <c r="E2" s="10">
        <v>58430311.988781884</v>
      </c>
      <c r="F2" s="11">
        <f>B2+D2</f>
        <v>1666535</v>
      </c>
      <c r="G2" s="11">
        <f>C2+E2</f>
        <v>116743483.5643028</v>
      </c>
      <c r="H2" s="12">
        <f>SUM(H3:H42)</f>
        <v>1</v>
      </c>
      <c r="I2" s="13">
        <f>SUM(I3:I42)</f>
        <v>1</v>
      </c>
      <c r="J2" s="13">
        <f>E2/G2</f>
        <v>0.50050170000793426</v>
      </c>
    </row>
    <row r="3" spans="1:12" x14ac:dyDescent="0.35">
      <c r="A3" s="36" t="s">
        <v>7</v>
      </c>
      <c r="B3" s="37">
        <v>1294281</v>
      </c>
      <c r="C3" s="37">
        <v>32031001.962675754</v>
      </c>
      <c r="D3" s="37">
        <v>52837</v>
      </c>
      <c r="E3" s="37">
        <v>1450077.3019999999</v>
      </c>
      <c r="F3" s="38">
        <f>B3+D3</f>
        <v>1347118</v>
      </c>
      <c r="G3" s="38">
        <f>C3+E3</f>
        <v>33481079.264675755</v>
      </c>
      <c r="H3" s="166">
        <f>G3/G$2</f>
        <v>0.28679184689768344</v>
      </c>
      <c r="I3" s="186">
        <f>F3/F2</f>
        <v>0.80833465843801655</v>
      </c>
      <c r="J3" s="189">
        <f>E3/G3</f>
        <v>4.331035121469054E-2</v>
      </c>
    </row>
    <row r="4" spans="1:12" x14ac:dyDescent="0.35">
      <c r="A4" s="17" t="s">
        <v>8</v>
      </c>
      <c r="B4" s="18">
        <v>28311</v>
      </c>
      <c r="C4" s="18">
        <v>700458</v>
      </c>
      <c r="D4" s="18">
        <v>28366</v>
      </c>
      <c r="E4" s="18">
        <v>705775</v>
      </c>
      <c r="F4" s="19">
        <f>B4+D4</f>
        <v>56677</v>
      </c>
      <c r="G4" s="19">
        <f t="shared" ref="F4:G33" si="0">C4+E4</f>
        <v>1406233</v>
      </c>
      <c r="H4" s="167"/>
      <c r="I4" s="187"/>
      <c r="J4" s="190"/>
      <c r="L4" s="18"/>
    </row>
    <row r="5" spans="1:12" x14ac:dyDescent="0.35">
      <c r="A5" s="17" t="s">
        <v>9</v>
      </c>
      <c r="B5" s="18">
        <v>1573</v>
      </c>
      <c r="C5" s="18">
        <v>28591</v>
      </c>
      <c r="D5" s="18">
        <v>0</v>
      </c>
      <c r="E5" s="18">
        <v>0</v>
      </c>
      <c r="F5" s="19">
        <f t="shared" si="0"/>
        <v>1573</v>
      </c>
      <c r="G5" s="19">
        <f t="shared" si="0"/>
        <v>28591</v>
      </c>
      <c r="H5" s="167"/>
      <c r="I5" s="187"/>
      <c r="J5" s="190"/>
      <c r="L5" s="20"/>
    </row>
    <row r="6" spans="1:12" x14ac:dyDescent="0.35">
      <c r="A6" s="17" t="s">
        <v>10</v>
      </c>
      <c r="B6" s="18">
        <v>250006</v>
      </c>
      <c r="C6" s="18">
        <v>6118279</v>
      </c>
      <c r="D6" s="18">
        <v>921</v>
      </c>
      <c r="E6" s="18">
        <v>35174</v>
      </c>
      <c r="F6" s="19">
        <f t="shared" si="0"/>
        <v>250927</v>
      </c>
      <c r="G6" s="19">
        <f t="shared" si="0"/>
        <v>6153453</v>
      </c>
      <c r="H6" s="167"/>
      <c r="I6" s="187"/>
      <c r="J6" s="190"/>
    </row>
    <row r="7" spans="1:12" x14ac:dyDescent="0.35">
      <c r="A7" s="17" t="s">
        <v>11</v>
      </c>
      <c r="B7" s="18">
        <v>231278</v>
      </c>
      <c r="C7" s="18">
        <v>5419979</v>
      </c>
      <c r="D7" s="18">
        <v>4010</v>
      </c>
      <c r="E7" s="18">
        <v>114888</v>
      </c>
      <c r="F7" s="19">
        <f t="shared" si="0"/>
        <v>235288</v>
      </c>
      <c r="G7" s="19">
        <f t="shared" si="0"/>
        <v>5534867</v>
      </c>
      <c r="H7" s="167"/>
      <c r="I7" s="187"/>
      <c r="J7" s="190"/>
    </row>
    <row r="8" spans="1:12" x14ac:dyDescent="0.35">
      <c r="A8" s="17" t="s">
        <v>12</v>
      </c>
      <c r="B8" s="18">
        <v>41607</v>
      </c>
      <c r="C8" s="18">
        <v>950838.67867575446</v>
      </c>
      <c r="D8" s="18">
        <v>238</v>
      </c>
      <c r="E8" s="18">
        <v>8901</v>
      </c>
      <c r="F8" s="19">
        <f t="shared" si="0"/>
        <v>41845</v>
      </c>
      <c r="G8" s="19">
        <f t="shared" si="0"/>
        <v>959739.67867575446</v>
      </c>
      <c r="H8" s="167"/>
      <c r="I8" s="187"/>
      <c r="J8" s="190"/>
    </row>
    <row r="9" spans="1:12" x14ac:dyDescent="0.35">
      <c r="A9" s="17" t="s">
        <v>13</v>
      </c>
      <c r="B9" s="18">
        <v>730087</v>
      </c>
      <c r="C9" s="18">
        <v>18580366</v>
      </c>
      <c r="D9" s="18">
        <v>19297</v>
      </c>
      <c r="E9" s="18">
        <v>585220</v>
      </c>
      <c r="F9" s="19">
        <f t="shared" si="0"/>
        <v>749384</v>
      </c>
      <c r="G9" s="19">
        <f t="shared" si="0"/>
        <v>19165586</v>
      </c>
      <c r="H9" s="167"/>
      <c r="I9" s="187"/>
      <c r="J9" s="190"/>
    </row>
    <row r="10" spans="1:12" ht="15" thickBot="1" x14ac:dyDescent="0.4">
      <c r="A10" s="21" t="s">
        <v>14</v>
      </c>
      <c r="B10" s="22">
        <v>11419</v>
      </c>
      <c r="C10" s="22">
        <v>232490.2839999999</v>
      </c>
      <c r="D10" s="22">
        <v>5</v>
      </c>
      <c r="E10" s="22">
        <v>119.301999999999</v>
      </c>
      <c r="F10" s="23">
        <f t="shared" si="0"/>
        <v>11424</v>
      </c>
      <c r="G10" s="23">
        <f t="shared" si="0"/>
        <v>232609.58599999989</v>
      </c>
      <c r="H10" s="179"/>
      <c r="I10" s="188"/>
      <c r="J10" s="191"/>
    </row>
    <row r="11" spans="1:12" x14ac:dyDescent="0.35">
      <c r="A11" s="36" t="s">
        <v>15</v>
      </c>
      <c r="B11" s="37">
        <v>154220</v>
      </c>
      <c r="C11" s="37">
        <v>4547893.7393018501</v>
      </c>
      <c r="D11" s="37">
        <v>14743</v>
      </c>
      <c r="E11" s="37">
        <v>433211</v>
      </c>
      <c r="F11" s="39">
        <f t="shared" si="0"/>
        <v>168963</v>
      </c>
      <c r="G11" s="39">
        <f t="shared" si="0"/>
        <v>4981104.7393018501</v>
      </c>
      <c r="H11" s="166">
        <f>G11/G2</f>
        <v>4.2667090164036747E-2</v>
      </c>
      <c r="I11" s="180">
        <f>F11/F2</f>
        <v>0.10138580947894883</v>
      </c>
      <c r="J11" s="183">
        <f>E11/G11</f>
        <v>8.6970867442694791E-2</v>
      </c>
    </row>
    <row r="12" spans="1:12" x14ac:dyDescent="0.35">
      <c r="A12" s="17" t="s">
        <v>8</v>
      </c>
      <c r="B12" s="18">
        <v>6515</v>
      </c>
      <c r="C12" s="18">
        <v>149145</v>
      </c>
      <c r="D12" s="18">
        <v>6515</v>
      </c>
      <c r="E12" s="18">
        <v>149145</v>
      </c>
      <c r="F12" s="25">
        <f t="shared" si="0"/>
        <v>13030</v>
      </c>
      <c r="G12" s="25">
        <f t="shared" si="0"/>
        <v>298290</v>
      </c>
      <c r="H12" s="167"/>
      <c r="I12" s="181"/>
      <c r="J12" s="184"/>
    </row>
    <row r="13" spans="1:12" x14ac:dyDescent="0.35">
      <c r="A13" s="17" t="s">
        <v>9</v>
      </c>
      <c r="B13" s="18">
        <v>113</v>
      </c>
      <c r="C13" s="18">
        <v>1583</v>
      </c>
      <c r="D13" s="18">
        <v>0</v>
      </c>
      <c r="E13" s="18">
        <v>0</v>
      </c>
      <c r="F13" s="25">
        <f t="shared" si="0"/>
        <v>113</v>
      </c>
      <c r="G13" s="25">
        <f t="shared" si="0"/>
        <v>1583</v>
      </c>
      <c r="H13" s="167"/>
      <c r="I13" s="181"/>
      <c r="J13" s="184"/>
    </row>
    <row r="14" spans="1:12" x14ac:dyDescent="0.35">
      <c r="A14" s="17" t="s">
        <v>10</v>
      </c>
      <c r="B14" s="18">
        <v>38340</v>
      </c>
      <c r="C14" s="18">
        <v>1199174</v>
      </c>
      <c r="D14" s="18">
        <v>81</v>
      </c>
      <c r="E14" s="18">
        <v>3146</v>
      </c>
      <c r="F14" s="25">
        <f t="shared" si="0"/>
        <v>38421</v>
      </c>
      <c r="G14" s="25">
        <f t="shared" si="0"/>
        <v>1202320</v>
      </c>
      <c r="H14" s="167"/>
      <c r="I14" s="181"/>
      <c r="J14" s="184"/>
    </row>
    <row r="15" spans="1:12" x14ac:dyDescent="0.35">
      <c r="A15" s="17" t="s">
        <v>11</v>
      </c>
      <c r="B15" s="18">
        <v>29246</v>
      </c>
      <c r="C15" s="18">
        <v>745983</v>
      </c>
      <c r="D15" s="18">
        <v>2096</v>
      </c>
      <c r="E15" s="18">
        <v>63820</v>
      </c>
      <c r="F15" s="25">
        <f t="shared" si="0"/>
        <v>31342</v>
      </c>
      <c r="G15" s="25">
        <f t="shared" si="0"/>
        <v>809803</v>
      </c>
      <c r="H15" s="167"/>
      <c r="I15" s="181"/>
      <c r="J15" s="184"/>
    </row>
    <row r="16" spans="1:12" x14ac:dyDescent="0.35">
      <c r="A16" s="17" t="s">
        <v>12</v>
      </c>
      <c r="B16" s="18">
        <v>9358</v>
      </c>
      <c r="C16" s="18">
        <v>232899.4703018491</v>
      </c>
      <c r="D16" s="18">
        <v>0</v>
      </c>
      <c r="E16" s="18">
        <v>0</v>
      </c>
      <c r="F16" s="25">
        <f t="shared" si="0"/>
        <v>9358</v>
      </c>
      <c r="G16" s="25">
        <f t="shared" si="0"/>
        <v>232899.4703018491</v>
      </c>
      <c r="H16" s="167"/>
      <c r="I16" s="181"/>
      <c r="J16" s="184"/>
    </row>
    <row r="17" spans="1:13" x14ac:dyDescent="0.35">
      <c r="A17" s="17" t="s">
        <v>13</v>
      </c>
      <c r="B17" s="18">
        <v>67848</v>
      </c>
      <c r="C17" s="18">
        <v>2139451</v>
      </c>
      <c r="D17" s="18">
        <v>6051</v>
      </c>
      <c r="E17" s="18">
        <v>217100</v>
      </c>
      <c r="F17" s="25">
        <f t="shared" si="0"/>
        <v>73899</v>
      </c>
      <c r="G17" s="25">
        <f t="shared" si="0"/>
        <v>2356551</v>
      </c>
      <c r="H17" s="167"/>
      <c r="I17" s="181"/>
      <c r="J17" s="184"/>
    </row>
    <row r="18" spans="1:13" ht="15" thickBot="1" x14ac:dyDescent="0.4">
      <c r="A18" s="21" t="s">
        <v>14</v>
      </c>
      <c r="B18" s="22">
        <v>2800</v>
      </c>
      <c r="C18" s="22">
        <v>79658.268999999986</v>
      </c>
      <c r="D18" s="22">
        <v>0</v>
      </c>
      <c r="E18" s="22">
        <v>0</v>
      </c>
      <c r="F18" s="26">
        <f t="shared" si="0"/>
        <v>2800</v>
      </c>
      <c r="G18" s="26">
        <f t="shared" si="0"/>
        <v>79658.268999999986</v>
      </c>
      <c r="H18" s="179"/>
      <c r="I18" s="182"/>
      <c r="J18" s="185"/>
    </row>
    <row r="19" spans="1:13" x14ac:dyDescent="0.35">
      <c r="A19" s="36" t="s">
        <v>49</v>
      </c>
      <c r="B19" s="37">
        <v>100677</v>
      </c>
      <c r="C19" s="37">
        <v>5431384.7547964938</v>
      </c>
      <c r="D19" s="37">
        <v>14629</v>
      </c>
      <c r="E19" s="37">
        <v>1876364.3164741967</v>
      </c>
      <c r="F19" s="39">
        <f t="shared" si="0"/>
        <v>115306</v>
      </c>
      <c r="G19" s="39">
        <f t="shared" si="0"/>
        <v>7307749.0712706903</v>
      </c>
      <c r="H19" s="166">
        <f>G19/G2</f>
        <v>6.2596633646327254E-2</v>
      </c>
      <c r="I19" s="180">
        <f>F19/F2</f>
        <v>6.9189065936208966E-2</v>
      </c>
      <c r="J19" s="183">
        <f>E19/G19</f>
        <v>0.25676364885746272</v>
      </c>
    </row>
    <row r="20" spans="1:13" x14ac:dyDescent="0.35">
      <c r="A20" s="17" t="s">
        <v>8</v>
      </c>
      <c r="B20" s="18">
        <v>4068</v>
      </c>
      <c r="C20" s="18">
        <v>250214</v>
      </c>
      <c r="D20" s="18">
        <v>4579</v>
      </c>
      <c r="E20" s="18">
        <v>304466</v>
      </c>
      <c r="F20" s="25">
        <f t="shared" si="0"/>
        <v>8647</v>
      </c>
      <c r="G20" s="25">
        <f t="shared" si="0"/>
        <v>554680</v>
      </c>
      <c r="H20" s="167"/>
      <c r="I20" s="181"/>
      <c r="J20" s="184"/>
    </row>
    <row r="21" spans="1:13" x14ac:dyDescent="0.35">
      <c r="A21" s="17" t="s">
        <v>9</v>
      </c>
      <c r="B21" s="18">
        <v>181</v>
      </c>
      <c r="C21" s="18">
        <v>16048</v>
      </c>
      <c r="D21" s="18">
        <v>0</v>
      </c>
      <c r="E21" s="18">
        <v>0</v>
      </c>
      <c r="F21" s="25">
        <f t="shared" si="0"/>
        <v>181</v>
      </c>
      <c r="G21" s="25">
        <f t="shared" si="0"/>
        <v>16048</v>
      </c>
      <c r="H21" s="167"/>
      <c r="I21" s="181"/>
      <c r="J21" s="184"/>
      <c r="M21" s="18"/>
    </row>
    <row r="22" spans="1:13" x14ac:dyDescent="0.35">
      <c r="A22" s="17" t="s">
        <v>10</v>
      </c>
      <c r="B22" s="18">
        <v>20852</v>
      </c>
      <c r="C22" s="18">
        <v>565354</v>
      </c>
      <c r="D22" s="18">
        <v>2217</v>
      </c>
      <c r="E22" s="18">
        <v>145624</v>
      </c>
      <c r="F22" s="25">
        <f t="shared" si="0"/>
        <v>23069</v>
      </c>
      <c r="G22" s="25">
        <f t="shared" si="0"/>
        <v>710978</v>
      </c>
      <c r="H22" s="167"/>
      <c r="I22" s="181"/>
      <c r="J22" s="184"/>
    </row>
    <row r="23" spans="1:13" x14ac:dyDescent="0.35">
      <c r="A23" s="17" t="s">
        <v>11</v>
      </c>
      <c r="B23" s="18">
        <v>22153</v>
      </c>
      <c r="C23" s="18">
        <v>1407486</v>
      </c>
      <c r="D23" s="18">
        <v>2243</v>
      </c>
      <c r="E23" s="18">
        <v>344311</v>
      </c>
      <c r="F23" s="25">
        <f t="shared" si="0"/>
        <v>24396</v>
      </c>
      <c r="G23" s="25">
        <f t="shared" si="0"/>
        <v>1751797</v>
      </c>
      <c r="H23" s="167"/>
      <c r="I23" s="181"/>
      <c r="J23" s="184"/>
    </row>
    <row r="24" spans="1:13" x14ac:dyDescent="0.35">
      <c r="A24" s="17" t="s">
        <v>12</v>
      </c>
      <c r="B24" s="18">
        <v>3426</v>
      </c>
      <c r="C24" s="18">
        <v>149809.26679649448</v>
      </c>
      <c r="D24" s="18">
        <v>206</v>
      </c>
      <c r="E24" s="18">
        <v>24337.01947419659</v>
      </c>
      <c r="F24" s="25">
        <f t="shared" si="0"/>
        <v>3632</v>
      </c>
      <c r="G24" s="25">
        <f t="shared" si="0"/>
        <v>174146.28627069108</v>
      </c>
      <c r="H24" s="167"/>
      <c r="I24" s="181"/>
      <c r="J24" s="184"/>
    </row>
    <row r="25" spans="1:13" x14ac:dyDescent="0.35">
      <c r="A25" s="17" t="s">
        <v>13</v>
      </c>
      <c r="B25" s="18">
        <v>48701</v>
      </c>
      <c r="C25" s="18">
        <v>2980747</v>
      </c>
      <c r="D25" s="18">
        <v>5290</v>
      </c>
      <c r="E25" s="18">
        <v>1046884</v>
      </c>
      <c r="F25" s="25">
        <f t="shared" si="0"/>
        <v>53991</v>
      </c>
      <c r="G25" s="25">
        <f t="shared" si="0"/>
        <v>4027631</v>
      </c>
      <c r="H25" s="167"/>
      <c r="I25" s="181"/>
      <c r="J25" s="184"/>
    </row>
    <row r="26" spans="1:13" ht="15" thickBot="1" x14ac:dyDescent="0.4">
      <c r="A26" s="21" t="s">
        <v>14</v>
      </c>
      <c r="B26" s="22">
        <v>1296</v>
      </c>
      <c r="C26" s="22">
        <v>61726.487999999896</v>
      </c>
      <c r="D26" s="22">
        <v>94</v>
      </c>
      <c r="E26" s="22">
        <v>10742.296999999991</v>
      </c>
      <c r="F26" s="26">
        <f t="shared" si="0"/>
        <v>1390</v>
      </c>
      <c r="G26" s="26">
        <f t="shared" si="0"/>
        <v>72468.784999999887</v>
      </c>
      <c r="H26" s="179"/>
      <c r="I26" s="182"/>
      <c r="J26" s="185"/>
    </row>
    <row r="27" spans="1:13" x14ac:dyDescent="0.35">
      <c r="A27" s="36" t="s">
        <v>50</v>
      </c>
      <c r="B27" s="37">
        <v>17092</v>
      </c>
      <c r="C27" s="37">
        <v>6995298.1837468352</v>
      </c>
      <c r="D27" s="37">
        <v>7749</v>
      </c>
      <c r="E27" s="37">
        <v>6247669.3648685487</v>
      </c>
      <c r="F27" s="39">
        <f t="shared" si="0"/>
        <v>24841</v>
      </c>
      <c r="G27" s="39">
        <f t="shared" si="0"/>
        <v>13242967.548615385</v>
      </c>
      <c r="H27" s="166">
        <f>G27/G2</f>
        <v>0.1134364603855692</v>
      </c>
      <c r="I27" s="180">
        <f>F27/F2</f>
        <v>1.4905777556426959E-2</v>
      </c>
      <c r="J27" s="183">
        <f>E27/G27</f>
        <v>0.47177261002363269</v>
      </c>
    </row>
    <row r="28" spans="1:13" x14ac:dyDescent="0.35">
      <c r="A28" s="17" t="s">
        <v>8</v>
      </c>
      <c r="B28" s="18">
        <v>360</v>
      </c>
      <c r="C28" s="18">
        <v>232112</v>
      </c>
      <c r="D28" s="18">
        <v>608</v>
      </c>
      <c r="E28" s="18">
        <v>413829</v>
      </c>
      <c r="F28" s="25">
        <f t="shared" si="0"/>
        <v>968</v>
      </c>
      <c r="G28" s="25">
        <f t="shared" si="0"/>
        <v>645941</v>
      </c>
      <c r="H28" s="167"/>
      <c r="I28" s="181"/>
      <c r="J28" s="184"/>
    </row>
    <row r="29" spans="1:13" x14ac:dyDescent="0.35">
      <c r="A29" s="17" t="s">
        <v>10</v>
      </c>
      <c r="B29" s="18">
        <v>4368</v>
      </c>
      <c r="C29" s="18">
        <v>1659512</v>
      </c>
      <c r="D29" s="18">
        <v>2054</v>
      </c>
      <c r="E29" s="18">
        <v>1111280</v>
      </c>
      <c r="F29" s="25">
        <f t="shared" si="0"/>
        <v>6422</v>
      </c>
      <c r="G29" s="25">
        <f t="shared" si="0"/>
        <v>2770792</v>
      </c>
      <c r="H29" s="167"/>
      <c r="I29" s="181"/>
      <c r="J29" s="184"/>
    </row>
    <row r="30" spans="1:13" x14ac:dyDescent="0.35">
      <c r="A30" s="17" t="s">
        <v>11</v>
      </c>
      <c r="B30" s="18">
        <v>2243</v>
      </c>
      <c r="C30" s="18">
        <v>2145029</v>
      </c>
      <c r="D30" s="18">
        <v>1549</v>
      </c>
      <c r="E30" s="18">
        <v>2404459</v>
      </c>
      <c r="F30" s="25">
        <f t="shared" si="0"/>
        <v>3792</v>
      </c>
      <c r="G30" s="25">
        <f t="shared" si="0"/>
        <v>4549488</v>
      </c>
      <c r="H30" s="167"/>
      <c r="I30" s="181"/>
      <c r="J30" s="184"/>
    </row>
    <row r="31" spans="1:13" x14ac:dyDescent="0.35">
      <c r="A31" s="17" t="s">
        <v>12</v>
      </c>
      <c r="B31" s="18">
        <v>318</v>
      </c>
      <c r="C31" s="18">
        <v>219712.37974683533</v>
      </c>
      <c r="D31" s="18">
        <v>215</v>
      </c>
      <c r="E31" s="18">
        <v>179826.004868549</v>
      </c>
      <c r="F31" s="25">
        <f t="shared" si="0"/>
        <v>533</v>
      </c>
      <c r="G31" s="25">
        <f t="shared" si="0"/>
        <v>399538.38461538433</v>
      </c>
      <c r="H31" s="167"/>
      <c r="I31" s="181"/>
      <c r="J31" s="184"/>
    </row>
    <row r="32" spans="1:13" x14ac:dyDescent="0.35">
      <c r="A32" s="17" t="s">
        <v>13</v>
      </c>
      <c r="B32" s="18">
        <v>9636</v>
      </c>
      <c r="C32" s="18">
        <v>2662441</v>
      </c>
      <c r="D32" s="18">
        <v>3226</v>
      </c>
      <c r="E32" s="18">
        <v>2061681</v>
      </c>
      <c r="F32" s="25">
        <f t="shared" si="0"/>
        <v>12862</v>
      </c>
      <c r="G32" s="25">
        <f t="shared" si="0"/>
        <v>4724122</v>
      </c>
      <c r="H32" s="167"/>
      <c r="I32" s="181"/>
      <c r="J32" s="184"/>
    </row>
    <row r="33" spans="1:10" ht="15" thickBot="1" x14ac:dyDescent="0.4">
      <c r="A33" s="21" t="s">
        <v>14</v>
      </c>
      <c r="B33" s="22">
        <v>167</v>
      </c>
      <c r="C33" s="22">
        <v>76491.803999999902</v>
      </c>
      <c r="D33" s="22">
        <v>97</v>
      </c>
      <c r="E33" s="22">
        <v>76594.36</v>
      </c>
      <c r="F33" s="26">
        <f t="shared" si="0"/>
        <v>264</v>
      </c>
      <c r="G33" s="26">
        <f t="shared" si="0"/>
        <v>153086.1639999999</v>
      </c>
      <c r="H33" s="179"/>
      <c r="I33" s="182"/>
      <c r="J33" s="185"/>
    </row>
    <row r="34" spans="1:10" x14ac:dyDescent="0.35">
      <c r="A34" s="36" t="s">
        <v>18</v>
      </c>
      <c r="B34" s="37">
        <v>5399</v>
      </c>
      <c r="C34" s="37">
        <v>9307493.9350000005</v>
      </c>
      <c r="D34" s="37">
        <v>4908</v>
      </c>
      <c r="E34" s="37">
        <v>48422990.00543914</v>
      </c>
      <c r="F34" s="39">
        <f>B34+D34</f>
        <v>10307</v>
      </c>
      <c r="G34" s="39">
        <f>C34+E34</f>
        <v>57730483.940439142</v>
      </c>
      <c r="H34" s="166">
        <f>G34/G2</f>
        <v>0.49450712089331261</v>
      </c>
      <c r="I34" s="169">
        <f>F34/F2</f>
        <v>6.1846885903986413E-3</v>
      </c>
      <c r="J34" s="172">
        <f>E34/G34</f>
        <v>0.83877679001266303</v>
      </c>
    </row>
    <row r="35" spans="1:10" x14ac:dyDescent="0.35">
      <c r="A35" s="17" t="s">
        <v>8</v>
      </c>
      <c r="B35" s="18">
        <v>33</v>
      </c>
      <c r="C35" s="18">
        <v>232368</v>
      </c>
      <c r="D35" s="18">
        <v>116</v>
      </c>
      <c r="E35" s="18">
        <v>2967533</v>
      </c>
      <c r="F35" s="25">
        <f>B35+D35</f>
        <v>149</v>
      </c>
      <c r="G35" s="25">
        <f>C35+E35</f>
        <v>3199901</v>
      </c>
      <c r="H35" s="167"/>
      <c r="I35" s="170"/>
      <c r="J35" s="173"/>
    </row>
    <row r="36" spans="1:10" x14ac:dyDescent="0.35">
      <c r="A36" s="17" t="s">
        <v>10</v>
      </c>
      <c r="B36" s="18">
        <v>272</v>
      </c>
      <c r="C36" s="18">
        <v>1162914</v>
      </c>
      <c r="D36" s="18">
        <v>663</v>
      </c>
      <c r="E36" s="18">
        <v>6640618</v>
      </c>
      <c r="F36" s="25">
        <f t="shared" ref="F36:G40" si="1">B36+D36</f>
        <v>935</v>
      </c>
      <c r="G36" s="25">
        <f t="shared" si="1"/>
        <v>7803532</v>
      </c>
      <c r="H36" s="167"/>
      <c r="I36" s="170"/>
      <c r="J36" s="173"/>
    </row>
    <row r="37" spans="1:10" x14ac:dyDescent="0.35">
      <c r="A37" s="17" t="s">
        <v>11</v>
      </c>
      <c r="B37" s="18">
        <v>103</v>
      </c>
      <c r="C37" s="18">
        <v>2485433</v>
      </c>
      <c r="D37" s="18">
        <v>214</v>
      </c>
      <c r="E37" s="18">
        <v>11572618</v>
      </c>
      <c r="F37" s="25">
        <f t="shared" si="1"/>
        <v>317</v>
      </c>
      <c r="G37" s="25">
        <f t="shared" si="1"/>
        <v>14058051</v>
      </c>
      <c r="H37" s="167"/>
      <c r="I37" s="170"/>
      <c r="J37" s="173"/>
    </row>
    <row r="38" spans="1:10" x14ac:dyDescent="0.35">
      <c r="A38" s="17" t="s">
        <v>12</v>
      </c>
      <c r="B38" s="18">
        <v>4</v>
      </c>
      <c r="C38" s="18">
        <v>62280</v>
      </c>
      <c r="D38" s="18">
        <v>13</v>
      </c>
      <c r="E38" s="18">
        <v>376363.68743914232</v>
      </c>
      <c r="F38" s="25">
        <f t="shared" si="1"/>
        <v>17</v>
      </c>
      <c r="G38" s="25">
        <f t="shared" si="1"/>
        <v>438643.68743914232</v>
      </c>
      <c r="H38" s="167"/>
      <c r="I38" s="170"/>
      <c r="J38" s="173"/>
    </row>
    <row r="39" spans="1:10" x14ac:dyDescent="0.35">
      <c r="A39" s="17" t="s">
        <v>13</v>
      </c>
      <c r="B39" s="18">
        <v>4983</v>
      </c>
      <c r="C39" s="18">
        <v>5365180</v>
      </c>
      <c r="D39" s="18">
        <v>3879</v>
      </c>
      <c r="E39" s="18">
        <v>26104087</v>
      </c>
      <c r="F39" s="25">
        <f t="shared" si="1"/>
        <v>8862</v>
      </c>
      <c r="G39" s="25">
        <f t="shared" si="1"/>
        <v>31469267</v>
      </c>
      <c r="H39" s="167"/>
      <c r="I39" s="170"/>
      <c r="J39" s="173"/>
    </row>
    <row r="40" spans="1:10" ht="15" thickBot="1" x14ac:dyDescent="0.4">
      <c r="A40" s="17" t="s">
        <v>14</v>
      </c>
      <c r="B40" s="18">
        <v>4</v>
      </c>
      <c r="C40" s="18">
        <v>-681.06499999998994</v>
      </c>
      <c r="D40" s="18">
        <v>23</v>
      </c>
      <c r="E40" s="18">
        <v>761770.31799999974</v>
      </c>
      <c r="F40" s="27">
        <f t="shared" si="1"/>
        <v>27</v>
      </c>
      <c r="G40" s="27">
        <f t="shared" si="1"/>
        <v>761089.25299999979</v>
      </c>
      <c r="H40" s="168"/>
      <c r="I40" s="171"/>
      <c r="J40" s="174"/>
    </row>
    <row r="41" spans="1:10" x14ac:dyDescent="0.35">
      <c r="A41" s="36" t="s">
        <v>19</v>
      </c>
      <c r="B41" s="37">
        <v>0</v>
      </c>
      <c r="C41" s="37">
        <v>99</v>
      </c>
      <c r="D41" s="37">
        <v>0</v>
      </c>
      <c r="E41" s="37">
        <v>0</v>
      </c>
      <c r="F41" s="39">
        <f>B41+D41</f>
        <v>0</v>
      </c>
      <c r="G41" s="39">
        <f>C41+E41</f>
        <v>99</v>
      </c>
      <c r="H41" s="175">
        <f>G41/G2</f>
        <v>8.4801307085778693E-7</v>
      </c>
      <c r="I41" s="175">
        <f>F41/F2</f>
        <v>0</v>
      </c>
      <c r="J41" s="177">
        <f>F42/G41</f>
        <v>0</v>
      </c>
    </row>
    <row r="42" spans="1:10" ht="15" thickBot="1" x14ac:dyDescent="0.4">
      <c r="A42" s="21" t="s">
        <v>10</v>
      </c>
      <c r="B42" s="22">
        <v>0</v>
      </c>
      <c r="C42" s="22">
        <v>99</v>
      </c>
      <c r="D42" s="22">
        <v>0</v>
      </c>
      <c r="E42" s="22">
        <v>0</v>
      </c>
      <c r="F42" s="26">
        <f t="shared" ref="F42:G42" si="2">B42+D42</f>
        <v>0</v>
      </c>
      <c r="G42" s="26">
        <f t="shared" si="2"/>
        <v>99</v>
      </c>
      <c r="H42" s="176"/>
      <c r="I42" s="176"/>
      <c r="J42" s="178"/>
    </row>
  </sheetData>
  <mergeCells count="18">
    <mergeCell ref="H3:H10"/>
    <mergeCell ref="I3:I10"/>
    <mergeCell ref="J3:J10"/>
    <mergeCell ref="H11:H18"/>
    <mergeCell ref="I11:I18"/>
    <mergeCell ref="J11:J18"/>
    <mergeCell ref="H19:H26"/>
    <mergeCell ref="I19:I26"/>
    <mergeCell ref="J19:J26"/>
    <mergeCell ref="H27:H33"/>
    <mergeCell ref="I27:I33"/>
    <mergeCell ref="J27:J33"/>
    <mergeCell ref="H34:H40"/>
    <mergeCell ref="I34:I40"/>
    <mergeCell ref="J34:J40"/>
    <mergeCell ref="H41:H42"/>
    <mergeCell ref="I41:I42"/>
    <mergeCell ref="J41:J42"/>
  </mergeCells>
  <pageMargins left="0.7" right="0.7" top="0.75" bottom="0.75" header="0.3" footer="0.3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09BCD-BB6F-4C07-83DB-32CC4B213F8E}">
  <sheetPr>
    <tabColor rgb="FFFF0000"/>
  </sheetPr>
  <dimension ref="A1:M42"/>
  <sheetViews>
    <sheetView zoomScaleNormal="100" workbookViewId="0">
      <selection activeCell="K7" sqref="K7"/>
    </sheetView>
  </sheetViews>
  <sheetFormatPr defaultRowHeight="14.5" x14ac:dyDescent="0.35"/>
  <cols>
    <col min="1" max="1" width="17.453125" customWidth="1"/>
    <col min="2" max="2" width="13.1796875" style="18" customWidth="1"/>
    <col min="3" max="3" width="14.453125" style="18" customWidth="1"/>
    <col min="4" max="4" width="13.1796875" style="18" customWidth="1"/>
    <col min="5" max="5" width="14.1796875" style="18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40">
        <f>JAN!A1</f>
        <v>2018</v>
      </c>
      <c r="B1" s="163" t="s">
        <v>0</v>
      </c>
      <c r="C1" s="41" t="s">
        <v>1</v>
      </c>
      <c r="D1" s="42" t="s">
        <v>53</v>
      </c>
      <c r="E1" s="43" t="s">
        <v>54</v>
      </c>
      <c r="F1" s="44" t="s">
        <v>2</v>
      </c>
      <c r="G1" s="45" t="s">
        <v>3</v>
      </c>
      <c r="H1" s="46" t="s">
        <v>4</v>
      </c>
      <c r="I1" s="46" t="s">
        <v>5</v>
      </c>
      <c r="J1" s="47" t="s">
        <v>58</v>
      </c>
    </row>
    <row r="2" spans="1:12" ht="15" thickBot="1" x14ac:dyDescent="0.4">
      <c r="A2" s="9" t="s">
        <v>25</v>
      </c>
      <c r="B2" s="10">
        <v>1575677</v>
      </c>
      <c r="C2" s="10">
        <v>40940944.427590653</v>
      </c>
      <c r="D2" s="10">
        <v>95877</v>
      </c>
      <c r="E2" s="10">
        <v>31678862.312999997</v>
      </c>
      <c r="F2" s="11">
        <f>B2+D2</f>
        <v>1671554</v>
      </c>
      <c r="G2" s="11">
        <f>C2+E2</f>
        <v>72619806.740590647</v>
      </c>
      <c r="H2" s="12">
        <f>SUM(H3:H42)</f>
        <v>1</v>
      </c>
      <c r="I2" s="13">
        <f>SUM(I3:I42)</f>
        <v>0.99999999999999989</v>
      </c>
      <c r="J2" s="13">
        <f>E2/G2</f>
        <v>0.43622895370903242</v>
      </c>
    </row>
    <row r="3" spans="1:12" x14ac:dyDescent="0.35">
      <c r="A3" s="48" t="s">
        <v>7</v>
      </c>
      <c r="B3" s="49">
        <v>1297835</v>
      </c>
      <c r="C3" s="49">
        <v>22560636.307695907</v>
      </c>
      <c r="D3" s="49">
        <v>53549</v>
      </c>
      <c r="E3" s="49">
        <v>998928.02099999995</v>
      </c>
      <c r="F3" s="50">
        <f>B3+D3</f>
        <v>1351384</v>
      </c>
      <c r="G3" s="50">
        <f>C3+E3</f>
        <v>23559564.328695908</v>
      </c>
      <c r="H3" s="166">
        <f>G3/G$2</f>
        <v>0.3244233961246189</v>
      </c>
      <c r="I3" s="186">
        <f>F3/F2</f>
        <v>0.80845967285531906</v>
      </c>
      <c r="J3" s="189">
        <f>E3/G3</f>
        <v>4.2400105836562112E-2</v>
      </c>
    </row>
    <row r="4" spans="1:12" x14ac:dyDescent="0.35">
      <c r="A4" s="17" t="s">
        <v>8</v>
      </c>
      <c r="B4" s="18">
        <v>28289</v>
      </c>
      <c r="C4" s="18">
        <v>485108</v>
      </c>
      <c r="D4" s="18">
        <v>28344</v>
      </c>
      <c r="E4" s="18">
        <v>488246</v>
      </c>
      <c r="F4" s="19">
        <f>B4+D4</f>
        <v>56633</v>
      </c>
      <c r="G4" s="19">
        <f t="shared" ref="F4:G33" si="0">C4+E4</f>
        <v>973354</v>
      </c>
      <c r="H4" s="167"/>
      <c r="I4" s="187"/>
      <c r="J4" s="190"/>
      <c r="L4" s="18"/>
    </row>
    <row r="5" spans="1:12" x14ac:dyDescent="0.35">
      <c r="A5" s="17" t="s">
        <v>9</v>
      </c>
      <c r="B5" s="18">
        <v>1567</v>
      </c>
      <c r="C5" s="18">
        <v>23498</v>
      </c>
      <c r="D5" s="18">
        <v>0</v>
      </c>
      <c r="E5" s="18">
        <v>0</v>
      </c>
      <c r="F5" s="19">
        <f t="shared" si="0"/>
        <v>1567</v>
      </c>
      <c r="G5" s="19">
        <f t="shared" si="0"/>
        <v>23498</v>
      </c>
      <c r="H5" s="167"/>
      <c r="I5" s="187"/>
      <c r="J5" s="190"/>
      <c r="L5" s="20"/>
    </row>
    <row r="6" spans="1:12" x14ac:dyDescent="0.35">
      <c r="A6" s="17" t="s">
        <v>10</v>
      </c>
      <c r="B6" s="18">
        <v>248438</v>
      </c>
      <c r="C6" s="18">
        <v>4322191</v>
      </c>
      <c r="D6" s="18">
        <v>912</v>
      </c>
      <c r="E6" s="18">
        <v>24562</v>
      </c>
      <c r="F6" s="19">
        <f t="shared" si="0"/>
        <v>249350</v>
      </c>
      <c r="G6" s="19">
        <f t="shared" si="0"/>
        <v>4346753</v>
      </c>
      <c r="H6" s="167"/>
      <c r="I6" s="187"/>
      <c r="J6" s="190"/>
    </row>
    <row r="7" spans="1:12" x14ac:dyDescent="0.35">
      <c r="A7" s="17" t="s">
        <v>11</v>
      </c>
      <c r="B7" s="18">
        <v>231046</v>
      </c>
      <c r="C7" s="18">
        <v>3877126</v>
      </c>
      <c r="D7" s="18">
        <v>4162</v>
      </c>
      <c r="E7" s="18">
        <v>82325</v>
      </c>
      <c r="F7" s="19">
        <f t="shared" si="0"/>
        <v>235208</v>
      </c>
      <c r="G7" s="19">
        <f t="shared" si="0"/>
        <v>3959451</v>
      </c>
      <c r="H7" s="167"/>
      <c r="I7" s="187"/>
      <c r="J7" s="190"/>
    </row>
    <row r="8" spans="1:12" x14ac:dyDescent="0.35">
      <c r="A8" s="17" t="s">
        <v>12</v>
      </c>
      <c r="B8" s="18">
        <v>41506</v>
      </c>
      <c r="C8" s="18">
        <v>763940.5116959064</v>
      </c>
      <c r="D8" s="18">
        <v>238</v>
      </c>
      <c r="E8" s="18">
        <v>5710</v>
      </c>
      <c r="F8" s="19">
        <f t="shared" si="0"/>
        <v>41744</v>
      </c>
      <c r="G8" s="19">
        <f t="shared" si="0"/>
        <v>769650.5116959064</v>
      </c>
      <c r="H8" s="167"/>
      <c r="I8" s="187"/>
      <c r="J8" s="190"/>
    </row>
    <row r="9" spans="1:12" x14ac:dyDescent="0.35">
      <c r="A9" s="17" t="s">
        <v>13</v>
      </c>
      <c r="B9" s="18">
        <v>735594</v>
      </c>
      <c r="C9" s="18">
        <v>12919656</v>
      </c>
      <c r="D9" s="18">
        <v>19888</v>
      </c>
      <c r="E9" s="18">
        <v>398012</v>
      </c>
      <c r="F9" s="19">
        <f t="shared" si="0"/>
        <v>755482</v>
      </c>
      <c r="G9" s="19">
        <f t="shared" si="0"/>
        <v>13317668</v>
      </c>
      <c r="H9" s="167"/>
      <c r="I9" s="187"/>
      <c r="J9" s="190"/>
    </row>
    <row r="10" spans="1:12" ht="15" thickBot="1" x14ac:dyDescent="0.4">
      <c r="A10" s="21" t="s">
        <v>14</v>
      </c>
      <c r="B10" s="22">
        <v>11395</v>
      </c>
      <c r="C10" s="22">
        <v>169116.796</v>
      </c>
      <c r="D10" s="22">
        <v>5</v>
      </c>
      <c r="E10" s="22">
        <v>73.021000000000001</v>
      </c>
      <c r="F10" s="23">
        <f t="shared" si="0"/>
        <v>11400</v>
      </c>
      <c r="G10" s="23">
        <f t="shared" si="0"/>
        <v>169189.81700000001</v>
      </c>
      <c r="H10" s="179"/>
      <c r="I10" s="188"/>
      <c r="J10" s="191"/>
    </row>
    <row r="11" spans="1:12" x14ac:dyDescent="0.35">
      <c r="A11" s="48" t="s">
        <v>15</v>
      </c>
      <c r="B11" s="49">
        <v>155560</v>
      </c>
      <c r="C11" s="49">
        <v>2922022.4178947369</v>
      </c>
      <c r="D11" s="49">
        <v>14920</v>
      </c>
      <c r="E11" s="49">
        <v>281032</v>
      </c>
      <c r="F11" s="51">
        <f t="shared" si="0"/>
        <v>170480</v>
      </c>
      <c r="G11" s="51">
        <f t="shared" si="0"/>
        <v>3203054.4178947369</v>
      </c>
      <c r="H11" s="166">
        <f>G11/G2</f>
        <v>4.4107173533751612E-2</v>
      </c>
      <c r="I11" s="180">
        <f>F11/F2</f>
        <v>0.10198892766850487</v>
      </c>
      <c r="J11" s="183">
        <f>E11/G11</f>
        <v>8.773875286974149E-2</v>
      </c>
    </row>
    <row r="12" spans="1:12" x14ac:dyDescent="0.35">
      <c r="A12" s="17" t="s">
        <v>8</v>
      </c>
      <c r="B12" s="18">
        <v>6460</v>
      </c>
      <c r="C12" s="18">
        <v>99678</v>
      </c>
      <c r="D12" s="18">
        <v>6460</v>
      </c>
      <c r="E12" s="18">
        <v>99678</v>
      </c>
      <c r="F12" s="25">
        <f t="shared" si="0"/>
        <v>12920</v>
      </c>
      <c r="G12" s="25">
        <f t="shared" si="0"/>
        <v>199356</v>
      </c>
      <c r="H12" s="167"/>
      <c r="I12" s="181"/>
      <c r="J12" s="184"/>
    </row>
    <row r="13" spans="1:12" x14ac:dyDescent="0.35">
      <c r="A13" s="17" t="s">
        <v>9</v>
      </c>
      <c r="B13" s="18">
        <v>114</v>
      </c>
      <c r="C13" s="18">
        <v>1447</v>
      </c>
      <c r="D13" s="18">
        <v>0</v>
      </c>
      <c r="E13" s="18">
        <v>0</v>
      </c>
      <c r="F13" s="25">
        <f t="shared" si="0"/>
        <v>114</v>
      </c>
      <c r="G13" s="25">
        <f t="shared" si="0"/>
        <v>1447</v>
      </c>
      <c r="H13" s="167"/>
      <c r="I13" s="181"/>
      <c r="J13" s="184"/>
    </row>
    <row r="14" spans="1:12" x14ac:dyDescent="0.35">
      <c r="A14" s="17" t="s">
        <v>10</v>
      </c>
      <c r="B14" s="18">
        <v>39367</v>
      </c>
      <c r="C14" s="18">
        <v>765969</v>
      </c>
      <c r="D14" s="18">
        <v>86</v>
      </c>
      <c r="E14" s="18">
        <v>2382</v>
      </c>
      <c r="F14" s="25">
        <f t="shared" si="0"/>
        <v>39453</v>
      </c>
      <c r="G14" s="25">
        <f t="shared" si="0"/>
        <v>768351</v>
      </c>
      <c r="H14" s="167"/>
      <c r="I14" s="181"/>
      <c r="J14" s="184"/>
    </row>
    <row r="15" spans="1:12" x14ac:dyDescent="0.35">
      <c r="A15" s="17" t="s">
        <v>11</v>
      </c>
      <c r="B15" s="18">
        <v>28951</v>
      </c>
      <c r="C15" s="18">
        <v>504615</v>
      </c>
      <c r="D15" s="18">
        <v>2198</v>
      </c>
      <c r="E15" s="18">
        <v>45860</v>
      </c>
      <c r="F15" s="25">
        <f t="shared" si="0"/>
        <v>31149</v>
      </c>
      <c r="G15" s="25">
        <f t="shared" si="0"/>
        <v>550475</v>
      </c>
      <c r="H15" s="167"/>
      <c r="I15" s="181"/>
      <c r="J15" s="184"/>
    </row>
    <row r="16" spans="1:12" x14ac:dyDescent="0.35">
      <c r="A16" s="17" t="s">
        <v>12</v>
      </c>
      <c r="B16" s="18">
        <v>9440</v>
      </c>
      <c r="C16" s="18">
        <v>167148.65789473683</v>
      </c>
      <c r="D16" s="18">
        <v>0</v>
      </c>
      <c r="E16" s="18">
        <v>0</v>
      </c>
      <c r="F16" s="25">
        <f t="shared" si="0"/>
        <v>9440</v>
      </c>
      <c r="G16" s="25">
        <f t="shared" si="0"/>
        <v>167148.65789473683</v>
      </c>
      <c r="H16" s="167"/>
      <c r="I16" s="181"/>
      <c r="J16" s="184"/>
    </row>
    <row r="17" spans="1:13" x14ac:dyDescent="0.35">
      <c r="A17" s="17" t="s">
        <v>13</v>
      </c>
      <c r="B17" s="18">
        <v>68427</v>
      </c>
      <c r="C17" s="18">
        <v>1330896</v>
      </c>
      <c r="D17" s="18">
        <v>6176</v>
      </c>
      <c r="E17" s="18">
        <v>133112</v>
      </c>
      <c r="F17" s="25">
        <f t="shared" si="0"/>
        <v>74603</v>
      </c>
      <c r="G17" s="25">
        <f t="shared" si="0"/>
        <v>1464008</v>
      </c>
      <c r="H17" s="167"/>
      <c r="I17" s="181"/>
      <c r="J17" s="184"/>
    </row>
    <row r="18" spans="1:13" ht="15" thickBot="1" x14ac:dyDescent="0.4">
      <c r="A18" s="21" t="s">
        <v>14</v>
      </c>
      <c r="B18" s="22">
        <v>2801</v>
      </c>
      <c r="C18" s="22">
        <v>52268.7599999999</v>
      </c>
      <c r="D18" s="22">
        <v>0</v>
      </c>
      <c r="E18" s="22">
        <v>0</v>
      </c>
      <c r="F18" s="26">
        <f t="shared" si="0"/>
        <v>2801</v>
      </c>
      <c r="G18" s="26">
        <f t="shared" si="0"/>
        <v>52268.7599999999</v>
      </c>
      <c r="H18" s="179"/>
      <c r="I18" s="182"/>
      <c r="J18" s="185"/>
    </row>
    <row r="19" spans="1:13" x14ac:dyDescent="0.35">
      <c r="A19" s="48" t="s">
        <v>49</v>
      </c>
      <c r="B19" s="49">
        <v>100075</v>
      </c>
      <c r="C19" s="49">
        <v>4026741.7450000001</v>
      </c>
      <c r="D19" s="49">
        <v>14737</v>
      </c>
      <c r="E19" s="49">
        <v>1375745.4480000001</v>
      </c>
      <c r="F19" s="51">
        <f t="shared" si="0"/>
        <v>114812</v>
      </c>
      <c r="G19" s="51">
        <f t="shared" si="0"/>
        <v>5402487.193</v>
      </c>
      <c r="H19" s="166">
        <f>G19/G2</f>
        <v>7.4394127931220369E-2</v>
      </c>
      <c r="I19" s="180">
        <f>F19/F2</f>
        <v>6.8685785801715055E-2</v>
      </c>
      <c r="J19" s="183">
        <f>E19/G19</f>
        <v>0.25465038580425564</v>
      </c>
    </row>
    <row r="20" spans="1:13" x14ac:dyDescent="0.35">
      <c r="A20" s="17" t="s">
        <v>8</v>
      </c>
      <c r="B20" s="18">
        <v>4064</v>
      </c>
      <c r="C20" s="18">
        <v>201754</v>
      </c>
      <c r="D20" s="18">
        <v>4573</v>
      </c>
      <c r="E20" s="18">
        <v>237456</v>
      </c>
      <c r="F20" s="25">
        <f t="shared" si="0"/>
        <v>8637</v>
      </c>
      <c r="G20" s="25">
        <f t="shared" si="0"/>
        <v>439210</v>
      </c>
      <c r="H20" s="167"/>
      <c r="I20" s="181"/>
      <c r="J20" s="184"/>
    </row>
    <row r="21" spans="1:13" x14ac:dyDescent="0.35">
      <c r="A21" s="17" t="s">
        <v>9</v>
      </c>
      <c r="B21" s="18">
        <v>181</v>
      </c>
      <c r="C21" s="18">
        <v>12509</v>
      </c>
      <c r="D21" s="18">
        <v>0</v>
      </c>
      <c r="E21" s="18">
        <v>0</v>
      </c>
      <c r="F21" s="25">
        <f t="shared" si="0"/>
        <v>181</v>
      </c>
      <c r="G21" s="25">
        <f t="shared" si="0"/>
        <v>12509</v>
      </c>
      <c r="H21" s="167"/>
      <c r="I21" s="181"/>
      <c r="J21" s="184"/>
      <c r="M21" s="18"/>
    </row>
    <row r="22" spans="1:13" x14ac:dyDescent="0.35">
      <c r="A22" s="17" t="s">
        <v>10</v>
      </c>
      <c r="B22" s="18">
        <v>20732</v>
      </c>
      <c r="C22" s="18">
        <v>419740</v>
      </c>
      <c r="D22" s="18">
        <v>2228</v>
      </c>
      <c r="E22" s="18">
        <v>101043</v>
      </c>
      <c r="F22" s="25">
        <f t="shared" si="0"/>
        <v>22960</v>
      </c>
      <c r="G22" s="25">
        <f t="shared" si="0"/>
        <v>520783</v>
      </c>
      <c r="H22" s="167"/>
      <c r="I22" s="181"/>
      <c r="J22" s="184"/>
    </row>
    <row r="23" spans="1:13" x14ac:dyDescent="0.35">
      <c r="A23" s="17" t="s">
        <v>11</v>
      </c>
      <c r="B23" s="18">
        <v>22070</v>
      </c>
      <c r="C23" s="18">
        <v>1035908</v>
      </c>
      <c r="D23" s="18">
        <v>2243</v>
      </c>
      <c r="E23" s="18">
        <v>236604</v>
      </c>
      <c r="F23" s="25">
        <f t="shared" si="0"/>
        <v>24313</v>
      </c>
      <c r="G23" s="25">
        <f t="shared" si="0"/>
        <v>1272512</v>
      </c>
      <c r="H23" s="167"/>
      <c r="I23" s="181"/>
      <c r="J23" s="184"/>
    </row>
    <row r="24" spans="1:13" x14ac:dyDescent="0.35">
      <c r="A24" s="17" t="s">
        <v>12</v>
      </c>
      <c r="B24" s="18">
        <v>3413</v>
      </c>
      <c r="C24" s="18">
        <v>119190</v>
      </c>
      <c r="D24" s="18">
        <v>207</v>
      </c>
      <c r="E24" s="18">
        <v>16440</v>
      </c>
      <c r="F24" s="25">
        <f t="shared" si="0"/>
        <v>3620</v>
      </c>
      <c r="G24" s="25">
        <f t="shared" si="0"/>
        <v>135630</v>
      </c>
      <c r="H24" s="167"/>
      <c r="I24" s="181"/>
      <c r="J24" s="184"/>
    </row>
    <row r="25" spans="1:13" x14ac:dyDescent="0.35">
      <c r="A25" s="17" t="s">
        <v>13</v>
      </c>
      <c r="B25" s="18">
        <v>48323</v>
      </c>
      <c r="C25" s="18">
        <v>2195232</v>
      </c>
      <c r="D25" s="18">
        <v>5390</v>
      </c>
      <c r="E25" s="18">
        <v>772559</v>
      </c>
      <c r="F25" s="25">
        <f t="shared" si="0"/>
        <v>53713</v>
      </c>
      <c r="G25" s="25">
        <f t="shared" si="0"/>
        <v>2967791</v>
      </c>
      <c r="H25" s="167"/>
      <c r="I25" s="181"/>
      <c r="J25" s="184"/>
    </row>
    <row r="26" spans="1:13" ht="15" thickBot="1" x14ac:dyDescent="0.4">
      <c r="A26" s="21" t="s">
        <v>14</v>
      </c>
      <c r="B26" s="22">
        <v>1292</v>
      </c>
      <c r="C26" s="22">
        <v>42408.744999999901</v>
      </c>
      <c r="D26" s="22">
        <v>96</v>
      </c>
      <c r="E26" s="22">
        <v>11643.447999999991</v>
      </c>
      <c r="F26" s="26">
        <f t="shared" si="0"/>
        <v>1388</v>
      </c>
      <c r="G26" s="26">
        <f t="shared" si="0"/>
        <v>54052.19299999989</v>
      </c>
      <c r="H26" s="179"/>
      <c r="I26" s="182"/>
      <c r="J26" s="185"/>
    </row>
    <row r="27" spans="1:13" x14ac:dyDescent="0.35">
      <c r="A27" s="48" t="s">
        <v>50</v>
      </c>
      <c r="B27" s="49">
        <v>16842</v>
      </c>
      <c r="C27" s="49">
        <v>4688206.4079999998</v>
      </c>
      <c r="D27" s="49">
        <v>7783</v>
      </c>
      <c r="E27" s="49">
        <v>4359625.2419999996</v>
      </c>
      <c r="F27" s="51">
        <f t="shared" si="0"/>
        <v>24625</v>
      </c>
      <c r="G27" s="51">
        <f t="shared" si="0"/>
        <v>9047831.6499999985</v>
      </c>
      <c r="H27" s="166">
        <f>G27/G2</f>
        <v>0.12459178915636988</v>
      </c>
      <c r="I27" s="180">
        <f>F27/F2</f>
        <v>1.4731800468306737E-2</v>
      </c>
      <c r="J27" s="183">
        <f>E27/G27</f>
        <v>0.48184199382180154</v>
      </c>
    </row>
    <row r="28" spans="1:13" x14ac:dyDescent="0.35">
      <c r="A28" s="17" t="s">
        <v>8</v>
      </c>
      <c r="B28" s="18">
        <v>356</v>
      </c>
      <c r="C28" s="18">
        <v>179856</v>
      </c>
      <c r="D28" s="18">
        <v>605</v>
      </c>
      <c r="E28" s="18">
        <v>316609</v>
      </c>
      <c r="F28" s="25">
        <f t="shared" si="0"/>
        <v>961</v>
      </c>
      <c r="G28" s="25">
        <f t="shared" si="0"/>
        <v>496465</v>
      </c>
      <c r="H28" s="167"/>
      <c r="I28" s="181"/>
      <c r="J28" s="184"/>
    </row>
    <row r="29" spans="1:13" x14ac:dyDescent="0.35">
      <c r="A29" s="17" t="s">
        <v>10</v>
      </c>
      <c r="B29" s="18">
        <v>4349</v>
      </c>
      <c r="C29" s="18">
        <v>1218026</v>
      </c>
      <c r="D29" s="18">
        <v>2057</v>
      </c>
      <c r="E29" s="18">
        <v>808674</v>
      </c>
      <c r="F29" s="25">
        <f t="shared" si="0"/>
        <v>6406</v>
      </c>
      <c r="G29" s="25">
        <f t="shared" si="0"/>
        <v>2026700</v>
      </c>
      <c r="H29" s="167"/>
      <c r="I29" s="181"/>
      <c r="J29" s="184"/>
    </row>
    <row r="30" spans="1:13" x14ac:dyDescent="0.35">
      <c r="A30" s="17" t="s">
        <v>11</v>
      </c>
      <c r="B30" s="18">
        <v>2229</v>
      </c>
      <c r="C30" s="18">
        <v>1295717</v>
      </c>
      <c r="D30" s="18">
        <v>1557</v>
      </c>
      <c r="E30" s="18">
        <v>1545830</v>
      </c>
      <c r="F30" s="25">
        <f t="shared" si="0"/>
        <v>3786</v>
      </c>
      <c r="G30" s="25">
        <f t="shared" si="0"/>
        <v>2841547</v>
      </c>
      <c r="H30" s="167"/>
      <c r="I30" s="181"/>
      <c r="J30" s="184"/>
    </row>
    <row r="31" spans="1:13" x14ac:dyDescent="0.35">
      <c r="A31" s="17" t="s">
        <v>12</v>
      </c>
      <c r="B31" s="18">
        <v>318</v>
      </c>
      <c r="C31" s="18">
        <v>157070</v>
      </c>
      <c r="D31" s="18">
        <v>216</v>
      </c>
      <c r="E31" s="18">
        <v>152870</v>
      </c>
      <c r="F31" s="25">
        <f t="shared" si="0"/>
        <v>534</v>
      </c>
      <c r="G31" s="25">
        <f t="shared" si="0"/>
        <v>309940</v>
      </c>
      <c r="H31" s="167"/>
      <c r="I31" s="181"/>
      <c r="J31" s="184"/>
    </row>
    <row r="32" spans="1:13" x14ac:dyDescent="0.35">
      <c r="A32" s="17" t="s">
        <v>13</v>
      </c>
      <c r="B32" s="18">
        <v>9427</v>
      </c>
      <c r="C32" s="18">
        <v>1784844</v>
      </c>
      <c r="D32" s="18">
        <v>3253</v>
      </c>
      <c r="E32" s="18">
        <v>1485365</v>
      </c>
      <c r="F32" s="25">
        <f t="shared" si="0"/>
        <v>12680</v>
      </c>
      <c r="G32" s="25">
        <f t="shared" si="0"/>
        <v>3270209</v>
      </c>
      <c r="H32" s="167"/>
      <c r="I32" s="181"/>
      <c r="J32" s="184"/>
    </row>
    <row r="33" spans="1:10" ht="15" thickBot="1" x14ac:dyDescent="0.4">
      <c r="A33" s="21" t="s">
        <v>14</v>
      </c>
      <c r="B33" s="22">
        <v>163</v>
      </c>
      <c r="C33" s="22">
        <v>52693.407999999901</v>
      </c>
      <c r="D33" s="22">
        <v>95</v>
      </c>
      <c r="E33" s="22">
        <v>50277.241999999998</v>
      </c>
      <c r="F33" s="26">
        <f t="shared" si="0"/>
        <v>258</v>
      </c>
      <c r="G33" s="26">
        <f t="shared" si="0"/>
        <v>102970.64999999991</v>
      </c>
      <c r="H33" s="179"/>
      <c r="I33" s="182"/>
      <c r="J33" s="185"/>
    </row>
    <row r="34" spans="1:10" x14ac:dyDescent="0.35">
      <c r="A34" s="48" t="s">
        <v>18</v>
      </c>
      <c r="B34" s="49">
        <v>5365</v>
      </c>
      <c r="C34" s="49">
        <v>6743237.5489999996</v>
      </c>
      <c r="D34" s="49">
        <v>4888</v>
      </c>
      <c r="E34" s="49">
        <v>24663531.601999998</v>
      </c>
      <c r="F34" s="51">
        <f>B34+D34</f>
        <v>10253</v>
      </c>
      <c r="G34" s="51">
        <f>C34+E34</f>
        <v>31406769.150999997</v>
      </c>
      <c r="H34" s="166">
        <f>G34/G2</f>
        <v>0.43248213621925363</v>
      </c>
      <c r="I34" s="169">
        <f>F34/F2</f>
        <v>6.1338132061542735E-3</v>
      </c>
      <c r="J34" s="172">
        <f>E34/G34</f>
        <v>0.78529349782592039</v>
      </c>
    </row>
    <row r="35" spans="1:10" x14ac:dyDescent="0.35">
      <c r="A35" s="17" t="s">
        <v>8</v>
      </c>
      <c r="B35" s="18">
        <v>34</v>
      </c>
      <c r="C35" s="18">
        <v>311261</v>
      </c>
      <c r="D35" s="18">
        <v>119</v>
      </c>
      <c r="E35" s="18">
        <v>3207928</v>
      </c>
      <c r="F35" s="25">
        <f>B35+D35</f>
        <v>153</v>
      </c>
      <c r="G35" s="25">
        <f>C35+E35</f>
        <v>3519189</v>
      </c>
      <c r="H35" s="167"/>
      <c r="I35" s="170"/>
      <c r="J35" s="173"/>
    </row>
    <row r="36" spans="1:10" x14ac:dyDescent="0.35">
      <c r="A36" s="17" t="s">
        <v>10</v>
      </c>
      <c r="B36" s="18">
        <v>268</v>
      </c>
      <c r="C36" s="18">
        <v>965829</v>
      </c>
      <c r="D36" s="18">
        <v>665</v>
      </c>
      <c r="E36" s="18">
        <v>5798232</v>
      </c>
      <c r="F36" s="25">
        <f t="shared" ref="F36:G40" si="1">B36+D36</f>
        <v>933</v>
      </c>
      <c r="G36" s="25">
        <f t="shared" si="1"/>
        <v>6764061</v>
      </c>
      <c r="H36" s="167"/>
      <c r="I36" s="170"/>
      <c r="J36" s="173"/>
    </row>
    <row r="37" spans="1:10" x14ac:dyDescent="0.35">
      <c r="A37" s="17" t="s">
        <v>11</v>
      </c>
      <c r="B37" s="18">
        <v>100</v>
      </c>
      <c r="C37" s="18">
        <v>2288725</v>
      </c>
      <c r="D37" s="18">
        <v>215</v>
      </c>
      <c r="E37" s="18">
        <v>964514</v>
      </c>
      <c r="F37" s="25">
        <f t="shared" si="1"/>
        <v>315</v>
      </c>
      <c r="G37" s="25">
        <f t="shared" si="1"/>
        <v>3253239</v>
      </c>
      <c r="H37" s="167"/>
      <c r="I37" s="170"/>
      <c r="J37" s="173"/>
    </row>
    <row r="38" spans="1:10" x14ac:dyDescent="0.35">
      <c r="A38" s="17" t="s">
        <v>12</v>
      </c>
      <c r="B38" s="18">
        <v>4</v>
      </c>
      <c r="C38" s="18">
        <v>67300</v>
      </c>
      <c r="D38" s="18">
        <v>13</v>
      </c>
      <c r="E38" s="18">
        <v>285340</v>
      </c>
      <c r="F38" s="25">
        <f t="shared" si="1"/>
        <v>17</v>
      </c>
      <c r="G38" s="25">
        <f t="shared" si="1"/>
        <v>352640</v>
      </c>
      <c r="H38" s="167"/>
      <c r="I38" s="170"/>
      <c r="J38" s="173"/>
    </row>
    <row r="39" spans="1:10" x14ac:dyDescent="0.35">
      <c r="A39" s="17" t="s">
        <v>13</v>
      </c>
      <c r="B39" s="18">
        <v>4955</v>
      </c>
      <c r="C39" s="18">
        <v>3096732</v>
      </c>
      <c r="D39" s="18">
        <v>3853</v>
      </c>
      <c r="E39" s="18">
        <v>13739286</v>
      </c>
      <c r="F39" s="25">
        <f t="shared" si="1"/>
        <v>8808</v>
      </c>
      <c r="G39" s="25">
        <f t="shared" si="1"/>
        <v>16836018</v>
      </c>
      <c r="H39" s="167"/>
      <c r="I39" s="170"/>
      <c r="J39" s="173"/>
    </row>
    <row r="40" spans="1:10" ht="15" thickBot="1" x14ac:dyDescent="0.4">
      <c r="A40" s="17" t="s">
        <v>14</v>
      </c>
      <c r="B40" s="18">
        <v>4</v>
      </c>
      <c r="C40" s="18">
        <v>13390.548999999899</v>
      </c>
      <c r="D40" s="18">
        <v>23</v>
      </c>
      <c r="E40" s="18">
        <v>668231.60199999902</v>
      </c>
      <c r="F40" s="27">
        <f t="shared" si="1"/>
        <v>27</v>
      </c>
      <c r="G40" s="27">
        <f t="shared" si="1"/>
        <v>681622.15099999891</v>
      </c>
      <c r="H40" s="168"/>
      <c r="I40" s="171"/>
      <c r="J40" s="174"/>
    </row>
    <row r="41" spans="1:10" x14ac:dyDescent="0.35">
      <c r="A41" s="48" t="s">
        <v>19</v>
      </c>
      <c r="B41" s="49">
        <v>0</v>
      </c>
      <c r="C41" s="49">
        <v>100</v>
      </c>
      <c r="D41" s="49">
        <v>0</v>
      </c>
      <c r="E41" s="49">
        <v>0</v>
      </c>
      <c r="F41" s="51">
        <f>B41+D41</f>
        <v>0</v>
      </c>
      <c r="G41" s="51">
        <f>C41+E41</f>
        <v>100</v>
      </c>
      <c r="H41" s="175">
        <f>G41/G2</f>
        <v>1.3770347855264295E-6</v>
      </c>
      <c r="I41" s="175">
        <f>F41/F2</f>
        <v>0</v>
      </c>
      <c r="J41" s="177">
        <f>F42/G41</f>
        <v>0</v>
      </c>
    </row>
    <row r="42" spans="1:10" ht="15" thickBot="1" x14ac:dyDescent="0.4">
      <c r="A42" s="21" t="s">
        <v>10</v>
      </c>
      <c r="B42" s="22">
        <v>0</v>
      </c>
      <c r="C42" s="22">
        <v>100</v>
      </c>
      <c r="D42" s="22">
        <v>0</v>
      </c>
      <c r="E42" s="22">
        <v>0</v>
      </c>
      <c r="F42" s="26">
        <f t="shared" ref="F42:G42" si="2">B42+D42</f>
        <v>0</v>
      </c>
      <c r="G42" s="26">
        <f t="shared" si="2"/>
        <v>100</v>
      </c>
      <c r="H42" s="176"/>
      <c r="I42" s="176"/>
      <c r="J42" s="178"/>
    </row>
  </sheetData>
  <mergeCells count="18">
    <mergeCell ref="H3:H10"/>
    <mergeCell ref="I3:I10"/>
    <mergeCell ref="J3:J10"/>
    <mergeCell ref="H11:H18"/>
    <mergeCell ref="I11:I18"/>
    <mergeCell ref="J11:J18"/>
    <mergeCell ref="H19:H26"/>
    <mergeCell ref="I19:I26"/>
    <mergeCell ref="J19:J26"/>
    <mergeCell ref="H27:H33"/>
    <mergeCell ref="I27:I33"/>
    <mergeCell ref="J27:J33"/>
    <mergeCell ref="H34:H40"/>
    <mergeCell ref="I34:I40"/>
    <mergeCell ref="J34:J40"/>
    <mergeCell ref="H41:H42"/>
    <mergeCell ref="I41:I42"/>
    <mergeCell ref="J41:J42"/>
  </mergeCells>
  <pageMargins left="0.7" right="0.7" top="0.75" bottom="0.75" header="0.3" footer="0.3"/>
  <pageSetup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05C20-A284-4FC2-ADBD-B6E11F7AB37B}">
  <sheetPr>
    <tabColor rgb="FFFF0000"/>
  </sheetPr>
  <dimension ref="A1:M42"/>
  <sheetViews>
    <sheetView zoomScaleNormal="100" workbookViewId="0">
      <selection activeCell="K8" sqref="K8"/>
    </sheetView>
  </sheetViews>
  <sheetFormatPr defaultRowHeight="14.5" x14ac:dyDescent="0.35"/>
  <cols>
    <col min="1" max="1" width="17.453125" customWidth="1"/>
    <col min="2" max="2" width="13.1796875" style="18" customWidth="1"/>
    <col min="3" max="3" width="14.453125" style="18" customWidth="1"/>
    <col min="4" max="4" width="13.1796875" style="18" customWidth="1"/>
    <col min="5" max="5" width="14.1796875" style="18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40">
        <f>JAN!A1</f>
        <v>2018</v>
      </c>
      <c r="B1" s="163" t="s">
        <v>0</v>
      </c>
      <c r="C1" s="41" t="s">
        <v>1</v>
      </c>
      <c r="D1" s="42" t="s">
        <v>53</v>
      </c>
      <c r="E1" s="43" t="s">
        <v>54</v>
      </c>
      <c r="F1" s="44" t="s">
        <v>2</v>
      </c>
      <c r="G1" s="45" t="s">
        <v>3</v>
      </c>
      <c r="H1" s="46" t="s">
        <v>4</v>
      </c>
      <c r="I1" s="46" t="s">
        <v>5</v>
      </c>
      <c r="J1" s="47" t="s">
        <v>58</v>
      </c>
    </row>
    <row r="2" spans="1:12" ht="15" thickBot="1" x14ac:dyDescent="0.4">
      <c r="A2" s="9" t="s">
        <v>26</v>
      </c>
      <c r="B2" s="10">
        <v>1621191</v>
      </c>
      <c r="C2" s="10">
        <v>38194815.617588691</v>
      </c>
      <c r="D2" s="10">
        <v>98648</v>
      </c>
      <c r="E2" s="10">
        <v>44202972.306999996</v>
      </c>
      <c r="F2" s="11">
        <f>B2+D2</f>
        <v>1719839</v>
      </c>
      <c r="G2" s="11">
        <f>C2+E2</f>
        <v>82397787.92458868</v>
      </c>
      <c r="H2" s="12">
        <f>SUM(H3:H42)</f>
        <v>1</v>
      </c>
      <c r="I2" s="13">
        <f>SUM(I3:I42)</f>
        <v>1</v>
      </c>
      <c r="J2" s="13">
        <f>E2/G2</f>
        <v>0.53645824020731014</v>
      </c>
    </row>
    <row r="3" spans="1:12" x14ac:dyDescent="0.35">
      <c r="A3" s="48" t="s">
        <v>7</v>
      </c>
      <c r="B3" s="49">
        <v>1338802</v>
      </c>
      <c r="C3" s="49">
        <v>19836786.777999997</v>
      </c>
      <c r="D3" s="49">
        <v>55162</v>
      </c>
      <c r="E3" s="49">
        <v>875201.09100000001</v>
      </c>
      <c r="F3" s="50">
        <f>B3+D3</f>
        <v>1393964</v>
      </c>
      <c r="G3" s="50">
        <f>C3+E3</f>
        <v>20711987.868999995</v>
      </c>
      <c r="H3" s="166">
        <f>G3/G$2</f>
        <v>0.25136582414027697</v>
      </c>
      <c r="I3" s="186">
        <f>F3/F2</f>
        <v>0.81052005449347297</v>
      </c>
      <c r="J3" s="189">
        <f>E3/G3</f>
        <v>4.2255774604326085E-2</v>
      </c>
    </row>
    <row r="4" spans="1:12" x14ac:dyDescent="0.35">
      <c r="A4" s="17" t="s">
        <v>8</v>
      </c>
      <c r="B4" s="18">
        <v>28187</v>
      </c>
      <c r="C4" s="18">
        <v>400467</v>
      </c>
      <c r="D4" s="18">
        <v>28242</v>
      </c>
      <c r="E4" s="18">
        <v>403559</v>
      </c>
      <c r="F4" s="19">
        <f>B4+D4</f>
        <v>56429</v>
      </c>
      <c r="G4" s="19">
        <f t="shared" ref="F4:G33" si="0">C4+E4</f>
        <v>804026</v>
      </c>
      <c r="H4" s="167"/>
      <c r="I4" s="187"/>
      <c r="J4" s="190"/>
      <c r="L4" s="18"/>
    </row>
    <row r="5" spans="1:12" x14ac:dyDescent="0.35">
      <c r="A5" s="17" t="s">
        <v>9</v>
      </c>
      <c r="B5" s="18">
        <v>1564</v>
      </c>
      <c r="C5" s="18">
        <v>24737</v>
      </c>
      <c r="D5" s="18">
        <v>0</v>
      </c>
      <c r="E5" s="18">
        <v>0</v>
      </c>
      <c r="F5" s="19">
        <f t="shared" si="0"/>
        <v>1564</v>
      </c>
      <c r="G5" s="19">
        <f t="shared" si="0"/>
        <v>24737</v>
      </c>
      <c r="H5" s="167"/>
      <c r="I5" s="187"/>
      <c r="J5" s="190"/>
      <c r="L5" s="20"/>
    </row>
    <row r="6" spans="1:12" x14ac:dyDescent="0.35">
      <c r="A6" s="17" t="s">
        <v>10</v>
      </c>
      <c r="B6" s="18">
        <v>249022</v>
      </c>
      <c r="C6" s="18">
        <v>3940400</v>
      </c>
      <c r="D6" s="18">
        <v>901</v>
      </c>
      <c r="E6" s="18">
        <v>20375</v>
      </c>
      <c r="F6" s="19">
        <f t="shared" si="0"/>
        <v>249923</v>
      </c>
      <c r="G6" s="19">
        <f t="shared" si="0"/>
        <v>3960775</v>
      </c>
      <c r="H6" s="167"/>
      <c r="I6" s="187"/>
      <c r="J6" s="190"/>
    </row>
    <row r="7" spans="1:12" x14ac:dyDescent="0.35">
      <c r="A7" s="17" t="s">
        <v>11</v>
      </c>
      <c r="B7" s="18">
        <v>230804</v>
      </c>
      <c r="C7" s="18">
        <v>3231918</v>
      </c>
      <c r="D7" s="18">
        <v>4302</v>
      </c>
      <c r="E7" s="18">
        <v>70677</v>
      </c>
      <c r="F7" s="19">
        <f t="shared" si="0"/>
        <v>235106</v>
      </c>
      <c r="G7" s="19">
        <f t="shared" si="0"/>
        <v>3302595</v>
      </c>
      <c r="H7" s="167"/>
      <c r="I7" s="187"/>
      <c r="J7" s="190"/>
    </row>
    <row r="8" spans="1:12" x14ac:dyDescent="0.35">
      <c r="A8" s="17" t="s">
        <v>12</v>
      </c>
      <c r="B8" s="18">
        <v>41469</v>
      </c>
      <c r="C8" s="18">
        <v>616920</v>
      </c>
      <c r="D8" s="18">
        <v>238</v>
      </c>
      <c r="E8" s="18">
        <v>5580</v>
      </c>
      <c r="F8" s="19">
        <f t="shared" si="0"/>
        <v>41707</v>
      </c>
      <c r="G8" s="19">
        <f t="shared" si="0"/>
        <v>622500</v>
      </c>
      <c r="H8" s="167"/>
      <c r="I8" s="187"/>
      <c r="J8" s="190"/>
    </row>
    <row r="9" spans="1:12" x14ac:dyDescent="0.35">
      <c r="A9" s="17" t="s">
        <v>13</v>
      </c>
      <c r="B9" s="18">
        <v>776356</v>
      </c>
      <c r="C9" s="18">
        <v>11468512</v>
      </c>
      <c r="D9" s="18">
        <v>21474</v>
      </c>
      <c r="E9" s="18">
        <v>374937</v>
      </c>
      <c r="F9" s="19">
        <f t="shared" si="0"/>
        <v>797830</v>
      </c>
      <c r="G9" s="19">
        <f t="shared" si="0"/>
        <v>11843449</v>
      </c>
      <c r="H9" s="167"/>
      <c r="I9" s="187"/>
      <c r="J9" s="190"/>
    </row>
    <row r="10" spans="1:12" ht="15" thickBot="1" x14ac:dyDescent="0.4">
      <c r="A10" s="21" t="s">
        <v>14</v>
      </c>
      <c r="B10" s="22">
        <v>11400</v>
      </c>
      <c r="C10" s="22">
        <v>153832.77799999889</v>
      </c>
      <c r="D10" s="22">
        <v>5</v>
      </c>
      <c r="E10" s="22">
        <v>73.090999999999894</v>
      </c>
      <c r="F10" s="23">
        <f t="shared" si="0"/>
        <v>11405</v>
      </c>
      <c r="G10" s="23">
        <f t="shared" si="0"/>
        <v>153905.86899999887</v>
      </c>
      <c r="H10" s="179"/>
      <c r="I10" s="188"/>
      <c r="J10" s="191"/>
    </row>
    <row r="11" spans="1:12" x14ac:dyDescent="0.35">
      <c r="A11" s="48" t="s">
        <v>15</v>
      </c>
      <c r="B11" s="49">
        <v>157224</v>
      </c>
      <c r="C11" s="49">
        <v>2485103.4795886939</v>
      </c>
      <c r="D11" s="49">
        <v>15351</v>
      </c>
      <c r="E11" s="49">
        <v>241667</v>
      </c>
      <c r="F11" s="51">
        <f t="shared" si="0"/>
        <v>172575</v>
      </c>
      <c r="G11" s="51">
        <f t="shared" si="0"/>
        <v>2726770.4795886939</v>
      </c>
      <c r="H11" s="166">
        <f>G11/G2</f>
        <v>3.3092763146557562E-2</v>
      </c>
      <c r="I11" s="180">
        <f>F11/F2</f>
        <v>0.10034369496214471</v>
      </c>
      <c r="J11" s="183">
        <f>E11/G11</f>
        <v>8.8627554760844066E-2</v>
      </c>
    </row>
    <row r="12" spans="1:12" x14ac:dyDescent="0.35">
      <c r="A12" s="17" t="s">
        <v>8</v>
      </c>
      <c r="B12" s="18">
        <v>6478</v>
      </c>
      <c r="C12" s="18">
        <v>84023</v>
      </c>
      <c r="D12" s="18">
        <v>6478</v>
      </c>
      <c r="E12" s="18">
        <v>84023</v>
      </c>
      <c r="F12" s="25">
        <f t="shared" si="0"/>
        <v>12956</v>
      </c>
      <c r="G12" s="25">
        <f t="shared" si="0"/>
        <v>168046</v>
      </c>
      <c r="H12" s="167"/>
      <c r="I12" s="181"/>
      <c r="J12" s="184"/>
    </row>
    <row r="13" spans="1:12" x14ac:dyDescent="0.35">
      <c r="A13" s="17" t="s">
        <v>9</v>
      </c>
      <c r="B13" s="18">
        <v>112</v>
      </c>
      <c r="C13" s="18">
        <v>1360</v>
      </c>
      <c r="D13" s="18">
        <v>0</v>
      </c>
      <c r="E13" s="18">
        <v>0</v>
      </c>
      <c r="F13" s="25">
        <f t="shared" si="0"/>
        <v>112</v>
      </c>
      <c r="G13" s="25">
        <f t="shared" si="0"/>
        <v>1360</v>
      </c>
      <c r="H13" s="167"/>
      <c r="I13" s="181"/>
      <c r="J13" s="184"/>
    </row>
    <row r="14" spans="1:12" x14ac:dyDescent="0.35">
      <c r="A14" s="17" t="s">
        <v>10</v>
      </c>
      <c r="B14" s="18">
        <v>38688</v>
      </c>
      <c r="C14" s="18">
        <v>649896</v>
      </c>
      <c r="D14" s="18">
        <v>83</v>
      </c>
      <c r="E14" s="18">
        <v>2440</v>
      </c>
      <c r="F14" s="25">
        <f t="shared" si="0"/>
        <v>38771</v>
      </c>
      <c r="G14" s="25">
        <f t="shared" si="0"/>
        <v>652336</v>
      </c>
      <c r="H14" s="167"/>
      <c r="I14" s="181"/>
      <c r="J14" s="184"/>
    </row>
    <row r="15" spans="1:12" x14ac:dyDescent="0.35">
      <c r="A15" s="17" t="s">
        <v>11</v>
      </c>
      <c r="B15" s="18">
        <v>28947</v>
      </c>
      <c r="C15" s="18">
        <v>427751</v>
      </c>
      <c r="D15" s="18">
        <v>2263</v>
      </c>
      <c r="E15" s="18">
        <v>39139</v>
      </c>
      <c r="F15" s="25">
        <f t="shared" si="0"/>
        <v>31210</v>
      </c>
      <c r="G15" s="25">
        <f t="shared" si="0"/>
        <v>466890</v>
      </c>
      <c r="H15" s="167"/>
      <c r="I15" s="181"/>
      <c r="J15" s="184"/>
    </row>
    <row r="16" spans="1:12" x14ac:dyDescent="0.35">
      <c r="A16" s="17" t="s">
        <v>12</v>
      </c>
      <c r="B16" s="18">
        <v>9459</v>
      </c>
      <c r="C16" s="18">
        <v>140692.24658869396</v>
      </c>
      <c r="D16" s="18">
        <v>0</v>
      </c>
      <c r="E16" s="18">
        <v>0</v>
      </c>
      <c r="F16" s="25">
        <f t="shared" si="0"/>
        <v>9459</v>
      </c>
      <c r="G16" s="25">
        <f t="shared" si="0"/>
        <v>140692.24658869396</v>
      </c>
      <c r="H16" s="167"/>
      <c r="I16" s="181"/>
      <c r="J16" s="184"/>
    </row>
    <row r="17" spans="1:13" x14ac:dyDescent="0.35">
      <c r="A17" s="17" t="s">
        <v>13</v>
      </c>
      <c r="B17" s="18">
        <v>70735</v>
      </c>
      <c r="C17" s="18">
        <v>1142453</v>
      </c>
      <c r="D17" s="18">
        <v>6527</v>
      </c>
      <c r="E17" s="18">
        <v>116065</v>
      </c>
      <c r="F17" s="25">
        <f t="shared" si="0"/>
        <v>77262</v>
      </c>
      <c r="G17" s="25">
        <f t="shared" si="0"/>
        <v>1258518</v>
      </c>
      <c r="H17" s="167"/>
      <c r="I17" s="181"/>
      <c r="J17" s="184"/>
    </row>
    <row r="18" spans="1:13" ht="15" thickBot="1" x14ac:dyDescent="0.4">
      <c r="A18" s="21" t="s">
        <v>14</v>
      </c>
      <c r="B18" s="22">
        <v>2805</v>
      </c>
      <c r="C18" s="22">
        <v>38928.232999999891</v>
      </c>
      <c r="D18" s="22">
        <v>0</v>
      </c>
      <c r="E18" s="22">
        <v>0</v>
      </c>
      <c r="F18" s="26">
        <f t="shared" si="0"/>
        <v>2805</v>
      </c>
      <c r="G18" s="26">
        <f t="shared" si="0"/>
        <v>38928.232999999891</v>
      </c>
      <c r="H18" s="179"/>
      <c r="I18" s="182"/>
      <c r="J18" s="185"/>
    </row>
    <row r="19" spans="1:13" x14ac:dyDescent="0.35">
      <c r="A19" s="48" t="s">
        <v>49</v>
      </c>
      <c r="B19" s="49">
        <v>102055</v>
      </c>
      <c r="C19" s="49">
        <v>3819420.3689999999</v>
      </c>
      <c r="D19" s="49">
        <v>14995</v>
      </c>
      <c r="E19" s="49">
        <v>1274342.925</v>
      </c>
      <c r="F19" s="51">
        <f t="shared" si="0"/>
        <v>117050</v>
      </c>
      <c r="G19" s="51">
        <f t="shared" si="0"/>
        <v>5093763.2939999998</v>
      </c>
      <c r="H19" s="166">
        <f>G19/G2</f>
        <v>6.181917527521328E-2</v>
      </c>
      <c r="I19" s="180">
        <f>F19/F2</f>
        <v>6.8058696191910989E-2</v>
      </c>
      <c r="J19" s="183">
        <f>E19/G19</f>
        <v>0.25017709921877657</v>
      </c>
    </row>
    <row r="20" spans="1:13" x14ac:dyDescent="0.35">
      <c r="A20" s="17" t="s">
        <v>8</v>
      </c>
      <c r="B20" s="18">
        <v>4048</v>
      </c>
      <c r="C20" s="18">
        <v>185656</v>
      </c>
      <c r="D20" s="18">
        <v>4557</v>
      </c>
      <c r="E20" s="18">
        <v>216874</v>
      </c>
      <c r="F20" s="25">
        <f t="shared" si="0"/>
        <v>8605</v>
      </c>
      <c r="G20" s="25">
        <f t="shared" si="0"/>
        <v>402530</v>
      </c>
      <c r="H20" s="167"/>
      <c r="I20" s="181"/>
      <c r="J20" s="184"/>
    </row>
    <row r="21" spans="1:13" x14ac:dyDescent="0.35">
      <c r="A21" s="17" t="s">
        <v>9</v>
      </c>
      <c r="B21" s="18">
        <v>180</v>
      </c>
      <c r="C21" s="18">
        <v>14784</v>
      </c>
      <c r="D21" s="18">
        <v>0</v>
      </c>
      <c r="E21" s="18">
        <v>0</v>
      </c>
      <c r="F21" s="25">
        <f t="shared" si="0"/>
        <v>180</v>
      </c>
      <c r="G21" s="25">
        <f t="shared" si="0"/>
        <v>14784</v>
      </c>
      <c r="H21" s="167"/>
      <c r="I21" s="181"/>
      <c r="J21" s="184"/>
      <c r="M21" s="18"/>
    </row>
    <row r="22" spans="1:13" x14ac:dyDescent="0.35">
      <c r="A22" s="17" t="s">
        <v>10</v>
      </c>
      <c r="B22" s="18">
        <v>20639</v>
      </c>
      <c r="C22" s="18">
        <v>388953</v>
      </c>
      <c r="D22" s="18">
        <v>2241</v>
      </c>
      <c r="E22" s="18">
        <v>91450</v>
      </c>
      <c r="F22" s="25">
        <f t="shared" si="0"/>
        <v>22880</v>
      </c>
      <c r="G22" s="25">
        <f t="shared" si="0"/>
        <v>480403</v>
      </c>
      <c r="H22" s="167"/>
      <c r="I22" s="181"/>
      <c r="J22" s="184"/>
    </row>
    <row r="23" spans="1:13" x14ac:dyDescent="0.35">
      <c r="A23" s="17" t="s">
        <v>11</v>
      </c>
      <c r="B23" s="18">
        <v>21961</v>
      </c>
      <c r="C23" s="18">
        <v>940629</v>
      </c>
      <c r="D23" s="18">
        <v>2239</v>
      </c>
      <c r="E23" s="18">
        <v>214579</v>
      </c>
      <c r="F23" s="25">
        <f t="shared" si="0"/>
        <v>24200</v>
      </c>
      <c r="G23" s="25">
        <f t="shared" si="0"/>
        <v>1155208</v>
      </c>
      <c r="H23" s="167"/>
      <c r="I23" s="181"/>
      <c r="J23" s="184"/>
    </row>
    <row r="24" spans="1:13" x14ac:dyDescent="0.35">
      <c r="A24" s="17" t="s">
        <v>12</v>
      </c>
      <c r="B24" s="18">
        <v>3398</v>
      </c>
      <c r="C24" s="18">
        <v>100450</v>
      </c>
      <c r="D24" s="18">
        <v>205</v>
      </c>
      <c r="E24" s="18">
        <v>15900</v>
      </c>
      <c r="F24" s="25">
        <f t="shared" si="0"/>
        <v>3603</v>
      </c>
      <c r="G24" s="25">
        <f t="shared" si="0"/>
        <v>116350</v>
      </c>
      <c r="H24" s="167"/>
      <c r="I24" s="181"/>
      <c r="J24" s="184"/>
    </row>
    <row r="25" spans="1:13" x14ac:dyDescent="0.35">
      <c r="A25" s="17" t="s">
        <v>13</v>
      </c>
      <c r="B25" s="18">
        <v>50535</v>
      </c>
      <c r="C25" s="18">
        <v>2141506</v>
      </c>
      <c r="D25" s="18">
        <v>5657</v>
      </c>
      <c r="E25" s="18">
        <v>721398</v>
      </c>
      <c r="F25" s="25">
        <f t="shared" si="0"/>
        <v>56192</v>
      </c>
      <c r="G25" s="25">
        <f t="shared" si="0"/>
        <v>2862904</v>
      </c>
      <c r="H25" s="167"/>
      <c r="I25" s="181"/>
      <c r="J25" s="184"/>
    </row>
    <row r="26" spans="1:13" ht="15" thickBot="1" x14ac:dyDescent="0.4">
      <c r="A26" s="21" t="s">
        <v>14</v>
      </c>
      <c r="B26" s="22">
        <v>1294</v>
      </c>
      <c r="C26" s="22">
        <v>47442.368999999999</v>
      </c>
      <c r="D26" s="22">
        <v>96</v>
      </c>
      <c r="E26" s="22">
        <v>14141.92499999999</v>
      </c>
      <c r="F26" s="26">
        <f t="shared" si="0"/>
        <v>1390</v>
      </c>
      <c r="G26" s="26">
        <f t="shared" si="0"/>
        <v>61584.293999999987</v>
      </c>
      <c r="H26" s="179"/>
      <c r="I26" s="182"/>
      <c r="J26" s="185"/>
    </row>
    <row r="27" spans="1:13" x14ac:dyDescent="0.35">
      <c r="A27" s="48" t="s">
        <v>50</v>
      </c>
      <c r="B27" s="49">
        <v>17499</v>
      </c>
      <c r="C27" s="49">
        <v>4846886.392</v>
      </c>
      <c r="D27" s="49">
        <v>7993</v>
      </c>
      <c r="E27" s="49">
        <v>4207205.4019999998</v>
      </c>
      <c r="F27" s="51">
        <f t="shared" si="0"/>
        <v>25492</v>
      </c>
      <c r="G27" s="51">
        <f t="shared" si="0"/>
        <v>9054091.7939999998</v>
      </c>
      <c r="H27" s="166">
        <f>G27/G2</f>
        <v>0.10988270464598393</v>
      </c>
      <c r="I27" s="180">
        <f>F27/F2</f>
        <v>1.4822317670433105E-2</v>
      </c>
      <c r="J27" s="183">
        <f>E27/G27</f>
        <v>0.46467448063515843</v>
      </c>
    </row>
    <row r="28" spans="1:13" x14ac:dyDescent="0.35">
      <c r="A28" s="17" t="s">
        <v>8</v>
      </c>
      <c r="B28" s="18">
        <v>355</v>
      </c>
      <c r="C28" s="18">
        <v>178706</v>
      </c>
      <c r="D28" s="18">
        <v>604</v>
      </c>
      <c r="E28" s="18">
        <v>315328</v>
      </c>
      <c r="F28" s="25">
        <f t="shared" si="0"/>
        <v>959</v>
      </c>
      <c r="G28" s="25">
        <f t="shared" si="0"/>
        <v>494034</v>
      </c>
      <c r="H28" s="167"/>
      <c r="I28" s="181"/>
      <c r="J28" s="184"/>
    </row>
    <row r="29" spans="1:13" x14ac:dyDescent="0.35">
      <c r="A29" s="17" t="s">
        <v>10</v>
      </c>
      <c r="B29" s="18">
        <v>4346</v>
      </c>
      <c r="C29" s="18">
        <v>1186456</v>
      </c>
      <c r="D29" s="18">
        <v>2060</v>
      </c>
      <c r="E29" s="18">
        <v>777164</v>
      </c>
      <c r="F29" s="25">
        <f t="shared" si="0"/>
        <v>6406</v>
      </c>
      <c r="G29" s="25">
        <f t="shared" si="0"/>
        <v>1963620</v>
      </c>
      <c r="H29" s="167"/>
      <c r="I29" s="181"/>
      <c r="J29" s="184"/>
    </row>
    <row r="30" spans="1:13" x14ac:dyDescent="0.35">
      <c r="A30" s="17" t="s">
        <v>11</v>
      </c>
      <c r="B30" s="18">
        <v>2226</v>
      </c>
      <c r="C30" s="18">
        <v>1542427</v>
      </c>
      <c r="D30" s="18">
        <v>1553</v>
      </c>
      <c r="E30" s="18">
        <v>1567910</v>
      </c>
      <c r="F30" s="25">
        <f t="shared" si="0"/>
        <v>3779</v>
      </c>
      <c r="G30" s="25">
        <f t="shared" si="0"/>
        <v>3110337</v>
      </c>
      <c r="H30" s="167"/>
      <c r="I30" s="181"/>
      <c r="J30" s="184"/>
    </row>
    <row r="31" spans="1:13" x14ac:dyDescent="0.35">
      <c r="A31" s="17" t="s">
        <v>12</v>
      </c>
      <c r="B31" s="18">
        <v>318</v>
      </c>
      <c r="C31" s="18">
        <v>117760</v>
      </c>
      <c r="D31" s="18">
        <v>217</v>
      </c>
      <c r="E31" s="18">
        <v>123000</v>
      </c>
      <c r="F31" s="25">
        <f t="shared" si="0"/>
        <v>535</v>
      </c>
      <c r="G31" s="25">
        <f t="shared" si="0"/>
        <v>240760</v>
      </c>
      <c r="H31" s="167"/>
      <c r="I31" s="181"/>
      <c r="J31" s="184"/>
    </row>
    <row r="32" spans="1:13" x14ac:dyDescent="0.35">
      <c r="A32" s="17" t="s">
        <v>13</v>
      </c>
      <c r="B32" s="18">
        <v>10088</v>
      </c>
      <c r="C32" s="18">
        <v>1762505</v>
      </c>
      <c r="D32" s="18">
        <v>3464</v>
      </c>
      <c r="E32" s="18">
        <v>1372721</v>
      </c>
      <c r="F32" s="25">
        <f t="shared" si="0"/>
        <v>13552</v>
      </c>
      <c r="G32" s="25">
        <f t="shared" si="0"/>
        <v>3135226</v>
      </c>
      <c r="H32" s="167"/>
      <c r="I32" s="181"/>
      <c r="J32" s="184"/>
    </row>
    <row r="33" spans="1:10" ht="15" thickBot="1" x14ac:dyDescent="0.4">
      <c r="A33" s="21" t="s">
        <v>14</v>
      </c>
      <c r="B33" s="22">
        <v>166</v>
      </c>
      <c r="C33" s="22">
        <v>59032.391999999905</v>
      </c>
      <c r="D33" s="22">
        <v>95</v>
      </c>
      <c r="E33" s="22">
        <v>51082.402000000002</v>
      </c>
      <c r="F33" s="26">
        <f t="shared" si="0"/>
        <v>261</v>
      </c>
      <c r="G33" s="26">
        <f t="shared" si="0"/>
        <v>110114.79399999991</v>
      </c>
      <c r="H33" s="179"/>
      <c r="I33" s="182"/>
      <c r="J33" s="185"/>
    </row>
    <row r="34" spans="1:10" x14ac:dyDescent="0.35">
      <c r="A34" s="48" t="s">
        <v>18</v>
      </c>
      <c r="B34" s="49">
        <v>5611</v>
      </c>
      <c r="C34" s="49">
        <v>7206526.5990000004</v>
      </c>
      <c r="D34" s="49">
        <v>5147</v>
      </c>
      <c r="E34" s="49">
        <v>37604555.888999999</v>
      </c>
      <c r="F34" s="51">
        <f>B34+D34</f>
        <v>10758</v>
      </c>
      <c r="G34" s="51">
        <f>C34+E34</f>
        <v>44811082.487999998</v>
      </c>
      <c r="H34" s="166">
        <f>G34/G2</f>
        <v>0.54383841625713991</v>
      </c>
      <c r="I34" s="169">
        <f>F34/F2</f>
        <v>6.2552366820382609E-3</v>
      </c>
      <c r="J34" s="172">
        <f>E34/G34</f>
        <v>0.83917981448161083</v>
      </c>
    </row>
    <row r="35" spans="1:10" x14ac:dyDescent="0.35">
      <c r="A35" s="17" t="s">
        <v>8</v>
      </c>
      <c r="B35" s="18">
        <v>34</v>
      </c>
      <c r="C35" s="18">
        <v>262714</v>
      </c>
      <c r="D35" s="18">
        <v>119</v>
      </c>
      <c r="E35" s="18">
        <v>3085757</v>
      </c>
      <c r="F35" s="25">
        <f>B35+D35</f>
        <v>153</v>
      </c>
      <c r="G35" s="25">
        <f>C35+E35</f>
        <v>3348471</v>
      </c>
      <c r="H35" s="167"/>
      <c r="I35" s="170"/>
      <c r="J35" s="173"/>
    </row>
    <row r="36" spans="1:10" x14ac:dyDescent="0.35">
      <c r="A36" s="17" t="s">
        <v>10</v>
      </c>
      <c r="B36" s="18">
        <v>262</v>
      </c>
      <c r="C36" s="18">
        <v>987817</v>
      </c>
      <c r="D36" s="18">
        <v>669</v>
      </c>
      <c r="E36" s="18">
        <v>5935748</v>
      </c>
      <c r="F36" s="25">
        <f t="shared" ref="F36:G40" si="1">B36+D36</f>
        <v>931</v>
      </c>
      <c r="G36" s="25">
        <f t="shared" si="1"/>
        <v>6923565</v>
      </c>
      <c r="H36" s="167"/>
      <c r="I36" s="170"/>
      <c r="J36" s="173"/>
    </row>
    <row r="37" spans="1:10" x14ac:dyDescent="0.35">
      <c r="A37" s="17" t="s">
        <v>11</v>
      </c>
      <c r="B37" s="18">
        <v>101</v>
      </c>
      <c r="C37" s="18">
        <v>2557332</v>
      </c>
      <c r="D37" s="18">
        <v>214</v>
      </c>
      <c r="E37" s="18">
        <v>5084930</v>
      </c>
      <c r="F37" s="25">
        <f t="shared" si="1"/>
        <v>315</v>
      </c>
      <c r="G37" s="25">
        <f t="shared" si="1"/>
        <v>7642262</v>
      </c>
      <c r="H37" s="167"/>
      <c r="I37" s="170"/>
      <c r="J37" s="173"/>
    </row>
    <row r="38" spans="1:10" x14ac:dyDescent="0.35">
      <c r="A38" s="17" t="s">
        <v>12</v>
      </c>
      <c r="B38" s="18">
        <v>4</v>
      </c>
      <c r="C38" s="18">
        <v>71380</v>
      </c>
      <c r="D38" s="18">
        <v>13</v>
      </c>
      <c r="E38" s="18">
        <v>331130</v>
      </c>
      <c r="F38" s="25">
        <f t="shared" si="1"/>
        <v>17</v>
      </c>
      <c r="G38" s="25">
        <f t="shared" si="1"/>
        <v>402510</v>
      </c>
      <c r="H38" s="167"/>
      <c r="I38" s="170"/>
      <c r="J38" s="173"/>
    </row>
    <row r="39" spans="1:10" x14ac:dyDescent="0.35">
      <c r="A39" s="17" t="s">
        <v>13</v>
      </c>
      <c r="B39" s="18">
        <v>5206</v>
      </c>
      <c r="C39" s="18">
        <v>3315312</v>
      </c>
      <c r="D39" s="18">
        <v>4109</v>
      </c>
      <c r="E39" s="18">
        <v>22402245</v>
      </c>
      <c r="F39" s="25">
        <f t="shared" si="1"/>
        <v>9315</v>
      </c>
      <c r="G39" s="25">
        <f t="shared" si="1"/>
        <v>25717557</v>
      </c>
      <c r="H39" s="167"/>
      <c r="I39" s="170"/>
      <c r="J39" s="173"/>
    </row>
    <row r="40" spans="1:10" ht="15" thickBot="1" x14ac:dyDescent="0.4">
      <c r="A40" s="17" t="s">
        <v>14</v>
      </c>
      <c r="B40" s="18">
        <v>4</v>
      </c>
      <c r="C40" s="18">
        <v>11971.599</v>
      </c>
      <c r="D40" s="18">
        <v>23</v>
      </c>
      <c r="E40" s="18">
        <v>764745.88899999904</v>
      </c>
      <c r="F40" s="27">
        <f t="shared" si="1"/>
        <v>27</v>
      </c>
      <c r="G40" s="27">
        <f t="shared" si="1"/>
        <v>776717.48799999908</v>
      </c>
      <c r="H40" s="168"/>
      <c r="I40" s="171"/>
      <c r="J40" s="174"/>
    </row>
    <row r="41" spans="1:10" x14ac:dyDescent="0.35">
      <c r="A41" s="48" t="s">
        <v>19</v>
      </c>
      <c r="B41" s="49">
        <v>0</v>
      </c>
      <c r="C41" s="49">
        <v>92</v>
      </c>
      <c r="D41" s="49">
        <v>0</v>
      </c>
      <c r="E41" s="49">
        <v>0</v>
      </c>
      <c r="F41" s="51">
        <f>B41+D41</f>
        <v>0</v>
      </c>
      <c r="G41" s="51">
        <f>C41+E41</f>
        <v>92</v>
      </c>
      <c r="H41" s="175">
        <f>G41/G2</f>
        <v>1.1165348283888321E-6</v>
      </c>
      <c r="I41" s="175">
        <f>F41/F2</f>
        <v>0</v>
      </c>
      <c r="J41" s="177">
        <f>F42/G41</f>
        <v>0</v>
      </c>
    </row>
    <row r="42" spans="1:10" ht="15" thickBot="1" x14ac:dyDescent="0.4">
      <c r="A42" s="21" t="s">
        <v>10</v>
      </c>
      <c r="B42" s="22">
        <v>0</v>
      </c>
      <c r="C42" s="22">
        <v>92</v>
      </c>
      <c r="D42" s="22">
        <v>0</v>
      </c>
      <c r="E42" s="22">
        <v>0</v>
      </c>
      <c r="F42" s="26">
        <f t="shared" ref="F42:G42" si="2">B42+D42</f>
        <v>0</v>
      </c>
      <c r="G42" s="26">
        <f t="shared" si="2"/>
        <v>92</v>
      </c>
      <c r="H42" s="176"/>
      <c r="I42" s="176"/>
      <c r="J42" s="178"/>
    </row>
  </sheetData>
  <mergeCells count="18">
    <mergeCell ref="H3:H10"/>
    <mergeCell ref="I3:I10"/>
    <mergeCell ref="J3:J10"/>
    <mergeCell ref="H11:H18"/>
    <mergeCell ref="I11:I18"/>
    <mergeCell ref="J11:J18"/>
    <mergeCell ref="H19:H26"/>
    <mergeCell ref="I19:I26"/>
    <mergeCell ref="J19:J26"/>
    <mergeCell ref="H27:H33"/>
    <mergeCell ref="I27:I33"/>
    <mergeCell ref="J27:J33"/>
    <mergeCell ref="H34:H40"/>
    <mergeCell ref="I34:I40"/>
    <mergeCell ref="J34:J40"/>
    <mergeCell ref="H41:H42"/>
    <mergeCell ref="I41:I42"/>
    <mergeCell ref="J41:J42"/>
  </mergeCells>
  <pageMargins left="0.7" right="0.7" top="0.75" bottom="0.75" header="0.3" footer="0.3"/>
  <pageSetup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2112A-47E6-40A8-B243-7C5F6A84F67E}">
  <sheetPr>
    <tabColor rgb="FFFF0000"/>
  </sheetPr>
  <dimension ref="A1:M42"/>
  <sheetViews>
    <sheetView zoomScaleNormal="100" workbookViewId="0">
      <selection activeCell="L6" sqref="L6"/>
    </sheetView>
  </sheetViews>
  <sheetFormatPr defaultRowHeight="14.5" x14ac:dyDescent="0.35"/>
  <cols>
    <col min="1" max="1" width="17.453125" customWidth="1"/>
    <col min="2" max="2" width="13.1796875" style="18" customWidth="1"/>
    <col min="3" max="3" width="14.453125" style="18" customWidth="1"/>
    <col min="4" max="4" width="13.1796875" style="18" customWidth="1"/>
    <col min="5" max="5" width="14.1796875" style="18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40">
        <f>JAN!A1</f>
        <v>2018</v>
      </c>
      <c r="B1" s="163" t="s">
        <v>0</v>
      </c>
      <c r="C1" s="41" t="s">
        <v>1</v>
      </c>
      <c r="D1" s="42" t="s">
        <v>53</v>
      </c>
      <c r="E1" s="43" t="s">
        <v>54</v>
      </c>
      <c r="F1" s="44" t="s">
        <v>2</v>
      </c>
      <c r="G1" s="45" t="s">
        <v>3</v>
      </c>
      <c r="H1" s="46" t="s">
        <v>4</v>
      </c>
      <c r="I1" s="46" t="s">
        <v>5</v>
      </c>
      <c r="J1" s="47" t="s">
        <v>58</v>
      </c>
    </row>
    <row r="2" spans="1:12" ht="15" thickBot="1" x14ac:dyDescent="0.4">
      <c r="A2" s="9" t="s">
        <v>27</v>
      </c>
      <c r="B2" s="10">
        <v>1578153</v>
      </c>
      <c r="C2" s="10">
        <v>39438340.335000001</v>
      </c>
      <c r="D2" s="10">
        <v>97350</v>
      </c>
      <c r="E2" s="10">
        <v>46755594.342999995</v>
      </c>
      <c r="F2" s="11">
        <f>B2+D2</f>
        <v>1675503</v>
      </c>
      <c r="G2" s="11">
        <f>C2+E2</f>
        <v>86193934.678000003</v>
      </c>
      <c r="H2" s="12">
        <f>SUM(H3:H42)</f>
        <v>0.99999999999999989</v>
      </c>
      <c r="I2" s="13">
        <f>SUM(I3:I42)</f>
        <v>1</v>
      </c>
      <c r="J2" s="13">
        <f>E2/G2</f>
        <v>0.54244645539930103</v>
      </c>
    </row>
    <row r="3" spans="1:12" x14ac:dyDescent="0.35">
      <c r="A3" s="48" t="s">
        <v>7</v>
      </c>
      <c r="B3" s="49">
        <v>1303509</v>
      </c>
      <c r="C3" s="49">
        <v>20684368.986000001</v>
      </c>
      <c r="D3" s="49">
        <v>54676</v>
      </c>
      <c r="E3" s="49">
        <v>970673.55799999996</v>
      </c>
      <c r="F3" s="50">
        <f>B3+D3</f>
        <v>1358185</v>
      </c>
      <c r="G3" s="50">
        <f>C3+E3</f>
        <v>21655042.544</v>
      </c>
      <c r="H3" s="166">
        <f>G3/G$2</f>
        <v>0.25123626882678091</v>
      </c>
      <c r="I3" s="186">
        <f>F3/F2</f>
        <v>0.81061329045665687</v>
      </c>
      <c r="J3" s="189">
        <f>E3/G3</f>
        <v>4.4824366242999888E-2</v>
      </c>
    </row>
    <row r="4" spans="1:12" x14ac:dyDescent="0.35">
      <c r="A4" s="17" t="s">
        <v>8</v>
      </c>
      <c r="B4" s="18">
        <v>28238</v>
      </c>
      <c r="C4" s="18">
        <v>481304</v>
      </c>
      <c r="D4" s="18">
        <v>28293</v>
      </c>
      <c r="E4" s="18">
        <v>484674</v>
      </c>
      <c r="F4" s="19">
        <f>B4+D4</f>
        <v>56531</v>
      </c>
      <c r="G4" s="19">
        <f t="shared" ref="F4:G33" si="0">C4+E4</f>
        <v>965978</v>
      </c>
      <c r="H4" s="167"/>
      <c r="I4" s="187"/>
      <c r="J4" s="190"/>
      <c r="L4" s="18"/>
    </row>
    <row r="5" spans="1:12" x14ac:dyDescent="0.35">
      <c r="A5" s="17" t="s">
        <v>9</v>
      </c>
      <c r="B5" s="18">
        <v>1565</v>
      </c>
      <c r="C5" s="18">
        <v>24387</v>
      </c>
      <c r="D5" s="18">
        <v>0</v>
      </c>
      <c r="E5" s="18">
        <v>0</v>
      </c>
      <c r="F5" s="19">
        <f t="shared" si="0"/>
        <v>1565</v>
      </c>
      <c r="G5" s="19">
        <f t="shared" si="0"/>
        <v>24387</v>
      </c>
      <c r="H5" s="167"/>
      <c r="I5" s="187"/>
      <c r="J5" s="190"/>
      <c r="L5" s="20"/>
    </row>
    <row r="6" spans="1:12" x14ac:dyDescent="0.35">
      <c r="A6" s="17" t="s">
        <v>10</v>
      </c>
      <c r="B6" s="18">
        <v>250622</v>
      </c>
      <c r="C6" s="18">
        <v>4287483</v>
      </c>
      <c r="D6" s="18">
        <v>888</v>
      </c>
      <c r="E6" s="18">
        <v>23922</v>
      </c>
      <c r="F6" s="19">
        <f t="shared" si="0"/>
        <v>251510</v>
      </c>
      <c r="G6" s="19">
        <f t="shared" si="0"/>
        <v>4311405</v>
      </c>
      <c r="H6" s="167"/>
      <c r="I6" s="187"/>
      <c r="J6" s="190"/>
    </row>
    <row r="7" spans="1:12" x14ac:dyDescent="0.35">
      <c r="A7" s="17" t="s">
        <v>11</v>
      </c>
      <c r="B7" s="18">
        <v>231118</v>
      </c>
      <c r="C7" s="18">
        <v>3489255</v>
      </c>
      <c r="D7" s="18">
        <v>4403</v>
      </c>
      <c r="E7" s="18">
        <v>75022</v>
      </c>
      <c r="F7" s="19">
        <f t="shared" si="0"/>
        <v>235521</v>
      </c>
      <c r="G7" s="19">
        <f t="shared" si="0"/>
        <v>3564277</v>
      </c>
      <c r="H7" s="167"/>
      <c r="I7" s="187"/>
      <c r="J7" s="190"/>
    </row>
    <row r="8" spans="1:12" x14ac:dyDescent="0.35">
      <c r="A8" s="17" t="s">
        <v>12</v>
      </c>
      <c r="B8" s="18">
        <v>41598</v>
      </c>
      <c r="C8" s="18">
        <v>680270</v>
      </c>
      <c r="D8" s="18">
        <v>238</v>
      </c>
      <c r="E8" s="18">
        <v>5680</v>
      </c>
      <c r="F8" s="19">
        <f t="shared" si="0"/>
        <v>41836</v>
      </c>
      <c r="G8" s="19">
        <f t="shared" si="0"/>
        <v>685950</v>
      </c>
      <c r="H8" s="167"/>
      <c r="I8" s="187"/>
      <c r="J8" s="190"/>
    </row>
    <row r="9" spans="1:12" x14ac:dyDescent="0.35">
      <c r="A9" s="17" t="s">
        <v>13</v>
      </c>
      <c r="B9" s="18">
        <v>738856</v>
      </c>
      <c r="C9" s="18">
        <v>11560950</v>
      </c>
      <c r="D9" s="18">
        <v>20849</v>
      </c>
      <c r="E9" s="18">
        <v>381319</v>
      </c>
      <c r="F9" s="19">
        <f t="shared" si="0"/>
        <v>759705</v>
      </c>
      <c r="G9" s="19">
        <f t="shared" si="0"/>
        <v>11942269</v>
      </c>
      <c r="H9" s="167"/>
      <c r="I9" s="187"/>
      <c r="J9" s="190"/>
    </row>
    <row r="10" spans="1:12" ht="15" thickBot="1" x14ac:dyDescent="0.4">
      <c r="A10" s="21" t="s">
        <v>14</v>
      </c>
      <c r="B10" s="22">
        <v>11512</v>
      </c>
      <c r="C10" s="22">
        <v>160719.986</v>
      </c>
      <c r="D10" s="22">
        <v>5</v>
      </c>
      <c r="E10" s="22">
        <v>56.558</v>
      </c>
      <c r="F10" s="23">
        <f t="shared" si="0"/>
        <v>11517</v>
      </c>
      <c r="G10" s="23">
        <f t="shared" si="0"/>
        <v>160776.54399999999</v>
      </c>
      <c r="H10" s="179"/>
      <c r="I10" s="188"/>
      <c r="J10" s="191"/>
    </row>
    <row r="11" spans="1:12" x14ac:dyDescent="0.35">
      <c r="A11" s="48" t="s">
        <v>15</v>
      </c>
      <c r="B11" s="49">
        <v>152261</v>
      </c>
      <c r="C11" s="49">
        <v>2538224.5660000001</v>
      </c>
      <c r="D11" s="49">
        <v>15027</v>
      </c>
      <c r="E11" s="49">
        <v>251889</v>
      </c>
      <c r="F11" s="51">
        <f t="shared" si="0"/>
        <v>167288</v>
      </c>
      <c r="G11" s="51">
        <f t="shared" si="0"/>
        <v>2790113.5660000001</v>
      </c>
      <c r="H11" s="166">
        <f>G11/G2</f>
        <v>3.23701844732254E-2</v>
      </c>
      <c r="I11" s="180">
        <f>F11/F2</f>
        <v>9.9843449996806929E-2</v>
      </c>
      <c r="J11" s="183">
        <f>E11/G11</f>
        <v>9.0279120918047961E-2</v>
      </c>
    </row>
    <row r="12" spans="1:12" x14ac:dyDescent="0.35">
      <c r="A12" s="17" t="s">
        <v>8</v>
      </c>
      <c r="B12" s="18">
        <v>6384</v>
      </c>
      <c r="C12" s="18">
        <v>97660</v>
      </c>
      <c r="D12" s="18">
        <v>6384</v>
      </c>
      <c r="E12" s="18">
        <v>97660</v>
      </c>
      <c r="F12" s="25">
        <f t="shared" si="0"/>
        <v>12768</v>
      </c>
      <c r="G12" s="25">
        <f t="shared" si="0"/>
        <v>195320</v>
      </c>
      <c r="H12" s="167"/>
      <c r="I12" s="181"/>
      <c r="J12" s="184"/>
    </row>
    <row r="13" spans="1:12" x14ac:dyDescent="0.35">
      <c r="A13" s="17" t="s">
        <v>9</v>
      </c>
      <c r="B13" s="18">
        <v>111</v>
      </c>
      <c r="C13" s="18">
        <v>1392</v>
      </c>
      <c r="D13" s="18">
        <v>0</v>
      </c>
      <c r="E13" s="18">
        <v>0</v>
      </c>
      <c r="F13" s="25">
        <f t="shared" si="0"/>
        <v>111</v>
      </c>
      <c r="G13" s="25">
        <f t="shared" si="0"/>
        <v>1392</v>
      </c>
      <c r="H13" s="167"/>
      <c r="I13" s="181"/>
      <c r="J13" s="184"/>
    </row>
    <row r="14" spans="1:12" x14ac:dyDescent="0.35">
      <c r="A14" s="17" t="s">
        <v>10</v>
      </c>
      <c r="B14" s="18">
        <v>37802</v>
      </c>
      <c r="C14" s="18">
        <v>694157</v>
      </c>
      <c r="D14" s="18">
        <v>81</v>
      </c>
      <c r="E14" s="18">
        <v>1714</v>
      </c>
      <c r="F14" s="25">
        <f t="shared" si="0"/>
        <v>37883</v>
      </c>
      <c r="G14" s="25">
        <f t="shared" si="0"/>
        <v>695871</v>
      </c>
      <c r="H14" s="167"/>
      <c r="I14" s="181"/>
      <c r="J14" s="184"/>
    </row>
    <row r="15" spans="1:12" x14ac:dyDescent="0.35">
      <c r="A15" s="17" t="s">
        <v>11</v>
      </c>
      <c r="B15" s="18">
        <v>28634</v>
      </c>
      <c r="C15" s="18">
        <v>443270</v>
      </c>
      <c r="D15" s="18">
        <v>2319</v>
      </c>
      <c r="E15" s="18">
        <v>40940</v>
      </c>
      <c r="F15" s="25">
        <f t="shared" si="0"/>
        <v>30953</v>
      </c>
      <c r="G15" s="25">
        <f t="shared" si="0"/>
        <v>484210</v>
      </c>
      <c r="H15" s="167"/>
      <c r="I15" s="181"/>
      <c r="J15" s="184"/>
    </row>
    <row r="16" spans="1:12" x14ac:dyDescent="0.35">
      <c r="A16" s="17" t="s">
        <v>12</v>
      </c>
      <c r="B16" s="18">
        <v>9364</v>
      </c>
      <c r="C16" s="18">
        <v>150580</v>
      </c>
      <c r="D16" s="18">
        <v>0</v>
      </c>
      <c r="E16" s="18">
        <v>0</v>
      </c>
      <c r="F16" s="25">
        <f t="shared" si="0"/>
        <v>9364</v>
      </c>
      <c r="G16" s="25">
        <f t="shared" si="0"/>
        <v>150580</v>
      </c>
      <c r="H16" s="167"/>
      <c r="I16" s="181"/>
      <c r="J16" s="184"/>
    </row>
    <row r="17" spans="1:13" x14ac:dyDescent="0.35">
      <c r="A17" s="17" t="s">
        <v>13</v>
      </c>
      <c r="B17" s="18">
        <v>67245</v>
      </c>
      <c r="C17" s="18">
        <v>1110788</v>
      </c>
      <c r="D17" s="18">
        <v>6243</v>
      </c>
      <c r="E17" s="18">
        <v>111575</v>
      </c>
      <c r="F17" s="25">
        <f t="shared" si="0"/>
        <v>73488</v>
      </c>
      <c r="G17" s="25">
        <f t="shared" si="0"/>
        <v>1222363</v>
      </c>
      <c r="H17" s="167"/>
      <c r="I17" s="181"/>
      <c r="J17" s="184"/>
    </row>
    <row r="18" spans="1:13" ht="15" thickBot="1" x14ac:dyDescent="0.4">
      <c r="A18" s="21" t="s">
        <v>14</v>
      </c>
      <c r="B18" s="22">
        <v>2721</v>
      </c>
      <c r="C18" s="22">
        <v>40377.565999999999</v>
      </c>
      <c r="D18" s="22">
        <v>0</v>
      </c>
      <c r="E18" s="22">
        <v>0</v>
      </c>
      <c r="F18" s="26">
        <f t="shared" si="0"/>
        <v>2721</v>
      </c>
      <c r="G18" s="26">
        <f t="shared" si="0"/>
        <v>40377.565999999999</v>
      </c>
      <c r="H18" s="179"/>
      <c r="I18" s="182"/>
      <c r="J18" s="185"/>
    </row>
    <row r="19" spans="1:13" x14ac:dyDescent="0.35">
      <c r="A19" s="48" t="s">
        <v>49</v>
      </c>
      <c r="B19" s="49">
        <v>99929</v>
      </c>
      <c r="C19" s="49">
        <v>3832747.432</v>
      </c>
      <c r="D19" s="49">
        <v>14754</v>
      </c>
      <c r="E19" s="49">
        <v>1344692.17</v>
      </c>
      <c r="F19" s="51">
        <f t="shared" si="0"/>
        <v>114683</v>
      </c>
      <c r="G19" s="51">
        <f t="shared" si="0"/>
        <v>5177439.602</v>
      </c>
      <c r="H19" s="166">
        <f>G19/G2</f>
        <v>6.006733097104431E-2</v>
      </c>
      <c r="I19" s="180">
        <f>F19/F2</f>
        <v>6.8446908182199617E-2</v>
      </c>
      <c r="J19" s="183">
        <f>E19/G19</f>
        <v>0.25972145951843784</v>
      </c>
    </row>
    <row r="20" spans="1:13" x14ac:dyDescent="0.35">
      <c r="A20" s="17" t="s">
        <v>8</v>
      </c>
      <c r="B20" s="18">
        <v>4045</v>
      </c>
      <c r="C20" s="18">
        <v>203051</v>
      </c>
      <c r="D20" s="18">
        <v>4552</v>
      </c>
      <c r="E20" s="18">
        <v>240432</v>
      </c>
      <c r="F20" s="25">
        <f t="shared" si="0"/>
        <v>8597</v>
      </c>
      <c r="G20" s="25">
        <f t="shared" si="0"/>
        <v>443483</v>
      </c>
      <c r="H20" s="167"/>
      <c r="I20" s="181"/>
      <c r="J20" s="184"/>
    </row>
    <row r="21" spans="1:13" x14ac:dyDescent="0.35">
      <c r="A21" s="17" t="s">
        <v>9</v>
      </c>
      <c r="B21" s="18">
        <v>180</v>
      </c>
      <c r="C21" s="18">
        <v>14343</v>
      </c>
      <c r="D21" s="18">
        <v>0</v>
      </c>
      <c r="E21" s="18">
        <v>0</v>
      </c>
      <c r="F21" s="25">
        <f t="shared" si="0"/>
        <v>180</v>
      </c>
      <c r="G21" s="25">
        <f t="shared" si="0"/>
        <v>14343</v>
      </c>
      <c r="H21" s="167"/>
      <c r="I21" s="181"/>
      <c r="J21" s="184"/>
      <c r="M21" s="18"/>
    </row>
    <row r="22" spans="1:13" x14ac:dyDescent="0.35">
      <c r="A22" s="17" t="s">
        <v>10</v>
      </c>
      <c r="B22" s="18">
        <v>20695</v>
      </c>
      <c r="C22" s="18">
        <v>420430</v>
      </c>
      <c r="D22" s="18">
        <v>2222</v>
      </c>
      <c r="E22" s="18">
        <v>107866</v>
      </c>
      <c r="F22" s="25">
        <f t="shared" si="0"/>
        <v>22917</v>
      </c>
      <c r="G22" s="25">
        <f t="shared" si="0"/>
        <v>528296</v>
      </c>
      <c r="H22" s="167"/>
      <c r="I22" s="181"/>
      <c r="J22" s="184"/>
    </row>
    <row r="23" spans="1:13" x14ac:dyDescent="0.35">
      <c r="A23" s="17" t="s">
        <v>11</v>
      </c>
      <c r="B23" s="18">
        <v>21925</v>
      </c>
      <c r="C23" s="18">
        <v>1015784</v>
      </c>
      <c r="D23" s="18">
        <v>2243</v>
      </c>
      <c r="E23" s="18">
        <v>229316</v>
      </c>
      <c r="F23" s="25">
        <f t="shared" si="0"/>
        <v>24168</v>
      </c>
      <c r="G23" s="25">
        <f t="shared" si="0"/>
        <v>1245100</v>
      </c>
      <c r="H23" s="167"/>
      <c r="I23" s="181"/>
      <c r="J23" s="184"/>
    </row>
    <row r="24" spans="1:13" x14ac:dyDescent="0.35">
      <c r="A24" s="17" t="s">
        <v>12</v>
      </c>
      <c r="B24" s="18">
        <v>3387</v>
      </c>
      <c r="C24" s="18">
        <v>116080</v>
      </c>
      <c r="D24" s="18">
        <v>204</v>
      </c>
      <c r="E24" s="18">
        <v>16380</v>
      </c>
      <c r="F24" s="25">
        <f t="shared" si="0"/>
        <v>3591</v>
      </c>
      <c r="G24" s="25">
        <f t="shared" si="0"/>
        <v>132460</v>
      </c>
      <c r="H24" s="167"/>
      <c r="I24" s="181"/>
      <c r="J24" s="184"/>
    </row>
    <row r="25" spans="1:13" x14ac:dyDescent="0.35">
      <c r="A25" s="17" t="s">
        <v>13</v>
      </c>
      <c r="B25" s="18">
        <v>48390</v>
      </c>
      <c r="C25" s="18">
        <v>2019795</v>
      </c>
      <c r="D25" s="18">
        <v>5437</v>
      </c>
      <c r="E25" s="18">
        <v>737680</v>
      </c>
      <c r="F25" s="25">
        <f t="shared" si="0"/>
        <v>53827</v>
      </c>
      <c r="G25" s="25">
        <f t="shared" si="0"/>
        <v>2757475</v>
      </c>
      <c r="H25" s="167"/>
      <c r="I25" s="181"/>
      <c r="J25" s="184"/>
    </row>
    <row r="26" spans="1:13" ht="15" thickBot="1" x14ac:dyDescent="0.4">
      <c r="A26" s="21" t="s">
        <v>14</v>
      </c>
      <c r="B26" s="22">
        <v>1307</v>
      </c>
      <c r="C26" s="22">
        <v>43264.431999999899</v>
      </c>
      <c r="D26" s="22">
        <v>96</v>
      </c>
      <c r="E26" s="22">
        <v>13018.170000000002</v>
      </c>
      <c r="F26" s="26">
        <f t="shared" si="0"/>
        <v>1403</v>
      </c>
      <c r="G26" s="26">
        <f t="shared" si="0"/>
        <v>56282.601999999897</v>
      </c>
      <c r="H26" s="179"/>
      <c r="I26" s="182"/>
      <c r="J26" s="185"/>
    </row>
    <row r="27" spans="1:13" x14ac:dyDescent="0.35">
      <c r="A27" s="48" t="s">
        <v>50</v>
      </c>
      <c r="B27" s="49">
        <v>17075</v>
      </c>
      <c r="C27" s="49">
        <v>4564838.3430000003</v>
      </c>
      <c r="D27" s="49">
        <v>7878</v>
      </c>
      <c r="E27" s="49">
        <v>4585110.1880000001</v>
      </c>
      <c r="F27" s="51">
        <f t="shared" si="0"/>
        <v>24953</v>
      </c>
      <c r="G27" s="51">
        <f t="shared" si="0"/>
        <v>9149948.5309999995</v>
      </c>
      <c r="H27" s="166">
        <f>G27/G2</f>
        <v>0.10615536423974641</v>
      </c>
      <c r="I27" s="180">
        <f>F27/F2</f>
        <v>1.4892841134871141E-2</v>
      </c>
      <c r="J27" s="183">
        <f>E27/G27</f>
        <v>0.50110775732406143</v>
      </c>
    </row>
    <row r="28" spans="1:13" x14ac:dyDescent="0.35">
      <c r="A28" s="17" t="s">
        <v>8</v>
      </c>
      <c r="B28" s="18">
        <v>356</v>
      </c>
      <c r="C28" s="18">
        <v>196447</v>
      </c>
      <c r="D28" s="18">
        <v>604</v>
      </c>
      <c r="E28" s="18">
        <v>356822</v>
      </c>
      <c r="F28" s="25">
        <f t="shared" si="0"/>
        <v>960</v>
      </c>
      <c r="G28" s="25">
        <f t="shared" si="0"/>
        <v>553269</v>
      </c>
      <c r="H28" s="167"/>
      <c r="I28" s="181"/>
      <c r="J28" s="184"/>
    </row>
    <row r="29" spans="1:13" x14ac:dyDescent="0.35">
      <c r="A29" s="17" t="s">
        <v>10</v>
      </c>
      <c r="B29" s="18">
        <v>4354</v>
      </c>
      <c r="C29" s="18">
        <v>1268235</v>
      </c>
      <c r="D29" s="18">
        <v>2053</v>
      </c>
      <c r="E29" s="18">
        <v>870064</v>
      </c>
      <c r="F29" s="25">
        <f t="shared" si="0"/>
        <v>6407</v>
      </c>
      <c r="G29" s="25">
        <f t="shared" si="0"/>
        <v>2138299</v>
      </c>
      <c r="H29" s="167"/>
      <c r="I29" s="181"/>
      <c r="J29" s="184"/>
    </row>
    <row r="30" spans="1:13" x14ac:dyDescent="0.35">
      <c r="A30" s="17" t="s">
        <v>11</v>
      </c>
      <c r="B30" s="18">
        <v>2224</v>
      </c>
      <c r="C30" s="18">
        <v>1129518</v>
      </c>
      <c r="D30" s="18">
        <v>1555</v>
      </c>
      <c r="E30" s="18">
        <v>1758937</v>
      </c>
      <c r="F30" s="25">
        <f t="shared" si="0"/>
        <v>3779</v>
      </c>
      <c r="G30" s="25">
        <f t="shared" si="0"/>
        <v>2888455</v>
      </c>
      <c r="H30" s="167"/>
      <c r="I30" s="181"/>
      <c r="J30" s="184"/>
    </row>
    <row r="31" spans="1:13" x14ac:dyDescent="0.35">
      <c r="A31" s="17" t="s">
        <v>12</v>
      </c>
      <c r="B31" s="18">
        <v>320</v>
      </c>
      <c r="C31" s="18">
        <v>153310</v>
      </c>
      <c r="D31" s="18">
        <v>220</v>
      </c>
      <c r="E31" s="18">
        <v>150810</v>
      </c>
      <c r="F31" s="25">
        <f t="shared" si="0"/>
        <v>540</v>
      </c>
      <c r="G31" s="25">
        <f t="shared" si="0"/>
        <v>304120</v>
      </c>
      <c r="H31" s="167"/>
      <c r="I31" s="181"/>
      <c r="J31" s="184"/>
    </row>
    <row r="32" spans="1:13" x14ac:dyDescent="0.35">
      <c r="A32" s="17" t="s">
        <v>13</v>
      </c>
      <c r="B32" s="18">
        <v>9653</v>
      </c>
      <c r="C32" s="18">
        <v>1761921</v>
      </c>
      <c r="D32" s="18">
        <v>3350</v>
      </c>
      <c r="E32" s="18">
        <v>1397715</v>
      </c>
      <c r="F32" s="25">
        <f t="shared" si="0"/>
        <v>13003</v>
      </c>
      <c r="G32" s="25">
        <f t="shared" si="0"/>
        <v>3159636</v>
      </c>
      <c r="H32" s="167"/>
      <c r="I32" s="181"/>
      <c r="J32" s="184"/>
    </row>
    <row r="33" spans="1:10" ht="15" thickBot="1" x14ac:dyDescent="0.4">
      <c r="A33" s="21" t="s">
        <v>14</v>
      </c>
      <c r="B33" s="22">
        <v>168</v>
      </c>
      <c r="C33" s="22">
        <v>55407.342999999899</v>
      </c>
      <c r="D33" s="22">
        <v>96</v>
      </c>
      <c r="E33" s="22">
        <v>50762.1879999999</v>
      </c>
      <c r="F33" s="26">
        <f t="shared" si="0"/>
        <v>264</v>
      </c>
      <c r="G33" s="26">
        <f t="shared" si="0"/>
        <v>106169.5309999998</v>
      </c>
      <c r="H33" s="179"/>
      <c r="I33" s="182"/>
      <c r="J33" s="185"/>
    </row>
    <row r="34" spans="1:10" x14ac:dyDescent="0.35">
      <c r="A34" s="48" t="s">
        <v>18</v>
      </c>
      <c r="B34" s="49">
        <v>5379</v>
      </c>
      <c r="C34" s="49">
        <v>7818063.0080000004</v>
      </c>
      <c r="D34" s="49">
        <v>5015</v>
      </c>
      <c r="E34" s="49">
        <v>39603229.426999986</v>
      </c>
      <c r="F34" s="51">
        <f>B34+D34</f>
        <v>10394</v>
      </c>
      <c r="G34" s="51">
        <f>C34+E34</f>
        <v>47421292.434999987</v>
      </c>
      <c r="H34" s="166">
        <f>G34/G2</f>
        <v>0.55016971451825047</v>
      </c>
      <c r="I34" s="169">
        <f>F34/F2</f>
        <v>6.2035102294654204E-3</v>
      </c>
      <c r="J34" s="172">
        <f>E34/G34</f>
        <v>0.83513601999110076</v>
      </c>
    </row>
    <row r="35" spans="1:10" x14ac:dyDescent="0.35">
      <c r="A35" s="17" t="s">
        <v>8</v>
      </c>
      <c r="B35" s="18">
        <v>33</v>
      </c>
      <c r="C35" s="18">
        <v>272784</v>
      </c>
      <c r="D35" s="18">
        <v>116</v>
      </c>
      <c r="E35" s="18">
        <v>3155809</v>
      </c>
      <c r="F35" s="25">
        <f>B35+D35</f>
        <v>149</v>
      </c>
      <c r="G35" s="25">
        <f>C35+E35</f>
        <v>3428593</v>
      </c>
      <c r="H35" s="167"/>
      <c r="I35" s="170"/>
      <c r="J35" s="173"/>
    </row>
    <row r="36" spans="1:10" x14ac:dyDescent="0.35">
      <c r="A36" s="17" t="s">
        <v>10</v>
      </c>
      <c r="B36" s="18">
        <v>263</v>
      </c>
      <c r="C36" s="18">
        <v>1033798</v>
      </c>
      <c r="D36" s="18">
        <v>668</v>
      </c>
      <c r="E36" s="18">
        <v>6233634.9999999898</v>
      </c>
      <c r="F36" s="25">
        <f t="shared" ref="F36:G40" si="1">B36+D36</f>
        <v>931</v>
      </c>
      <c r="G36" s="25">
        <f t="shared" si="1"/>
        <v>7267432.9999999898</v>
      </c>
      <c r="H36" s="167"/>
      <c r="I36" s="170"/>
      <c r="J36" s="173"/>
    </row>
    <row r="37" spans="1:10" x14ac:dyDescent="0.35">
      <c r="A37" s="17" t="s">
        <v>11</v>
      </c>
      <c r="B37" s="18">
        <v>102</v>
      </c>
      <c r="C37" s="18">
        <v>2903531</v>
      </c>
      <c r="D37" s="18">
        <v>217</v>
      </c>
      <c r="E37" s="18">
        <v>5276048</v>
      </c>
      <c r="F37" s="25">
        <f t="shared" si="1"/>
        <v>319</v>
      </c>
      <c r="G37" s="25">
        <f t="shared" si="1"/>
        <v>8179579</v>
      </c>
      <c r="H37" s="167"/>
      <c r="I37" s="170"/>
      <c r="J37" s="173"/>
    </row>
    <row r="38" spans="1:10" x14ac:dyDescent="0.35">
      <c r="A38" s="17" t="s">
        <v>12</v>
      </c>
      <c r="B38" s="18">
        <v>5</v>
      </c>
      <c r="C38" s="18">
        <v>71220</v>
      </c>
      <c r="D38" s="18">
        <v>13</v>
      </c>
      <c r="E38" s="18">
        <v>327380</v>
      </c>
      <c r="F38" s="25">
        <f t="shared" si="1"/>
        <v>18</v>
      </c>
      <c r="G38" s="25">
        <f t="shared" si="1"/>
        <v>398600</v>
      </c>
      <c r="H38" s="167"/>
      <c r="I38" s="170"/>
      <c r="J38" s="173"/>
    </row>
    <row r="39" spans="1:10" x14ac:dyDescent="0.35">
      <c r="A39" s="17" t="s">
        <v>13</v>
      </c>
      <c r="B39" s="18">
        <v>4972</v>
      </c>
      <c r="C39" s="18">
        <v>3523801</v>
      </c>
      <c r="D39" s="18">
        <v>3977</v>
      </c>
      <c r="E39" s="18">
        <v>23889635</v>
      </c>
      <c r="F39" s="25">
        <f t="shared" si="1"/>
        <v>8949</v>
      </c>
      <c r="G39" s="25">
        <f t="shared" si="1"/>
        <v>27413436</v>
      </c>
      <c r="H39" s="167"/>
      <c r="I39" s="170"/>
      <c r="J39" s="173"/>
    </row>
    <row r="40" spans="1:10" ht="15" thickBot="1" x14ac:dyDescent="0.4">
      <c r="A40" s="17" t="s">
        <v>14</v>
      </c>
      <c r="B40" s="18">
        <v>4</v>
      </c>
      <c r="C40" s="18">
        <v>12929.008</v>
      </c>
      <c r="D40" s="18">
        <v>24</v>
      </c>
      <c r="E40" s="18">
        <v>720722.42700000003</v>
      </c>
      <c r="F40" s="27">
        <f t="shared" si="1"/>
        <v>28</v>
      </c>
      <c r="G40" s="27">
        <f t="shared" si="1"/>
        <v>733651.43500000006</v>
      </c>
      <c r="H40" s="168"/>
      <c r="I40" s="171"/>
      <c r="J40" s="174"/>
    </row>
    <row r="41" spans="1:10" x14ac:dyDescent="0.35">
      <c r="A41" s="48" t="s">
        <v>19</v>
      </c>
      <c r="B41" s="49">
        <v>0</v>
      </c>
      <c r="C41" s="49">
        <v>98</v>
      </c>
      <c r="D41" s="49">
        <v>0</v>
      </c>
      <c r="E41" s="49">
        <v>0</v>
      </c>
      <c r="F41" s="51">
        <f>B41+D41</f>
        <v>0</v>
      </c>
      <c r="G41" s="51">
        <f>C41+E41</f>
        <v>98</v>
      </c>
      <c r="H41" s="175">
        <f>G41/G2</f>
        <v>1.1369709523773877E-6</v>
      </c>
      <c r="I41" s="175">
        <f>F41/F2</f>
        <v>0</v>
      </c>
      <c r="J41" s="177">
        <f>F42/G41</f>
        <v>0</v>
      </c>
    </row>
    <row r="42" spans="1:10" ht="15" thickBot="1" x14ac:dyDescent="0.4">
      <c r="A42" s="21" t="s">
        <v>10</v>
      </c>
      <c r="B42" s="22">
        <v>0</v>
      </c>
      <c r="C42" s="22">
        <v>98</v>
      </c>
      <c r="D42" s="22">
        <v>0</v>
      </c>
      <c r="E42" s="22">
        <v>0</v>
      </c>
      <c r="F42" s="26">
        <f t="shared" ref="F42:G42" si="2">B42+D42</f>
        <v>0</v>
      </c>
      <c r="G42" s="26">
        <f t="shared" si="2"/>
        <v>98</v>
      </c>
      <c r="H42" s="176"/>
      <c r="I42" s="176"/>
      <c r="J42" s="178"/>
    </row>
  </sheetData>
  <mergeCells count="18">
    <mergeCell ref="H3:H10"/>
    <mergeCell ref="I3:I10"/>
    <mergeCell ref="J3:J10"/>
    <mergeCell ref="H11:H18"/>
    <mergeCell ref="I11:I18"/>
    <mergeCell ref="J11:J18"/>
    <mergeCell ref="H19:H26"/>
    <mergeCell ref="I19:I26"/>
    <mergeCell ref="J19:J26"/>
    <mergeCell ref="H27:H33"/>
    <mergeCell ref="I27:I33"/>
    <mergeCell ref="J27:J33"/>
    <mergeCell ref="H34:H40"/>
    <mergeCell ref="I34:I40"/>
    <mergeCell ref="J34:J40"/>
    <mergeCell ref="H41:H42"/>
    <mergeCell ref="I41:I42"/>
    <mergeCell ref="J41:J42"/>
  </mergeCells>
  <pageMargins left="0.7" right="0.7" top="0.75" bottom="0.75" header="0.3" footer="0.3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6C89982BBFA40AD8012DACA8A907F" ma:contentTypeVersion="10" ma:contentTypeDescription="Create a new document." ma:contentTypeScope="" ma:versionID="6070f81d0fc684ad370c8e5507417a15">
  <xsd:schema xmlns:xsd="http://www.w3.org/2001/XMLSchema" xmlns:xs="http://www.w3.org/2001/XMLSchema" xmlns:p="http://schemas.microsoft.com/office/2006/metadata/properties" xmlns:ns1="http://schemas.microsoft.com/sharepoint/v3" xmlns:ns2="e12619c7-9a19-4dc6-ad29-a355e3b803fe" xmlns:ns3="338e5083-a46f-4766-8e64-ee827b9e16b3" targetNamespace="http://schemas.microsoft.com/office/2006/metadata/properties" ma:root="true" ma:fieldsID="3bd5baa586ab47ba67d940dea43ee07a" ns1:_="" ns2:_="" ns3:_="">
    <xsd:import namespace="http://schemas.microsoft.com/sharepoint/v3"/>
    <xsd:import namespace="e12619c7-9a19-4dc6-ad29-a355e3b803fe"/>
    <xsd:import namespace="338e5083-a46f-4766-8e64-ee827b9e16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2619c7-9a19-4dc6-ad29-a355e3b803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e5083-a46f-4766-8e64-ee827b9e16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4386F9-D3E0-48F5-B99F-288BD787F9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12619c7-9a19-4dc6-ad29-a355e3b803fe"/>
    <ds:schemaRef ds:uri="338e5083-a46f-4766-8e64-ee827b9e16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5939D2-91B8-47CE-9A58-890C75FE4CC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2462A418-3DD5-418E-9933-94E622DF21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  <vt:lpstr>Annual</vt:lpstr>
      <vt:lpstr>Winter2018</vt:lpstr>
      <vt:lpstr>winterdata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Atala, Zazy (ENE)</dc:creator>
  <cp:lastModifiedBy>Pisiewski, Karin (ENE)</cp:lastModifiedBy>
  <dcterms:created xsi:type="dcterms:W3CDTF">2020-02-12T19:16:37Z</dcterms:created>
  <dcterms:modified xsi:type="dcterms:W3CDTF">2021-05-17T20:01:44Z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0x010100A7E6C89982BBFA40AD8012DACA8A907F</vt:lpwstr>
  </property>
</Properties>
</file>