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codeName="ThisWorkbook" autoCompressPictures="0" defaultThemeVersion="124226"/>
  <mc:AlternateContent xmlns:mc="http://schemas.openxmlformats.org/markup-compatibility/2006">
    <mc:Choice Requires="x15">
      <x15ac:absPath xmlns:x15ac="http://schemas.microsoft.com/office/spreadsheetml/2010/11/ac" url="W:\External Affairs\Communications\new web site design\Docs\"/>
    </mc:Choice>
  </mc:AlternateContent>
  <xr:revisionPtr revIDLastSave="0" documentId="8_{E2B73606-399E-474F-B861-390A0A9D8BBA}" xr6:coauthVersionLast="43" xr6:coauthVersionMax="43" xr10:uidLastSave="{00000000-0000-0000-0000-000000000000}"/>
  <workbookProtection workbookAlgorithmName="SHA-512" workbookHashValue="66T8hUhbWO26OaWUtk7RplVJTNRlPinFswQ9YDccuHt/tNL3byk5PFEyxeb/l3T+eB4DXaIt9LoEo4eIml3lSA==" workbookSaltValue="c5ddFcJC4uprucFXTIMx3g==" workbookSpinCount="100000" lockStructure="1"/>
  <bookViews>
    <workbookView xWindow="28680" yWindow="-120" windowWidth="29040" windowHeight="15840" tabRatio="935" firstSheet="3" activeTab="3" xr2:uid="{00000000-000D-0000-FFFF-FFFF00000000}"/>
  </bookViews>
  <sheets>
    <sheet name="DBASE_tbl5to11" sheetId="25" state="hidden" r:id="rId1"/>
    <sheet name="DBASEINFO" sheetId="38" state="hidden" r:id="rId2"/>
    <sheet name="DBASE" sheetId="37" state="hidden" r:id="rId3"/>
    <sheet name="0. FilerInfo" sheetId="16" r:id="rId4"/>
    <sheet name="1. Prelim" sheetId="14" r:id="rId5"/>
    <sheet name="2. SCO Load Allocation" sheetId="21" r:id="rId6"/>
    <sheet name="3. SCO-II Exempt" sheetId="10" r:id="rId7"/>
    <sheet name="4. Errant" sheetId="9" r:id="rId8"/>
    <sheet name="5. RPS I non-SCO" sheetId="1" r:id="rId9"/>
    <sheet name="6. SCO" sheetId="11" r:id="rId10"/>
    <sheet name="7. SCO-II" sheetId="13" r:id="rId11"/>
    <sheet name="8. RPS II RenEn" sheetId="2" r:id="rId12"/>
    <sheet name="9. RPS II WasteEn" sheetId="5" r:id="rId13"/>
    <sheet name="10. APS" sheetId="4" r:id="rId14"/>
    <sheet name="11. CES" sheetId="33" r:id="rId15"/>
    <sheet name="14. GHG" sheetId="35" r:id="rId16"/>
    <sheet name="12. Green" sheetId="8" r:id="rId17"/>
    <sheet name="13. All ACPs" sheetId="34" r:id="rId18"/>
    <sheet name="C. Certif" sheetId="31" r:id="rId19"/>
    <sheet name="A. Authztn" sheetId="32" r:id="rId20"/>
    <sheet name="N. ACP Notif-Rcpt" sheetId="23" r:id="rId21"/>
    <sheet name="Contacts" sheetId="36" r:id="rId22"/>
  </sheets>
  <externalReferences>
    <externalReference r:id="rId23"/>
  </externalReferences>
  <definedNames>
    <definedName name="_xlnm._FilterDatabase" localSheetId="2" hidden="1">DBASE!$A$1:$H$223</definedName>
    <definedName name="_ftn1" localSheetId="16">'12. Green'!#REF!</definedName>
    <definedName name="_ftn2" localSheetId="16">'12. Green'!#REF!</definedName>
    <definedName name="_ftnref1" localSheetId="16">'12. Green'!#REF!</definedName>
    <definedName name="_ftnref2" localSheetId="16">'12. Green'!#REF!</definedName>
    <definedName name="_xlnm.Print_Area" localSheetId="4">'1. Prelim'!$A$1:$H$59</definedName>
    <definedName name="_xlnm.Print_Area" localSheetId="13">'10. APS'!$A$1:$N$32</definedName>
    <definedName name="_xlnm.Print_Area" localSheetId="14">'11. CES'!$A$1:$Q$43</definedName>
    <definedName name="_xlnm.Print_Area" localSheetId="16">'12. Green'!$A$1:$H$33</definedName>
    <definedName name="_xlnm.Print_Area" localSheetId="17">'13. All ACPs'!$A$1:$H$32</definedName>
    <definedName name="_xlnm.Print_Area" localSheetId="15">'14. GHG'!$A$1:$K$51</definedName>
    <definedName name="_xlnm.Print_Area" localSheetId="5">'2. SCO Load Allocation'!$A$1:$I$75</definedName>
    <definedName name="_xlnm.Print_Area" localSheetId="6">'3. SCO-II Exempt'!$A$1:$K$75</definedName>
    <definedName name="_xlnm.Print_Area" localSheetId="7">'4. Errant'!$A$1:$L$39</definedName>
    <definedName name="_xlnm.Print_Area" localSheetId="8">'5. RPS I non-SCO'!$A$1:$N$34</definedName>
    <definedName name="_xlnm.Print_Area" localSheetId="9">'6. SCO'!$A$1:$Q$39</definedName>
    <definedName name="_xlnm.Print_Area" localSheetId="10">'7. SCO-II'!$A$1:$S$38</definedName>
    <definedName name="_xlnm.Print_Area" localSheetId="11">'8. RPS II RenEn'!$A$1:$N$36</definedName>
    <definedName name="_xlnm.Print_Area" localSheetId="12">'9. RPS II WasteEn'!$A$1:$N$34</definedName>
    <definedName name="_xlnm.Print_Area" localSheetId="19">'A. Authztn'!$A$1:$I$42</definedName>
    <definedName name="_xlnm.Print_Area" localSheetId="18">'C. Certif'!$A$1:$F$42</definedName>
    <definedName name="_xlnm.Print_Area" localSheetId="20">'N. ACP Notif-Rcpt'!$A$1:$H$60</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M16" i="33" l="1"/>
  <c r="M17" i="33"/>
  <c r="M18" i="33"/>
  <c r="M19" i="33"/>
  <c r="M20" i="33"/>
  <c r="M21" i="33"/>
  <c r="M22" i="33"/>
  <c r="M15" i="33"/>
  <c r="F33" i="23" l="1"/>
  <c r="C23" i="33" l="1"/>
  <c r="C15" i="32" l="1"/>
  <c r="B19" i="32"/>
  <c r="D17" i="32"/>
  <c r="C47" i="31"/>
  <c r="C38" i="31"/>
  <c r="C29" i="31"/>
  <c r="B21" i="31"/>
  <c r="CC2" i="25" l="1"/>
  <c r="CD2" i="25"/>
  <c r="CE2" i="25"/>
  <c r="CF2" i="25"/>
  <c r="CG2" i="25"/>
  <c r="CH2" i="25"/>
  <c r="CL2" i="25"/>
  <c r="CN2" i="25"/>
  <c r="CO2" i="25"/>
  <c r="CP2" i="25"/>
  <c r="CC3" i="25"/>
  <c r="CD3" i="25"/>
  <c r="CE3" i="25"/>
  <c r="CF3" i="25"/>
  <c r="CG3" i="25"/>
  <c r="CH3" i="25"/>
  <c r="CL3" i="25"/>
  <c r="CN3" i="25"/>
  <c r="CO3" i="25"/>
  <c r="CP3" i="25"/>
  <c r="CC4" i="25"/>
  <c r="CD4" i="25"/>
  <c r="CE4" i="25"/>
  <c r="CF4" i="25"/>
  <c r="CG4" i="25"/>
  <c r="CH4" i="25"/>
  <c r="CL4" i="25"/>
  <c r="CN4" i="25"/>
  <c r="CO4" i="25"/>
  <c r="CP4" i="25"/>
  <c r="CC5" i="25"/>
  <c r="CD5" i="25"/>
  <c r="CE5" i="25"/>
  <c r="CF5" i="25"/>
  <c r="CG5" i="25"/>
  <c r="CH5" i="25"/>
  <c r="CL5" i="25"/>
  <c r="CN5" i="25"/>
  <c r="CO5" i="25"/>
  <c r="CP5" i="25"/>
  <c r="CC6" i="25"/>
  <c r="CD6" i="25"/>
  <c r="CE6" i="25"/>
  <c r="CF6" i="25"/>
  <c r="CG6" i="25"/>
  <c r="CH6" i="25"/>
  <c r="CL6" i="25"/>
  <c r="CN6" i="25"/>
  <c r="CO6" i="25"/>
  <c r="CP6" i="25"/>
  <c r="CC7" i="25"/>
  <c r="CD7" i="25"/>
  <c r="CE7" i="25"/>
  <c r="CF7" i="25"/>
  <c r="CG7" i="25"/>
  <c r="CH7" i="25"/>
  <c r="CL7" i="25"/>
  <c r="CN7" i="25"/>
  <c r="CO7" i="25"/>
  <c r="CP7" i="25"/>
  <c r="CC8" i="25"/>
  <c r="CD8" i="25"/>
  <c r="CE8" i="25"/>
  <c r="CF8" i="25"/>
  <c r="CG8" i="25"/>
  <c r="CH8" i="25"/>
  <c r="CL8" i="25"/>
  <c r="CN8" i="25"/>
  <c r="CO8" i="25"/>
  <c r="CP8" i="25"/>
  <c r="CC9" i="25"/>
  <c r="CD9" i="25"/>
  <c r="CE9" i="25"/>
  <c r="CF9" i="25"/>
  <c r="CG9" i="25"/>
  <c r="CH9" i="25"/>
  <c r="CL9" i="25"/>
  <c r="CN9" i="25"/>
  <c r="CO9" i="25"/>
  <c r="CP9" i="25"/>
  <c r="CC10" i="25"/>
  <c r="CE10" i="25"/>
  <c r="CF10" i="25"/>
  <c r="CG10" i="25"/>
  <c r="CH10" i="25"/>
  <c r="CB3" i="25"/>
  <c r="CB4" i="25"/>
  <c r="CB5" i="25"/>
  <c r="CB6" i="25"/>
  <c r="CB7" i="25"/>
  <c r="CB8" i="25"/>
  <c r="CB9" i="25"/>
  <c r="CB2" i="25"/>
  <c r="BR2" i="25"/>
  <c r="BS2" i="25"/>
  <c r="BT2" i="25"/>
  <c r="BU2" i="25"/>
  <c r="BV2" i="25"/>
  <c r="BW2" i="25"/>
  <c r="BX2" i="25"/>
  <c r="BY2" i="25"/>
  <c r="BZ2" i="25"/>
  <c r="CA2" i="25"/>
  <c r="BR3" i="25"/>
  <c r="BS3" i="25"/>
  <c r="BT3" i="25"/>
  <c r="BU3" i="25"/>
  <c r="BV3" i="25"/>
  <c r="BW3" i="25"/>
  <c r="BX3" i="25"/>
  <c r="BY3" i="25"/>
  <c r="BZ3" i="25"/>
  <c r="CA3" i="25"/>
  <c r="BR4" i="25"/>
  <c r="BS4" i="25"/>
  <c r="BT4" i="25"/>
  <c r="BU4" i="25"/>
  <c r="BV4" i="25"/>
  <c r="BW4" i="25"/>
  <c r="BX4" i="25"/>
  <c r="BY4" i="25"/>
  <c r="BZ4" i="25"/>
  <c r="CA4" i="25"/>
  <c r="BR5" i="25"/>
  <c r="BS5" i="25"/>
  <c r="BT5" i="25"/>
  <c r="BU5" i="25"/>
  <c r="BV5" i="25"/>
  <c r="BW5" i="25"/>
  <c r="BX5" i="25"/>
  <c r="BY5" i="25"/>
  <c r="BZ5" i="25"/>
  <c r="CA5" i="25"/>
  <c r="BR6" i="25"/>
  <c r="BS6" i="25"/>
  <c r="BT6" i="25"/>
  <c r="BU6" i="25"/>
  <c r="BV6" i="25"/>
  <c r="BW6" i="25"/>
  <c r="BX6" i="25"/>
  <c r="BY6" i="25"/>
  <c r="BZ6" i="25"/>
  <c r="CA6" i="25"/>
  <c r="BR7" i="25"/>
  <c r="BS7" i="25"/>
  <c r="BT7" i="25"/>
  <c r="BU7" i="25"/>
  <c r="BV7" i="25"/>
  <c r="BW7" i="25"/>
  <c r="BX7" i="25"/>
  <c r="BY7" i="25"/>
  <c r="BZ7" i="25"/>
  <c r="CA7" i="25"/>
  <c r="BR8" i="25"/>
  <c r="BS8" i="25"/>
  <c r="BT8" i="25"/>
  <c r="BU8" i="25"/>
  <c r="BV8" i="25"/>
  <c r="BW8" i="25"/>
  <c r="BX8" i="25"/>
  <c r="BY8" i="25"/>
  <c r="BZ8" i="25"/>
  <c r="CA8" i="25"/>
  <c r="BR9" i="25"/>
  <c r="BS9" i="25"/>
  <c r="BT9" i="25"/>
  <c r="BU9" i="25"/>
  <c r="BV9" i="25"/>
  <c r="BW9" i="25"/>
  <c r="BX9" i="25"/>
  <c r="BY9" i="25"/>
  <c r="BZ9" i="25"/>
  <c r="CA9" i="25"/>
  <c r="BR10" i="25"/>
  <c r="BS10" i="25"/>
  <c r="BT10" i="25"/>
  <c r="BU10" i="25"/>
  <c r="BV10" i="25"/>
  <c r="BW10" i="25"/>
  <c r="BX10" i="25"/>
  <c r="BY10" i="25"/>
  <c r="BZ10" i="25"/>
  <c r="CA10" i="25"/>
  <c r="BQ3" i="25"/>
  <c r="BQ4" i="25"/>
  <c r="BQ5" i="25"/>
  <c r="BQ6" i="25"/>
  <c r="BQ7" i="25"/>
  <c r="BQ8" i="25"/>
  <c r="BQ9" i="25"/>
  <c r="BQ10" i="25"/>
  <c r="BQ2" i="25"/>
  <c r="BG2" i="25"/>
  <c r="BH2" i="25"/>
  <c r="BI2" i="25"/>
  <c r="BJ2" i="25"/>
  <c r="BK2" i="25"/>
  <c r="BL2" i="25"/>
  <c r="BM2" i="25"/>
  <c r="BN2" i="25"/>
  <c r="BO2" i="25"/>
  <c r="BP2" i="25"/>
  <c r="BG3" i="25"/>
  <c r="BH3" i="25"/>
  <c r="BI3" i="25"/>
  <c r="BJ3" i="25"/>
  <c r="BK3" i="25"/>
  <c r="BL3" i="25"/>
  <c r="BM3" i="25"/>
  <c r="BN3" i="25"/>
  <c r="BO3" i="25"/>
  <c r="BP3" i="25"/>
  <c r="BG4" i="25"/>
  <c r="BH4" i="25"/>
  <c r="BI4" i="25"/>
  <c r="BJ4" i="25"/>
  <c r="BK4" i="25"/>
  <c r="BL4" i="25"/>
  <c r="BM4" i="25"/>
  <c r="BN4" i="25"/>
  <c r="BO4" i="25"/>
  <c r="BP4" i="25"/>
  <c r="BG5" i="25"/>
  <c r="BH5" i="25"/>
  <c r="BI5" i="25"/>
  <c r="BJ5" i="25"/>
  <c r="BK5" i="25"/>
  <c r="BL5" i="25"/>
  <c r="BM5" i="25"/>
  <c r="BN5" i="25"/>
  <c r="BO5" i="25"/>
  <c r="BP5" i="25"/>
  <c r="BG6" i="25"/>
  <c r="BH6" i="25"/>
  <c r="BI6" i="25"/>
  <c r="BJ6" i="25"/>
  <c r="BK6" i="25"/>
  <c r="BL6" i="25"/>
  <c r="BM6" i="25"/>
  <c r="BN6" i="25"/>
  <c r="BO6" i="25"/>
  <c r="BP6" i="25"/>
  <c r="BG7" i="25"/>
  <c r="BH7" i="25"/>
  <c r="BI7" i="25"/>
  <c r="BJ7" i="25"/>
  <c r="BK7" i="25"/>
  <c r="BL7" i="25"/>
  <c r="BM7" i="25"/>
  <c r="BN7" i="25"/>
  <c r="BO7" i="25"/>
  <c r="BP7" i="25"/>
  <c r="BG8" i="25"/>
  <c r="BH8" i="25"/>
  <c r="BI8" i="25"/>
  <c r="BJ8" i="25"/>
  <c r="BK8" i="25"/>
  <c r="BL8" i="25"/>
  <c r="BM8" i="25"/>
  <c r="BN8" i="25"/>
  <c r="BO8" i="25"/>
  <c r="BP8" i="25"/>
  <c r="BG9" i="25"/>
  <c r="BH9" i="25"/>
  <c r="BI9" i="25"/>
  <c r="BJ9" i="25"/>
  <c r="BK9" i="25"/>
  <c r="BL9" i="25"/>
  <c r="BM9" i="25"/>
  <c r="BN9" i="25"/>
  <c r="BO9" i="25"/>
  <c r="BP9" i="25"/>
  <c r="BG10" i="25"/>
  <c r="BH10" i="25"/>
  <c r="BI10" i="25"/>
  <c r="BJ10" i="25"/>
  <c r="BK10" i="25"/>
  <c r="BL10" i="25"/>
  <c r="BM10" i="25"/>
  <c r="BN10" i="25"/>
  <c r="BO10" i="25"/>
  <c r="BP10" i="25"/>
  <c r="BF3" i="25"/>
  <c r="BF4" i="25"/>
  <c r="BF5" i="25"/>
  <c r="BF6" i="25"/>
  <c r="BF7" i="25"/>
  <c r="BF8" i="25"/>
  <c r="BF9" i="25"/>
  <c r="BF10" i="25"/>
  <c r="BF2" i="25"/>
  <c r="AV2" i="25"/>
  <c r="AW2" i="25"/>
  <c r="AX2" i="25"/>
  <c r="AY2" i="25"/>
  <c r="AZ2" i="25"/>
  <c r="BA2" i="25"/>
  <c r="BB2" i="25"/>
  <c r="BC2" i="25"/>
  <c r="BD2" i="25"/>
  <c r="BE2" i="25"/>
  <c r="AV3" i="25"/>
  <c r="AW3" i="25"/>
  <c r="AX3" i="25"/>
  <c r="AY3" i="25"/>
  <c r="AZ3" i="25"/>
  <c r="BA3" i="25"/>
  <c r="BB3" i="25"/>
  <c r="BC3" i="25"/>
  <c r="BD3" i="25"/>
  <c r="BE3" i="25"/>
  <c r="AV4" i="25"/>
  <c r="AW4" i="25"/>
  <c r="AX4" i="25"/>
  <c r="AY4" i="25"/>
  <c r="AZ4" i="25"/>
  <c r="BA4" i="25"/>
  <c r="BB4" i="25"/>
  <c r="BC4" i="25"/>
  <c r="BD4" i="25"/>
  <c r="BE4" i="25"/>
  <c r="AV5" i="25"/>
  <c r="AW5" i="25"/>
  <c r="AX5" i="25"/>
  <c r="AY5" i="25"/>
  <c r="AZ5" i="25"/>
  <c r="BA5" i="25"/>
  <c r="BB5" i="25"/>
  <c r="BC5" i="25"/>
  <c r="BD5" i="25"/>
  <c r="BE5" i="25"/>
  <c r="AV6" i="25"/>
  <c r="AW6" i="25"/>
  <c r="AX6" i="25"/>
  <c r="AY6" i="25"/>
  <c r="AZ6" i="25"/>
  <c r="BA6" i="25"/>
  <c r="BB6" i="25"/>
  <c r="BC6" i="25"/>
  <c r="BD6" i="25"/>
  <c r="BE6" i="25"/>
  <c r="AV7" i="25"/>
  <c r="AW7" i="25"/>
  <c r="AX7" i="25"/>
  <c r="AY7" i="25"/>
  <c r="AZ7" i="25"/>
  <c r="BA7" i="25"/>
  <c r="BB7" i="25"/>
  <c r="BC7" i="25"/>
  <c r="BD7" i="25"/>
  <c r="BE7" i="25"/>
  <c r="AV8" i="25"/>
  <c r="AW8" i="25"/>
  <c r="AX8" i="25"/>
  <c r="AY8" i="25"/>
  <c r="AZ8" i="25"/>
  <c r="BA8" i="25"/>
  <c r="BB8" i="25"/>
  <c r="BC8" i="25"/>
  <c r="BD8" i="25"/>
  <c r="BE8" i="25"/>
  <c r="AV9" i="25"/>
  <c r="AW9" i="25"/>
  <c r="AX9" i="25"/>
  <c r="AY9" i="25"/>
  <c r="AZ9" i="25"/>
  <c r="BA9" i="25"/>
  <c r="BB9" i="25"/>
  <c r="BC9" i="25"/>
  <c r="BD9" i="25"/>
  <c r="BE9" i="25"/>
  <c r="AV10" i="25"/>
  <c r="AW10" i="25"/>
  <c r="AX10" i="25"/>
  <c r="AY10" i="25"/>
  <c r="AZ10" i="25"/>
  <c r="BA10" i="25"/>
  <c r="BB10" i="25"/>
  <c r="BC10" i="25"/>
  <c r="BD10" i="25"/>
  <c r="BE10" i="25"/>
  <c r="AU3" i="25"/>
  <c r="AU4" i="25"/>
  <c r="AU5" i="25"/>
  <c r="AU6" i="25"/>
  <c r="AU7" i="25"/>
  <c r="AU8" i="25"/>
  <c r="AU9" i="25"/>
  <c r="AU10" i="25"/>
  <c r="AU2" i="25"/>
  <c r="AF2" i="25"/>
  <c r="AG2" i="25"/>
  <c r="AH2" i="25"/>
  <c r="AI2" i="25"/>
  <c r="AJ2" i="25"/>
  <c r="AK2" i="25"/>
  <c r="AL2" i="25"/>
  <c r="AM2" i="25"/>
  <c r="AN2" i="25"/>
  <c r="AO2" i="25"/>
  <c r="AP2" i="25"/>
  <c r="AQ2" i="25"/>
  <c r="AR2" i="25"/>
  <c r="AS2" i="25"/>
  <c r="AT2" i="25"/>
  <c r="AF3" i="25"/>
  <c r="AG3" i="25"/>
  <c r="AH3" i="25"/>
  <c r="AI3" i="25"/>
  <c r="AJ3" i="25"/>
  <c r="AK3" i="25"/>
  <c r="AL3" i="25"/>
  <c r="AM3" i="25"/>
  <c r="AN3" i="25"/>
  <c r="AO3" i="25"/>
  <c r="AP3" i="25"/>
  <c r="AQ3" i="25"/>
  <c r="AR3" i="25"/>
  <c r="AS3" i="25"/>
  <c r="AT3" i="25"/>
  <c r="AF4" i="25"/>
  <c r="AG4" i="25"/>
  <c r="AH4" i="25"/>
  <c r="AI4" i="25"/>
  <c r="AJ4" i="25"/>
  <c r="AK4" i="25"/>
  <c r="AL4" i="25"/>
  <c r="AM4" i="25"/>
  <c r="AN4" i="25"/>
  <c r="AO4" i="25"/>
  <c r="AP4" i="25"/>
  <c r="AQ4" i="25"/>
  <c r="AR4" i="25"/>
  <c r="AS4" i="25"/>
  <c r="AT4" i="25"/>
  <c r="AF5" i="25"/>
  <c r="AG5" i="25"/>
  <c r="AH5" i="25"/>
  <c r="AI5" i="25"/>
  <c r="AJ5" i="25"/>
  <c r="AK5" i="25"/>
  <c r="AL5" i="25"/>
  <c r="AM5" i="25"/>
  <c r="AN5" i="25"/>
  <c r="AO5" i="25"/>
  <c r="AP5" i="25"/>
  <c r="AQ5" i="25"/>
  <c r="AR5" i="25"/>
  <c r="AS5" i="25"/>
  <c r="AT5" i="25"/>
  <c r="AF6" i="25"/>
  <c r="AG6" i="25"/>
  <c r="AH6" i="25"/>
  <c r="AI6" i="25"/>
  <c r="AJ6" i="25"/>
  <c r="AK6" i="25"/>
  <c r="AL6" i="25"/>
  <c r="AM6" i="25"/>
  <c r="AN6" i="25"/>
  <c r="AO6" i="25"/>
  <c r="AP6" i="25"/>
  <c r="AQ6" i="25"/>
  <c r="AR6" i="25"/>
  <c r="AS6" i="25"/>
  <c r="AT6" i="25"/>
  <c r="AF7" i="25"/>
  <c r="AG7" i="25"/>
  <c r="AH7" i="25"/>
  <c r="AI7" i="25"/>
  <c r="AJ7" i="25"/>
  <c r="AK7" i="25"/>
  <c r="AL7" i="25"/>
  <c r="AM7" i="25"/>
  <c r="AN7" i="25"/>
  <c r="AO7" i="25"/>
  <c r="AP7" i="25"/>
  <c r="AQ7" i="25"/>
  <c r="AR7" i="25"/>
  <c r="AS7" i="25"/>
  <c r="AT7" i="25"/>
  <c r="AF8" i="25"/>
  <c r="AG8" i="25"/>
  <c r="AH8" i="25"/>
  <c r="AI8" i="25"/>
  <c r="AJ8" i="25"/>
  <c r="AK8" i="25"/>
  <c r="AL8" i="25"/>
  <c r="AM8" i="25"/>
  <c r="AN8" i="25"/>
  <c r="AO8" i="25"/>
  <c r="AP8" i="25"/>
  <c r="AQ8" i="25"/>
  <c r="AR8" i="25"/>
  <c r="AS8" i="25"/>
  <c r="AT8" i="25"/>
  <c r="AF9" i="25"/>
  <c r="AG9" i="25"/>
  <c r="AH9" i="25"/>
  <c r="AI9" i="25"/>
  <c r="AJ9" i="25"/>
  <c r="AK9" i="25"/>
  <c r="AL9" i="25"/>
  <c r="AM9" i="25"/>
  <c r="AN9" i="25"/>
  <c r="AO9" i="25"/>
  <c r="AP9" i="25"/>
  <c r="AQ9" i="25"/>
  <c r="AR9" i="25"/>
  <c r="AS9" i="25"/>
  <c r="AT9" i="25"/>
  <c r="AF10" i="25"/>
  <c r="AG10" i="25"/>
  <c r="AH10" i="25"/>
  <c r="AI10" i="25"/>
  <c r="AJ10" i="25"/>
  <c r="AK10" i="25"/>
  <c r="AL10" i="25"/>
  <c r="AM10" i="25"/>
  <c r="AN10" i="25"/>
  <c r="AO10" i="25"/>
  <c r="AP10" i="25"/>
  <c r="AQ10" i="25"/>
  <c r="AR10" i="25"/>
  <c r="AS10" i="25"/>
  <c r="AT10" i="25"/>
  <c r="AE3" i="25"/>
  <c r="AE4" i="25"/>
  <c r="AE5" i="25"/>
  <c r="AE6" i="25"/>
  <c r="AE7" i="25"/>
  <c r="AE8" i="25"/>
  <c r="AE9" i="25"/>
  <c r="AE10" i="25"/>
  <c r="AE2" i="25"/>
  <c r="Q2" i="25"/>
  <c r="R2" i="25"/>
  <c r="S2" i="25"/>
  <c r="T2" i="25"/>
  <c r="U2" i="25"/>
  <c r="V2" i="25"/>
  <c r="W2" i="25"/>
  <c r="X2" i="25"/>
  <c r="Y2" i="25"/>
  <c r="Z2" i="25"/>
  <c r="AA2" i="25"/>
  <c r="AB2" i="25"/>
  <c r="AC2" i="25"/>
  <c r="AD2" i="25"/>
  <c r="Q3" i="25"/>
  <c r="R3" i="25"/>
  <c r="S3" i="25"/>
  <c r="T3" i="25"/>
  <c r="U3" i="25"/>
  <c r="V3" i="25"/>
  <c r="W3" i="25"/>
  <c r="X3" i="25"/>
  <c r="Y3" i="25"/>
  <c r="Z3" i="25"/>
  <c r="AA3" i="25"/>
  <c r="AB3" i="25"/>
  <c r="AC3" i="25"/>
  <c r="AD3" i="25"/>
  <c r="Q4" i="25"/>
  <c r="R4" i="25"/>
  <c r="S4" i="25"/>
  <c r="T4" i="25"/>
  <c r="U4" i="25"/>
  <c r="V4" i="25"/>
  <c r="W4" i="25"/>
  <c r="X4" i="25"/>
  <c r="Y4" i="25"/>
  <c r="Z4" i="25"/>
  <c r="AA4" i="25"/>
  <c r="AB4" i="25"/>
  <c r="AC4" i="25"/>
  <c r="AD4" i="25"/>
  <c r="Q5" i="25"/>
  <c r="R5" i="25"/>
  <c r="S5" i="25"/>
  <c r="T5" i="25"/>
  <c r="U5" i="25"/>
  <c r="V5" i="25"/>
  <c r="W5" i="25"/>
  <c r="X5" i="25"/>
  <c r="Y5" i="25"/>
  <c r="Z5" i="25"/>
  <c r="AA5" i="25"/>
  <c r="AB5" i="25"/>
  <c r="AC5" i="25"/>
  <c r="AD5" i="25"/>
  <c r="Q6" i="25"/>
  <c r="R6" i="25"/>
  <c r="S6" i="25"/>
  <c r="T6" i="25"/>
  <c r="U6" i="25"/>
  <c r="V6" i="25"/>
  <c r="W6" i="25"/>
  <c r="X6" i="25"/>
  <c r="Y6" i="25"/>
  <c r="Z6" i="25"/>
  <c r="AA6" i="25"/>
  <c r="AB6" i="25"/>
  <c r="AC6" i="25"/>
  <c r="AD6" i="25"/>
  <c r="Q7" i="25"/>
  <c r="R7" i="25"/>
  <c r="S7" i="25"/>
  <c r="T7" i="25"/>
  <c r="U7" i="25"/>
  <c r="V7" i="25"/>
  <c r="W7" i="25"/>
  <c r="X7" i="25"/>
  <c r="Y7" i="25"/>
  <c r="Z7" i="25"/>
  <c r="AA7" i="25"/>
  <c r="AB7" i="25"/>
  <c r="AC7" i="25"/>
  <c r="AD7" i="25"/>
  <c r="Q8" i="25"/>
  <c r="R8" i="25"/>
  <c r="S8" i="25"/>
  <c r="T8" i="25"/>
  <c r="U8" i="25"/>
  <c r="V8" i="25"/>
  <c r="W8" i="25"/>
  <c r="X8" i="25"/>
  <c r="Y8" i="25"/>
  <c r="Z8" i="25"/>
  <c r="AA8" i="25"/>
  <c r="AB8" i="25"/>
  <c r="AC8" i="25"/>
  <c r="AD8" i="25"/>
  <c r="Q9" i="25"/>
  <c r="R9" i="25"/>
  <c r="S9" i="25"/>
  <c r="T9" i="25"/>
  <c r="U9" i="25"/>
  <c r="V9" i="25"/>
  <c r="W9" i="25"/>
  <c r="X9" i="25"/>
  <c r="Y9" i="25"/>
  <c r="Z9" i="25"/>
  <c r="AA9" i="25"/>
  <c r="AB9" i="25"/>
  <c r="AC9" i="25"/>
  <c r="AD9" i="25"/>
  <c r="Q10" i="25"/>
  <c r="R10" i="25"/>
  <c r="S10" i="25"/>
  <c r="T10" i="25"/>
  <c r="U10" i="25"/>
  <c r="V10" i="25"/>
  <c r="W10" i="25"/>
  <c r="X10" i="25"/>
  <c r="Y10" i="25"/>
  <c r="Z10" i="25"/>
  <c r="AA10" i="25"/>
  <c r="AB10" i="25"/>
  <c r="AC10" i="25"/>
  <c r="AD10" i="25"/>
  <c r="P3" i="25"/>
  <c r="P4" i="25"/>
  <c r="P5" i="25"/>
  <c r="P6" i="25"/>
  <c r="P7" i="25"/>
  <c r="P8" i="25"/>
  <c r="P9" i="25"/>
  <c r="P10" i="25"/>
  <c r="P2" i="25"/>
  <c r="E2" i="25"/>
  <c r="F2" i="25"/>
  <c r="G2" i="25"/>
  <c r="H2" i="25"/>
  <c r="I2" i="25"/>
  <c r="J2" i="25"/>
  <c r="K2" i="25"/>
  <c r="L2" i="25"/>
  <c r="M2" i="25"/>
  <c r="N2" i="25"/>
  <c r="O2" i="25"/>
  <c r="E3" i="25"/>
  <c r="F3" i="25"/>
  <c r="G3" i="25"/>
  <c r="H3" i="25"/>
  <c r="I3" i="25"/>
  <c r="J3" i="25"/>
  <c r="K3" i="25"/>
  <c r="L3" i="25"/>
  <c r="M3" i="25"/>
  <c r="N3" i="25"/>
  <c r="O3" i="25"/>
  <c r="E4" i="25"/>
  <c r="F4" i="25"/>
  <c r="G4" i="25"/>
  <c r="H4" i="25"/>
  <c r="I4" i="25"/>
  <c r="J4" i="25"/>
  <c r="K4" i="25"/>
  <c r="L4" i="25"/>
  <c r="M4" i="25"/>
  <c r="N4" i="25"/>
  <c r="O4" i="25"/>
  <c r="E5" i="25"/>
  <c r="F5" i="25"/>
  <c r="G5" i="25"/>
  <c r="H5" i="25"/>
  <c r="I5" i="25"/>
  <c r="J5" i="25"/>
  <c r="K5" i="25"/>
  <c r="L5" i="25"/>
  <c r="M5" i="25"/>
  <c r="N5" i="25"/>
  <c r="O5" i="25"/>
  <c r="E6" i="25"/>
  <c r="F6" i="25"/>
  <c r="G6" i="25"/>
  <c r="H6" i="25"/>
  <c r="I6" i="25"/>
  <c r="J6" i="25"/>
  <c r="K6" i="25"/>
  <c r="L6" i="25"/>
  <c r="M6" i="25"/>
  <c r="N6" i="25"/>
  <c r="O6" i="25"/>
  <c r="E7" i="25"/>
  <c r="F7" i="25"/>
  <c r="G7" i="25"/>
  <c r="H7" i="25"/>
  <c r="I7" i="25"/>
  <c r="J7" i="25"/>
  <c r="K7" i="25"/>
  <c r="L7" i="25"/>
  <c r="M7" i="25"/>
  <c r="N7" i="25"/>
  <c r="O7" i="25"/>
  <c r="E8" i="25"/>
  <c r="F8" i="25"/>
  <c r="G8" i="25"/>
  <c r="H8" i="25"/>
  <c r="I8" i="25"/>
  <c r="J8" i="25"/>
  <c r="K8" i="25"/>
  <c r="L8" i="25"/>
  <c r="M8" i="25"/>
  <c r="N8" i="25"/>
  <c r="O8" i="25"/>
  <c r="E9" i="25"/>
  <c r="F9" i="25"/>
  <c r="G9" i="25"/>
  <c r="H9" i="25"/>
  <c r="I9" i="25"/>
  <c r="J9" i="25"/>
  <c r="K9" i="25"/>
  <c r="L9" i="25"/>
  <c r="M9" i="25"/>
  <c r="N9" i="25"/>
  <c r="O9" i="25"/>
  <c r="E10" i="25"/>
  <c r="F10" i="25"/>
  <c r="G10" i="25"/>
  <c r="H10" i="25"/>
  <c r="I10" i="25"/>
  <c r="J10" i="25"/>
  <c r="K10" i="25"/>
  <c r="L10" i="25"/>
  <c r="M10" i="25"/>
  <c r="N10" i="25"/>
  <c r="O10" i="25"/>
  <c r="D3" i="25"/>
  <c r="D4" i="25"/>
  <c r="D5" i="25"/>
  <c r="D6" i="25"/>
  <c r="D7" i="25"/>
  <c r="D8" i="25"/>
  <c r="D9" i="25"/>
  <c r="D10" i="25"/>
  <c r="D2" i="25"/>
  <c r="H170" i="37"/>
  <c r="H169" i="37"/>
  <c r="B169" i="37"/>
  <c r="C169" i="37"/>
  <c r="B170" i="37"/>
  <c r="C170" i="37"/>
  <c r="B5" i="33" l="1"/>
  <c r="B3" i="37" l="1"/>
  <c r="C3" i="37"/>
  <c r="B4" i="37"/>
  <c r="C4" i="37"/>
  <c r="B5" i="37"/>
  <c r="C5" i="37"/>
  <c r="B6" i="37"/>
  <c r="C6" i="37"/>
  <c r="B7" i="37"/>
  <c r="C7" i="37"/>
  <c r="B8" i="37"/>
  <c r="C8" i="37"/>
  <c r="B9" i="37"/>
  <c r="C9" i="37"/>
  <c r="B10" i="37"/>
  <c r="C10" i="37"/>
  <c r="B11" i="37"/>
  <c r="C11" i="37"/>
  <c r="B12" i="37"/>
  <c r="C12" i="37"/>
  <c r="B13" i="37"/>
  <c r="C13" i="37"/>
  <c r="B14" i="37"/>
  <c r="C14" i="37"/>
  <c r="B15" i="37"/>
  <c r="C15" i="37"/>
  <c r="B16" i="37"/>
  <c r="C16" i="37"/>
  <c r="B17" i="37"/>
  <c r="C17" i="37"/>
  <c r="B18" i="37"/>
  <c r="C18" i="37"/>
  <c r="B19" i="37"/>
  <c r="C19" i="37"/>
  <c r="B20" i="37"/>
  <c r="C20" i="37"/>
  <c r="B21" i="37"/>
  <c r="C21" i="37"/>
  <c r="B22" i="37"/>
  <c r="C22" i="37"/>
  <c r="B23" i="37"/>
  <c r="C23" i="37"/>
  <c r="B24" i="37"/>
  <c r="C24" i="37"/>
  <c r="B25" i="37"/>
  <c r="C25" i="37"/>
  <c r="B26" i="37"/>
  <c r="C26" i="37"/>
  <c r="B27" i="37"/>
  <c r="C27" i="37"/>
  <c r="B28" i="37"/>
  <c r="C28" i="37"/>
  <c r="B29" i="37"/>
  <c r="C29" i="37"/>
  <c r="B30" i="37"/>
  <c r="C30" i="37"/>
  <c r="B31" i="37"/>
  <c r="C31" i="37"/>
  <c r="B32" i="37"/>
  <c r="C32" i="37"/>
  <c r="B33" i="37"/>
  <c r="C33" i="37"/>
  <c r="B34" i="37"/>
  <c r="C34" i="37"/>
  <c r="B35" i="37"/>
  <c r="C35" i="37"/>
  <c r="B36" i="37"/>
  <c r="C36" i="37"/>
  <c r="B37" i="37"/>
  <c r="C37" i="37"/>
  <c r="B38" i="37"/>
  <c r="C38" i="37"/>
  <c r="B39" i="37"/>
  <c r="C39" i="37"/>
  <c r="B40" i="37"/>
  <c r="C40" i="37"/>
  <c r="B41" i="37"/>
  <c r="C41" i="37"/>
  <c r="B42" i="37"/>
  <c r="C42" i="37"/>
  <c r="B43" i="37"/>
  <c r="C43" i="37"/>
  <c r="B44" i="37"/>
  <c r="C44" i="37"/>
  <c r="B45" i="37"/>
  <c r="C45" i="37"/>
  <c r="B46" i="37"/>
  <c r="C46" i="37"/>
  <c r="B47" i="37"/>
  <c r="C47" i="37"/>
  <c r="B48" i="37"/>
  <c r="C48" i="37"/>
  <c r="B49" i="37"/>
  <c r="C49" i="37"/>
  <c r="B50" i="37"/>
  <c r="C50" i="37"/>
  <c r="B51" i="37"/>
  <c r="C51" i="37"/>
  <c r="B52" i="37"/>
  <c r="C52" i="37"/>
  <c r="B53" i="37"/>
  <c r="C53" i="37"/>
  <c r="B54" i="37"/>
  <c r="C54" i="37"/>
  <c r="B55" i="37"/>
  <c r="C55" i="37"/>
  <c r="B56" i="37"/>
  <c r="C56" i="37"/>
  <c r="B57" i="37"/>
  <c r="C57" i="37"/>
  <c r="B58" i="37"/>
  <c r="C58" i="37"/>
  <c r="B59" i="37"/>
  <c r="C59" i="37"/>
  <c r="B60" i="37"/>
  <c r="C60" i="37"/>
  <c r="B61" i="37"/>
  <c r="C61" i="37"/>
  <c r="B62" i="37"/>
  <c r="C62" i="37"/>
  <c r="B63" i="37"/>
  <c r="C63" i="37"/>
  <c r="B64" i="37"/>
  <c r="C64" i="37"/>
  <c r="B65" i="37"/>
  <c r="C65" i="37"/>
  <c r="B66" i="37"/>
  <c r="C66" i="37"/>
  <c r="B67" i="37"/>
  <c r="C67" i="37"/>
  <c r="B68" i="37"/>
  <c r="C68" i="37"/>
  <c r="B69" i="37"/>
  <c r="C69" i="37"/>
  <c r="B70" i="37"/>
  <c r="C70" i="37"/>
  <c r="B71" i="37"/>
  <c r="C71" i="37"/>
  <c r="B72" i="37"/>
  <c r="C72" i="37"/>
  <c r="B73" i="37"/>
  <c r="C73" i="37"/>
  <c r="B74" i="37"/>
  <c r="C74" i="37"/>
  <c r="B75" i="37"/>
  <c r="C75" i="37"/>
  <c r="B76" i="37"/>
  <c r="C76" i="37"/>
  <c r="B77" i="37"/>
  <c r="C77" i="37"/>
  <c r="B78" i="37"/>
  <c r="C78" i="37"/>
  <c r="B79" i="37"/>
  <c r="C79" i="37"/>
  <c r="B80" i="37"/>
  <c r="C80" i="37"/>
  <c r="B81" i="37"/>
  <c r="C81" i="37"/>
  <c r="B82" i="37"/>
  <c r="C82" i="37"/>
  <c r="B83" i="37"/>
  <c r="C83" i="37"/>
  <c r="B84" i="37"/>
  <c r="C84" i="37"/>
  <c r="B85" i="37"/>
  <c r="C85" i="37"/>
  <c r="B86" i="37"/>
  <c r="C86" i="37"/>
  <c r="B87" i="37"/>
  <c r="C87" i="37"/>
  <c r="B88" i="37"/>
  <c r="C88" i="37"/>
  <c r="B89" i="37"/>
  <c r="C89" i="37"/>
  <c r="B90" i="37"/>
  <c r="C90" i="37"/>
  <c r="B91" i="37"/>
  <c r="C91" i="37"/>
  <c r="B92" i="37"/>
  <c r="C92" i="37"/>
  <c r="B93" i="37"/>
  <c r="C93" i="37"/>
  <c r="B94" i="37"/>
  <c r="C94" i="37"/>
  <c r="B95" i="37"/>
  <c r="C95" i="37"/>
  <c r="B96" i="37"/>
  <c r="C96" i="37"/>
  <c r="B97" i="37"/>
  <c r="C97" i="37"/>
  <c r="B98" i="37"/>
  <c r="C98" i="37"/>
  <c r="B99" i="37"/>
  <c r="C99" i="37"/>
  <c r="B100" i="37"/>
  <c r="C100" i="37"/>
  <c r="B101" i="37"/>
  <c r="C101" i="37"/>
  <c r="B102" i="37"/>
  <c r="C102" i="37"/>
  <c r="B103" i="37"/>
  <c r="C103" i="37"/>
  <c r="B104" i="37"/>
  <c r="C104" i="37"/>
  <c r="B105" i="37"/>
  <c r="C105" i="37"/>
  <c r="B106" i="37"/>
  <c r="C106" i="37"/>
  <c r="B107" i="37"/>
  <c r="C107" i="37"/>
  <c r="B108" i="37"/>
  <c r="C108" i="37"/>
  <c r="B109" i="37"/>
  <c r="C109" i="37"/>
  <c r="B110" i="37"/>
  <c r="C110" i="37"/>
  <c r="B111" i="37"/>
  <c r="C111" i="37"/>
  <c r="B112" i="37"/>
  <c r="C112" i="37"/>
  <c r="B113" i="37"/>
  <c r="C113" i="37"/>
  <c r="B114" i="37"/>
  <c r="C114" i="37"/>
  <c r="B115" i="37"/>
  <c r="C115" i="37"/>
  <c r="B116" i="37"/>
  <c r="C116" i="37"/>
  <c r="B117" i="37"/>
  <c r="C117" i="37"/>
  <c r="B118" i="37"/>
  <c r="C118" i="37"/>
  <c r="B119" i="37"/>
  <c r="C119" i="37"/>
  <c r="B120" i="37"/>
  <c r="C120" i="37"/>
  <c r="B121" i="37"/>
  <c r="C121" i="37"/>
  <c r="B122" i="37"/>
  <c r="C122" i="37"/>
  <c r="B123" i="37"/>
  <c r="C123" i="37"/>
  <c r="B124" i="37"/>
  <c r="C124" i="37"/>
  <c r="B125" i="37"/>
  <c r="C125" i="37"/>
  <c r="B126" i="37"/>
  <c r="C126" i="37"/>
  <c r="B127" i="37"/>
  <c r="C127" i="37"/>
  <c r="B128" i="37"/>
  <c r="C128" i="37"/>
  <c r="B129" i="37"/>
  <c r="C129" i="37"/>
  <c r="B130" i="37"/>
  <c r="C130" i="37"/>
  <c r="B131" i="37"/>
  <c r="C131" i="37"/>
  <c r="B132" i="37"/>
  <c r="C132" i="37"/>
  <c r="B133" i="37"/>
  <c r="C133" i="37"/>
  <c r="B134" i="37"/>
  <c r="C134" i="37"/>
  <c r="B135" i="37"/>
  <c r="C135" i="37"/>
  <c r="B136" i="37"/>
  <c r="C136" i="37"/>
  <c r="B137" i="37"/>
  <c r="C137" i="37"/>
  <c r="B138" i="37"/>
  <c r="C138" i="37"/>
  <c r="B139" i="37"/>
  <c r="C139" i="37"/>
  <c r="B140" i="37"/>
  <c r="C140" i="37"/>
  <c r="B141" i="37"/>
  <c r="C141" i="37"/>
  <c r="B142" i="37"/>
  <c r="C142" i="37"/>
  <c r="B143" i="37"/>
  <c r="C143" i="37"/>
  <c r="B144" i="37"/>
  <c r="C144" i="37"/>
  <c r="B145" i="37"/>
  <c r="C145" i="37"/>
  <c r="B146" i="37"/>
  <c r="C146" i="37"/>
  <c r="B147" i="37"/>
  <c r="C147" i="37"/>
  <c r="B148" i="37"/>
  <c r="C148" i="37"/>
  <c r="B149" i="37"/>
  <c r="C149" i="37"/>
  <c r="B150" i="37"/>
  <c r="C150" i="37"/>
  <c r="B151" i="37"/>
  <c r="C151" i="37"/>
  <c r="B152" i="37"/>
  <c r="C152" i="37"/>
  <c r="B153" i="37"/>
  <c r="C153" i="37"/>
  <c r="B154" i="37"/>
  <c r="C154" i="37"/>
  <c r="B155" i="37"/>
  <c r="C155" i="37"/>
  <c r="B156" i="37"/>
  <c r="C156" i="37"/>
  <c r="B157" i="37"/>
  <c r="C157" i="37"/>
  <c r="B158" i="37"/>
  <c r="C158" i="37"/>
  <c r="B159" i="37"/>
  <c r="C159" i="37"/>
  <c r="B160" i="37"/>
  <c r="C160" i="37"/>
  <c r="B161" i="37"/>
  <c r="C161" i="37"/>
  <c r="B162" i="37"/>
  <c r="C162" i="37"/>
  <c r="B163" i="37"/>
  <c r="C163" i="37"/>
  <c r="B164" i="37"/>
  <c r="C164" i="37"/>
  <c r="B165" i="37"/>
  <c r="C165" i="37"/>
  <c r="B166" i="37"/>
  <c r="C166" i="37"/>
  <c r="B167" i="37"/>
  <c r="C167" i="37"/>
  <c r="B168" i="37"/>
  <c r="C168" i="37"/>
  <c r="B171" i="37"/>
  <c r="C171" i="37"/>
  <c r="B172" i="37"/>
  <c r="C172" i="37"/>
  <c r="B173" i="37"/>
  <c r="C173" i="37"/>
  <c r="B174" i="37"/>
  <c r="C174" i="37"/>
  <c r="B175" i="37"/>
  <c r="C175" i="37"/>
  <c r="B176" i="37"/>
  <c r="C176" i="37"/>
  <c r="B177" i="37"/>
  <c r="C177" i="37"/>
  <c r="B178" i="37"/>
  <c r="C178" i="37"/>
  <c r="B179" i="37"/>
  <c r="C179" i="37"/>
  <c r="B180" i="37"/>
  <c r="C180" i="37"/>
  <c r="B181" i="37"/>
  <c r="C181" i="37"/>
  <c r="B182" i="37"/>
  <c r="C182" i="37"/>
  <c r="B183" i="37"/>
  <c r="C183" i="37"/>
  <c r="B184" i="37"/>
  <c r="C184" i="37"/>
  <c r="B185" i="37"/>
  <c r="C185" i="37"/>
  <c r="B186" i="37"/>
  <c r="C186" i="37"/>
  <c r="B187" i="37"/>
  <c r="C187" i="37"/>
  <c r="B188" i="37"/>
  <c r="C188" i="37"/>
  <c r="B189" i="37"/>
  <c r="C189" i="37"/>
  <c r="B190" i="37"/>
  <c r="C190" i="37"/>
  <c r="B191" i="37"/>
  <c r="C191" i="37"/>
  <c r="B192" i="37"/>
  <c r="C192" i="37"/>
  <c r="B193" i="37"/>
  <c r="C193" i="37"/>
  <c r="B194" i="37"/>
  <c r="C194" i="37"/>
  <c r="B195" i="37"/>
  <c r="C195" i="37"/>
  <c r="B196" i="37"/>
  <c r="C196" i="37"/>
  <c r="B197" i="37"/>
  <c r="C197" i="37"/>
  <c r="B198" i="37"/>
  <c r="C198" i="37"/>
  <c r="B199" i="37"/>
  <c r="C199" i="37"/>
  <c r="B200" i="37"/>
  <c r="C200" i="37"/>
  <c r="B201" i="37"/>
  <c r="C201" i="37"/>
  <c r="B202" i="37"/>
  <c r="C202" i="37"/>
  <c r="B203" i="37"/>
  <c r="C203" i="37"/>
  <c r="B204" i="37"/>
  <c r="C204" i="37"/>
  <c r="B205" i="37"/>
  <c r="C205" i="37"/>
  <c r="B206" i="37"/>
  <c r="C206" i="37"/>
  <c r="B207" i="37"/>
  <c r="C207" i="37"/>
  <c r="B208" i="37"/>
  <c r="C208" i="37"/>
  <c r="B209" i="37"/>
  <c r="C209" i="37"/>
  <c r="B210" i="37"/>
  <c r="C210" i="37"/>
  <c r="B211" i="37"/>
  <c r="C211" i="37"/>
  <c r="B212" i="37"/>
  <c r="C212" i="37"/>
  <c r="B213" i="37"/>
  <c r="C213" i="37"/>
  <c r="B214" i="37"/>
  <c r="C214" i="37"/>
  <c r="B215" i="37"/>
  <c r="C215" i="37"/>
  <c r="B216" i="37"/>
  <c r="C216" i="37"/>
  <c r="B217" i="37"/>
  <c r="C217" i="37"/>
  <c r="B218" i="37"/>
  <c r="C218" i="37"/>
  <c r="B219" i="37"/>
  <c r="C219" i="37"/>
  <c r="B220" i="37"/>
  <c r="C220" i="37"/>
  <c r="B221" i="37"/>
  <c r="C221" i="37"/>
  <c r="B222" i="37"/>
  <c r="C222" i="37"/>
  <c r="B223" i="37"/>
  <c r="C223" i="37"/>
  <c r="C2" i="37"/>
  <c r="B2" i="37"/>
  <c r="J4" i="38"/>
  <c r="K3" i="38"/>
  <c r="D3" i="38"/>
  <c r="C2" i="38"/>
  <c r="A4" i="38"/>
  <c r="A3" i="38"/>
  <c r="A2" i="38"/>
  <c r="B4" i="38"/>
  <c r="B2" i="38"/>
  <c r="B3" i="38" s="1"/>
  <c r="K4" i="38"/>
  <c r="I4" i="38"/>
  <c r="H4" i="38"/>
  <c r="G4" i="38"/>
  <c r="F4" i="38"/>
  <c r="E4" i="38"/>
  <c r="D4" i="38"/>
  <c r="C4" i="38"/>
  <c r="J3" i="38"/>
  <c r="I3" i="38"/>
  <c r="H3" i="38"/>
  <c r="G3" i="38"/>
  <c r="F3" i="38"/>
  <c r="E3" i="38"/>
  <c r="C3" i="38"/>
  <c r="K2" i="38"/>
  <c r="J2" i="38"/>
  <c r="I2" i="38"/>
  <c r="H2" i="38"/>
  <c r="G2" i="38"/>
  <c r="F2" i="38"/>
  <c r="E2" i="38"/>
  <c r="D2" i="38"/>
  <c r="H218" i="37" l="1"/>
  <c r="H219" i="37"/>
  <c r="H220" i="37"/>
  <c r="H221" i="37"/>
  <c r="H222" i="37"/>
  <c r="H223" i="37"/>
  <c r="H217" i="37"/>
  <c r="H212" i="37"/>
  <c r="H213" i="37"/>
  <c r="H214" i="37"/>
  <c r="H215" i="37"/>
  <c r="H216" i="37"/>
  <c r="H211" i="37"/>
  <c r="H210" i="37"/>
  <c r="H209" i="37"/>
  <c r="H208" i="37"/>
  <c r="H206" i="37"/>
  <c r="H205" i="37"/>
  <c r="H204" i="37"/>
  <c r="H203" i="37"/>
  <c r="H202" i="37"/>
  <c r="H201" i="37"/>
  <c r="H200" i="37"/>
  <c r="H199" i="37"/>
  <c r="H183" i="37"/>
  <c r="H190" i="37"/>
  <c r="H191" i="37"/>
  <c r="H192" i="37"/>
  <c r="H193" i="37"/>
  <c r="H194" i="37"/>
  <c r="H195" i="37"/>
  <c r="H189" i="37"/>
  <c r="H184" i="37"/>
  <c r="H185" i="37"/>
  <c r="H186" i="37"/>
  <c r="H187" i="37"/>
  <c r="H188" i="37"/>
  <c r="H182" i="37"/>
  <c r="H181" i="37"/>
  <c r="H180" i="37"/>
  <c r="H179" i="37"/>
  <c r="H168" i="37"/>
  <c r="H167" i="37"/>
  <c r="H165" i="37"/>
  <c r="H163" i="37"/>
  <c r="H162" i="37"/>
  <c r="H161" i="37"/>
  <c r="H159" i="37"/>
  <c r="H160" i="37"/>
  <c r="H158" i="37"/>
  <c r="H157" i="37"/>
  <c r="H156" i="37"/>
  <c r="H155" i="37"/>
  <c r="H154" i="37"/>
  <c r="H153" i="37"/>
  <c r="H152" i="37"/>
  <c r="H151" i="37"/>
  <c r="H150" i="37"/>
  <c r="H149" i="37"/>
  <c r="H148" i="37"/>
  <c r="H147" i="37"/>
  <c r="H146" i="37"/>
  <c r="H145" i="37"/>
  <c r="H144" i="37"/>
  <c r="H143" i="37"/>
  <c r="H142" i="37"/>
  <c r="H141" i="37"/>
  <c r="H140" i="37"/>
  <c r="H139" i="37"/>
  <c r="H138" i="37"/>
  <c r="H137" i="37"/>
  <c r="H136" i="37"/>
  <c r="H135" i="37"/>
  <c r="H134" i="37"/>
  <c r="H133" i="37"/>
  <c r="H132" i="37"/>
  <c r="H131" i="37"/>
  <c r="H130" i="37"/>
  <c r="H129" i="37"/>
  <c r="H128" i="37"/>
  <c r="H127" i="37"/>
  <c r="H126" i="37"/>
  <c r="H125" i="37"/>
  <c r="H124" i="37"/>
  <c r="H123" i="37"/>
  <c r="H122" i="37"/>
  <c r="H121" i="37"/>
  <c r="H120" i="37"/>
  <c r="H119" i="37"/>
  <c r="H118" i="37"/>
  <c r="H117" i="37"/>
  <c r="H116" i="37"/>
  <c r="H115" i="37"/>
  <c r="H114" i="37"/>
  <c r="H113" i="37"/>
  <c r="H112" i="37"/>
  <c r="H111" i="37"/>
  <c r="H110" i="37"/>
  <c r="H109" i="37"/>
  <c r="H108" i="37"/>
  <c r="H107" i="37"/>
  <c r="H106" i="37"/>
  <c r="H105" i="37"/>
  <c r="H104" i="37"/>
  <c r="H103" i="37"/>
  <c r="H102" i="37"/>
  <c r="H101" i="37"/>
  <c r="H100" i="37"/>
  <c r="H99" i="37"/>
  <c r="H98" i="37"/>
  <c r="H97" i="37"/>
  <c r="H96" i="37"/>
  <c r="H95" i="37"/>
  <c r="H94" i="37"/>
  <c r="H93" i="37"/>
  <c r="H92" i="37"/>
  <c r="H91" i="37"/>
  <c r="H90" i="37"/>
  <c r="H89" i="37"/>
  <c r="H88" i="37"/>
  <c r="H87" i="37"/>
  <c r="H86" i="37"/>
  <c r="H85" i="37"/>
  <c r="H84" i="37"/>
  <c r="H83" i="37"/>
  <c r="H82" i="37"/>
  <c r="G88" i="37"/>
  <c r="H78" i="37"/>
  <c r="H79" i="37"/>
  <c r="H80" i="37"/>
  <c r="H81" i="37"/>
  <c r="H77" i="37"/>
  <c r="H73" i="37"/>
  <c r="H74" i="37"/>
  <c r="H75" i="37"/>
  <c r="H76" i="37"/>
  <c r="H72" i="37"/>
  <c r="H68" i="37"/>
  <c r="H69" i="37"/>
  <c r="H70" i="37"/>
  <c r="H71" i="37"/>
  <c r="H67" i="37"/>
  <c r="H63" i="37"/>
  <c r="H64" i="37"/>
  <c r="H65" i="37"/>
  <c r="H66" i="37"/>
  <c r="H62" i="37"/>
  <c r="H58" i="37"/>
  <c r="H59" i="37"/>
  <c r="H60" i="37"/>
  <c r="H61" i="37"/>
  <c r="H57" i="37"/>
  <c r="H56" i="37"/>
  <c r="H55" i="37"/>
  <c r="H54" i="37"/>
  <c r="H53" i="37"/>
  <c r="H52" i="37"/>
  <c r="H51" i="37"/>
  <c r="H50" i="37"/>
  <c r="H49" i="37"/>
  <c r="H48" i="37"/>
  <c r="H47" i="37"/>
  <c r="H46" i="37"/>
  <c r="H45" i="37"/>
  <c r="H44" i="37"/>
  <c r="H22" i="37"/>
  <c r="H21" i="37"/>
  <c r="H38" i="37"/>
  <c r="H39" i="37"/>
  <c r="H40" i="37"/>
  <c r="H41" i="37"/>
  <c r="H37" i="37"/>
  <c r="H33" i="37"/>
  <c r="H34" i="37"/>
  <c r="H35" i="37"/>
  <c r="H36" i="37"/>
  <c r="H32" i="37"/>
  <c r="H31" i="37"/>
  <c r="H30" i="37"/>
  <c r="H29" i="37"/>
  <c r="H28" i="37"/>
  <c r="H27" i="37"/>
  <c r="H26" i="37"/>
  <c r="H25" i="37"/>
  <c r="H24" i="37"/>
  <c r="H23" i="37"/>
  <c r="H13" i="37"/>
  <c r="H14" i="37"/>
  <c r="H15" i="37"/>
  <c r="H16" i="37"/>
  <c r="H17" i="37"/>
  <c r="H18" i="37"/>
  <c r="H19" i="37"/>
  <c r="H20" i="37"/>
  <c r="H12" i="37"/>
  <c r="H3" i="37"/>
  <c r="H4" i="37"/>
  <c r="H5" i="37"/>
  <c r="H6" i="37"/>
  <c r="H7" i="37"/>
  <c r="H8" i="37"/>
  <c r="H9" i="37"/>
  <c r="H10" i="37"/>
  <c r="H11" i="37"/>
  <c r="H2" i="37"/>
  <c r="B5" i="35" l="1"/>
  <c r="E31" i="34"/>
  <c r="B5" i="34"/>
  <c r="F23" i="5" l="1"/>
  <c r="E28" i="23" l="1"/>
  <c r="E29" i="23"/>
  <c r="E30" i="23"/>
  <c r="E31" i="23"/>
  <c r="E32" i="23"/>
  <c r="E27" i="23"/>
  <c r="H35" i="10" l="1"/>
  <c r="G35" i="10"/>
  <c r="I23" i="33" l="1"/>
  <c r="H23" i="33"/>
  <c r="G23" i="33"/>
  <c r="C22" i="33" l="1"/>
  <c r="C21" i="33"/>
  <c r="C20" i="33"/>
  <c r="C19" i="33"/>
  <c r="C18" i="33"/>
  <c r="C17" i="33"/>
  <c r="C16" i="33"/>
  <c r="C15" i="33"/>
  <c r="B16" i="33"/>
  <c r="B17" i="33"/>
  <c r="B18" i="33"/>
  <c r="B19" i="33"/>
  <c r="B20" i="33"/>
  <c r="B21" i="33"/>
  <c r="B22" i="33"/>
  <c r="B15" i="33"/>
  <c r="J49" i="35" l="1"/>
  <c r="J47" i="35"/>
  <c r="J46" i="35"/>
  <c r="J50" i="35" s="1"/>
  <c r="I46" i="35"/>
  <c r="I49" i="35" s="1"/>
  <c r="H46" i="35"/>
  <c r="H49" i="35" s="1"/>
  <c r="D23" i="35"/>
  <c r="D22" i="35"/>
  <c r="H207" i="37" s="1"/>
  <c r="B1" i="34"/>
  <c r="F23" i="33"/>
  <c r="D23" i="33"/>
  <c r="E22" i="33"/>
  <c r="L22" i="33" s="1"/>
  <c r="CK9" i="25" s="1"/>
  <c r="E21" i="33"/>
  <c r="L21" i="33" s="1"/>
  <c r="CK8" i="25" s="1"/>
  <c r="E20" i="33"/>
  <c r="L20" i="33" s="1"/>
  <c r="CK7" i="25" s="1"/>
  <c r="E19" i="33"/>
  <c r="L19" i="33" s="1"/>
  <c r="CK6" i="25" s="1"/>
  <c r="E18" i="33"/>
  <c r="L18" i="33" s="1"/>
  <c r="CK5" i="25" s="1"/>
  <c r="E17" i="33"/>
  <c r="L17" i="33" s="1"/>
  <c r="CK4" i="25" s="1"/>
  <c r="E16" i="33"/>
  <c r="L16" i="33" s="1"/>
  <c r="CK3" i="25" s="1"/>
  <c r="E15" i="33"/>
  <c r="L15" i="33" s="1"/>
  <c r="CK2" i="25" s="1"/>
  <c r="B1" i="33"/>
  <c r="CB10" i="25" l="1"/>
  <c r="H164" i="37"/>
  <c r="J48" i="35"/>
  <c r="H50" i="35"/>
  <c r="H47" i="35"/>
  <c r="H23" i="35" s="1"/>
  <c r="I50" i="35"/>
  <c r="I47" i="35"/>
  <c r="J20" i="33"/>
  <c r="E23" i="33"/>
  <c r="J18" i="33"/>
  <c r="J22" i="33"/>
  <c r="J17" i="33"/>
  <c r="J21" i="33"/>
  <c r="J16" i="33"/>
  <c r="J19" i="33"/>
  <c r="K17" i="33" l="1"/>
  <c r="CJ4" i="25" s="1"/>
  <c r="CI4" i="25"/>
  <c r="K20" i="33"/>
  <c r="CJ7" i="25" s="1"/>
  <c r="CI7" i="25"/>
  <c r="K19" i="33"/>
  <c r="CJ6" i="25" s="1"/>
  <c r="CI6" i="25"/>
  <c r="K22" i="33"/>
  <c r="CJ9" i="25" s="1"/>
  <c r="CI9" i="25"/>
  <c r="K16" i="33"/>
  <c r="CJ3" i="25" s="1"/>
  <c r="CI3" i="25"/>
  <c r="K18" i="33"/>
  <c r="CJ5" i="25" s="1"/>
  <c r="CI5" i="25"/>
  <c r="K21" i="33"/>
  <c r="CJ8" i="25" s="1"/>
  <c r="CI8" i="25"/>
  <c r="CD10" i="25"/>
  <c r="H166" i="37"/>
  <c r="H22" i="35"/>
  <c r="L23" i="33"/>
  <c r="J15" i="33"/>
  <c r="CI2" i="25" s="1"/>
  <c r="CK10" i="25" l="1"/>
  <c r="H173" i="37"/>
  <c r="K15" i="33"/>
  <c r="J23" i="33"/>
  <c r="P23" i="33"/>
  <c r="K23" i="33" l="1"/>
  <c r="CJ2" i="25"/>
  <c r="D31" i="34"/>
  <c r="CI10" i="25"/>
  <c r="H171" i="37"/>
  <c r="CO10" i="25"/>
  <c r="H177" i="37"/>
  <c r="O23" i="33" l="1"/>
  <c r="CJ10" i="25"/>
  <c r="H172" i="37"/>
  <c r="F31" i="34"/>
  <c r="H196" i="37"/>
  <c r="G18" i="9"/>
  <c r="G24" i="33" s="1"/>
  <c r="F32" i="34" l="1"/>
  <c r="H198" i="37" s="1"/>
  <c r="H197" i="37"/>
  <c r="CN10" i="25"/>
  <c r="H176" i="37"/>
  <c r="Q23" i="33"/>
  <c r="E23" i="1"/>
  <c r="F23" i="1"/>
  <c r="G23" i="1"/>
  <c r="D23" i="1"/>
  <c r="H23" i="11"/>
  <c r="I23" i="11"/>
  <c r="F23" i="11"/>
  <c r="G23" i="11"/>
  <c r="H23" i="13"/>
  <c r="CP10" i="25" l="1"/>
  <c r="H178" i="37"/>
  <c r="B1" i="23"/>
  <c r="B1" i="8"/>
  <c r="B1" i="21" l="1"/>
  <c r="B1" i="10"/>
  <c r="B1" i="9"/>
  <c r="B1" i="4" l="1"/>
  <c r="B1" i="5"/>
  <c r="B1" i="2"/>
  <c r="B1" i="13"/>
  <c r="B1" i="1"/>
  <c r="B1" i="11" l="1"/>
  <c r="A3" i="25" l="1"/>
  <c r="A4" i="25"/>
  <c r="A5" i="25"/>
  <c r="A6" i="25"/>
  <c r="A7" i="25"/>
  <c r="A8" i="25"/>
  <c r="A9" i="25"/>
  <c r="A10" i="25"/>
  <c r="A2" i="25"/>
  <c r="B3" i="25" l="1"/>
  <c r="C3" i="25"/>
  <c r="B4" i="25"/>
  <c r="C4" i="25"/>
  <c r="B5" i="25"/>
  <c r="C5" i="25"/>
  <c r="B6" i="25"/>
  <c r="C6" i="25"/>
  <c r="B7" i="25"/>
  <c r="C7" i="25"/>
  <c r="B8" i="25"/>
  <c r="C8" i="25"/>
  <c r="B9" i="25"/>
  <c r="C9" i="25"/>
  <c r="B10" i="25"/>
  <c r="C10" i="25"/>
  <c r="C2" i="25"/>
  <c r="B2" i="25"/>
  <c r="E41" i="14" l="1"/>
  <c r="E42" i="14"/>
  <c r="B22" i="11" l="1"/>
  <c r="B21" i="11"/>
  <c r="B20" i="11"/>
  <c r="B19" i="11"/>
  <c r="B18" i="11"/>
  <c r="B17" i="11"/>
  <c r="B16" i="11"/>
  <c r="B15" i="11"/>
  <c r="F54" i="21"/>
  <c r="C32" i="14"/>
  <c r="D37" i="21"/>
  <c r="E16" i="13"/>
  <c r="M16" i="13" s="1"/>
  <c r="E17" i="13"/>
  <c r="M17" i="13" s="1"/>
  <c r="E18" i="13"/>
  <c r="M18" i="13" s="1"/>
  <c r="E19" i="13"/>
  <c r="M19" i="13" s="1"/>
  <c r="E20" i="13"/>
  <c r="M20" i="13" s="1"/>
  <c r="E21" i="13"/>
  <c r="M21" i="13" s="1"/>
  <c r="E22" i="13"/>
  <c r="M22" i="13" s="1"/>
  <c r="E15" i="13"/>
  <c r="M15" i="13" s="1"/>
  <c r="C23" i="11" l="1"/>
  <c r="C23" i="13"/>
  <c r="C23" i="5"/>
  <c r="D54" i="21"/>
  <c r="C23" i="2"/>
  <c r="D55" i="21"/>
  <c r="D23" i="11"/>
  <c r="B7" i="14"/>
  <c r="E53" i="14"/>
  <c r="C23" i="4"/>
  <c r="B5" i="4"/>
  <c r="B16" i="4"/>
  <c r="C16" i="4"/>
  <c r="B17" i="4"/>
  <c r="C17" i="4"/>
  <c r="B18" i="4"/>
  <c r="C18" i="4"/>
  <c r="B19" i="4"/>
  <c r="C19" i="4"/>
  <c r="B20" i="4"/>
  <c r="C20" i="4"/>
  <c r="B21" i="4"/>
  <c r="C21" i="4"/>
  <c r="B22" i="4"/>
  <c r="C22" i="4"/>
  <c r="C15" i="4"/>
  <c r="B15" i="4"/>
  <c r="J21" i="4"/>
  <c r="J19" i="4"/>
  <c r="G23" i="4"/>
  <c r="E23" i="4"/>
  <c r="D23" i="4"/>
  <c r="F23" i="4"/>
  <c r="B5" i="8"/>
  <c r="G16" i="8"/>
  <c r="G17" i="8"/>
  <c r="G25" i="8"/>
  <c r="G24" i="8"/>
  <c r="G23" i="8"/>
  <c r="G22" i="8"/>
  <c r="G18" i="8"/>
  <c r="G19" i="8"/>
  <c r="G20" i="8"/>
  <c r="G21" i="8"/>
  <c r="G26" i="8"/>
  <c r="F27" i="8"/>
  <c r="E27" i="8"/>
  <c r="D27" i="8"/>
  <c r="G26" i="21"/>
  <c r="B5" i="21"/>
  <c r="B47" i="21"/>
  <c r="B48" i="21"/>
  <c r="B49" i="21"/>
  <c r="B50" i="21"/>
  <c r="B51" i="21"/>
  <c r="B52" i="21"/>
  <c r="B53" i="21"/>
  <c r="B46" i="21"/>
  <c r="D46" i="21"/>
  <c r="G46" i="21" s="1"/>
  <c r="D47" i="21"/>
  <c r="D48" i="21"/>
  <c r="G48" i="21" s="1"/>
  <c r="D49" i="21"/>
  <c r="D50" i="21"/>
  <c r="G50" i="21" s="1"/>
  <c r="D51" i="21"/>
  <c r="D52" i="21"/>
  <c r="G52" i="21" s="1"/>
  <c r="D53" i="21"/>
  <c r="G25" i="21"/>
  <c r="G27" i="21"/>
  <c r="G28" i="21"/>
  <c r="G29" i="21"/>
  <c r="G30" i="21"/>
  <c r="G31" i="21"/>
  <c r="G32" i="21"/>
  <c r="G33" i="21"/>
  <c r="G34" i="21"/>
  <c r="G35" i="21"/>
  <c r="G36" i="21"/>
  <c r="F37" i="21"/>
  <c r="D44" i="10"/>
  <c r="I44" i="10" s="1"/>
  <c r="F15" i="13" s="1"/>
  <c r="H52" i="10"/>
  <c r="I25" i="10"/>
  <c r="I26" i="10"/>
  <c r="I27" i="10"/>
  <c r="I28" i="10"/>
  <c r="I29" i="10"/>
  <c r="I30" i="10"/>
  <c r="I31" i="10"/>
  <c r="I32" i="10"/>
  <c r="I33" i="10"/>
  <c r="I34" i="10"/>
  <c r="I24" i="10"/>
  <c r="I23" i="10"/>
  <c r="F35" i="10"/>
  <c r="D35" i="10"/>
  <c r="D53" i="10" s="1"/>
  <c r="B5" i="10"/>
  <c r="D45" i="10"/>
  <c r="I45" i="10" s="1"/>
  <c r="F16" i="13" s="1"/>
  <c r="N16" i="13" s="1"/>
  <c r="O16" i="13" s="1"/>
  <c r="D46" i="10"/>
  <c r="I46" i="10" s="1"/>
  <c r="F17" i="13" s="1"/>
  <c r="N17" i="13" s="1"/>
  <c r="O17" i="13" s="1"/>
  <c r="D47" i="10"/>
  <c r="I47" i="10" s="1"/>
  <c r="F18" i="13" s="1"/>
  <c r="N18" i="13" s="1"/>
  <c r="O18" i="13" s="1"/>
  <c r="D48" i="10"/>
  <c r="I48" i="10" s="1"/>
  <c r="F19" i="13" s="1"/>
  <c r="N19" i="13" s="1"/>
  <c r="O19" i="13" s="1"/>
  <c r="D49" i="10"/>
  <c r="I49" i="10" s="1"/>
  <c r="F20" i="13" s="1"/>
  <c r="N20" i="13" s="1"/>
  <c r="O20" i="13" s="1"/>
  <c r="D50" i="10"/>
  <c r="I50" i="10" s="1"/>
  <c r="F21" i="13" s="1"/>
  <c r="N21" i="13" s="1"/>
  <c r="O21" i="13" s="1"/>
  <c r="D51" i="10"/>
  <c r="I51" i="10" s="1"/>
  <c r="F22" i="13" s="1"/>
  <c r="N22" i="13" s="1"/>
  <c r="O22" i="13" s="1"/>
  <c r="B44" i="10"/>
  <c r="B45" i="10"/>
  <c r="B46" i="10"/>
  <c r="B47" i="10"/>
  <c r="B48" i="10"/>
  <c r="B49" i="10"/>
  <c r="B50" i="10"/>
  <c r="B51" i="10"/>
  <c r="F52" i="10"/>
  <c r="B5" i="9"/>
  <c r="G14" i="9"/>
  <c r="I14" i="9"/>
  <c r="L14" i="9"/>
  <c r="K14" i="9"/>
  <c r="J14" i="9"/>
  <c r="H14" i="9"/>
  <c r="G24" i="11" s="1"/>
  <c r="C15" i="1"/>
  <c r="B5" i="1"/>
  <c r="C16" i="1"/>
  <c r="C17" i="1"/>
  <c r="C18" i="1"/>
  <c r="C19" i="1"/>
  <c r="C20" i="1"/>
  <c r="C21" i="1"/>
  <c r="C22" i="1"/>
  <c r="B16" i="1"/>
  <c r="B17" i="1"/>
  <c r="B18" i="1"/>
  <c r="B19" i="1"/>
  <c r="B20" i="1"/>
  <c r="B21" i="1"/>
  <c r="B22" i="1"/>
  <c r="B15" i="1"/>
  <c r="C23" i="1"/>
  <c r="B5" i="11"/>
  <c r="C16" i="11"/>
  <c r="C17" i="11"/>
  <c r="C18" i="11"/>
  <c r="C19" i="11"/>
  <c r="C20" i="11"/>
  <c r="C21" i="11"/>
  <c r="C22" i="11"/>
  <c r="C15" i="11"/>
  <c r="D16" i="11"/>
  <c r="D17" i="11"/>
  <c r="D18" i="11"/>
  <c r="D19" i="11"/>
  <c r="D20" i="11"/>
  <c r="D21" i="11"/>
  <c r="D22" i="11"/>
  <c r="D15" i="11"/>
  <c r="E21" i="11"/>
  <c r="E17" i="11"/>
  <c r="F24" i="11"/>
  <c r="B5" i="13"/>
  <c r="D16" i="13"/>
  <c r="D17" i="13"/>
  <c r="D18" i="13"/>
  <c r="D19" i="13"/>
  <c r="D20" i="13"/>
  <c r="D21" i="13"/>
  <c r="D22" i="13"/>
  <c r="D15" i="13"/>
  <c r="C16" i="13"/>
  <c r="C17" i="13"/>
  <c r="C18" i="13"/>
  <c r="C19" i="13"/>
  <c r="C20" i="13"/>
  <c r="C21" i="13"/>
  <c r="C22" i="13"/>
  <c r="B16" i="13"/>
  <c r="B17" i="13"/>
  <c r="B18" i="13"/>
  <c r="B19" i="13"/>
  <c r="B20" i="13"/>
  <c r="B21" i="13"/>
  <c r="B22" i="13"/>
  <c r="C15" i="13"/>
  <c r="B15" i="13"/>
  <c r="G24" i="13"/>
  <c r="J23" i="13"/>
  <c r="I23" i="13"/>
  <c r="G23" i="13"/>
  <c r="B5" i="2"/>
  <c r="C16" i="2"/>
  <c r="C17" i="2"/>
  <c r="C18" i="2"/>
  <c r="C19" i="2"/>
  <c r="C20" i="2"/>
  <c r="J20" i="2"/>
  <c r="C21" i="2"/>
  <c r="C22" i="2"/>
  <c r="C15" i="2"/>
  <c r="B16" i="2"/>
  <c r="B17" i="2"/>
  <c r="B18" i="2"/>
  <c r="B19" i="2"/>
  <c r="B20" i="2"/>
  <c r="B21" i="2"/>
  <c r="B22" i="2"/>
  <c r="B15" i="2"/>
  <c r="G23" i="2"/>
  <c r="F23" i="2"/>
  <c r="E23" i="2"/>
  <c r="D23" i="2"/>
  <c r="G23" i="5"/>
  <c r="B5" i="5"/>
  <c r="B16" i="5"/>
  <c r="C16" i="5"/>
  <c r="B17" i="5"/>
  <c r="C17" i="5"/>
  <c r="B18" i="5"/>
  <c r="C18" i="5"/>
  <c r="B19" i="5"/>
  <c r="C19" i="5"/>
  <c r="B20" i="5"/>
  <c r="C20" i="5"/>
  <c r="B21" i="5"/>
  <c r="C21" i="5"/>
  <c r="B22" i="5"/>
  <c r="C22" i="5"/>
  <c r="C15" i="5"/>
  <c r="B15" i="5"/>
  <c r="E23" i="5"/>
  <c r="D23" i="5"/>
  <c r="C11" i="23"/>
  <c r="J16" i="5" l="1"/>
  <c r="E24" i="5"/>
  <c r="E24" i="1"/>
  <c r="E24" i="2"/>
  <c r="H24" i="13"/>
  <c r="J17" i="5"/>
  <c r="J18" i="5"/>
  <c r="J21" i="5"/>
  <c r="H21" i="5" s="1"/>
  <c r="J22" i="5"/>
  <c r="H17" i="5"/>
  <c r="I17" i="5" s="1"/>
  <c r="J18" i="2"/>
  <c r="H18" i="2" s="1"/>
  <c r="J17" i="4"/>
  <c r="H16" i="5"/>
  <c r="J21" i="2"/>
  <c r="J19" i="1"/>
  <c r="E19" i="11"/>
  <c r="G27" i="8"/>
  <c r="J19" i="5"/>
  <c r="H20" i="2"/>
  <c r="J22" i="1"/>
  <c r="J18" i="1"/>
  <c r="H19" i="4"/>
  <c r="J22" i="4"/>
  <c r="J18" i="4"/>
  <c r="J16" i="4"/>
  <c r="E54" i="14"/>
  <c r="H18" i="5"/>
  <c r="J20" i="5"/>
  <c r="J22" i="2"/>
  <c r="J17" i="2"/>
  <c r="J21" i="1"/>
  <c r="J17" i="1"/>
  <c r="E24" i="4"/>
  <c r="H17" i="4"/>
  <c r="H21" i="4"/>
  <c r="H22" i="5"/>
  <c r="J19" i="2"/>
  <c r="J16" i="2"/>
  <c r="J20" i="1"/>
  <c r="J20" i="4"/>
  <c r="E15" i="11"/>
  <c r="M21" i="11"/>
  <c r="L20" i="11"/>
  <c r="L16" i="11"/>
  <c r="L15" i="11"/>
  <c r="L19" i="11"/>
  <c r="L22" i="11"/>
  <c r="L18" i="11"/>
  <c r="M17" i="11"/>
  <c r="L17" i="11"/>
  <c r="M19" i="11"/>
  <c r="L21" i="11"/>
  <c r="N15" i="13"/>
  <c r="O15" i="13" s="1"/>
  <c r="D23" i="13"/>
  <c r="I35" i="10"/>
  <c r="H53" i="10"/>
  <c r="F53" i="10"/>
  <c r="E23" i="13"/>
  <c r="G54" i="21"/>
  <c r="J15" i="4"/>
  <c r="J15" i="5"/>
  <c r="F55" i="21"/>
  <c r="G37" i="21"/>
  <c r="G53" i="21"/>
  <c r="G49" i="21"/>
  <c r="G51" i="21"/>
  <c r="G47" i="21"/>
  <c r="H19" i="5"/>
  <c r="J15" i="2"/>
  <c r="D52" i="10"/>
  <c r="L23" i="11" l="1"/>
  <c r="J23" i="5"/>
  <c r="E20" i="11"/>
  <c r="H20" i="4"/>
  <c r="I21" i="4"/>
  <c r="H16" i="4"/>
  <c r="H22" i="4"/>
  <c r="H19" i="2"/>
  <c r="I17" i="4"/>
  <c r="H17" i="2"/>
  <c r="H20" i="5"/>
  <c r="H21" i="2"/>
  <c r="I21" i="5"/>
  <c r="E18" i="11"/>
  <c r="M18" i="11" s="1"/>
  <c r="I22" i="5"/>
  <c r="H22" i="2"/>
  <c r="I18" i="5"/>
  <c r="H18" i="4"/>
  <c r="I19" i="4"/>
  <c r="I20" i="2"/>
  <c r="I19" i="5"/>
  <c r="E16" i="11"/>
  <c r="E22" i="11"/>
  <c r="M22" i="11" s="1"/>
  <c r="H16" i="2"/>
  <c r="I18" i="2"/>
  <c r="I16" i="5"/>
  <c r="M15" i="11"/>
  <c r="N15" i="11" s="1"/>
  <c r="J15" i="1" s="1"/>
  <c r="N21" i="11"/>
  <c r="J21" i="11" s="1"/>
  <c r="N17" i="11"/>
  <c r="M20" i="11"/>
  <c r="N19" i="11"/>
  <c r="J23" i="4"/>
  <c r="K21" i="13"/>
  <c r="K22" i="13"/>
  <c r="K16" i="13"/>
  <c r="I53" i="10"/>
  <c r="K18" i="13"/>
  <c r="K19" i="13"/>
  <c r="E23" i="11"/>
  <c r="L23" i="5"/>
  <c r="I52" i="10"/>
  <c r="H15" i="4"/>
  <c r="N23" i="13"/>
  <c r="H15" i="5"/>
  <c r="G55" i="21"/>
  <c r="M23" i="13"/>
  <c r="H15" i="2"/>
  <c r="J23" i="2"/>
  <c r="M16" i="11" l="1"/>
  <c r="N20" i="11"/>
  <c r="J19" i="11"/>
  <c r="K19" i="11" s="1"/>
  <c r="N18" i="11"/>
  <c r="I22" i="2"/>
  <c r="I21" i="2"/>
  <c r="I18" i="4"/>
  <c r="I17" i="2"/>
  <c r="I19" i="2"/>
  <c r="I16" i="4"/>
  <c r="I20" i="4"/>
  <c r="I16" i="2"/>
  <c r="I20" i="5"/>
  <c r="I22" i="4"/>
  <c r="L23" i="4"/>
  <c r="N22" i="11"/>
  <c r="M23" i="11"/>
  <c r="J17" i="11"/>
  <c r="K17" i="11" s="1"/>
  <c r="H17" i="1"/>
  <c r="I17" i="1" s="1"/>
  <c r="K20" i="13"/>
  <c r="L20" i="13" s="1"/>
  <c r="K17" i="13"/>
  <c r="L17" i="13" s="1"/>
  <c r="I15" i="4"/>
  <c r="H19" i="1"/>
  <c r="I19" i="1" s="1"/>
  <c r="K21" i="11"/>
  <c r="L21" i="13"/>
  <c r="L18" i="13"/>
  <c r="H18" i="1"/>
  <c r="L22" i="13"/>
  <c r="H21" i="1"/>
  <c r="L19" i="13"/>
  <c r="H20" i="1"/>
  <c r="L16" i="13"/>
  <c r="H23" i="4"/>
  <c r="K15" i="13"/>
  <c r="L23" i="2"/>
  <c r="I15" i="5"/>
  <c r="H23" i="5"/>
  <c r="D24" i="34" s="1"/>
  <c r="O23" i="13"/>
  <c r="J15" i="11"/>
  <c r="F23" i="13"/>
  <c r="I15" i="2"/>
  <c r="H23" i="2"/>
  <c r="D23" i="34" s="1"/>
  <c r="N19" i="33" l="1"/>
  <c r="CM6" i="25" s="1"/>
  <c r="N17" i="33"/>
  <c r="CM4" i="25" s="1"/>
  <c r="D25" i="34"/>
  <c r="D30" i="23"/>
  <c r="F23" i="34"/>
  <c r="F30" i="23" s="1"/>
  <c r="D31" i="23"/>
  <c r="F24" i="34"/>
  <c r="F31" i="23" s="1"/>
  <c r="I23" i="4"/>
  <c r="N16" i="11"/>
  <c r="J16" i="1" s="1"/>
  <c r="H16" i="1" s="1"/>
  <c r="I16" i="1" s="1"/>
  <c r="J16" i="11"/>
  <c r="J20" i="11"/>
  <c r="J18" i="11"/>
  <c r="J22" i="11"/>
  <c r="N23" i="11"/>
  <c r="H22" i="1"/>
  <c r="I22" i="1" s="1"/>
  <c r="K15" i="11"/>
  <c r="I21" i="1"/>
  <c r="I18" i="1"/>
  <c r="L15" i="13"/>
  <c r="L23" i="13" s="1"/>
  <c r="K23" i="13"/>
  <c r="I20" i="1"/>
  <c r="H15" i="1"/>
  <c r="I23" i="2"/>
  <c r="I23" i="5"/>
  <c r="J23" i="1"/>
  <c r="Q23" i="13"/>
  <c r="N21" i="33" l="1"/>
  <c r="CM8" i="25" s="1"/>
  <c r="K23" i="4"/>
  <c r="D32" i="23"/>
  <c r="F25" i="34"/>
  <c r="F32" i="23" s="1"/>
  <c r="D22" i="34"/>
  <c r="J23" i="11"/>
  <c r="K18" i="11"/>
  <c r="K20" i="11"/>
  <c r="K16" i="11"/>
  <c r="P23" i="11"/>
  <c r="K22" i="11"/>
  <c r="I15" i="1"/>
  <c r="H23" i="1"/>
  <c r="D20" i="34" s="1"/>
  <c r="P23" i="13"/>
  <c r="K23" i="5"/>
  <c r="L23" i="1"/>
  <c r="K23" i="2"/>
  <c r="N18" i="33" l="1"/>
  <c r="CM5" i="25" s="1"/>
  <c r="N22" i="33"/>
  <c r="CM9" i="25" s="1"/>
  <c r="N20" i="33"/>
  <c r="CM7" i="25" s="1"/>
  <c r="M23" i="4"/>
  <c r="F20" i="34"/>
  <c r="D27" i="23"/>
  <c r="D21" i="34"/>
  <c r="F22" i="34"/>
  <c r="F29" i="23" s="1"/>
  <c r="D29" i="23"/>
  <c r="N16" i="33"/>
  <c r="CM3" i="25" s="1"/>
  <c r="K23" i="11"/>
  <c r="O23" i="11" s="1"/>
  <c r="Q23" i="11" s="1"/>
  <c r="I23" i="1"/>
  <c r="M23" i="5"/>
  <c r="M23" i="2"/>
  <c r="R23" i="13"/>
  <c r="D28" i="23" l="1"/>
  <c r="F21" i="34"/>
  <c r="F28" i="23" s="1"/>
  <c r="F27" i="23"/>
  <c r="M23" i="33"/>
  <c r="N15" i="33"/>
  <c r="K23" i="1"/>
  <c r="M23" i="1" s="1"/>
  <c r="CL10" i="25" l="1"/>
  <c r="H174" i="37"/>
  <c r="N23" i="33"/>
  <c r="CM2" i="25"/>
  <c r="F26" i="34"/>
  <c r="CM10" i="25" l="1"/>
  <c r="H175" i="37"/>
</calcChain>
</file>

<file path=xl/sharedStrings.xml><?xml version="1.0" encoding="utf-8"?>
<sst xmlns="http://schemas.openxmlformats.org/spreadsheetml/2006/main" count="1785" uniqueCount="827">
  <si>
    <t>All information in Table 4A, with the exception of MWh quantities, is to be entered by means of pop-down menus.</t>
  </si>
  <si>
    <t>Total of columns G through K for each Product or Product subtotal</t>
  </si>
  <si>
    <t>% of Total Sales for each Product [or Product subtotal]       [=L12 * C, rounded up to whole number]</t>
  </si>
  <si>
    <r>
      <t xml:space="preserve">Total of columns D through G for each Product </t>
    </r>
    <r>
      <rPr>
        <b/>
        <i/>
        <sz val="8"/>
        <rFont val="Arial"/>
        <family val="2"/>
      </rPr>
      <t>or</t>
    </r>
    <r>
      <rPr>
        <b/>
        <sz val="8"/>
        <rFont val="Arial"/>
        <family val="2"/>
      </rPr>
      <t xml:space="preserve"> Product subtotal</t>
    </r>
  </si>
  <si>
    <t>% of Total Sales [=L12 * C, rounded up to whole number]</t>
  </si>
  <si>
    <t>Limit on excess Attributes available for Banking =(30% of J)</t>
  </si>
  <si>
    <t>% of Total Sales for each Product  [=L12 * C, rounded up to whole number]</t>
  </si>
  <si>
    <t>Limit on excess Attributes available for Banking (=30% of J)</t>
  </si>
  <si>
    <t xml:space="preserve"> =Contents of these cells are automatically copied from Prelim Table 1A.  You cannot change this value.</t>
  </si>
  <si>
    <t>Limit on excess Attributes available for Banking [=10% of N]</t>
  </si>
  <si>
    <t>Limit on excess Attributes available for Banking [=10% of O]</t>
  </si>
  <si>
    <t>Limit on excess Attributes available for Banking [=5% of J]</t>
  </si>
  <si>
    <t xml:space="preserve">           Accordingly, the SCO Minimum Standard figures in Column N of this table has been subtracted from the Class I Minimum Standard in each row of Column J in Table Five.</t>
  </si>
  <si>
    <t>RPS SCO II Renewable Generation Attributes Banked from 2016 Annual Compliance</t>
  </si>
  <si>
    <t xml:space="preserve">       Accordingly, the SCO II Minimum Standard figures in Column O of this table has been subtracted from the Class I Minimum Standard in each row of Column J in Table Five.</t>
  </si>
  <si>
    <t>Table 2C:  Annual Projections, 2018-2022 (for future planning purposes)</t>
  </si>
  <si>
    <r>
      <t xml:space="preserve">DOER will use the data </t>
    </r>
    <r>
      <rPr>
        <b/>
        <sz val="10"/>
        <color indexed="8"/>
        <rFont val="Calibri"/>
        <family val="2"/>
      </rPr>
      <t>aggregated</t>
    </r>
    <r>
      <rPr>
        <b/>
        <i/>
        <sz val="10"/>
        <color indexed="8"/>
        <rFont val="Calibri"/>
        <family val="2"/>
      </rPr>
      <t xml:space="preserve"> from these tables to provide stakeholders with information on the total amount of actual and expected load that is subject to each Minimum Standard.</t>
    </r>
  </si>
  <si>
    <t>The total of this column will be copied to the cell under the total of this column in Table 3B, below.</t>
  </si>
  <si>
    <t>The total of this column will be copied to the cell under the total of this column in Table 3B below.</t>
  </si>
  <si>
    <t>Year</t>
  </si>
  <si>
    <r>
      <t xml:space="preserve">RPS Class I Generation Attributes </t>
    </r>
    <r>
      <rPr>
        <b/>
        <i/>
        <sz val="8"/>
        <rFont val="Arial"/>
        <family val="2"/>
      </rPr>
      <t>Banked</t>
    </r>
    <r>
      <rPr>
        <b/>
        <sz val="8"/>
        <rFont val="Arial"/>
        <family val="2"/>
      </rPr>
      <t xml:space="preserve"> from 2016 Annual Compliance</t>
    </r>
  </si>
  <si>
    <t>RPS Class II Waste Energy Generation Attributes Banked from 2016 Annual Compliance</t>
  </si>
  <si>
    <t>Enter your response in this box!</t>
  </si>
  <si>
    <t>R</t>
  </si>
  <si>
    <t>Number of contracts executed or extended on or before 6/28/2013</t>
  </si>
  <si>
    <r>
      <t xml:space="preserve">Total Electricity Supplied under contracts executed or extended on or </t>
    </r>
    <r>
      <rPr>
        <i/>
        <sz val="11"/>
        <color indexed="8"/>
        <rFont val="Calibri"/>
        <family val="2"/>
      </rPr>
      <t>before</t>
    </r>
    <r>
      <rPr>
        <sz val="11"/>
        <color indexed="8"/>
        <rFont val="Calibri"/>
        <family val="2"/>
      </rPr>
      <t xml:space="preserve"> 6/28/2013</t>
    </r>
  </si>
  <si>
    <r>
      <t xml:space="preserve">Total Electricity Supplied under Contracts executed or extended </t>
    </r>
    <r>
      <rPr>
        <i/>
        <sz val="11"/>
        <color indexed="8"/>
        <rFont val="Calibri"/>
        <family val="2"/>
      </rPr>
      <t>after</t>
    </r>
    <r>
      <rPr>
        <sz val="11"/>
        <color indexed="8"/>
        <rFont val="Calibri"/>
        <family val="2"/>
      </rPr>
      <t xml:space="preserve"> 6/28/2013</t>
    </r>
  </si>
  <si>
    <t>Number</t>
  </si>
  <si>
    <r>
      <t xml:space="preserve">Projected electricity supplied each year under contracts after 4/25/2014 and on or before 5/8/2016, </t>
    </r>
    <r>
      <rPr>
        <b/>
        <i/>
        <sz val="10"/>
        <color indexed="8"/>
        <rFont val="Calibri"/>
        <family val="2"/>
      </rPr>
      <t xml:space="preserve">including </t>
    </r>
    <r>
      <rPr>
        <b/>
        <sz val="10"/>
        <color indexed="8"/>
        <rFont val="Calibri"/>
        <family val="2"/>
      </rPr>
      <t>line losses</t>
    </r>
  </si>
  <si>
    <r>
      <t xml:space="preserve">% of Total Sales for each Product or Product subtotal, </t>
    </r>
    <r>
      <rPr>
        <b/>
        <i/>
        <u/>
        <sz val="8"/>
        <rFont val="Arial"/>
        <family val="2"/>
      </rPr>
      <t>minus</t>
    </r>
    <r>
      <rPr>
        <b/>
        <sz val="8"/>
        <rFont val="Arial"/>
        <family val="2"/>
      </rPr>
      <t xml:space="preserve"> Total Solar Carve-Out </t>
    </r>
    <r>
      <rPr>
        <b/>
        <i/>
        <sz val="8"/>
        <rFont val="Arial"/>
        <family val="2"/>
      </rPr>
      <t>&amp;</t>
    </r>
    <r>
      <rPr>
        <b/>
        <sz val="8"/>
        <rFont val="Arial"/>
        <family val="2"/>
      </rPr>
      <t xml:space="preserve"> Solar Carve-Out II Obligations [from Tables Six &amp; Seven]</t>
    </r>
  </si>
  <si>
    <r>
      <t xml:space="preserve">Electricity Supplied under contracts executed or extended </t>
    </r>
    <r>
      <rPr>
        <u/>
        <sz val="10"/>
        <color indexed="8"/>
        <rFont val="Calibri"/>
        <family val="2"/>
      </rPr>
      <t>after</t>
    </r>
    <r>
      <rPr>
        <sz val="10"/>
        <color indexed="8"/>
        <rFont val="Calibri"/>
        <family val="2"/>
      </rPr>
      <t xml:space="preserve"> 4/25/2014</t>
    </r>
    <r>
      <rPr>
        <u/>
        <sz val="10"/>
        <color indexed="8"/>
        <rFont val="Calibri"/>
        <family val="2"/>
      </rPr>
      <t xml:space="preserve"> and on or before</t>
    </r>
    <r>
      <rPr>
        <sz val="10"/>
        <color indexed="8"/>
        <rFont val="Calibri"/>
        <family val="2"/>
      </rPr>
      <t xml:space="preserve"> 5/8/2016, </t>
    </r>
    <r>
      <rPr>
        <b/>
        <u/>
        <sz val="10"/>
        <color indexed="8"/>
        <rFont val="Calibri"/>
        <family val="2"/>
      </rPr>
      <t>INCLUDING</t>
    </r>
    <r>
      <rPr>
        <b/>
        <i/>
        <u/>
        <sz val="10"/>
        <color indexed="8"/>
        <rFont val="Calibri"/>
        <family val="2"/>
      </rPr>
      <t xml:space="preserve"> </t>
    </r>
    <r>
      <rPr>
        <b/>
        <sz val="10"/>
        <color indexed="8"/>
        <rFont val="Calibri"/>
        <family val="2"/>
      </rPr>
      <t>Line Losses</t>
    </r>
  </si>
  <si>
    <r>
      <t xml:space="preserve">Total electricity supplied each month of the year under retail contracts executed or extended </t>
    </r>
    <r>
      <rPr>
        <i/>
        <sz val="10"/>
        <color indexed="8"/>
        <rFont val="Calibri"/>
        <family val="2"/>
      </rPr>
      <t>after</t>
    </r>
    <r>
      <rPr>
        <sz val="10"/>
        <color indexed="8"/>
        <rFont val="Calibri"/>
        <family val="2"/>
      </rPr>
      <t xml:space="preserve"> 5/8/2016, </t>
    </r>
    <r>
      <rPr>
        <b/>
        <u/>
        <sz val="10"/>
        <color indexed="8"/>
        <rFont val="Calibri"/>
        <family val="2"/>
      </rPr>
      <t>INCLUDING</t>
    </r>
    <r>
      <rPr>
        <b/>
        <sz val="10"/>
        <color indexed="8"/>
        <rFont val="Calibri"/>
        <family val="2"/>
      </rPr>
      <t xml:space="preserve"> Line Losses</t>
    </r>
  </si>
  <si>
    <r>
      <t xml:space="preserve">Number of contracts </t>
    </r>
    <r>
      <rPr>
        <u/>
        <sz val="10"/>
        <color indexed="8"/>
        <rFont val="Calibri"/>
        <family val="2"/>
      </rPr>
      <t>on or before</t>
    </r>
    <r>
      <rPr>
        <sz val="10"/>
        <color indexed="8"/>
        <rFont val="Calibri"/>
        <family val="2"/>
      </rPr>
      <t xml:space="preserve"> 4/25/2014 </t>
    </r>
  </si>
  <si>
    <r>
      <t xml:space="preserve">Electricity Supplied each month of this year under contracts executed or extended </t>
    </r>
    <r>
      <rPr>
        <i/>
        <u/>
        <sz val="10"/>
        <color indexed="8"/>
        <rFont val="Calibri"/>
        <family val="2"/>
      </rPr>
      <t>on or before</t>
    </r>
    <r>
      <rPr>
        <sz val="10"/>
        <color indexed="8"/>
        <rFont val="Calibri"/>
        <family val="2"/>
      </rPr>
      <t xml:space="preserve"> 4/25/2014, </t>
    </r>
    <r>
      <rPr>
        <b/>
        <u/>
        <sz val="10"/>
        <color indexed="8"/>
        <rFont val="Calibri"/>
        <family val="2"/>
      </rPr>
      <t>INCLUDING</t>
    </r>
    <r>
      <rPr>
        <b/>
        <i/>
        <u/>
        <sz val="10"/>
        <color indexed="8"/>
        <rFont val="Calibri"/>
        <family val="2"/>
      </rPr>
      <t xml:space="preserve"> </t>
    </r>
    <r>
      <rPr>
        <b/>
        <sz val="10"/>
        <color indexed="8"/>
        <rFont val="Calibri"/>
        <family val="2"/>
      </rPr>
      <t>Line Losses</t>
    </r>
  </si>
  <si>
    <r>
      <t xml:space="preserve">Number of contracts executed </t>
    </r>
    <r>
      <rPr>
        <i/>
        <u/>
        <sz val="10"/>
        <color indexed="8"/>
        <rFont val="Calibri"/>
        <family val="2"/>
      </rPr>
      <t xml:space="preserve">after </t>
    </r>
    <r>
      <rPr>
        <sz val="10"/>
        <color indexed="8"/>
        <rFont val="Calibri"/>
        <family val="2"/>
      </rPr>
      <t xml:space="preserve">4/25/2014 </t>
    </r>
    <r>
      <rPr>
        <u/>
        <sz val="10"/>
        <color indexed="8"/>
        <rFont val="Calibri"/>
        <family val="2"/>
      </rPr>
      <t>and on or before</t>
    </r>
    <r>
      <rPr>
        <sz val="10"/>
        <color indexed="8"/>
        <rFont val="Calibri"/>
        <family val="2"/>
      </rPr>
      <t xml:space="preserve"> 5/8/2016</t>
    </r>
  </si>
  <si>
    <r>
      <t xml:space="preserve">Number of contracts on or before 4/25/2014 </t>
    </r>
    <r>
      <rPr>
        <sz val="10"/>
        <color indexed="8"/>
        <rFont val="Calibri"/>
        <family val="2"/>
      </rPr>
      <t>at start of each year</t>
    </r>
  </si>
  <si>
    <r>
      <t xml:space="preserve">Projected electricity supplied each year under contracts on or before 4/25/2014, </t>
    </r>
    <r>
      <rPr>
        <b/>
        <i/>
        <sz val="10"/>
        <color indexed="8"/>
        <rFont val="Calibri"/>
        <family val="2"/>
      </rPr>
      <t xml:space="preserve">including </t>
    </r>
    <r>
      <rPr>
        <b/>
        <sz val="10"/>
        <color indexed="8"/>
        <rFont val="Calibri"/>
        <family val="2"/>
      </rPr>
      <t>line losses</t>
    </r>
  </si>
  <si>
    <t>Number of contracts executed or extended after 4/25/2014 and on or before 5/8/2016 at start of each year</t>
  </si>
  <si>
    <t>Table 1A:  2017 Retail Products &amp; Load Obligations</t>
  </si>
  <si>
    <t>Table 4A:  Identification of Errant Certificates by GIS Status, RPS/APS Class, Fuel Type, &amp; MWh</t>
  </si>
  <si>
    <t>Table 4B:  Total Quantity by Certificate Type</t>
  </si>
  <si>
    <t>Quantity (MWh)</t>
  </si>
  <si>
    <t>The total of each type of Certificate from Table 4B will be copied to, and should match the total in, column E of Table Five, and column G of Tables Six-Ten.</t>
  </si>
  <si>
    <t>Fuel/Resource Type</t>
  </si>
  <si>
    <t>Enter data only in cells below that are clear (white).</t>
  </si>
  <si>
    <r>
      <t xml:space="preserve">NOTE:  This tab must be copied to a separate file, named, and and e-mailed to the MassCEC at </t>
    </r>
    <r>
      <rPr>
        <b/>
        <i/>
        <u/>
        <sz val="11"/>
        <color indexed="8"/>
        <rFont val="Times New Roman"/>
        <family val="1"/>
      </rPr>
      <t>shawrylak@masscec.com</t>
    </r>
    <r>
      <rPr>
        <b/>
        <i/>
        <sz val="11"/>
        <color indexed="8"/>
        <rFont val="Times New Roman"/>
        <family val="1"/>
      </rPr>
      <t xml:space="preserve">.  </t>
    </r>
  </si>
  <si>
    <t>MassCEC Wiring &amp; ACH Instructions:</t>
  </si>
  <si>
    <t>---------------------------------------------------------------------------------------------------------------------------------------------------------------------------------------------------</t>
  </si>
  <si>
    <t xml:space="preserve">Date:    </t>
  </si>
  <si>
    <t xml:space="preserve">MassCEC Payment Acknowledgement:   </t>
  </si>
  <si>
    <t>Alternative Compliance Payment Verification/Receipt</t>
  </si>
  <si>
    <r>
      <t>NOTE that ACPs can</t>
    </r>
    <r>
      <rPr>
        <b/>
        <i/>
        <u/>
        <sz val="11"/>
        <color indexed="8"/>
        <rFont val="Times New Roman"/>
        <family val="1"/>
      </rPr>
      <t>not</t>
    </r>
    <r>
      <rPr>
        <b/>
        <i/>
        <sz val="11"/>
        <color indexed="8"/>
        <rFont val="Times New Roman"/>
        <family val="1"/>
      </rPr>
      <t xml:space="preserve"> be rounded up or down.  They must be paid </t>
    </r>
    <r>
      <rPr>
        <b/>
        <i/>
        <u/>
        <sz val="11"/>
        <color indexed="8"/>
        <rFont val="Times New Roman"/>
        <family val="1"/>
      </rPr>
      <t>exactly</t>
    </r>
    <r>
      <rPr>
        <b/>
        <i/>
        <sz val="11"/>
        <color indexed="8"/>
        <rFont val="Times New Roman"/>
        <family val="1"/>
      </rPr>
      <t xml:space="preserve"> as shown here.</t>
    </r>
  </si>
  <si>
    <t>Total Amount of each ACP Wired to the MassCEC</t>
  </si>
  <si>
    <t>Applicable ACP Rate per MWh</t>
  </si>
  <si>
    <t>This Retail Electricity Supplier is processing today a Wire Transfer to the Massachusetts Clean Energy Center in the amounts and for the ACP Credit(s) of the type(s) listed below, and requests that the MassCEC e-mail to us a Receipt for the ACP(s).</t>
  </si>
  <si>
    <t>Other Name, if any, used for ACP transfer</t>
  </si>
  <si>
    <t>Contact E-mail Address</t>
  </si>
  <si>
    <t>Contact Phone #</t>
  </si>
  <si>
    <t>ACP Contact Person</t>
  </si>
  <si>
    <t>City, State, Zip Code</t>
  </si>
  <si>
    <t>Supplier Name:</t>
  </si>
  <si>
    <t>Solar Carve-Out Load Exemption - for all Retail Suppliers</t>
  </si>
  <si>
    <t>The basis of this Statement of Authorization by me is the following:</t>
  </si>
  <si>
    <t>I, ______________________________________________, as a notary public, certify that I witnessed the signature of the above named</t>
  </si>
  <si>
    <r>
      <t xml:space="preserve">DOER will use the data </t>
    </r>
    <r>
      <rPr>
        <b/>
        <sz val="10"/>
        <color indexed="8"/>
        <rFont val="Calibri"/>
        <family val="2"/>
      </rPr>
      <t>aggregated</t>
    </r>
    <r>
      <rPr>
        <b/>
        <i/>
        <sz val="10"/>
        <color indexed="8"/>
        <rFont val="Calibri"/>
        <family val="2"/>
      </rPr>
      <t xml:space="preserve"> from these tables in the same manner in Table 9 of the </t>
    </r>
    <r>
      <rPr>
        <b/>
        <sz val="10"/>
        <color indexed="8"/>
        <rFont val="Calibri"/>
        <family val="2"/>
      </rPr>
      <t>Annual Compliance Report</t>
    </r>
    <r>
      <rPr>
        <b/>
        <i/>
        <sz val="10"/>
        <color indexed="8"/>
        <rFont val="Calibri"/>
        <family val="2"/>
      </rPr>
      <t xml:space="preserve"> for 2015, page 29.</t>
    </r>
  </si>
  <si>
    <t>Biomass</t>
  </si>
  <si>
    <t>Landfill Gas</t>
  </si>
  <si>
    <t>Digester Gas</t>
  </si>
  <si>
    <t>Natural Gas CHP</t>
  </si>
  <si>
    <t>Photovoltaic</t>
  </si>
  <si>
    <t>Wind</t>
  </si>
  <si>
    <t>Hydroelectric</t>
  </si>
  <si>
    <t>Hydrokinetic</t>
  </si>
  <si>
    <t>Waste-to-Energy</t>
  </si>
  <si>
    <t>Flywheel Storage</t>
  </si>
  <si>
    <t>APS</t>
  </si>
  <si>
    <t>Settled</t>
  </si>
  <si>
    <t>Reserved</t>
  </si>
  <si>
    <t>Unsettled</t>
  </si>
  <si>
    <t>GIS Status of Certificate</t>
  </si>
  <si>
    <t>MA RPS/APS Certificate Type</t>
  </si>
  <si>
    <r>
      <rPr>
        <b/>
        <i/>
        <u/>
        <sz val="10"/>
        <rFont val="Arial"/>
        <family val="2"/>
      </rPr>
      <t>NOTE</t>
    </r>
    <r>
      <rPr>
        <b/>
        <i/>
        <sz val="10"/>
        <rFont val="Arial"/>
        <family val="2"/>
      </rPr>
      <t xml:space="preserve"> that Solar Clearinghouse Auction Reminted SRECs are to be included in Column F (along with CY SRECs), </t>
    </r>
    <r>
      <rPr>
        <b/>
        <u/>
        <sz val="10"/>
        <rFont val="Arial"/>
        <family val="2"/>
      </rPr>
      <t>not</t>
    </r>
    <r>
      <rPr>
        <b/>
        <i/>
        <sz val="10"/>
        <rFont val="Arial"/>
        <family val="2"/>
      </rPr>
      <t xml:space="preserve"> in Columns H or I as Banked SRECs.</t>
    </r>
  </si>
  <si>
    <t xml:space="preserve"> =Contents of these cells are automatically copied from the Tables 1A and from Table 3B (cols F &amp; G).  You cannot change these values here.</t>
  </si>
  <si>
    <r>
      <t xml:space="preserve"> =Contents of these cells are automatically copied from Table 1B (E43) &amp; Table 4 (G26).  You cannot change these values, each of which </t>
    </r>
    <r>
      <rPr>
        <b/>
        <i/>
        <sz val="10"/>
        <rFont val="Arial"/>
        <family val="2"/>
      </rPr>
      <t xml:space="preserve">should </t>
    </r>
    <r>
      <rPr>
        <sz val="10"/>
        <rFont val="Arial"/>
        <family val="2"/>
      </rPr>
      <t>match the total in the cell above.</t>
    </r>
  </si>
  <si>
    <r>
      <t xml:space="preserve"> =Contents of these cells are automatically copied from Table 1C (E55) and Table 4 (H26).  You cannot change these values, each of which </t>
    </r>
    <r>
      <rPr>
        <b/>
        <i/>
        <sz val="10"/>
        <rFont val="Arial"/>
        <family val="2"/>
      </rPr>
      <t xml:space="preserve">should </t>
    </r>
    <r>
      <rPr>
        <sz val="10"/>
        <rFont val="Arial"/>
        <family val="2"/>
      </rPr>
      <t>match the total in the cell above.</t>
    </r>
  </si>
  <si>
    <t xml:space="preserve"> =Contents of these cells are automatically copied from Table 1A &amp; Table 2B (cols. F &amp; G).  You cannot change these values here.</t>
  </si>
  <si>
    <t xml:space="preserve">SRECs transferred into the GIS Reserved Account </t>
  </si>
  <si>
    <t>List these in Tab 4.</t>
  </si>
  <si>
    <t>The light green cells contain formulas and are protected.  You cannot enter values or change formulas without expressed DOER permission.  The resulting values may be copied by spreadsheet formulae to other tables.</t>
  </si>
  <si>
    <t xml:space="preserve"> =The data in colums B &amp; D of this table were copied from Table 1A and also will be copied into columns B &amp; C of all six Compliance tables, while the data in columns F &amp; G will be copied into only the Solar Carve-Out Compliance Table (cols. D &amp; E).</t>
  </si>
  <si>
    <t xml:space="preserve"> =The data in colums B &amp; D of this table were copied from Table 1A and will be copied into columns B &amp; C of all six Compliance</t>
  </si>
  <si>
    <t xml:space="preserve">    Contents of the green cells in column G will be copied into column E of the Solar Carve-Out II Compliance Table.</t>
  </si>
  <si>
    <t xml:space="preserve">    My commission expires on</t>
  </si>
  <si>
    <t>Cells that are bright yellow are protected and contain links to other tables, DOER-set values, or formulas.  They cannot be changed.</t>
  </si>
  <si>
    <t>Total ACP Credits Required, as MWh</t>
  </si>
  <si>
    <t>SRECs for SCO</t>
  </si>
  <si>
    <t>SECTION 2a.  Preliminary Information</t>
  </si>
  <si>
    <t xml:space="preserve">The information in Table Four is required pursuant to 225 CMR 14.09(2)(c)2, 15.09(2)(c)2, &amp; 16.09(2)(c)2.  </t>
  </si>
  <si>
    <t xml:space="preserve">and that said person stated that he/she is authorized to execute this statement  </t>
  </si>
  <si>
    <t>See information on Green Power Products and RGGI in Filing Instructions</t>
  </si>
  <si>
    <t xml:space="preserve"> Tables, while the data in column F will be copied only into colum D of the Solar Carve-Out II Compliance Table 6.</t>
  </si>
  <si>
    <t>i</t>
  </si>
  <si>
    <t>Errant certificates applied to compliance</t>
  </si>
  <si>
    <t>f=b+c+d</t>
  </si>
  <si>
    <t>g=a+e-f</t>
  </si>
  <si>
    <t>Total</t>
  </si>
  <si>
    <r>
      <t xml:space="preserve">Total Electricity Supplied each Year under </t>
    </r>
    <r>
      <rPr>
        <i/>
        <sz val="11"/>
        <color indexed="8"/>
        <rFont val="Calibri"/>
        <family val="2"/>
      </rPr>
      <t>all</t>
    </r>
    <r>
      <rPr>
        <sz val="11"/>
        <color indexed="8"/>
        <rFont val="Calibri"/>
        <family val="2"/>
      </rPr>
      <t xml:space="preserve"> contracts (per 90-Day Resettlement figures from the utilities/ISO-NE/DOER)</t>
    </r>
  </si>
  <si>
    <t>Information on this spreadsheet will be kept confidential by MA DOER by its authroity under M.G.L. c. 25A, sec. 7.</t>
  </si>
  <si>
    <t>P</t>
  </si>
  <si>
    <t>Q</t>
  </si>
  <si>
    <r>
      <t xml:space="preserve">You cannot change this value, </t>
    </r>
    <r>
      <rPr>
        <b/>
        <sz val="10"/>
        <rFont val="Arial"/>
        <family val="2"/>
      </rPr>
      <t xml:space="preserve">which should be matched by the total in the cell above this cell. </t>
    </r>
  </si>
  <si>
    <r>
      <t xml:space="preserve"> =Contents of this cell are automatically copied from the sum of col. F in Table 4.  Do not change this value, which </t>
    </r>
    <r>
      <rPr>
        <b/>
        <i/>
        <sz val="10"/>
        <rFont val="Arial"/>
        <family val="2"/>
      </rPr>
      <t xml:space="preserve">should </t>
    </r>
    <r>
      <rPr>
        <sz val="10"/>
        <rFont val="Arial"/>
        <family val="2"/>
      </rPr>
      <t>match the total in the cell above.</t>
    </r>
  </si>
  <si>
    <t xml:space="preserve"> =Contents of these cells were copied from Table 1A and will be copied to the other five Compliance Table worksheets.  </t>
  </si>
  <si>
    <r>
      <rPr>
        <b/>
        <sz val="10"/>
        <rFont val="Arial"/>
        <family val="2"/>
      </rPr>
      <t>NOTE</t>
    </r>
    <r>
      <rPr>
        <sz val="10"/>
        <rFont val="Arial"/>
        <family val="2"/>
      </rPr>
      <t xml:space="preserve"> that SRECs in excess of the 10% banking limit for the SCO are  calculated on the </t>
    </r>
    <r>
      <rPr>
        <b/>
        <sz val="10"/>
        <rFont val="Arial"/>
        <family val="2"/>
      </rPr>
      <t xml:space="preserve">entire </t>
    </r>
    <r>
      <rPr>
        <sz val="10"/>
        <rFont val="Arial"/>
        <family val="2"/>
      </rPr>
      <t xml:space="preserve">SCO obligation, </t>
    </r>
    <r>
      <rPr>
        <b/>
        <sz val="10"/>
        <rFont val="Arial"/>
        <family val="2"/>
      </rPr>
      <t xml:space="preserve">not </t>
    </r>
    <r>
      <rPr>
        <sz val="10"/>
        <rFont val="Arial"/>
        <family val="2"/>
      </rPr>
      <t xml:space="preserve">on any </t>
    </r>
    <r>
      <rPr>
        <b/>
        <sz val="10"/>
        <rFont val="Arial"/>
        <family val="2"/>
      </rPr>
      <t xml:space="preserve">subset </t>
    </r>
    <r>
      <rPr>
        <sz val="10"/>
        <rFont val="Arial"/>
        <family val="2"/>
      </rPr>
      <t xml:space="preserve">of that obligation.  </t>
    </r>
  </si>
  <si>
    <r>
      <rPr>
        <b/>
        <i/>
        <u/>
        <sz val="10"/>
        <rFont val="Arial"/>
        <family val="2"/>
      </rPr>
      <t>NOTE</t>
    </r>
    <r>
      <rPr>
        <b/>
        <i/>
        <sz val="10"/>
        <rFont val="Arial"/>
        <family val="2"/>
      </rPr>
      <t xml:space="preserve"> that any unbankable SRECs can be used for non-SCO Class I obligation, but </t>
    </r>
    <r>
      <rPr>
        <b/>
        <i/>
        <u/>
        <sz val="10"/>
        <rFont val="Arial"/>
        <family val="2"/>
      </rPr>
      <t>not</t>
    </r>
    <r>
      <rPr>
        <b/>
        <i/>
        <sz val="10"/>
        <rFont val="Arial"/>
        <family val="2"/>
      </rPr>
      <t xml:space="preserve"> for SCO II obligation.  See Table 1B.</t>
    </r>
  </si>
  <si>
    <t>Errant Certifs</t>
  </si>
  <si>
    <t>SREC IIs</t>
  </si>
  <si>
    <t xml:space="preserve"> ("Errant Certificates") </t>
  </si>
  <si>
    <t>SECTION 2:  WORKSHEETS</t>
  </si>
  <si>
    <t>Signature of Authorized Representative</t>
  </si>
  <si>
    <t>Date</t>
  </si>
  <si>
    <t>Name of Authorized Representative</t>
  </si>
  <si>
    <t xml:space="preserve">      I hereby certify, under pains and penalties of perjury, that I have personally examined and am familiar with the information submitted herein and that, based upon my inquiry of those individuals immediately responsible for obtaining the information, I believe that the information is true, accurate and complete.  </t>
  </si>
  <si>
    <t xml:space="preserve">  (signature)</t>
  </si>
  <si>
    <t>(date)</t>
  </si>
  <si>
    <t xml:space="preserve">(TO BE COMPLETED BY NOTARY) </t>
  </si>
  <si>
    <r>
      <t xml:space="preserve">        </t>
    </r>
    <r>
      <rPr>
        <i/>
        <sz val="12"/>
        <rFont val="Times New Roman"/>
        <family val="1"/>
      </rPr>
      <t>NOTARY SEAL</t>
    </r>
  </si>
  <si>
    <t>,</t>
  </si>
  <si>
    <t>.</t>
  </si>
  <si>
    <t>(signature)</t>
  </si>
  <si>
    <t xml:space="preserve">I hereby affirm that </t>
  </si>
  <si>
    <t>(signer's title)</t>
  </si>
  <si>
    <t>(signer's name)</t>
  </si>
  <si>
    <t xml:space="preserve">Total SRECs not available for MA RPS compliance </t>
  </si>
  <si>
    <t>SRECs remaining available for MA RPS compliance</t>
  </si>
  <si>
    <t>SRECs applied to Solar Carve-Out compliance</t>
  </si>
  <si>
    <t>SRECs applied to non-SCO Class I compliance</t>
  </si>
  <si>
    <t>SRECs deposited into appropriate Solar Clearinghouse Auction Acc't</t>
  </si>
  <si>
    <t>SREC IIs deposited into appropriate Solar Clearinghse Auction Acc't</t>
  </si>
  <si>
    <t>The figures in Tables 1B &amp; 1C will be aggregated and reported in DOER's Annual Compliance Report for this year.</t>
  </si>
  <si>
    <t>by Massachusetts Retail Electricity Suppliers</t>
  </si>
  <si>
    <t>Legal Name</t>
  </si>
  <si>
    <t>Retail Electricity Supplier</t>
  </si>
  <si>
    <t>Name</t>
  </si>
  <si>
    <t>Title</t>
  </si>
  <si>
    <t>Address</t>
  </si>
  <si>
    <t>Phone #</t>
  </si>
  <si>
    <t xml:space="preserve">E-mail </t>
  </si>
  <si>
    <t xml:space="preserve">Contact Person  </t>
  </si>
  <si>
    <t>Additional or Back-up Contact Person</t>
  </si>
  <si>
    <t>Authorized Representative</t>
  </si>
  <si>
    <t>Commonwealth of Massachusetts</t>
  </si>
  <si>
    <t>Executive Office of Energy and Environmental Affairs</t>
  </si>
  <si>
    <t>Any other names used in the retail electricity market in Massachusetts or in NEPOOL GIS</t>
  </si>
  <si>
    <t>Section 1:  Identification and Contact Information</t>
  </si>
  <si>
    <t>Total SRECs transferred into GIS LSE Asset during Trading Year</t>
  </si>
  <si>
    <t>Total SREC IIs transferred into GIS LSE Asset during Trading Year</t>
  </si>
  <si>
    <t>These SRECs IIs are not available to use towards RPS compliance.</t>
  </si>
  <si>
    <t>Other SRECs applied to voluntary Green Product sales</t>
  </si>
  <si>
    <t>Other SREC IIs applied to voluntary Green Product sales</t>
  </si>
  <si>
    <t>Alternative Portfolio Standard</t>
  </si>
  <si>
    <t>RPS Class II Waste-to-Energy</t>
  </si>
  <si>
    <t>RPS Class II Renewable</t>
  </si>
  <si>
    <t>Solar Carve-out II</t>
  </si>
  <si>
    <t>Solar Carve-out</t>
  </si>
  <si>
    <t>RPS Class I</t>
  </si>
  <si>
    <t>RPS/APS Class</t>
  </si>
  <si>
    <t>Applicable ACP Rate, per MWh</t>
  </si>
  <si>
    <r>
      <rPr>
        <b/>
        <sz val="10"/>
        <rFont val="Arial"/>
        <family val="2"/>
      </rPr>
      <t>NOTE</t>
    </r>
    <r>
      <rPr>
        <sz val="10"/>
        <rFont val="Arial"/>
        <family val="2"/>
      </rPr>
      <t xml:space="preserve"> that the Solar Carve-Out II (SCO II) Minimum Standard is a portion of the RPS Class I Minimum Standard, not in addition to it.</t>
    </r>
  </si>
  <si>
    <t xml:space="preserve"> =These are Formula Cells that automatically calculate values.  You cannot enter values or change formulas without DOER approval. </t>
  </si>
  <si>
    <t>Total of columns F through J for each Product or Product subtotal</t>
  </si>
  <si>
    <t xml:space="preserve"> =Contents of this cell are automatically copied from the sum of column H in the "Errant Certifs" Table.  You cannot change this value, which should match the total in the cell above.</t>
  </si>
  <si>
    <t xml:space="preserve"> =Contents of this cell are automatically copied from the sum of column I in the "Errant Certifs" table.  You cannot change this value, which should match the total in the cell above.</t>
  </si>
  <si>
    <t xml:space="preserve"> =Contents of this cell are automatically copied from the sum of column J in the "Errant Certifs" Table.  You cannot change this value, which should match the total in the cell above..</t>
  </si>
  <si>
    <t>SREC IIs transferred into the GIS Reserved Account</t>
  </si>
  <si>
    <t xml:space="preserve">Total SREC IIs not available for MA RPS compliance </t>
  </si>
  <si>
    <t>SREC IIs remaining available for MA RPS compliance</t>
  </si>
  <si>
    <t>SREC IIs applied to non-SCO Class I compliance</t>
  </si>
  <si>
    <r>
      <t xml:space="preserve">    You cannot change this value, </t>
    </r>
    <r>
      <rPr>
        <b/>
        <sz val="10"/>
        <rFont val="Arial"/>
        <family val="2"/>
      </rPr>
      <t xml:space="preserve">which should be matched by the total in the Column Total cell above this cell. </t>
    </r>
  </si>
  <si>
    <r>
      <rPr>
        <b/>
        <sz val="10"/>
        <rFont val="Arial"/>
        <family val="2"/>
      </rPr>
      <t>NOTE</t>
    </r>
    <r>
      <rPr>
        <sz val="10"/>
        <rFont val="Arial"/>
        <family val="2"/>
      </rPr>
      <t xml:space="preserve"> that SREC IIs in excess of the 10% banking limit for the SCO II is calculated on the </t>
    </r>
    <r>
      <rPr>
        <b/>
        <sz val="10"/>
        <rFont val="Arial"/>
        <family val="2"/>
      </rPr>
      <t xml:space="preserve">entire </t>
    </r>
    <r>
      <rPr>
        <sz val="10"/>
        <rFont val="Arial"/>
        <family val="2"/>
      </rPr>
      <t xml:space="preserve">SCO II obligation, </t>
    </r>
    <r>
      <rPr>
        <b/>
        <sz val="10"/>
        <rFont val="Arial"/>
        <family val="2"/>
      </rPr>
      <t xml:space="preserve">not </t>
    </r>
    <r>
      <rPr>
        <sz val="10"/>
        <rFont val="Arial"/>
        <family val="2"/>
      </rPr>
      <t xml:space="preserve">on any </t>
    </r>
    <r>
      <rPr>
        <b/>
        <sz val="10"/>
        <rFont val="Arial"/>
        <family val="2"/>
      </rPr>
      <t xml:space="preserve">subset </t>
    </r>
    <r>
      <rPr>
        <sz val="10"/>
        <rFont val="Arial"/>
        <family val="2"/>
      </rPr>
      <t xml:space="preserve">of that obligation.  </t>
    </r>
  </si>
  <si>
    <t>SREC IIs applied to Solar Carve-Out II compliance</t>
  </si>
  <si>
    <t>SRECs IIs for SCO II</t>
  </si>
  <si>
    <r>
      <t xml:space="preserve">NOTE that any unbankable SREC IIs can be used for </t>
    </r>
    <r>
      <rPr>
        <b/>
        <i/>
        <u/>
        <sz val="10"/>
        <rFont val="Arial"/>
        <family val="2"/>
      </rPr>
      <t>non-SCO</t>
    </r>
    <r>
      <rPr>
        <b/>
        <sz val="10"/>
        <rFont val="Arial"/>
        <family val="2"/>
      </rPr>
      <t xml:space="preserve"> Class I obligation (not for SCO obligation).  See Table 1C.</t>
    </r>
  </si>
  <si>
    <t>NEPOOL GIS Sub-Account and/or Product Name</t>
  </si>
  <si>
    <r>
      <t>Total Electricity Supplied under all retail contracts (</t>
    </r>
    <r>
      <rPr>
        <b/>
        <i/>
        <sz val="11"/>
        <rFont val="Calibri"/>
        <family val="2"/>
        <scheme val="minor"/>
      </rPr>
      <t>per 90-Day Resettlement figures from DOER</t>
    </r>
    <r>
      <rPr>
        <b/>
        <sz val="11"/>
        <rFont val="Calibri"/>
        <family val="2"/>
        <scheme val="minor"/>
      </rPr>
      <t>)</t>
    </r>
  </si>
  <si>
    <t>Table 1B:  Final Disposition of SRECs</t>
  </si>
  <si>
    <t>Table 1C:  Final Disposition of SREC IIs</t>
  </si>
  <si>
    <t>These SRECs are not available to use towards RPS compliance.</t>
  </si>
  <si>
    <t>A</t>
  </si>
  <si>
    <t>B</t>
  </si>
  <si>
    <t>C</t>
  </si>
  <si>
    <t>D</t>
  </si>
  <si>
    <t>E</t>
  </si>
  <si>
    <t>G</t>
  </si>
  <si>
    <t>H</t>
  </si>
  <si>
    <t>I</t>
  </si>
  <si>
    <t>J</t>
  </si>
  <si>
    <t>K</t>
  </si>
  <si>
    <t>L</t>
  </si>
  <si>
    <t>Sub-Account and/or Product Name</t>
  </si>
  <si>
    <t>MWh</t>
  </si>
  <si>
    <t>Column Totals:</t>
  </si>
  <si>
    <t xml:space="preserve"> </t>
  </si>
  <si>
    <t>Data Type</t>
  </si>
  <si>
    <t>Month &amp; Year</t>
  </si>
  <si>
    <t>#</t>
  </si>
  <si>
    <t>Actual</t>
  </si>
  <si>
    <t>Projected</t>
  </si>
  <si>
    <t>F</t>
  </si>
  <si>
    <t>M</t>
  </si>
  <si>
    <t>N</t>
  </si>
  <si>
    <t xml:space="preserve">Sub-Account and/or Product Name                                                                                                                       </t>
  </si>
  <si>
    <t>O</t>
  </si>
  <si>
    <t>RPS I RECs</t>
  </si>
  <si>
    <t>RPS II RECs</t>
  </si>
  <si>
    <t>RPS II WECs</t>
  </si>
  <si>
    <t>SRECs</t>
  </si>
  <si>
    <t>APS AECs</t>
  </si>
  <si>
    <t>Name of Green Power Sub-Account/Product</t>
  </si>
  <si>
    <t>Notes:</t>
  </si>
  <si>
    <t>Information on this spreadsheet will be kept confidential by MA DOER by its authority under M.G.L. c. 25A, sec. 7.</t>
  </si>
  <si>
    <t>a</t>
  </si>
  <si>
    <t>b</t>
  </si>
  <si>
    <t>c</t>
  </si>
  <si>
    <t>d</t>
  </si>
  <si>
    <t>Totals</t>
  </si>
  <si>
    <t xml:space="preserve"> =These are Formula Cells that automatically calculate values.  Do not enter any values or change any formulas without DOER approval. </t>
  </si>
  <si>
    <t>e</t>
  </si>
  <si>
    <t>Total RPS Class I Renewable Generation Attributes used to fulfill the Product’s "Green" marketing claims (over and above the RPS obligation)</t>
  </si>
  <si>
    <t>Total of the previous two columns</t>
  </si>
  <si>
    <t xml:space="preserve">If you require more rows, insert them in the table with the required information.  If assistance is required,  contact DOER.  </t>
  </si>
  <si>
    <t>Column Total:</t>
  </si>
  <si>
    <t>NEPOOL GIS Sub-Account and/or            Product Name</t>
  </si>
  <si>
    <t>`</t>
  </si>
  <si>
    <t xml:space="preserve"> =Contents of this cell are automatically copied from the sum of the same column in the table above.  </t>
  </si>
  <si>
    <t>f</t>
  </si>
  <si>
    <t>g</t>
  </si>
  <si>
    <t>h</t>
  </si>
  <si>
    <t>D - F = G</t>
  </si>
  <si>
    <r>
      <rPr>
        <b/>
        <sz val="10"/>
        <rFont val="Arial"/>
        <family val="2"/>
      </rPr>
      <t>NOTE</t>
    </r>
    <r>
      <rPr>
        <sz val="10"/>
        <rFont val="Arial"/>
        <family val="2"/>
      </rPr>
      <t xml:space="preserve"> that the Solar Carve-Out (SCO) Minimum Standard is a portion of, not in addition to, the RPS Class I Minimum Standard.</t>
    </r>
  </si>
  <si>
    <t>Cells that are light green or light blue have formulas and are protected.</t>
  </si>
  <si>
    <t>The total of this column will be copied to the cell under the total of this column in the table below.</t>
  </si>
  <si>
    <t>Limit on excess Attributes available for Banking [=30% of J]</t>
  </si>
  <si>
    <t>Total of columns D through H for each Product or Product subtotal</t>
  </si>
  <si>
    <t xml:space="preserve">Enter data only in cells below that are white.  The names and values you enter will be copied automatically to other tables in the Workbook as needed, including all six Compliance Tables.  </t>
  </si>
  <si>
    <t>Will be copied to Table 7, cell G23</t>
  </si>
  <si>
    <t>Will be copied to Table 6, cell F23</t>
  </si>
  <si>
    <r>
      <rPr>
        <b/>
        <sz val="10"/>
        <rFont val="Arial"/>
        <family val="2"/>
      </rPr>
      <t>Note</t>
    </r>
    <r>
      <rPr>
        <sz val="10"/>
        <rFont val="Arial"/>
        <family val="2"/>
      </rPr>
      <t xml:space="preserve"> that the Solar Carve-Out Minimum Standard figures in Column N of Table Six and Solar Carve-Out II Minimum Standard figures in Column O of Table Seven have been deducted from the Class I Minimum Standard figures in each row of Column J in this Table.</t>
    </r>
  </si>
  <si>
    <t>code</t>
  </si>
  <si>
    <t>City</t>
  </si>
  <si>
    <t>State</t>
  </si>
  <si>
    <t>Zipcode</t>
  </si>
  <si>
    <t>LSE_Key</t>
  </si>
  <si>
    <t>LSE_NAME</t>
  </si>
  <si>
    <t>TABle Type</t>
  </si>
  <si>
    <t>Field_ Short Name</t>
  </si>
  <si>
    <t>Field_Type</t>
  </si>
  <si>
    <t>Fig_1</t>
  </si>
  <si>
    <t>ADDRESS</t>
  </si>
  <si>
    <t>CITY</t>
  </si>
  <si>
    <t>ZIPCODE</t>
  </si>
  <si>
    <t>EMAIL</t>
  </si>
  <si>
    <t>Prelim</t>
  </si>
  <si>
    <t>ES_RC</t>
  </si>
  <si>
    <t>SREC_GIS_TY</t>
  </si>
  <si>
    <t>1B.a</t>
  </si>
  <si>
    <t>SREC_DEP_S_Auction</t>
  </si>
  <si>
    <t>1B.b</t>
  </si>
  <si>
    <t>SREC_GIS_Transferred</t>
  </si>
  <si>
    <t>1B.c</t>
  </si>
  <si>
    <t>SREC_VGP</t>
  </si>
  <si>
    <t>1B.d</t>
  </si>
  <si>
    <t>Errants_CY</t>
  </si>
  <si>
    <t>1B.e</t>
  </si>
  <si>
    <t>SRECS_NOT_CY</t>
  </si>
  <si>
    <t>1B.f</t>
  </si>
  <si>
    <t>SREC_Remain_CY</t>
  </si>
  <si>
    <t>1B.g</t>
  </si>
  <si>
    <t>SREC_SCO</t>
  </si>
  <si>
    <t>1B.h</t>
  </si>
  <si>
    <t>SREC_NONSCO</t>
  </si>
  <si>
    <t>1B.i</t>
  </si>
  <si>
    <t>SRECII_GIS_TY</t>
  </si>
  <si>
    <t>1C.a</t>
  </si>
  <si>
    <t>SRECII_DEP_S_Auction</t>
  </si>
  <si>
    <t>1C.b</t>
  </si>
  <si>
    <t>SRECII_GIS_Transferred</t>
  </si>
  <si>
    <t>1C.c</t>
  </si>
  <si>
    <t>SRECII_VGP</t>
  </si>
  <si>
    <t>1C.d</t>
  </si>
  <si>
    <t>1C.e</t>
  </si>
  <si>
    <t>SRECSII_NOT_CY</t>
  </si>
  <si>
    <t>1C.f</t>
  </si>
  <si>
    <t>SRECII_Remain_CY</t>
  </si>
  <si>
    <t>1C.g</t>
  </si>
  <si>
    <t>SRECII_SCO</t>
  </si>
  <si>
    <t>1C.h</t>
  </si>
  <si>
    <t>SRECII_NONSCO</t>
  </si>
  <si>
    <t>1C.i</t>
  </si>
  <si>
    <t>T</t>
  </si>
  <si>
    <t>CY</t>
  </si>
  <si>
    <t>2A_B_T</t>
  </si>
  <si>
    <t>ES_YEAR_ISO_IOU</t>
  </si>
  <si>
    <t>2A_C_T</t>
  </si>
  <si>
    <t>ES_before 6.28.2013</t>
  </si>
  <si>
    <t>ES_after 6.28.2014</t>
  </si>
  <si>
    <t>2A_F_T</t>
  </si>
  <si>
    <t>2B_D_T</t>
  </si>
  <si>
    <t>2B_F_T</t>
  </si>
  <si>
    <t>2B_G_T</t>
  </si>
  <si>
    <t>2C_Aa</t>
  </si>
  <si>
    <t>2C_Ab</t>
  </si>
  <si>
    <t>2C_Ac</t>
  </si>
  <si>
    <t>2C_Ad</t>
  </si>
  <si>
    <t>2c_Ba</t>
  </si>
  <si>
    <t>2C_Bb</t>
  </si>
  <si>
    <t>2C_Bc</t>
  </si>
  <si>
    <t>2C_Bd</t>
  </si>
  <si>
    <t>2C_Be</t>
  </si>
  <si>
    <t>2C_Ae</t>
  </si>
  <si>
    <t>Table #</t>
  </si>
  <si>
    <t>3A_B_T</t>
  </si>
  <si>
    <t>3A_C_T</t>
  </si>
  <si>
    <t>3A_G_T</t>
  </si>
  <si>
    <t>3A_H_T</t>
  </si>
  <si>
    <t>3B_D_T</t>
  </si>
  <si>
    <t>3B_F_T</t>
  </si>
  <si>
    <t>3B_H_T</t>
  </si>
  <si>
    <t>3B_I_T</t>
  </si>
  <si>
    <t>Errant</t>
  </si>
  <si>
    <t>RPS I_non_SCO</t>
  </si>
  <si>
    <t>SCO</t>
  </si>
  <si>
    <t>SCO_II</t>
  </si>
  <si>
    <t>Tot_RPSI_NONSCO</t>
  </si>
  <si>
    <t>Tot_SCO</t>
  </si>
  <si>
    <t>Tot_SCOII</t>
  </si>
  <si>
    <t>RPSII_RenEn</t>
  </si>
  <si>
    <t>Tot_RPSII</t>
  </si>
  <si>
    <t>RPSII_WasteEn</t>
  </si>
  <si>
    <t>Tot_Waste</t>
  </si>
  <si>
    <t>Tot_APS</t>
  </si>
  <si>
    <t>Blocked?</t>
  </si>
  <si>
    <t>GREEN</t>
  </si>
  <si>
    <t>GPP_RPS_CLASSI</t>
  </si>
  <si>
    <t>ALL_ACP</t>
  </si>
  <si>
    <t>CEC_ACP</t>
  </si>
  <si>
    <t>RPS Class I_MWH_REQ</t>
  </si>
  <si>
    <t>SCO__MWH__MWH_REQ_MWH_REQ</t>
  </si>
  <si>
    <t>SCO II__MWH_REQ</t>
  </si>
  <si>
    <t>RPS Class II__MWH_REQ</t>
  </si>
  <si>
    <t>RPS Class II Waste_MWH_REQ</t>
  </si>
  <si>
    <t>APS_MWH_REQ</t>
  </si>
  <si>
    <t>RPS Class I_PAID</t>
  </si>
  <si>
    <t>SCOt_PAID</t>
  </si>
  <si>
    <t>SCOt II_PAID</t>
  </si>
  <si>
    <t>RPS Class II_PAID</t>
  </si>
  <si>
    <t>RPS Class II Waste_PAID</t>
  </si>
  <si>
    <t>APS_PAID</t>
  </si>
  <si>
    <t>ACP_PAID_TOTA</t>
  </si>
  <si>
    <t>CEC_D_1</t>
  </si>
  <si>
    <t>CEC_D_2</t>
  </si>
  <si>
    <t>CEC_D_3</t>
  </si>
  <si>
    <t>CEC_D_4</t>
  </si>
  <si>
    <t>CEC_D_5</t>
  </si>
  <si>
    <t>CEC_D_6</t>
  </si>
  <si>
    <t>CEC_F_1</t>
  </si>
  <si>
    <t>CEC_F_2</t>
  </si>
  <si>
    <t>CEC_F_3</t>
  </si>
  <si>
    <t>CEC_F_4</t>
  </si>
  <si>
    <t>CEC_F_5</t>
  </si>
  <si>
    <t>CEC_F_6</t>
  </si>
  <si>
    <t>CEC_F_7</t>
  </si>
  <si>
    <t>LSE_KEY</t>
  </si>
  <si>
    <t>PHONE_Number</t>
  </si>
  <si>
    <t>1A.T</t>
  </si>
  <si>
    <t>2A_D_T</t>
  </si>
  <si>
    <t>2A_G_T</t>
  </si>
  <si>
    <t xml:space="preserve"> Sub_Acct_contract_Served</t>
  </si>
  <si>
    <t>V</t>
  </si>
  <si>
    <t>2B_D_V</t>
  </si>
  <si>
    <t>2B_F_V</t>
  </si>
  <si>
    <t>2B_G_V</t>
  </si>
  <si>
    <t>3B_D_V</t>
  </si>
  <si>
    <t>3B_F_V</t>
  </si>
  <si>
    <t>3B_H_V</t>
  </si>
  <si>
    <t>3B_I_V</t>
  </si>
  <si>
    <t>3C_D_a</t>
  </si>
  <si>
    <t>3C_D_b</t>
  </si>
  <si>
    <t>3C_D_c</t>
  </si>
  <si>
    <t>3C_D_d</t>
  </si>
  <si>
    <t>3C_D_e</t>
  </si>
  <si>
    <t>3C_E_a</t>
  </si>
  <si>
    <t>3C_E_b</t>
  </si>
  <si>
    <t>3C_E_c</t>
  </si>
  <si>
    <t>3C_E_d</t>
  </si>
  <si>
    <t>3C_E_e</t>
  </si>
  <si>
    <t>3C_F_a</t>
  </si>
  <si>
    <t>3C_F_b</t>
  </si>
  <si>
    <t>3C_F_c</t>
  </si>
  <si>
    <t>3C_F_d</t>
  </si>
  <si>
    <t>3C_F_e</t>
  </si>
  <si>
    <t>3C_G_a</t>
  </si>
  <si>
    <t>3C_G_b</t>
  </si>
  <si>
    <t>3C_G_c</t>
  </si>
  <si>
    <t>3C_G_d</t>
  </si>
  <si>
    <t>3C_G_e</t>
  </si>
  <si>
    <t>3C_H_a</t>
  </si>
  <si>
    <t>3C_H_b</t>
  </si>
  <si>
    <t>3C_H_c</t>
  </si>
  <si>
    <t>3C_H_d</t>
  </si>
  <si>
    <t>3C_H_e</t>
  </si>
  <si>
    <r>
      <t xml:space="preserve">Total of columns D through H for each Product </t>
    </r>
    <r>
      <rPr>
        <b/>
        <i/>
        <sz val="8"/>
        <rFont val="Arial"/>
        <family val="2"/>
      </rPr>
      <t>or</t>
    </r>
    <r>
      <rPr>
        <b/>
        <sz val="8"/>
        <rFont val="Arial"/>
        <family val="2"/>
      </rPr>
      <t xml:space="preserve"> Product subtotal</t>
    </r>
  </si>
  <si>
    <t>Total RPS Class II Ren. Gen. Attributes (=total of columns D through H</t>
  </si>
  <si>
    <r>
      <t xml:space="preserve">% of Total Sales for each </t>
    </r>
    <r>
      <rPr>
        <b/>
        <i/>
        <sz val="7.5"/>
        <rFont val="Arial"/>
        <family val="2"/>
      </rPr>
      <t>column E</t>
    </r>
    <r>
      <rPr>
        <b/>
        <sz val="7.5"/>
        <rFont val="Arial"/>
        <family val="2"/>
      </rPr>
      <t xml:space="preserve"> Product or Product subtotal  [=M12 * E]</t>
    </r>
  </si>
  <si>
    <r>
      <t xml:space="preserve">% of Total Sales for each </t>
    </r>
    <r>
      <rPr>
        <b/>
        <i/>
        <sz val="7.5"/>
        <rFont val="Arial"/>
        <family val="2"/>
      </rPr>
      <t>column F</t>
    </r>
    <r>
      <rPr>
        <b/>
        <sz val="7.5"/>
        <rFont val="Arial"/>
        <family val="2"/>
      </rPr>
      <t xml:space="preserve"> Product or Product subtotal  [=N12 * F]</t>
    </r>
  </si>
  <si>
    <t>% of Total Sales under contracts on or before 6/28/13 for each Product [= L12 x D]</t>
  </si>
  <si>
    <t>% of Total Sales under post-6/28/13 contracts for each Product [=M12 x E]</t>
  </si>
  <si>
    <r>
      <t>Projected electricity supplied each year under contracts after 5/8/2016,</t>
    </r>
    <r>
      <rPr>
        <b/>
        <sz val="10"/>
        <color indexed="8"/>
        <rFont val="Calibri"/>
        <family val="2"/>
      </rPr>
      <t xml:space="preserve"> including line losses</t>
    </r>
  </si>
  <si>
    <r>
      <t xml:space="preserve">Total Electricity Supplied under contracts executed or extended on or </t>
    </r>
    <r>
      <rPr>
        <i/>
        <sz val="11"/>
        <color indexed="8"/>
        <rFont val="Calibri"/>
        <family val="2"/>
      </rPr>
      <t>before</t>
    </r>
    <r>
      <rPr>
        <sz val="11"/>
        <color indexed="8"/>
        <rFont val="Calibri"/>
        <family val="2"/>
      </rPr>
      <t xml:space="preserve"> 6/28/2013</t>
    </r>
    <r>
      <rPr>
        <b/>
        <sz val="11"/>
        <color indexed="8"/>
        <rFont val="Calibri"/>
        <family val="2"/>
      </rPr>
      <t xml:space="preserve"> including line losses</t>
    </r>
  </si>
  <si>
    <t>CY 2018 Clean Energy Attributes NOT documented by Settled NEPOOL GIS CECs</t>
  </si>
  <si>
    <t xml:space="preserve"> =These are Formula Cells that automatically calculate values.  Do not enter any values or change any formulas. </t>
  </si>
  <si>
    <t>CY 2018 RPS Class I Compliance Obligation [=Table 5 J + Table 6 N + Table 7 O]</t>
  </si>
  <si>
    <r>
      <t>NOTE that ACPs can</t>
    </r>
    <r>
      <rPr>
        <b/>
        <u/>
        <sz val="12"/>
        <color indexed="8"/>
        <rFont val="Calibri"/>
        <family val="2"/>
      </rPr>
      <t>not</t>
    </r>
    <r>
      <rPr>
        <b/>
        <sz val="12"/>
        <color indexed="8"/>
        <rFont val="Calibri"/>
        <family val="2"/>
      </rPr>
      <t xml:space="preserve"> be rounded up or down.  They must be paid </t>
    </r>
    <r>
      <rPr>
        <b/>
        <u/>
        <sz val="12"/>
        <color indexed="8"/>
        <rFont val="Calibri"/>
        <family val="2"/>
      </rPr>
      <t>exactly</t>
    </r>
    <r>
      <rPr>
        <b/>
        <sz val="12"/>
        <color indexed="8"/>
        <rFont val="Calibri"/>
        <family val="2"/>
      </rPr>
      <t xml:space="preserve"> as shown here.</t>
    </r>
  </si>
  <si>
    <t>Clean Energy Standard</t>
  </si>
  <si>
    <t>Wiring instructions will be mailed under separate cover (encrypted).  Please contact doer.rps@mass.gov or John Wassam, RPS/APS Program Manager at 617.626.7376 for more information.</t>
  </si>
  <si>
    <r>
      <t xml:space="preserve">RPS/APS/CES </t>
    </r>
    <r>
      <rPr>
        <b/>
        <shadow/>
        <sz val="19"/>
        <rFont val="Times New Roman"/>
        <family val="1"/>
      </rPr>
      <t>2018</t>
    </r>
    <r>
      <rPr>
        <b/>
        <i/>
        <shadow/>
        <sz val="19"/>
        <rFont val="Times New Roman"/>
        <family val="1"/>
      </rPr>
      <t xml:space="preserve"> Annual Compliance Filing</t>
    </r>
  </si>
  <si>
    <t>RPS/APS/CES 2018 Annual Compliance Workbook</t>
  </si>
  <si>
    <t>Pursuant to the RPS Class I, RPS Class II and APS Regulations at 225 CMR 14.00, 15.00, &amp; 16.00 Respectively</t>
  </si>
  <si>
    <t>Massachusetts Renewable and Alternative Energy Portfolio Standards</t>
  </si>
  <si>
    <t>Massachusetts Clean Energy Standard</t>
  </si>
  <si>
    <r>
      <t xml:space="preserve">The person listed as the Authorized Representative in Section 1.4 (Tab 0) must sign and date </t>
    </r>
    <r>
      <rPr>
        <b/>
        <u/>
        <sz val="11"/>
        <rFont val="Times New Roman"/>
        <family val="1"/>
      </rPr>
      <t>both</t>
    </r>
    <r>
      <rPr>
        <sz val="11"/>
        <rFont val="Times New Roman"/>
        <family val="1"/>
      </rPr>
      <t xml:space="preserve"> Certifications on this page.</t>
    </r>
  </si>
  <si>
    <t>SECTION 3:  Certification and Statement of Authorization</t>
  </si>
  <si>
    <r>
      <t xml:space="preserve">TABLE 5:  </t>
    </r>
    <r>
      <rPr>
        <b/>
        <u/>
        <sz val="12"/>
        <rFont val="Arial"/>
        <family val="2"/>
      </rPr>
      <t>RPS Class I Annual Compliance Calculations</t>
    </r>
  </si>
  <si>
    <r>
      <t xml:space="preserve">TABLE 6:  </t>
    </r>
    <r>
      <rPr>
        <b/>
        <u/>
        <sz val="12"/>
        <rFont val="Arial"/>
        <family val="2"/>
      </rPr>
      <t xml:space="preserve">RPS Class I -- Solar Carve Out </t>
    </r>
    <r>
      <rPr>
        <b/>
        <i/>
        <u/>
        <sz val="12"/>
        <rFont val="Arial"/>
        <family val="2"/>
      </rPr>
      <t>(SCO)</t>
    </r>
    <r>
      <rPr>
        <b/>
        <u/>
        <sz val="12"/>
        <rFont val="Arial"/>
        <family val="2"/>
      </rPr>
      <t xml:space="preserve"> Annual Compliance Calculations</t>
    </r>
  </si>
  <si>
    <r>
      <t xml:space="preserve">TABLE 7:  </t>
    </r>
    <r>
      <rPr>
        <b/>
        <u/>
        <sz val="12"/>
        <rFont val="Arial"/>
        <family val="2"/>
      </rPr>
      <t>RPS Class I -- Solar Carve Out II (</t>
    </r>
    <r>
      <rPr>
        <b/>
        <i/>
        <u/>
        <sz val="12"/>
        <rFont val="Arial"/>
        <family val="2"/>
      </rPr>
      <t>SCO II</t>
    </r>
    <r>
      <rPr>
        <b/>
        <u/>
        <sz val="12"/>
        <rFont val="Arial"/>
        <family val="2"/>
      </rPr>
      <t>) Annual Compliance Calculations</t>
    </r>
  </si>
  <si>
    <r>
      <t xml:space="preserve">TABLE 8:  </t>
    </r>
    <r>
      <rPr>
        <b/>
        <u/>
        <sz val="12"/>
        <rFont val="Arial"/>
        <family val="2"/>
      </rPr>
      <t>RPS Class II Renewable Generation Annual Compliance Calculations</t>
    </r>
  </si>
  <si>
    <r>
      <t xml:space="preserve">TABLE 9:  </t>
    </r>
    <r>
      <rPr>
        <b/>
        <u/>
        <sz val="12"/>
        <rFont val="Arial"/>
        <family val="2"/>
      </rPr>
      <t>RPS Class II Waste Energy Annual Compliance Calculations</t>
    </r>
  </si>
  <si>
    <r>
      <t xml:space="preserve">TABLE 10:  </t>
    </r>
    <r>
      <rPr>
        <b/>
        <u/>
        <sz val="12"/>
        <rFont val="Arial"/>
        <family val="2"/>
      </rPr>
      <t>APS Annual Compliance Calculations</t>
    </r>
  </si>
  <si>
    <t>TABLE 13:   Alternative Compliance Payment (ACP) Calculation for All Classes</t>
  </si>
  <si>
    <t>Pursuant to the RPS Class I, RPS Class II, and APS Regulations at 225 CMR 14.00, 15.00, and 16.00 Respectively</t>
  </si>
  <si>
    <t>of authorization, and that the individual verified his/her identity to me, on this date:    ____________________________, 2019.</t>
  </si>
  <si>
    <r>
      <t xml:space="preserve">The authority of the Authorized Representative to certify this </t>
    </r>
    <r>
      <rPr>
        <i/>
        <sz val="11"/>
        <rFont val="Times New Roman"/>
        <family val="1"/>
      </rPr>
      <t>RPS and APS Annual Compliance Filing</t>
    </r>
    <r>
      <rPr>
        <sz val="11"/>
        <rFont val="Times New Roman"/>
        <family val="1"/>
      </rPr>
      <t xml:space="preserve"> shall be documented by providing either a completed and notarized Authorization (next tab)  -- or an appropriate other document -- that affirms and states the basis of the authorization, whether by vote of the filing entity's Board of Directors, affirmation by an appropropriate executive officer of the filing entity, authority inherent in the person's office in the filing entity, or other means satisfactory to the Department of Energy Resources.</t>
    </r>
  </si>
  <si>
    <r>
      <t xml:space="preserve">      I hereby certify, under pains and penalties of perjury, that the MA RPS Class I and RPS Class II Renewable Generation Attributes, RPS Class II Waste Energy Generation Attributes, and APS Alternative Generation Attributes reported in this </t>
    </r>
    <r>
      <rPr>
        <i/>
        <sz val="12"/>
        <rFont val="Times New Roman"/>
        <family val="1"/>
      </rPr>
      <t>RPS and APS</t>
    </r>
    <r>
      <rPr>
        <sz val="12"/>
        <rFont val="Times New Roman"/>
        <family val="1"/>
      </rPr>
      <t xml:space="preserve"> </t>
    </r>
    <r>
      <rPr>
        <i/>
        <sz val="12"/>
        <rFont val="Times New Roman"/>
        <family val="1"/>
      </rPr>
      <t>Annual Compliance</t>
    </r>
    <r>
      <rPr>
        <sz val="12"/>
        <rFont val="Times New Roman"/>
        <family val="1"/>
      </rPr>
      <t xml:space="preserve"> </t>
    </r>
    <r>
      <rPr>
        <i/>
        <sz val="12"/>
        <rFont val="Times New Roman"/>
        <family val="1"/>
      </rPr>
      <t>Filing</t>
    </r>
    <r>
      <rPr>
        <sz val="12"/>
        <rFont val="Times New Roman"/>
        <family val="1"/>
      </rPr>
      <t xml:space="preserve"> have not otherwise been, nor will be, sold, retired, claimed or represented as part of electrical energy output or sales, or used to satisfy obligations in jurisdictions other than Massachusetts.</t>
    </r>
  </si>
  <si>
    <t>SECTION 4.  Notification, Instructions, and Receipt for Alternative Compliance Payments Wired to the MassCEC</t>
  </si>
  <si>
    <t>TABLE 1:  Preliminary Information and Disposition of SRECs and SREC IIs</t>
  </si>
  <si>
    <t>TABLE 2:  Electricity Supplied under Retail Contracts Executed or Extended on or before June 28, 2013</t>
  </si>
  <si>
    <t>TABLE 3:  Determination of Electricity Supplied under Exempt SREC II Retail Contracts</t>
  </si>
  <si>
    <t>TABLE 4:  CY 2017 Generation Attributes/Certificates NOT Documented by Correctly-Settled NEPOOL GIS Generation Unit Certificates</t>
  </si>
  <si>
    <t>Total Electricity Sold in CY 2018 for each Retail Electricity Product, as defined in 225 CMR 14.09(2)(b) [from Table 1B, col. D]</t>
  </si>
  <si>
    <t>CY 2018 Attributes NOT documented by Settled NEPOOL GIS RPS Class I Generation Certificates</t>
  </si>
  <si>
    <t>CY 2018 Alternative Compliance Credits, from ACPs [=J-(D+E+F+G)]</t>
  </si>
  <si>
    <t>Quantity of excess Attributes from CY 2018                 [=I-J but not &lt;0]</t>
  </si>
  <si>
    <t>Quantity of excess 2018 Attributes that can be Banked [=lesser of L &amp; K]</t>
  </si>
  <si>
    <r>
      <t xml:space="preserve">RPS Class I Generation Attributes </t>
    </r>
    <r>
      <rPr>
        <b/>
        <i/>
        <sz val="8"/>
        <rFont val="Arial"/>
        <family val="2"/>
      </rPr>
      <t>Banked</t>
    </r>
    <r>
      <rPr>
        <b/>
        <sz val="8"/>
        <rFont val="Arial"/>
        <family val="2"/>
      </rPr>
      <t xml:space="preserve"> from 2017 Annual Compliance</t>
    </r>
  </si>
  <si>
    <t>Total Electricity Sold in CY 2018 for each Retail Electricity Product, as defined in 225 CMR 14.09(2)(b)</t>
  </si>
  <si>
    <t>Total Electricity Supplied in CY 2018 under contracts executed or extended on or before 6/28/2013 [from Table 2B, col. F]</t>
  </si>
  <si>
    <t>Total Electricity Supplied in CY 2018 under contracts executed or extended after 6/28/2013 [from Table 2B, col. G]</t>
  </si>
  <si>
    <t>CY 2018 SCO Renewable Generation Attributes NOT documented by Settled NEPOOL GIS SCO Generation Certificates</t>
  </si>
  <si>
    <t>CY 2018 Alternative Compliance Credits, from ACPs [=N-(F+G+H+I)]</t>
  </si>
  <si>
    <t>Total             CY 2018         Solar Carve-Out SREC Obligation [=L+M] Rounded up to a whole MWh</t>
  </si>
  <si>
    <t>Quantity of excess SCO Renewable Generation Attributes from CY 2018 [=K-N, but not &lt;0]</t>
  </si>
  <si>
    <t>Quantity of excess 2018 SCO Renewable Generation Attributes that can be Banked [=lesser of O and P]</t>
  </si>
  <si>
    <t>RPS SCO Renewable Generation Attributes Banked from 2016 Annual Compliance</t>
  </si>
  <si>
    <t>RPS SCO  Renewable Generation Attributes Banked from 2017 Annual Compliance</t>
  </si>
  <si>
    <t>Electricity Supplied in CY 2018 under contracts executed or extended on or before 4/25/2014 [from Table 3B, col. F]</t>
  </si>
  <si>
    <t>Electricity Supplied in CY 2018 under contracts executed or extended after 4/25/2014 and on or before 5/8/16 [from Table 3B, col. G]</t>
  </si>
  <si>
    <t>Total Electricity Supplied in CY 2018 under contracts executed or extended after 5/8/2016 [from Table 3B, col. G]</t>
  </si>
  <si>
    <t>CY 2018 SCO II Renewable Generation Attributes NOT documented by Settled NEPOOL GIS SCO II Generation Certificates</t>
  </si>
  <si>
    <t>CY 2018 Alternative Compliance Credits, from ACPs  [=O-(G+H+I+J)]</t>
  </si>
  <si>
    <t>Total             CY 2018         Solar Carve-Out SREC II Obligation [=M+N] Rounded up to a whole MWh</t>
  </si>
  <si>
    <t>Quantity of excess    SCO II Renewable Generation Attributes from CY 2018 [=K-L, but not &lt;0]</t>
  </si>
  <si>
    <t>Quantity of excess 2018 SCO II Renewable Generation Attributes that can be Banked [=lesser of P and Q]</t>
  </si>
  <si>
    <t>RPS SCO II Renewable Generation Attributes Banked from 2017 Annual Compliance</t>
  </si>
  <si>
    <t>Total Electricity Sold in CY 2018 for each Retail Electricity Product,           as defined in 225 CMR 15.09(2)(b)</t>
  </si>
  <si>
    <t>CY 2018 Attributes NOT documented by Settled NEPOOL GIS RPS Class II Renewable Generation Certificates</t>
  </si>
  <si>
    <t>CY 2018 Alternative Compliance Credits           [from ACPs]  (=J-(D+E+F+G))</t>
  </si>
  <si>
    <t>Quantity of excess Attributes from CY 2018 =(I-J but not &lt;0)</t>
  </si>
  <si>
    <t>Quantity of excess 2018 Attributes that can be Banked (lesser of K and L)</t>
  </si>
  <si>
    <t>RPS Class II Generation Attributes Banked from 2016 Annual Compliance</t>
  </si>
  <si>
    <t>RPS Class II Renewable Generation Attributes Banked from 2017 Annual Compliance</t>
  </si>
  <si>
    <t>Total Electricity Sold in CY 2018 for each Retail Electricity Product, as defined in 225 CMR 15.09(2)(b)</t>
  </si>
  <si>
    <t>Quantity of excess Attributes from CY 2018 [=I-J, but not &lt;0]</t>
  </si>
  <si>
    <t>Quantity of excess 2018 Attributes that can be Banked [=lesser of K and L]</t>
  </si>
  <si>
    <t>RPS Class II Waste Energy Generation Attributes Banked from 2017 Annual Compliance</t>
  </si>
  <si>
    <t>Total Electricity Sold in CY 2018 for each Retail Electricity Product, as defined in 225 CMR 16.09(2)(b)</t>
  </si>
  <si>
    <t>CY 2018 Attributes NOT documented by Settled NEPOOL GIS APS Alternative Generation Certificates</t>
  </si>
  <si>
    <t>Quantity of excess Attributes from CY 2018 (=I-J but not &lt;0)</t>
  </si>
  <si>
    <t>APS Alternative Generation Attributes Banked from 2016 Annual Compliance</t>
  </si>
  <si>
    <t xml:space="preserve"> APS Alternative Generation Attributes Banked from 2017 Annual Compliance</t>
  </si>
  <si>
    <t xml:space="preserve">Total Electricity Sold in CY 2018 for each Green Power Product </t>
  </si>
  <si>
    <t>Total RPS Class I Renewable Generation Attributes used to comply with the Product’s 2018 RPS Class I obligation</t>
  </si>
  <si>
    <t xml:space="preserve"> Quantity of excess Clean Energy Generation Attributes from CY 2018 [=K-L, but not &lt;0]</t>
  </si>
  <si>
    <t>NOTES:</t>
  </si>
  <si>
    <t>The banking of CECs will be allowed beginning in 2019.  Applying previous years' banked CECs for CES compliance will begin in 2021.  See 310 CMR 7.75 (5)(b).</t>
  </si>
  <si>
    <t>CY 2018 NEPOOL GIS RPS Class I Generation Certificates applied to 2018 RPS Class I Compliance</t>
  </si>
  <si>
    <t>CY 2018 NEPOOL GIS RPS SCO Generation Certificates [SRECs] applied to 2018 RPS SCO Compliance</t>
  </si>
  <si>
    <t>CY 2018 NEPOOL GIS RPS SCO II Generation Certificates [SRECIIs] applied to 2018 RPS SCOII Compliance</t>
  </si>
  <si>
    <t xml:space="preserve">CY 2018 NEPOOL GIS RPS Class II Renewable Generation Certificates (RPS Class II RECs) applied to 2018 RPS Class II Compliance </t>
  </si>
  <si>
    <t>CY 2018 NEPOOL GIS RPS Class II Waste Energy Certificates (WECs) applied to 2018 RPS Class II Waste Energy Compliance</t>
  </si>
  <si>
    <t>CY 2018 NEPOOL GIS APS Alternative Generation Certificates (AECs) applied to 2018 APS Compliance</t>
  </si>
  <si>
    <t>MINIMUM STANDARD &gt;&gt;&gt;</t>
  </si>
  <si>
    <t>BANK LIMIT &gt;</t>
  </si>
  <si>
    <t>MINIMUM STANDARDS &gt;&gt;&gt;</t>
  </si>
  <si>
    <t>BANKING LIMIT &gt;&gt;&gt;</t>
  </si>
  <si>
    <t>BANK LIMIT&gt;</t>
  </si>
  <si>
    <t>CES INCREMENTAL MINIMUM STANDARD &gt;&gt;&gt;</t>
  </si>
  <si>
    <t>Total             CY 2018         Clean Energy Standard Obligation      [L + M]</t>
  </si>
  <si>
    <t>Total Electricity Sold in CY 2018 for each Retail Electricity Product, as defined in 225 CMR 14.09(2)(b) [from Table 1A, col. C]</t>
  </si>
  <si>
    <t>Total Incremental CES Attributes [total of columns F through J for each Sub-Account or Product, Name]</t>
  </si>
  <si>
    <t>Department of Energy Resources and Department of Environmental Protection</t>
  </si>
  <si>
    <t>Pursuant to the Clean Energy Standard at 310 CMR 7.75</t>
  </si>
  <si>
    <t>Table 2A:  Allocation by month of 2018 Retail Load Obligation by date of contract served</t>
  </si>
  <si>
    <t>2018 total</t>
  </si>
  <si>
    <t>Table 2B:  Allocation by Sub-account or Product Name of 2018 Retail Load Obligation by date of contract served</t>
  </si>
  <si>
    <t>Total Electricity Supplied in CY 2018 under all contracts (per 90-Day Resettlement figures from DOER)</t>
  </si>
  <si>
    <t>Total Electricity Supplied in CY 2018 under contracts executed or extended on or before 6/28/2013</t>
  </si>
  <si>
    <t>Total Electricity Supplied in CY 2018 under contracts executed or extended after 6/28/2013</t>
  </si>
  <si>
    <t>The tables on this worksheet enable Retail Electricity Suppliers that are competitive suppliers (not regulated utilities) to document by month in CY 2018 the allocation of Retail Load Obligation served under contracts executed or extended (a) on or before April 25, 2014, (b) after April 25, 2014, but on or before May 8. 2016, and (c) after May 8, 2016.  Per 225 CMR 14.07(3)(b).</t>
  </si>
  <si>
    <t>Table 3A:  Allocation by month of 2018 Retail Load Obligation by date of contract served</t>
  </si>
  <si>
    <t>Total Electricity Supplied in each month of CY 2018 under all contracts (per 90-Day Resettlement figures from DOER)</t>
  </si>
  <si>
    <t>Table 3B:  Allocation by Sub-account or Product Name of 2018 Retail Load Obligation by date of contract served</t>
  </si>
  <si>
    <t>Total Electricity Supplied in CY 2018 under contracts executed or extended on or before 4/25/2014</t>
  </si>
  <si>
    <t>Electricity Supplied in CY 2018 under contracts executed or extended after 4/25/2014 and on or before 5/8/2016</t>
  </si>
  <si>
    <t>Total Electricity Supplied in CY 2018 under contracts executed or extended after 5/8/2016</t>
  </si>
  <si>
    <t>Table 3C:  Annual Projections, 2019-2023 (for future planning purposes)</t>
  </si>
  <si>
    <r>
      <t xml:space="preserve">Numbers supplied in Column D must match quantity reported on the </t>
    </r>
    <r>
      <rPr>
        <u/>
        <sz val="10"/>
        <rFont val="Arial"/>
        <family val="2"/>
      </rPr>
      <t>Exemptions for Existing Contracts</t>
    </r>
    <r>
      <rPr>
        <sz val="10"/>
        <rFont val="Arial"/>
        <family val="2"/>
      </rPr>
      <t xml:space="preserve"> form submitted separately to MassDEP. Available at: </t>
    </r>
  </si>
  <si>
    <t>Limit on excess Attributes available for Banking [=0.0% of L]</t>
  </si>
  <si>
    <t>Quantity of excess 2018 Clean Energy Generation Attributes that can be Banked [=lesser of O and P]</t>
  </si>
  <si>
    <t>The tables on this worksheet enable Retail Electricity Suppliers (both regulated utilites and competitive suppliers) to document by month in CY 2018 the allocation of Retail Load served under contracts executed or extended (a) on or before June 28, 2013, or (b) after June 28, 2013.  The portion of the load served under (a) is subject to a the Solar Carve-Out Minimum Standard of 1.4110%, while the portion served under (b) is subject to the SCO Minimum Standard of 1.7903%.  ALL 2018 Filers must provide the information indicated in the tables of this Worksheet.  The data will be copied to appropriate other tables in the 2018 Compliance Workbook.  Per 225 CMR 14.07(2)(a)4.</t>
  </si>
  <si>
    <t>Table 3C enables DOER to collect useful market information that its shares at the RPS webpage.  Columns D and E continue the collection of data for the pre-4/25/14 SCO II Load Exemption.  The new columns F and G collect data related to a bifurcation of the SCO II Minimum Standard that commenced in CY 2017, wherein those portions of a Competitive Supplier's load served under contracts after 4/25/14 but on or before 5/8/16 will have a lower Minimum Standard than loads served under subsequent contracts.</t>
  </si>
  <si>
    <t>Total CY 2018         Clean Energy Incremental Standard Obligation  [=L12 * E]</t>
  </si>
  <si>
    <t>Calculated ACP Totals for CY 2018 for RPS and APS ONLY</t>
  </si>
  <si>
    <r>
      <t>N</t>
    </r>
    <r>
      <rPr>
        <vertAlign val="subscript"/>
        <sz val="11"/>
        <color theme="1"/>
        <rFont val="Calibri"/>
        <family val="2"/>
        <scheme val="minor"/>
      </rPr>
      <t>2</t>
    </r>
    <r>
      <rPr>
        <sz val="10"/>
        <rFont val="Arial"/>
        <family val="2"/>
      </rPr>
      <t>O (short tons)</t>
    </r>
  </si>
  <si>
    <r>
      <t>CH</t>
    </r>
    <r>
      <rPr>
        <vertAlign val="subscript"/>
        <sz val="11"/>
        <color theme="1"/>
        <rFont val="Calibri"/>
        <family val="2"/>
        <scheme val="minor"/>
      </rPr>
      <t>4</t>
    </r>
    <r>
      <rPr>
        <sz val="10"/>
        <rFont val="Arial"/>
        <family val="2"/>
      </rPr>
      <t xml:space="preserve"> (short tons)</t>
    </r>
  </si>
  <si>
    <t>n/a</t>
  </si>
  <si>
    <r>
      <t>Non-Biognic CO</t>
    </r>
    <r>
      <rPr>
        <vertAlign val="subscript"/>
        <sz val="11"/>
        <color theme="1"/>
        <rFont val="Calibri"/>
        <family val="2"/>
        <scheme val="minor"/>
      </rPr>
      <t>2</t>
    </r>
    <r>
      <rPr>
        <sz val="10"/>
        <rFont val="Arial"/>
        <family val="2"/>
      </rPr>
      <t xml:space="preserve"> (short tons)</t>
    </r>
  </si>
  <si>
    <r>
      <t>Biogenic CO</t>
    </r>
    <r>
      <rPr>
        <vertAlign val="subscript"/>
        <sz val="11"/>
        <color theme="1"/>
        <rFont val="Calibri"/>
        <family val="2"/>
        <scheme val="minor"/>
      </rPr>
      <t>2</t>
    </r>
    <r>
      <rPr>
        <sz val="10"/>
        <rFont val="Arial"/>
        <family val="2"/>
      </rPr>
      <t xml:space="preserve"> (short tons)</t>
    </r>
  </si>
  <si>
    <r>
      <rPr>
        <b/>
        <sz val="10"/>
        <rFont val="Arial"/>
        <family val="2"/>
      </rPr>
      <t>NOTE</t>
    </r>
    <r>
      <rPr>
        <sz val="10"/>
        <rFont val="Arial"/>
        <family val="2"/>
      </rPr>
      <t xml:space="preserve"> that Non-Biogenic CO</t>
    </r>
    <r>
      <rPr>
        <vertAlign val="subscript"/>
        <sz val="10"/>
        <rFont val="Arial"/>
        <family val="2"/>
      </rPr>
      <t>2</t>
    </r>
    <r>
      <rPr>
        <sz val="10"/>
        <rFont val="Arial"/>
        <family val="2"/>
      </rPr>
      <t>e consists of Non-Biogenic CO</t>
    </r>
    <r>
      <rPr>
        <vertAlign val="subscript"/>
        <sz val="10"/>
        <rFont val="Arial"/>
        <family val="2"/>
      </rPr>
      <t>2</t>
    </r>
    <r>
      <rPr>
        <sz val="10"/>
        <rFont val="Arial"/>
        <family val="2"/>
      </rPr>
      <t>, plus CH</t>
    </r>
    <r>
      <rPr>
        <vertAlign val="subscript"/>
        <sz val="10"/>
        <rFont val="Arial"/>
        <family val="2"/>
      </rPr>
      <t>4</t>
    </r>
    <r>
      <rPr>
        <sz val="10"/>
        <rFont val="Arial"/>
        <family val="2"/>
      </rPr>
      <t xml:space="preserve"> and N</t>
    </r>
    <r>
      <rPr>
        <vertAlign val="subscript"/>
        <sz val="10"/>
        <rFont val="Arial"/>
        <family val="2"/>
      </rPr>
      <t>2</t>
    </r>
    <r>
      <rPr>
        <sz val="10"/>
        <rFont val="Arial"/>
        <family val="2"/>
      </rPr>
      <t>O. Biogenic CO</t>
    </r>
    <r>
      <rPr>
        <vertAlign val="subscript"/>
        <sz val="10"/>
        <rFont val="Arial"/>
        <family val="2"/>
      </rPr>
      <t>2</t>
    </r>
    <r>
      <rPr>
        <sz val="10"/>
        <rFont val="Arial"/>
        <family val="2"/>
      </rPr>
      <t>e consists of Biogenic CO</t>
    </r>
    <r>
      <rPr>
        <vertAlign val="subscript"/>
        <sz val="10"/>
        <rFont val="Arial"/>
        <family val="2"/>
      </rPr>
      <t>2</t>
    </r>
    <r>
      <rPr>
        <sz val="10"/>
        <rFont val="Arial"/>
        <family val="2"/>
      </rPr>
      <t>.</t>
    </r>
  </si>
  <si>
    <t>MMBTU</t>
  </si>
  <si>
    <r>
      <t>N</t>
    </r>
    <r>
      <rPr>
        <vertAlign val="subscript"/>
        <sz val="11"/>
        <color theme="1"/>
        <rFont val="Calibri"/>
        <family val="2"/>
        <scheme val="minor"/>
      </rPr>
      <t>2</t>
    </r>
    <r>
      <rPr>
        <sz val="10"/>
        <rFont val="Arial"/>
        <family val="2"/>
      </rPr>
      <t>O (lb N2O/MMBTU)</t>
    </r>
  </si>
  <si>
    <r>
      <t>CH</t>
    </r>
    <r>
      <rPr>
        <vertAlign val="subscript"/>
        <sz val="11"/>
        <color theme="1"/>
        <rFont val="Calibri"/>
        <family val="2"/>
        <scheme val="minor"/>
      </rPr>
      <t xml:space="preserve">4 </t>
    </r>
    <r>
      <rPr>
        <sz val="10"/>
        <rFont val="Arial"/>
        <family val="2"/>
      </rPr>
      <t xml:space="preserve"> (lb CH</t>
    </r>
    <r>
      <rPr>
        <vertAlign val="subscript"/>
        <sz val="11"/>
        <color theme="1"/>
        <rFont val="Calibri"/>
        <family val="2"/>
        <scheme val="minor"/>
      </rPr>
      <t>4</t>
    </r>
    <r>
      <rPr>
        <sz val="10"/>
        <rFont val="Arial"/>
        <family val="2"/>
      </rPr>
      <t>/MMBTU)</t>
    </r>
  </si>
  <si>
    <r>
      <t xml:space="preserve">NOTE </t>
    </r>
    <r>
      <rPr>
        <sz val="10"/>
        <rFont val="Arial"/>
        <family val="2"/>
      </rPr>
      <t>that Emission Factors (lb/MMBTU) are from various sources as identified in the MA GHG Inventory.</t>
    </r>
  </si>
  <si>
    <r>
      <t>Non-Biogenic CO</t>
    </r>
    <r>
      <rPr>
        <vertAlign val="subscript"/>
        <sz val="11"/>
        <color theme="1"/>
        <rFont val="Calibri"/>
        <family val="2"/>
        <scheme val="minor"/>
      </rPr>
      <t>2</t>
    </r>
    <r>
      <rPr>
        <sz val="10"/>
        <rFont val="Arial"/>
        <family val="2"/>
      </rPr>
      <t xml:space="preserve">  (lb CO</t>
    </r>
    <r>
      <rPr>
        <vertAlign val="subscript"/>
        <sz val="11"/>
        <color theme="1"/>
        <rFont val="Calibri"/>
        <family val="2"/>
        <scheme val="minor"/>
      </rPr>
      <t>2</t>
    </r>
    <r>
      <rPr>
        <sz val="10"/>
        <rFont val="Arial"/>
        <family val="2"/>
      </rPr>
      <t>/MMBTU)</t>
    </r>
  </si>
  <si>
    <r>
      <t>Biogenic CO</t>
    </r>
    <r>
      <rPr>
        <vertAlign val="subscript"/>
        <sz val="11"/>
        <color theme="1"/>
        <rFont val="Calibri"/>
        <family val="2"/>
        <scheme val="minor"/>
      </rPr>
      <t>2</t>
    </r>
    <r>
      <rPr>
        <sz val="10"/>
        <rFont val="Arial"/>
        <family val="2"/>
      </rPr>
      <t xml:space="preserve"> (lb CO</t>
    </r>
    <r>
      <rPr>
        <vertAlign val="subscript"/>
        <sz val="11"/>
        <color theme="1"/>
        <rFont val="Calibri"/>
        <family val="2"/>
        <scheme val="minor"/>
      </rPr>
      <t>2</t>
    </r>
    <r>
      <rPr>
        <sz val="10"/>
        <rFont val="Arial"/>
        <family val="2"/>
      </rPr>
      <t>/MMBTU)</t>
    </r>
  </si>
  <si>
    <t>Average heat rate (MMBTU/MWh)</t>
  </si>
  <si>
    <t>Municipal Solid Waste
Waste-to-Energy</t>
  </si>
  <si>
    <t>Biomass
Wood</t>
  </si>
  <si>
    <t>Biogas
Digester Gas
Landfill Gas</t>
  </si>
  <si>
    <t>Calculating GHG Emissions from certificates for emitting generation: Do not make any changes to the cells below.</t>
  </si>
  <si>
    <r>
      <rPr>
        <b/>
        <sz val="10"/>
        <rFont val="Arial"/>
        <family val="2"/>
      </rPr>
      <t>NOTE</t>
    </r>
    <r>
      <rPr>
        <sz val="10"/>
        <rFont val="Arial"/>
        <family val="2"/>
      </rPr>
      <t xml:space="preserve"> that APS certificates generated by CHP units cannot be separated into electricity and steam and therefore should not be included in this report.</t>
    </r>
  </si>
  <si>
    <r>
      <rPr>
        <b/>
        <sz val="10"/>
        <rFont val="Arial"/>
        <family val="2"/>
      </rPr>
      <t>NOTE</t>
    </r>
    <r>
      <rPr>
        <sz val="10"/>
        <rFont val="Arial"/>
        <family val="2"/>
      </rPr>
      <t xml:space="preserve"> that Solar Thermal certificates do not generate electricity and therefore should not be included in this report.</t>
    </r>
  </si>
  <si>
    <r>
      <rPr>
        <b/>
        <sz val="10"/>
        <rFont val="Arial"/>
        <family val="2"/>
      </rPr>
      <t>NOTE</t>
    </r>
    <r>
      <rPr>
        <sz val="10"/>
        <rFont val="Arial"/>
        <family val="2"/>
      </rPr>
      <t xml:space="preserve"> that you must contact MassDEP regarding eligible certificates from other non-emitting fuels before entering data here.</t>
    </r>
  </si>
  <si>
    <r>
      <rPr>
        <b/>
        <sz val="10"/>
        <rFont val="Arial"/>
        <family val="2"/>
      </rPr>
      <t>NOTE</t>
    </r>
    <r>
      <rPr>
        <sz val="10"/>
        <rFont val="Arial"/>
        <family val="2"/>
      </rPr>
      <t xml:space="preserve"> that any renewable or clean energy certificates claimed in this report must be settled in a NEPOOL-GIS Massachusetts subaccount.</t>
    </r>
  </si>
  <si>
    <r>
      <rPr>
        <b/>
        <sz val="10"/>
        <rFont val="Arial"/>
        <family val="2"/>
      </rPr>
      <t>NOTE</t>
    </r>
    <r>
      <rPr>
        <sz val="10"/>
        <rFont val="Arial"/>
        <family val="2"/>
      </rPr>
      <t xml:space="preserve"> that the 310 CMR 7.75(4)b. requirement to report MWh by emitting and non-emitting electricity generators, state, and fuel is satisfied by submittal of this tab and your Settled Certificate report.</t>
    </r>
  </si>
  <si>
    <t xml:space="preserve"> =These are Formula Cells that automatically calculate values.  Do not enter any values or change any formulas without MassDEP approval. </t>
  </si>
  <si>
    <t xml:space="preserve"> =Enter the number of renewable or clean energy certificates from the Settled Certificate  report by fuel tpe.</t>
  </si>
  <si>
    <t>Step 3</t>
  </si>
  <si>
    <r>
      <t>Biogenic CO</t>
    </r>
    <r>
      <rPr>
        <b/>
        <vertAlign val="subscript"/>
        <sz val="11"/>
        <color theme="1"/>
        <rFont val="Calibri"/>
        <family val="2"/>
        <scheme val="minor"/>
      </rPr>
      <t>2</t>
    </r>
    <r>
      <rPr>
        <b/>
        <sz val="11"/>
        <color theme="1"/>
        <rFont val="Calibri"/>
        <family val="2"/>
        <scheme val="minor"/>
      </rPr>
      <t>e</t>
    </r>
  </si>
  <si>
    <t>MWh emitting</t>
  </si>
  <si>
    <r>
      <t>Non-Biogenic CO</t>
    </r>
    <r>
      <rPr>
        <b/>
        <vertAlign val="subscript"/>
        <sz val="11"/>
        <color theme="1"/>
        <rFont val="Calibri"/>
        <family val="2"/>
        <scheme val="minor"/>
      </rPr>
      <t>2</t>
    </r>
    <r>
      <rPr>
        <b/>
        <sz val="11"/>
        <color theme="1"/>
        <rFont val="Calibri"/>
        <family val="2"/>
        <scheme val="minor"/>
      </rPr>
      <t>e</t>
    </r>
  </si>
  <si>
    <t>Step 2</t>
  </si>
  <si>
    <t>MWh non-emitting</t>
  </si>
  <si>
    <t>AQ32.xls</t>
  </si>
  <si>
    <r>
      <t>CO</t>
    </r>
    <r>
      <rPr>
        <b/>
        <u/>
        <vertAlign val="subscript"/>
        <sz val="11"/>
        <color theme="1"/>
        <rFont val="Calibri"/>
        <family val="2"/>
        <scheme val="minor"/>
      </rPr>
      <t>2</t>
    </r>
    <r>
      <rPr>
        <b/>
        <u/>
        <sz val="11"/>
        <color theme="1"/>
        <rFont val="Calibri"/>
        <family val="2"/>
        <scheme val="minor"/>
      </rPr>
      <t>e (short tons) for AQ32 spreadsheet</t>
    </r>
  </si>
  <si>
    <t>Step 1</t>
  </si>
  <si>
    <t>Retail Load (MWh from the CES tab)</t>
  </si>
  <si>
    <r>
      <rPr>
        <b/>
        <sz val="11"/>
        <color theme="1"/>
        <rFont val="Calibri"/>
        <family val="2"/>
        <scheme val="minor"/>
      </rPr>
      <t>NOTE</t>
    </r>
    <r>
      <rPr>
        <sz val="10"/>
        <rFont val="Arial"/>
        <family val="2"/>
      </rPr>
      <t xml:space="preserve"> that emission calculations are shown in Rows 38 through 50 below.</t>
    </r>
  </si>
  <si>
    <t>MWh for AQ32 spreadsheet</t>
  </si>
  <si>
    <r>
      <t xml:space="preserve">MWh and Emissions to be entered into </t>
    </r>
    <r>
      <rPr>
        <b/>
        <i/>
        <sz val="11"/>
        <color theme="1"/>
        <rFont val="Calibri"/>
        <family val="2"/>
        <scheme val="minor"/>
      </rPr>
      <t>Steps 1 through 3</t>
    </r>
    <r>
      <rPr>
        <b/>
        <sz val="11"/>
        <color theme="1"/>
        <rFont val="Calibri"/>
        <family val="2"/>
        <scheme val="minor"/>
      </rPr>
      <t xml:space="preserve"> of the 2018 AQ32 spreadsheet as required by 310 CMR 7.75(9)(c)2.b. that is due in September 2020.</t>
    </r>
  </si>
  <si>
    <t xml:space="preserve">TOTAL </t>
  </si>
  <si>
    <t># of certificates</t>
  </si>
  <si>
    <t>Eligible certificates from other non-emitting electricity generating fuel source [see NOTE below]</t>
  </si>
  <si>
    <t>Solar Photovoltaic</t>
  </si>
  <si>
    <t>Hydroelectric
Hydropower
Hydrokinetic
Ocean</t>
  </si>
  <si>
    <t>Fuel Cell</t>
  </si>
  <si>
    <t xml:space="preserve"> Single Row Totalling ALL Subaccounts</t>
  </si>
  <si>
    <t>Certificates from Emitting Fuels (RPS Class I, Class II and CES)</t>
  </si>
  <si>
    <t>Certificates from Non-Emitting Fuels (RPS Class I, Class II, CES, and APS)</t>
  </si>
  <si>
    <t>TABLE 14:   Calculations of Biogenic and  Non-Biogenic GHG Emissions represented by NEPOOL-GIS renewable or clean energy certificates</t>
  </si>
  <si>
    <t>RPS Class I, RPS Class II, CES, and APS:  RECs, WECs, CECs, and fuel cell AECs that generate electricity and settle in a NEPOOL-GIS Massachusetts subaccount</t>
  </si>
  <si>
    <t>2018 Greenhouse Gas (GHG) Emissions represented by NEPOOL-GIS renewable or clean energy certificates</t>
  </si>
  <si>
    <t xml:space="preserve">Pursuant to the RPS Class I, RPS Class II, and APS Regulations at 225 CMR 14.00, 15.00, and 16.00 Respectively </t>
  </si>
  <si>
    <t>Massachusetts Renewable and Alternative Energy Portfolio Standards Certifications</t>
  </si>
  <si>
    <t>Massachusetts Clean Energy Standard Certification</t>
  </si>
  <si>
    <r>
      <t xml:space="preserve">      I am aware that there are significant penalties, both civil and criminal, for submitting false information, including possible fines and punishment.  My signature below certifies all information submitted in this </t>
    </r>
    <r>
      <rPr>
        <i/>
        <sz val="12"/>
        <rFont val="Times New Roman"/>
        <family val="1"/>
      </rPr>
      <t>RPS and APS</t>
    </r>
    <r>
      <rPr>
        <sz val="12"/>
        <rFont val="Times New Roman"/>
        <family val="1"/>
      </rPr>
      <t xml:space="preserve"> </t>
    </r>
    <r>
      <rPr>
        <i/>
        <sz val="12"/>
        <rFont val="Times New Roman"/>
        <family val="1"/>
      </rPr>
      <t>Annual Compliance</t>
    </r>
    <r>
      <rPr>
        <sz val="12"/>
        <rFont val="Times New Roman"/>
        <family val="1"/>
      </rPr>
      <t xml:space="preserve"> </t>
    </r>
    <r>
      <rPr>
        <i/>
        <sz val="12"/>
        <rFont val="Times New Roman"/>
        <family val="1"/>
      </rPr>
      <t>Filing</t>
    </r>
    <r>
      <rPr>
        <sz val="12"/>
        <rFont val="Times New Roman"/>
        <family val="1"/>
      </rPr>
      <t xml:space="preserve">.  The </t>
    </r>
    <r>
      <rPr>
        <i/>
        <sz val="12"/>
        <rFont val="Times New Roman"/>
        <family val="1"/>
      </rPr>
      <t>RPS and APS</t>
    </r>
    <r>
      <rPr>
        <sz val="12"/>
        <rFont val="Times New Roman"/>
        <family val="1"/>
      </rPr>
      <t xml:space="preserve"> </t>
    </r>
    <r>
      <rPr>
        <i/>
        <sz val="12"/>
        <rFont val="Times New Roman"/>
        <family val="1"/>
      </rPr>
      <t>Annual Compliance</t>
    </r>
    <r>
      <rPr>
        <sz val="12"/>
        <rFont val="Times New Roman"/>
        <family val="1"/>
      </rPr>
      <t xml:space="preserve"> </t>
    </r>
    <r>
      <rPr>
        <i/>
        <sz val="12"/>
        <rFont val="Times New Roman"/>
        <family val="1"/>
      </rPr>
      <t>Filing</t>
    </r>
    <r>
      <rPr>
        <sz val="12"/>
        <rFont val="Times New Roman"/>
        <family val="1"/>
      </rPr>
      <t xml:space="preserve"> includes this </t>
    </r>
    <r>
      <rPr>
        <i/>
        <sz val="12"/>
        <rFont val="Times New Roman"/>
        <family val="1"/>
      </rPr>
      <t>Annual Compliance</t>
    </r>
    <r>
      <rPr>
        <sz val="12"/>
        <rFont val="Times New Roman"/>
        <family val="1"/>
      </rPr>
      <t xml:space="preserve"> </t>
    </r>
    <r>
      <rPr>
        <i/>
        <sz val="12"/>
        <rFont val="Times New Roman"/>
        <family val="1"/>
      </rPr>
      <t>Workbook,</t>
    </r>
    <r>
      <rPr>
        <sz val="12"/>
        <rFont val="Times New Roman"/>
        <family val="1"/>
      </rPr>
      <t xml:space="preserve"> all required NEPOOL GIS Reports, and other Attachments as needed.</t>
    </r>
  </si>
  <si>
    <t>CES</t>
  </si>
  <si>
    <t>Table 4B:  Total Quantity by Certificate Type (cont.)</t>
  </si>
  <si>
    <t xml:space="preserve">This worksheet enables the Retail Electricity Supplier to enter only once in this Compliance Workbook its NEPOOL GIS Retail Sub-Account and/or Product Name(s), as well as the quantity of its Retail Load Obligation for each of them.  The data in Table 1A will be copied automatically to other tables in this Compliance Workbook, as appropriate.  Some data in Tables 1B and 1C will be copied elsewhere as indicated.  ALL 2018 Filers must provide the information for this Worksheet. </t>
  </si>
  <si>
    <t>The figures in Table 11 will be aggredated and included in MassDEP's annual Clean Energy Resource Report</t>
  </si>
  <si>
    <r>
      <t xml:space="preserve">TABLE 11:  </t>
    </r>
    <r>
      <rPr>
        <b/>
        <u/>
        <sz val="12"/>
        <rFont val="Arial"/>
        <family val="2"/>
      </rPr>
      <t xml:space="preserve">Clean Energy Standard </t>
    </r>
    <r>
      <rPr>
        <b/>
        <i/>
        <u/>
        <sz val="12"/>
        <rFont val="Arial"/>
        <family val="2"/>
      </rPr>
      <t>(CES)</t>
    </r>
    <r>
      <rPr>
        <b/>
        <u/>
        <sz val="12"/>
        <rFont val="Arial"/>
        <family val="2"/>
      </rPr>
      <t xml:space="preserve"> Annual Compliance Calculations</t>
    </r>
  </si>
  <si>
    <r>
      <t>TABLE 12:  Green Power Product Calculation (</t>
    </r>
    <r>
      <rPr>
        <b/>
        <i/>
        <sz val="14"/>
        <color indexed="9"/>
        <rFont val="Arial"/>
        <family val="2"/>
      </rPr>
      <t>RPS Class I only</t>
    </r>
    <r>
      <rPr>
        <b/>
        <sz val="14"/>
        <color indexed="9"/>
        <rFont val="Arial"/>
        <family val="2"/>
      </rPr>
      <t>)</t>
    </r>
  </si>
  <si>
    <r>
      <t xml:space="preserve">BANKING LIMIT &gt;&gt;&gt;   </t>
    </r>
    <r>
      <rPr>
        <b/>
        <u/>
        <sz val="11"/>
        <color theme="1"/>
        <rFont val="Calibri"/>
        <family val="2"/>
        <scheme val="minor"/>
      </rPr>
      <t>3</t>
    </r>
    <r>
      <rPr>
        <b/>
        <sz val="11"/>
        <color theme="1"/>
        <rFont val="Calibri"/>
        <family val="2"/>
        <scheme val="minor"/>
      </rPr>
      <t>/</t>
    </r>
  </si>
  <si>
    <r>
      <t xml:space="preserve">CES Electricity Supplied in CY 2018 under exemption eligible contracts executed or extended on or before 8/11/2017  </t>
    </r>
    <r>
      <rPr>
        <b/>
        <u/>
        <sz val="7.5"/>
        <color rgb="FF000000"/>
        <rFont val="Arial"/>
        <family val="2"/>
      </rPr>
      <t>1</t>
    </r>
    <r>
      <rPr>
        <b/>
        <sz val="7.5"/>
        <color indexed="8"/>
        <rFont val="Arial"/>
        <family val="2"/>
      </rPr>
      <t>/</t>
    </r>
  </si>
  <si>
    <t>CES Electricity Supplied in CY 2018 under contracts not eligible for exemption</t>
  </si>
  <si>
    <t>CY 2018 Clean Energy Compliance Credits, from ACPs                    [=(L-(F+G)]</t>
  </si>
  <si>
    <r>
      <rPr>
        <u/>
        <sz val="10"/>
        <rFont val="Arial"/>
        <family val="2"/>
      </rPr>
      <t>1</t>
    </r>
    <r>
      <rPr>
        <sz val="10"/>
        <rFont val="Arial"/>
        <family val="2"/>
      </rPr>
      <t>/</t>
    </r>
  </si>
  <si>
    <t>www.mass.gov/guides/clean-energy-standard-310-cmr-775</t>
  </si>
  <si>
    <r>
      <rPr>
        <u/>
        <sz val="10"/>
        <rFont val="Arial"/>
        <family val="2"/>
      </rPr>
      <t>2</t>
    </r>
    <r>
      <rPr>
        <sz val="10"/>
        <rFont val="Arial"/>
        <family val="2"/>
      </rPr>
      <t>/</t>
    </r>
  </si>
  <si>
    <r>
      <rPr>
        <u/>
        <sz val="10"/>
        <rFont val="Arial"/>
        <family val="2"/>
      </rPr>
      <t>3</t>
    </r>
    <r>
      <rPr>
        <sz val="10"/>
        <rFont val="Arial"/>
        <family val="2"/>
      </rPr>
      <t>/</t>
    </r>
  </si>
  <si>
    <t>Table 13a:  Calculated 2018 ACP Totals for RPS/APS (Due to MassCEC)</t>
  </si>
  <si>
    <t>Total ACP Owed to MassDEP</t>
  </si>
  <si>
    <t>Table 13b:  Calculated 2018 ACP Totals for CES (Due to MassDEP)</t>
  </si>
  <si>
    <r>
      <t>NOTE: If you intend to use Alternative Compliance Payments to comply with the Clean Energy Standard (310 CMR 7.75)</t>
    </r>
    <r>
      <rPr>
        <sz val="12"/>
        <color indexed="8"/>
        <rFont val="Calibri"/>
        <family val="2"/>
      </rPr>
      <t xml:space="preserve"> - </t>
    </r>
    <r>
      <rPr>
        <u/>
        <sz val="12"/>
        <color indexed="8"/>
        <rFont val="Calibri"/>
        <family val="2"/>
      </rPr>
      <t xml:space="preserve">after receipt of this workbook, MassDEP will then send you an invoice for the Alternative Compliance Payment amount, which must be </t>
    </r>
    <r>
      <rPr>
        <i/>
        <u/>
        <sz val="12"/>
        <color indexed="8"/>
        <rFont val="Calibri"/>
        <family val="2"/>
      </rPr>
      <t>paid in full within 30 days of receipt</t>
    </r>
    <r>
      <rPr>
        <sz val="12"/>
        <color indexed="8"/>
        <rFont val="Calibri"/>
        <family val="2"/>
      </rPr>
      <t xml:space="preserve">. </t>
    </r>
    <r>
      <rPr>
        <b/>
        <sz val="12"/>
        <color indexed="8"/>
        <rFont val="Calibri"/>
        <family val="2"/>
      </rPr>
      <t>THIS IS A DIFFERENT PAYMENT PROCESS THAN FOR ANY PAYMENT DUE UNDER THE DOER RPS OR APS PROGRAMS.</t>
    </r>
  </si>
  <si>
    <r>
      <t xml:space="preserve">SEE TAB N FOR PAYMENT AND WIRING INSTRUCTIONS FOR DOER'S RPS/APS ALTERNATIVE COMPLIANCE PAYMENTS. </t>
    </r>
    <r>
      <rPr>
        <u/>
        <sz val="12"/>
        <color indexed="8"/>
        <rFont val="Calibri"/>
        <family val="2"/>
      </rPr>
      <t>See above note for CES</t>
    </r>
    <r>
      <rPr>
        <b/>
        <sz val="12"/>
        <color indexed="8"/>
        <rFont val="Calibri"/>
        <family val="2"/>
      </rPr>
      <t>.</t>
    </r>
  </si>
  <si>
    <t>Please note that Information on this spreadsheet contains emissions data and therefore cannot be kept confidential by MassDEP pursuant to MGL c.111, section 142B.</t>
  </si>
  <si>
    <t>Municipal Solid Waste 
Waste-to-Energy</t>
  </si>
  <si>
    <r>
      <t xml:space="preserve">NOTE </t>
    </r>
    <r>
      <rPr>
        <sz val="10"/>
        <rFont val="Arial"/>
        <family val="2"/>
      </rPr>
      <t>that Heat Rates (MMBTU/MWh) are from EIA 923 data for New England and New York, except Municipal Solid Waste  which is specific to MA.</t>
    </r>
  </si>
  <si>
    <t>MA Class I renewable generation certificates (RECs) qualify as Clean Energy Standard (CES) generation certificates (CECs) on a one-to-one basis.  However, individual MA Class I generation</t>
  </si>
  <si>
    <t>applied to meet each compliance obligation</t>
  </si>
  <si>
    <t>Section 5:  DOER and DEP Contact Information</t>
  </si>
  <si>
    <t>DOER</t>
  </si>
  <si>
    <t>John Wassam</t>
  </si>
  <si>
    <t>doer.rps@mass.gov</t>
  </si>
  <si>
    <t>617.626.7376</t>
  </si>
  <si>
    <t>Kaitlin Kelly</t>
  </si>
  <si>
    <t>Manager of Solar Programs</t>
  </si>
  <si>
    <t>kaitlin.kelly@mass.gov</t>
  </si>
  <si>
    <t>617.626.7343</t>
  </si>
  <si>
    <t>DEP</t>
  </si>
  <si>
    <t>Jodan Garfinkle</t>
  </si>
  <si>
    <t>Environmental Analyst</t>
  </si>
  <si>
    <t>jordan.garfinkle@mass.gov</t>
  </si>
  <si>
    <t>617.292.5904</t>
  </si>
  <si>
    <t>Sue Ann Richardson</t>
  </si>
  <si>
    <t>sue.ann.richardson@mass.gov</t>
  </si>
  <si>
    <t>617.348.4098</t>
  </si>
  <si>
    <t>RPS/APS</t>
  </si>
  <si>
    <t>GHG</t>
  </si>
  <si>
    <t>Contact</t>
  </si>
  <si>
    <t>Agency</t>
  </si>
  <si>
    <t>Info</t>
  </si>
  <si>
    <t>Email</t>
  </si>
  <si>
    <t>Phone Number</t>
  </si>
  <si>
    <t>RPS and APS Program Manager</t>
  </si>
  <si>
    <t>RECs cannot be applied to both RPS Class I and the incremental CES obligation.  In order to avoid double-counting of certificates, distinct certificates (i.e., different serial numbers) must be applied</t>
  </si>
  <si>
    <t xml:space="preserve"> [RPS/APS, Total CES respectively] Contents of these cells are automatically calculated.  Please do not enter any values or change any formulas.</t>
  </si>
  <si>
    <r>
      <t>Solar Carve-Out II Load Exemption  - ONLY</t>
    </r>
    <r>
      <rPr>
        <b/>
        <sz val="12"/>
        <color indexed="10"/>
        <rFont val="Times New Roman"/>
        <family val="1"/>
      </rPr>
      <t xml:space="preserve"> </t>
    </r>
    <r>
      <rPr>
        <b/>
        <i/>
        <sz val="12"/>
        <color indexed="10"/>
        <rFont val="Times New Roman"/>
        <family val="1"/>
      </rPr>
      <t>for Competitive Suppliers</t>
    </r>
  </si>
  <si>
    <t>SECTION 2b.  Preliminary Information</t>
  </si>
  <si>
    <t>SECTION 2d.  Errant Attributes/Certificates (not settled in LSE'S product subaccounts)</t>
  </si>
  <si>
    <t>SECTION 2c.  Preliminary Information</t>
  </si>
  <si>
    <t xml:space="preserve">SECTION 2e.  Minimum Standard Compliance </t>
  </si>
  <si>
    <t>SECTION 2f.  Supplementary Tables</t>
  </si>
  <si>
    <t>SECTION 2g.  Compliance with 310 CMR 7.75(9)(c)2.a.</t>
  </si>
  <si>
    <r>
      <t xml:space="preserve">      I hereby certify, under the pains and penalties of perjury, that I have personally examined and am familiar with the information submitted herein and, based upon my inquiry of those individuals immediately responsible for obtaining the information, I believe that the information is true, accurate, and complete.  I am aware that there are significant penalties, both civil and criminal, for submitting false information, including possible fines and imprisonment. My signature below certifies that the information submitted in Section 1; Tables 1A, 1B and 1C in Section 2a; and Tables 5, 6, 7 and 11 in Section 2c of this workbook, are to comply with the annual compliance filing pursuant to 310 CMR 7.75(6); my signature further certifies that the information submitted in </t>
    </r>
    <r>
      <rPr>
        <sz val="12"/>
        <color theme="1"/>
        <rFont val="Times New Roman"/>
        <family val="1"/>
      </rPr>
      <t xml:space="preserve">Tab 14 and in the required NEPOOL GIS Reports are to </t>
    </r>
    <r>
      <rPr>
        <sz val="12"/>
        <color rgb="FFFF0000"/>
        <rFont val="Times New Roman"/>
        <family val="1"/>
      </rPr>
      <t>c</t>
    </r>
    <r>
      <rPr>
        <sz val="12"/>
        <rFont val="Times New Roman"/>
        <family val="1"/>
      </rPr>
      <t>omply with 310 CMR 7.75(9)(c)2.a.</t>
    </r>
  </si>
  <si>
    <t>APPLIES TO RPS AND APS ALTERNATIVE COMPLIANCE PAYMENTS ONLY! CES ACP HANDLED DIFFERENTLY</t>
  </si>
  <si>
    <t>who is named in Section 1.4 of the Massachusetts RPS/APS/CES 2018 Annual Compliance Filing as Authorized Representative, is authorized to execute said Filing on the behalf of</t>
  </si>
  <si>
    <r>
      <t>CY 2018 NEPOOL GIS Clean Energy Generation Certificates (CECs) applied to incremental 2018 CES compliance 2</t>
    </r>
    <r>
      <rPr>
        <b/>
        <u/>
        <sz val="7.5"/>
        <rFont val="Arial"/>
        <family val="2"/>
      </rPr>
      <t>/</t>
    </r>
  </si>
  <si>
    <r>
      <rPr>
        <b/>
        <sz val="10"/>
        <rFont val="Arial"/>
        <family val="2"/>
      </rPr>
      <t>NOTE</t>
    </r>
    <r>
      <rPr>
        <sz val="10"/>
        <rFont val="Arial"/>
        <family val="2"/>
      </rPr>
      <t xml:space="preserve"> that Retail Load will be the exact MWh value from Cell C23 of tab "11. CES" of this Workbook.</t>
    </r>
  </si>
  <si>
    <t>SCO Load Allocation</t>
  </si>
  <si>
    <t>2018 Total</t>
  </si>
  <si>
    <t>SCO-II Exempt</t>
  </si>
  <si>
    <t>3A_D_T</t>
  </si>
  <si>
    <t>3A_F_T</t>
  </si>
  <si>
    <t>3A_I_T</t>
  </si>
  <si>
    <t>2018 Total Retail Load</t>
  </si>
  <si>
    <t>AllocationByMonth</t>
  </si>
  <si>
    <t>AllocationBySubAccount</t>
  </si>
  <si>
    <t>Actual_Load</t>
  </si>
  <si>
    <t>2019_Projection_Numb</t>
  </si>
  <si>
    <t>2020_Projection_Numb</t>
  </si>
  <si>
    <t>2021_Projection_Numb</t>
  </si>
  <si>
    <t>2022_Projection_Numb</t>
  </si>
  <si>
    <t>2023_Projection_Numb</t>
  </si>
  <si>
    <t>2019_Projection_MWH</t>
  </si>
  <si>
    <t>2020_Projection_MWH</t>
  </si>
  <si>
    <t>2021_Projection_MWH</t>
  </si>
  <si>
    <t>2022_Projection_MWH</t>
  </si>
  <si>
    <t>2023_Projection_MWH</t>
  </si>
  <si>
    <t>MWH_certificateType</t>
  </si>
  <si>
    <t>Tot_CES</t>
  </si>
  <si>
    <t>5C</t>
  </si>
  <si>
    <t>5D</t>
  </si>
  <si>
    <t>5E</t>
  </si>
  <si>
    <t>5F</t>
  </si>
  <si>
    <t>5G</t>
  </si>
  <si>
    <t>5H</t>
  </si>
  <si>
    <t>5I</t>
  </si>
  <si>
    <t>5J</t>
  </si>
  <si>
    <t>5K</t>
  </si>
  <si>
    <t>5L</t>
  </si>
  <si>
    <t>5M</t>
  </si>
  <si>
    <t>6C</t>
  </si>
  <si>
    <t>6D</t>
  </si>
  <si>
    <t>6E</t>
  </si>
  <si>
    <t>6F</t>
  </si>
  <si>
    <t>6G</t>
  </si>
  <si>
    <t>6H</t>
  </si>
  <si>
    <t>6I</t>
  </si>
  <si>
    <t>6J</t>
  </si>
  <si>
    <t>6K</t>
  </si>
  <si>
    <t>6L</t>
  </si>
  <si>
    <t>6M</t>
  </si>
  <si>
    <t>6N</t>
  </si>
  <si>
    <t>6O</t>
  </si>
  <si>
    <t>6P</t>
  </si>
  <si>
    <t>6Q</t>
  </si>
  <si>
    <t>7C</t>
  </si>
  <si>
    <t>7D</t>
  </si>
  <si>
    <t>7E</t>
  </si>
  <si>
    <t>7F</t>
  </si>
  <si>
    <t>7G</t>
  </si>
  <si>
    <t>7H</t>
  </si>
  <si>
    <t>7I</t>
  </si>
  <si>
    <t>7J</t>
  </si>
  <si>
    <t>7K</t>
  </si>
  <si>
    <t>7L</t>
  </si>
  <si>
    <t>7M</t>
  </si>
  <si>
    <t>7N</t>
  </si>
  <si>
    <t>7O</t>
  </si>
  <si>
    <t>7P</t>
  </si>
  <si>
    <t>7Q</t>
  </si>
  <si>
    <t>7R</t>
  </si>
  <si>
    <t>8C</t>
  </si>
  <si>
    <t>8D</t>
  </si>
  <si>
    <t>8E</t>
  </si>
  <si>
    <t>8F</t>
  </si>
  <si>
    <t>8G</t>
  </si>
  <si>
    <t>8H</t>
  </si>
  <si>
    <t>8I</t>
  </si>
  <si>
    <t>8J</t>
  </si>
  <si>
    <t>8K</t>
  </si>
  <si>
    <t>8L</t>
  </si>
  <si>
    <t>8M</t>
  </si>
  <si>
    <t>9C</t>
  </si>
  <si>
    <t>9D</t>
  </si>
  <si>
    <t>9E</t>
  </si>
  <si>
    <t>9F</t>
  </si>
  <si>
    <t>9G</t>
  </si>
  <si>
    <t>9H</t>
  </si>
  <si>
    <t>9I</t>
  </si>
  <si>
    <t>9J</t>
  </si>
  <si>
    <t>9K</t>
  </si>
  <si>
    <t>9L</t>
  </si>
  <si>
    <t>9M</t>
  </si>
  <si>
    <t>10C</t>
  </si>
  <si>
    <t>10D</t>
  </si>
  <si>
    <t>10E</t>
  </si>
  <si>
    <t>10F</t>
  </si>
  <si>
    <t>10G</t>
  </si>
  <si>
    <t>10H</t>
  </si>
  <si>
    <t>10I</t>
  </si>
  <si>
    <t>10J</t>
  </si>
  <si>
    <t>10K</t>
  </si>
  <si>
    <t>10L</t>
  </si>
  <si>
    <t>10M</t>
  </si>
  <si>
    <t>11C</t>
  </si>
  <si>
    <t>11D</t>
  </si>
  <si>
    <t>11E</t>
  </si>
  <si>
    <t>11F</t>
  </si>
  <si>
    <t>11G</t>
  </si>
  <si>
    <t>11J</t>
  </si>
  <si>
    <t>11K</t>
  </si>
  <si>
    <t>11L</t>
  </si>
  <si>
    <t>11M</t>
  </si>
  <si>
    <t>11N</t>
  </si>
  <si>
    <t>11O</t>
  </si>
  <si>
    <t>11P</t>
  </si>
  <si>
    <t>11Q</t>
  </si>
  <si>
    <t>12_D_T</t>
  </si>
  <si>
    <t>12_E_T</t>
  </si>
  <si>
    <t>12_F_T</t>
  </si>
  <si>
    <t>12_G_T</t>
  </si>
  <si>
    <t>13_D_1</t>
  </si>
  <si>
    <t>13_D_2</t>
  </si>
  <si>
    <t>13_D_3</t>
  </si>
  <si>
    <t>13_D_4</t>
  </si>
  <si>
    <t>13_D_5</t>
  </si>
  <si>
    <t>13_D_6</t>
  </si>
  <si>
    <t>13_F_1</t>
  </si>
  <si>
    <t>13_F_2</t>
  </si>
  <si>
    <t>13_F_3</t>
  </si>
  <si>
    <t>13_F_4</t>
  </si>
  <si>
    <t>13_F_5</t>
  </si>
  <si>
    <t>13_F_6</t>
  </si>
  <si>
    <t>13_F_7</t>
  </si>
  <si>
    <t>RPS Class I_MWHCredit</t>
  </si>
  <si>
    <t>SCO_MWHCredit</t>
  </si>
  <si>
    <t>SCO II_MWHCredit</t>
  </si>
  <si>
    <t>RPS Class II_MWHCredit</t>
  </si>
  <si>
    <t>RPS Class II Waste_MWHCredit</t>
  </si>
  <si>
    <t>APS_MWHCredit</t>
  </si>
  <si>
    <t>RPS Class I_$Owed</t>
  </si>
  <si>
    <t>SCOt_$Owed</t>
  </si>
  <si>
    <t>SCOt II_$Owed</t>
  </si>
  <si>
    <t>RPS Class II_$Owed</t>
  </si>
  <si>
    <t>RPS Class II Waste_$Owed</t>
  </si>
  <si>
    <t>APS_$Owed</t>
  </si>
  <si>
    <t>14C</t>
  </si>
  <si>
    <t>14D</t>
  </si>
  <si>
    <t>14E</t>
  </si>
  <si>
    <t>14F</t>
  </si>
  <si>
    <t>14G</t>
  </si>
  <si>
    <t>14H</t>
  </si>
  <si>
    <t>14I</t>
  </si>
  <si>
    <t>14J</t>
  </si>
  <si>
    <t>14D_2</t>
  </si>
  <si>
    <t>14D_3</t>
  </si>
  <si>
    <t>14H_2</t>
  </si>
  <si>
    <t>14H_3</t>
  </si>
  <si>
    <t>FUELCELL</t>
  </si>
  <si>
    <t>HYDRO</t>
  </si>
  <si>
    <t>PV</t>
  </si>
  <si>
    <t>WIND</t>
  </si>
  <si>
    <t>ELIGIBLLECERT</t>
  </si>
  <si>
    <t>BIPGAS_LANDFILL</t>
  </si>
  <si>
    <t>BIOMASS_WOOD</t>
  </si>
  <si>
    <t>MSW_TRASHTOENERGY</t>
  </si>
  <si>
    <t>RETAILOAD_NONEMITTING</t>
  </si>
  <si>
    <t>RETAILOAD_EMITTING</t>
  </si>
  <si>
    <t>CO2_NONBIOGENIC</t>
  </si>
  <si>
    <t>CO2_BIOGENIC</t>
  </si>
  <si>
    <t>CES_MWH</t>
  </si>
  <si>
    <t>CES_$OWED</t>
  </si>
  <si>
    <t>13b_D</t>
  </si>
  <si>
    <t>CES_$OWED_TOT</t>
  </si>
  <si>
    <t>ACP_OWED_TOT</t>
  </si>
  <si>
    <t>13b_F</t>
  </si>
  <si>
    <t>13b_FT</t>
  </si>
  <si>
    <t>LegalName</t>
  </si>
  <si>
    <t>Contact Type</t>
  </si>
  <si>
    <t>LSE_key_Code</t>
  </si>
  <si>
    <t>11H</t>
  </si>
  <si>
    <t>11I</t>
  </si>
  <si>
    <t>5B</t>
  </si>
  <si>
    <t>Information on this spreadsheet will be kept confidential by MA DOER, to the extent permitted by law.  M.G.L. c. 25A, sec. 7.</t>
  </si>
  <si>
    <t xml:space="preserve"> =Contents of these cells were copied from Table 1A.</t>
  </si>
  <si>
    <r>
      <t xml:space="preserve"> =Contents of this cell are automatically copied from the sum of column G in Table 4.  Do not change this value, which </t>
    </r>
    <r>
      <rPr>
        <b/>
        <i/>
        <sz val="10"/>
        <rFont val="Arial"/>
        <family val="2"/>
      </rPr>
      <t xml:space="preserve">should </t>
    </r>
    <r>
      <rPr>
        <sz val="10"/>
        <rFont val="Arial"/>
        <family val="2"/>
      </rPr>
      <t>match the total in the cell above.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</si>
</sst>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mmm\ yyyy"/>
    <numFmt numFmtId="166" formatCode="&quot;$&quot;#,##0.00"/>
    <numFmt numFmtId="167" formatCode="0.0000%"/>
    <numFmt numFmtId="168" formatCode="_(* #,##0_);_(* \(#,##0\);_(* &quot;-&quot;??_);_(@_)"/>
    <numFmt numFmtId="169" formatCode="0.0000"/>
    <numFmt numFmtId="170" formatCode="0.000"/>
    <numFmt numFmtId="171" formatCode="0.00000000"/>
    <numFmt numFmtId="172" formatCode="0.0"/>
  </numFmts>
  <fonts count="17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2"/>
      <name val="Arial"/>
      <family val="2"/>
    </font>
    <font>
      <b/>
      <u/>
      <sz val="12"/>
      <name val="Arial"/>
      <family val="2"/>
    </font>
    <font>
      <i/>
      <sz val="10"/>
      <name val="Arial"/>
      <family val="2"/>
    </font>
    <font>
      <sz val="12"/>
      <name val="Arial"/>
      <family val="2"/>
    </font>
    <font>
      <b/>
      <sz val="10"/>
      <name val="Arial"/>
      <family val="2"/>
    </font>
    <font>
      <b/>
      <sz val="7"/>
      <name val="Arial"/>
      <family val="2"/>
    </font>
    <font>
      <b/>
      <sz val="8"/>
      <name val="Arial"/>
      <family val="2"/>
    </font>
    <font>
      <b/>
      <sz val="7.5"/>
      <name val="Arial"/>
      <family val="2"/>
    </font>
    <font>
      <b/>
      <i/>
      <sz val="8"/>
      <name val="Arial"/>
      <family val="2"/>
    </font>
    <font>
      <sz val="7"/>
      <name val="Arial"/>
      <family val="2"/>
    </font>
    <font>
      <sz val="8"/>
      <name val="Arial"/>
      <family val="2"/>
    </font>
    <font>
      <b/>
      <sz val="10"/>
      <name val="Arial"/>
      <family val="2"/>
    </font>
    <font>
      <sz val="9"/>
      <name val="Arial"/>
      <family val="2"/>
    </font>
    <font>
      <sz val="12"/>
      <color indexed="8"/>
      <name val="Calibri"/>
      <family val="2"/>
    </font>
    <font>
      <b/>
      <sz val="12"/>
      <color indexed="8"/>
      <name val="Calibri"/>
      <family val="2"/>
    </font>
    <font>
      <i/>
      <sz val="12"/>
      <color indexed="8"/>
      <name val="Calibri"/>
      <family val="2"/>
    </font>
    <font>
      <sz val="11"/>
      <color indexed="8"/>
      <name val="Calibri"/>
      <family val="2"/>
    </font>
    <font>
      <b/>
      <sz val="11"/>
      <color indexed="8"/>
      <name val="Calibri"/>
      <family val="2"/>
    </font>
    <font>
      <b/>
      <i/>
      <sz val="10"/>
      <color indexed="8"/>
      <name val="Calibri"/>
      <family val="2"/>
    </font>
    <font>
      <i/>
      <sz val="11"/>
      <name val="Calibri"/>
      <family val="2"/>
    </font>
    <font>
      <sz val="10"/>
      <name val="Arial"/>
      <family val="2"/>
    </font>
    <font>
      <b/>
      <i/>
      <sz val="9.5"/>
      <color indexed="8"/>
      <name val="Calibri"/>
      <family val="2"/>
    </font>
    <font>
      <b/>
      <sz val="12"/>
      <color indexed="9"/>
      <name val="Calibri"/>
      <family val="2"/>
    </font>
    <font>
      <b/>
      <i/>
      <u/>
      <sz val="10"/>
      <color indexed="8"/>
      <name val="Calibri"/>
      <family val="2"/>
    </font>
    <font>
      <b/>
      <sz val="11"/>
      <name val="Arial"/>
      <family val="2"/>
    </font>
    <font>
      <sz val="11"/>
      <name val="Arial"/>
      <family val="2"/>
    </font>
    <font>
      <b/>
      <i/>
      <u/>
      <sz val="12"/>
      <name val="Arial"/>
      <family val="2"/>
    </font>
    <font>
      <b/>
      <sz val="10"/>
      <color indexed="8"/>
      <name val="Calibri"/>
      <family val="2"/>
    </font>
    <font>
      <b/>
      <i/>
      <sz val="11"/>
      <color indexed="8"/>
      <name val="Calibri"/>
      <family val="2"/>
    </font>
    <font>
      <b/>
      <i/>
      <sz val="10"/>
      <name val="Calibri"/>
      <family val="2"/>
    </font>
    <font>
      <sz val="11"/>
      <name val="Calibri"/>
      <family val="2"/>
    </font>
    <font>
      <b/>
      <sz val="11"/>
      <name val="Calibri"/>
      <family val="2"/>
    </font>
    <font>
      <sz val="10"/>
      <color indexed="8"/>
      <name val="Calibri"/>
      <family val="2"/>
    </font>
    <font>
      <b/>
      <i/>
      <sz val="9"/>
      <color indexed="8"/>
      <name val="Calibri"/>
      <family val="2"/>
    </font>
    <font>
      <b/>
      <i/>
      <sz val="9.5"/>
      <color indexed="8"/>
      <name val="Calibri"/>
      <family val="2"/>
    </font>
    <font>
      <b/>
      <sz val="12"/>
      <name val="Times New Roman"/>
      <family val="1"/>
    </font>
    <font>
      <b/>
      <sz val="11"/>
      <name val="Times New Roman"/>
      <family val="1"/>
    </font>
    <font>
      <sz val="6"/>
      <name val="Times New Roman"/>
      <family val="1"/>
    </font>
    <font>
      <sz val="9"/>
      <name val="Times New Roman"/>
      <family val="1"/>
    </font>
    <font>
      <b/>
      <sz val="12"/>
      <color indexed="9"/>
      <name val="Calibri"/>
      <family val="2"/>
    </font>
    <font>
      <b/>
      <sz val="10"/>
      <name val="Calibri"/>
      <family val="2"/>
    </font>
    <font>
      <b/>
      <sz val="9"/>
      <name val="Calibri"/>
      <family val="2"/>
    </font>
    <font>
      <sz val="10"/>
      <name val="Calibri"/>
      <family val="2"/>
    </font>
    <font>
      <b/>
      <sz val="11"/>
      <name val="Calibri"/>
      <family val="2"/>
    </font>
    <font>
      <sz val="12"/>
      <name val="Times New Roman"/>
      <family val="1"/>
    </font>
    <font>
      <sz val="9"/>
      <name val="Arial"/>
      <family val="2"/>
    </font>
    <font>
      <b/>
      <i/>
      <sz val="10"/>
      <name val="Arial"/>
      <family val="2"/>
    </font>
    <font>
      <sz val="9.5"/>
      <name val="Arial"/>
      <family val="2"/>
    </font>
    <font>
      <b/>
      <sz val="8"/>
      <name val="Calibri"/>
      <family val="2"/>
    </font>
    <font>
      <b/>
      <sz val="7"/>
      <name val="Times New Roman"/>
      <family val="1"/>
    </font>
    <font>
      <u/>
      <sz val="10"/>
      <color indexed="12"/>
      <name val="Arial"/>
      <family val="2"/>
    </font>
    <font>
      <b/>
      <sz val="10"/>
      <name val="Calibri"/>
      <family val="2"/>
      <scheme val="minor"/>
    </font>
    <font>
      <i/>
      <sz val="11"/>
      <color indexed="8"/>
      <name val="Calibri"/>
      <family val="2"/>
    </font>
    <font>
      <b/>
      <sz val="11"/>
      <color indexed="8"/>
      <name val="Calibri"/>
      <family val="2"/>
    </font>
    <font>
      <sz val="11"/>
      <color indexed="8"/>
      <name val="Calibri"/>
      <family val="2"/>
    </font>
    <font>
      <sz val="12"/>
      <color indexed="8"/>
      <name val="Times New Roman"/>
      <family val="1"/>
    </font>
    <font>
      <b/>
      <sz val="7.5"/>
      <color indexed="8"/>
      <name val="Arial"/>
      <family val="2"/>
    </font>
    <font>
      <sz val="10"/>
      <color indexed="9"/>
      <name val="Arial"/>
      <family val="2"/>
    </font>
    <font>
      <sz val="10"/>
      <color indexed="8"/>
      <name val="Arial"/>
      <family val="2"/>
    </font>
    <font>
      <sz val="11"/>
      <name val="Times New Roman"/>
      <family val="1"/>
    </font>
    <font>
      <sz val="8"/>
      <color indexed="8"/>
      <name val="Calibri"/>
      <family val="2"/>
    </font>
    <font>
      <b/>
      <sz val="8"/>
      <color indexed="8"/>
      <name val="Calibri"/>
      <family val="2"/>
    </font>
    <font>
      <b/>
      <sz val="14"/>
      <color indexed="9"/>
      <name val="Calibri"/>
      <family val="2"/>
    </font>
    <font>
      <b/>
      <i/>
      <u/>
      <sz val="11"/>
      <color indexed="8"/>
      <name val="Calibri"/>
      <family val="2"/>
    </font>
    <font>
      <b/>
      <i/>
      <sz val="11"/>
      <name val="Calibri"/>
      <family val="2"/>
    </font>
    <font>
      <b/>
      <i/>
      <sz val="7.5"/>
      <name val="Arial"/>
      <family val="2"/>
    </font>
    <font>
      <b/>
      <i/>
      <u/>
      <sz val="10"/>
      <name val="Arial"/>
      <family val="2"/>
    </font>
    <font>
      <b/>
      <sz val="9"/>
      <color indexed="10"/>
      <name val="Arial"/>
      <family val="2"/>
    </font>
    <font>
      <b/>
      <sz val="11"/>
      <name val="Calibri"/>
      <family val="2"/>
      <scheme val="minor"/>
    </font>
    <font>
      <b/>
      <i/>
      <sz val="11"/>
      <name val="Calibri"/>
      <family val="2"/>
      <scheme val="minor"/>
    </font>
    <font>
      <b/>
      <sz val="14"/>
      <name val="Times New Roman"/>
      <family val="1"/>
    </font>
    <font>
      <b/>
      <i/>
      <shadow/>
      <sz val="18"/>
      <name val="Times New Roman"/>
      <family val="1"/>
    </font>
    <font>
      <sz val="10"/>
      <name val="Tahoma"/>
      <family val="2"/>
    </font>
    <font>
      <b/>
      <u/>
      <sz val="11"/>
      <name val="Times New Roman"/>
      <family val="1"/>
    </font>
    <font>
      <b/>
      <i/>
      <sz val="12"/>
      <color indexed="10"/>
      <name val="Times New Roman"/>
      <family val="1"/>
    </font>
    <font>
      <b/>
      <sz val="10"/>
      <color indexed="9"/>
      <name val="Calibri"/>
      <family val="2"/>
    </font>
    <font>
      <b/>
      <sz val="12"/>
      <color indexed="9"/>
      <name val="Arial"/>
      <family val="2"/>
    </font>
    <font>
      <b/>
      <sz val="14"/>
      <color indexed="9"/>
      <name val="Arial"/>
      <family val="2"/>
    </font>
    <font>
      <b/>
      <i/>
      <sz val="14"/>
      <color indexed="9"/>
      <name val="Arial"/>
      <family val="2"/>
    </font>
    <font>
      <b/>
      <sz val="12"/>
      <color indexed="8"/>
      <name val="Arial"/>
      <family val="2"/>
    </font>
    <font>
      <b/>
      <sz val="13"/>
      <name val="Times New Roman"/>
      <family val="1"/>
    </font>
    <font>
      <sz val="10"/>
      <name val="Times New Roman"/>
      <family val="1"/>
    </font>
    <font>
      <sz val="4"/>
      <name val="Times New Roman"/>
      <family val="1"/>
    </font>
    <font>
      <i/>
      <sz val="12"/>
      <name val="Times New Roman"/>
      <family val="1"/>
    </font>
    <font>
      <b/>
      <sz val="12"/>
      <color indexed="8"/>
      <name val="Calibri"/>
      <family val="2"/>
      <scheme val="minor"/>
    </font>
    <font>
      <sz val="9"/>
      <name val="Calibri"/>
      <family val="2"/>
    </font>
    <font>
      <b/>
      <sz val="16"/>
      <name val="Times New Roman"/>
      <family val="1"/>
    </font>
    <font>
      <b/>
      <i/>
      <u/>
      <sz val="8"/>
      <name val="Arial"/>
      <family val="2"/>
    </font>
    <font>
      <b/>
      <u/>
      <sz val="10"/>
      <name val="Arial"/>
      <family val="2"/>
    </font>
    <font>
      <b/>
      <i/>
      <sz val="13"/>
      <name val="Arial"/>
      <family val="2"/>
    </font>
    <font>
      <b/>
      <u/>
      <sz val="13"/>
      <name val="Arial"/>
      <family val="2"/>
    </font>
    <font>
      <b/>
      <i/>
      <shadow/>
      <sz val="19"/>
      <name val="Times New Roman"/>
      <family val="1"/>
    </font>
    <font>
      <b/>
      <sz val="15"/>
      <name val="Times New Roman"/>
      <family val="1"/>
    </font>
    <font>
      <b/>
      <sz val="12"/>
      <color indexed="10"/>
      <name val="Times New Roman"/>
      <family val="1"/>
    </font>
    <font>
      <i/>
      <sz val="11"/>
      <name val="Times New Roman"/>
      <family val="1"/>
    </font>
    <font>
      <b/>
      <u/>
      <sz val="12"/>
      <color indexed="8"/>
      <name val="Calibri"/>
      <family val="2"/>
    </font>
    <font>
      <b/>
      <sz val="9"/>
      <color indexed="8"/>
      <name val="Calibri"/>
      <family val="2"/>
    </font>
    <font>
      <u/>
      <sz val="10"/>
      <color indexed="8"/>
      <name val="Calibri"/>
      <family val="2"/>
    </font>
    <font>
      <i/>
      <u/>
      <sz val="10"/>
      <color indexed="8"/>
      <name val="Calibri"/>
      <family val="2"/>
    </font>
    <font>
      <sz val="12"/>
      <color indexed="8"/>
      <name val="Times New Roman"/>
      <family val="1"/>
    </font>
    <font>
      <sz val="8"/>
      <color indexed="8"/>
      <name val="Times New Roman"/>
      <family val="1"/>
    </font>
    <font>
      <b/>
      <i/>
      <sz val="10"/>
      <color indexed="8"/>
      <name val="Times New Roman"/>
      <family val="1"/>
    </font>
    <font>
      <b/>
      <i/>
      <sz val="9.5"/>
      <color indexed="8"/>
      <name val="Times New Roman"/>
      <family val="1"/>
    </font>
    <font>
      <b/>
      <sz val="10"/>
      <color indexed="8"/>
      <name val="Times New Roman"/>
      <family val="1"/>
    </font>
    <font>
      <sz val="10"/>
      <color indexed="8"/>
      <name val="Times New Roman"/>
      <family val="1"/>
    </font>
    <font>
      <b/>
      <i/>
      <sz val="11"/>
      <color indexed="8"/>
      <name val="Times New Roman"/>
      <family val="1"/>
    </font>
    <font>
      <b/>
      <i/>
      <u/>
      <sz val="11"/>
      <color indexed="8"/>
      <name val="Times New Roman"/>
      <family val="1"/>
    </font>
    <font>
      <b/>
      <sz val="11"/>
      <color indexed="8"/>
      <name val="Times New Roman"/>
      <family val="1"/>
    </font>
    <font>
      <b/>
      <sz val="12"/>
      <color indexed="8"/>
      <name val="Times New Roman"/>
      <family val="1"/>
    </font>
    <font>
      <sz val="11"/>
      <color indexed="8"/>
      <name val="Times New Roman"/>
      <family val="1"/>
    </font>
    <font>
      <sz val="11"/>
      <color indexed="8"/>
      <name val="Times New Roman"/>
      <family val="1"/>
    </font>
    <font>
      <b/>
      <sz val="14"/>
      <color indexed="8"/>
      <name val="Times New Roman"/>
      <family val="1"/>
    </font>
    <font>
      <i/>
      <sz val="12"/>
      <color indexed="8"/>
      <name val="Times New Roman"/>
      <family val="1"/>
    </font>
    <font>
      <b/>
      <i/>
      <sz val="10"/>
      <name val="Times New Roman"/>
      <family val="1"/>
    </font>
    <font>
      <b/>
      <i/>
      <sz val="12"/>
      <name val="Times New Roman"/>
      <family val="1"/>
    </font>
    <font>
      <b/>
      <sz val="12"/>
      <color indexed="9"/>
      <name val="Times New Roman"/>
      <family val="1"/>
    </font>
    <font>
      <b/>
      <sz val="10"/>
      <name val="Times New Roman"/>
      <family val="1"/>
    </font>
    <font>
      <b/>
      <u/>
      <sz val="12"/>
      <name val="Times New Roman"/>
      <family val="1"/>
    </font>
    <font>
      <b/>
      <u/>
      <sz val="13"/>
      <name val="Times New Roman"/>
      <family val="1"/>
    </font>
    <font>
      <b/>
      <i/>
      <u/>
      <sz val="10"/>
      <color indexed="8"/>
      <name val="Times New Roman"/>
      <family val="1"/>
    </font>
    <font>
      <sz val="10"/>
      <name val="Arial"/>
      <family val="2"/>
    </font>
    <font>
      <b/>
      <sz val="11"/>
      <color theme="1"/>
      <name val="Calibri"/>
      <family val="2"/>
      <scheme val="minor"/>
    </font>
    <font>
      <b/>
      <u/>
      <sz val="10"/>
      <color indexed="8"/>
      <name val="Calibri"/>
      <family val="2"/>
    </font>
    <font>
      <i/>
      <sz val="10"/>
      <color indexed="8"/>
      <name val="Calibri"/>
      <family val="2"/>
    </font>
    <font>
      <sz val="11"/>
      <color rgb="FF535353"/>
      <name val="Arial"/>
      <family val="2"/>
    </font>
    <font>
      <b/>
      <sz val="9"/>
      <name val="Arial"/>
      <family val="2"/>
    </font>
    <font>
      <sz val="8"/>
      <name val="Verdana"/>
      <family val="2"/>
    </font>
    <font>
      <b/>
      <i/>
      <sz val="13"/>
      <color theme="0"/>
      <name val="Arial"/>
      <family val="2"/>
    </font>
    <font>
      <b/>
      <sz val="10"/>
      <color theme="1"/>
      <name val="Arial"/>
      <family val="2"/>
    </font>
    <font>
      <sz val="10"/>
      <color theme="0"/>
      <name val="Arial"/>
      <family val="2"/>
    </font>
    <font>
      <sz val="8"/>
      <color theme="1"/>
      <name val="Arial"/>
      <family val="2"/>
    </font>
    <font>
      <b/>
      <sz val="12"/>
      <color rgb="FFFFFFFF"/>
      <name val="Calibri"/>
      <family val="2"/>
    </font>
    <font>
      <sz val="12"/>
      <color rgb="FFFFFFFF"/>
      <name val="Calibri"/>
      <family val="2"/>
    </font>
    <font>
      <sz val="10"/>
      <color rgb="FFFFFFFF"/>
      <name val="Arial"/>
      <family val="2"/>
    </font>
    <font>
      <sz val="11"/>
      <color rgb="FFFFFFFF"/>
      <name val="Calibri"/>
      <family val="2"/>
    </font>
    <font>
      <sz val="10"/>
      <color rgb="FFFFFFFF"/>
      <name val="Calibri"/>
      <family val="2"/>
    </font>
    <font>
      <b/>
      <sz val="9"/>
      <color theme="1"/>
      <name val="Calibri"/>
      <family val="2"/>
    </font>
    <font>
      <b/>
      <sz val="9"/>
      <color theme="1"/>
      <name val="Arial"/>
      <family val="2"/>
    </font>
    <font>
      <sz val="11"/>
      <color theme="0"/>
      <name val="Calibri"/>
      <family val="2"/>
    </font>
    <font>
      <sz val="11"/>
      <color theme="0"/>
      <name val="Times New Roman"/>
      <family val="1"/>
    </font>
    <font>
      <sz val="8"/>
      <color theme="0"/>
      <name val="Times New Roman"/>
      <family val="1"/>
    </font>
    <font>
      <b/>
      <shadow/>
      <sz val="19"/>
      <name val="Times New Roman"/>
      <family val="1"/>
    </font>
    <font>
      <b/>
      <u/>
      <sz val="11"/>
      <color theme="1"/>
      <name val="Calibri"/>
      <family val="2"/>
      <scheme val="minor"/>
    </font>
    <font>
      <u/>
      <sz val="10"/>
      <name val="Arial"/>
      <family val="2"/>
    </font>
    <font>
      <vertAlign val="subscript"/>
      <sz val="11"/>
      <color theme="1"/>
      <name val="Calibri"/>
      <family val="2"/>
      <scheme val="minor"/>
    </font>
    <font>
      <vertAlign val="subscript"/>
      <sz val="10"/>
      <name val="Arial"/>
      <family val="2"/>
    </font>
    <font>
      <b/>
      <i/>
      <sz val="11"/>
      <color theme="1"/>
      <name val="Calibri"/>
      <family val="2"/>
      <scheme val="minor"/>
    </font>
    <font>
      <b/>
      <vertAlign val="subscript"/>
      <sz val="11"/>
      <color theme="1"/>
      <name val="Calibri"/>
      <family val="2"/>
      <scheme val="minor"/>
    </font>
    <font>
      <b/>
      <i/>
      <u/>
      <sz val="11"/>
      <color theme="1"/>
      <name val="Calibri"/>
      <family val="2"/>
      <scheme val="minor"/>
    </font>
    <font>
      <b/>
      <u/>
      <vertAlign val="subscript"/>
      <sz val="11"/>
      <color theme="1"/>
      <name val="Calibri"/>
      <family val="2"/>
      <scheme val="minor"/>
    </font>
    <font>
      <i/>
      <sz val="11"/>
      <color theme="1"/>
      <name val="Calibri"/>
      <family val="2"/>
      <scheme val="minor"/>
    </font>
    <font>
      <sz val="7"/>
      <color theme="1"/>
      <name val="Arial"/>
      <family val="2"/>
    </font>
    <font>
      <b/>
      <sz val="8"/>
      <color indexed="8"/>
      <name val="Arial"/>
      <family val="2"/>
    </font>
    <font>
      <b/>
      <sz val="12"/>
      <color theme="1"/>
      <name val="Times New Roman"/>
      <family val="1"/>
    </font>
    <font>
      <u/>
      <sz val="10"/>
      <name val="Times New Roman"/>
      <family val="1"/>
    </font>
    <font>
      <b/>
      <u/>
      <sz val="14"/>
      <name val="Times New Roman"/>
      <family val="1"/>
    </font>
    <font>
      <sz val="10"/>
      <name val="Times"/>
      <family val="1"/>
    </font>
    <font>
      <sz val="12"/>
      <color rgb="FFFF0000"/>
      <name val="Times New Roman"/>
      <family val="1"/>
    </font>
    <font>
      <b/>
      <u/>
      <sz val="7.5"/>
      <color rgb="FF000000"/>
      <name val="Arial"/>
      <family val="2"/>
    </font>
    <font>
      <b/>
      <u/>
      <sz val="7.5"/>
      <name val="Arial"/>
      <family val="2"/>
    </font>
    <font>
      <u/>
      <sz val="12"/>
      <color indexed="8"/>
      <name val="Calibri"/>
      <family val="2"/>
    </font>
    <font>
      <i/>
      <u/>
      <sz val="12"/>
      <color indexed="8"/>
      <name val="Calibri"/>
      <family val="2"/>
    </font>
    <font>
      <b/>
      <i/>
      <u/>
      <sz val="12"/>
      <color indexed="8"/>
      <name val="Calibri"/>
      <family val="2"/>
    </font>
    <font>
      <sz val="12"/>
      <color theme="1"/>
      <name val="Times New Roman"/>
      <family val="1"/>
    </font>
    <font>
      <sz val="10"/>
      <name val="Calibri"/>
      <family val="2"/>
      <scheme val="minor"/>
    </font>
    <font>
      <sz val="12"/>
      <color theme="0"/>
      <name val="Calibri"/>
      <family val="2"/>
    </font>
  </fonts>
  <fills count="30">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lightUp">
        <bgColor indexed="9"/>
      </patternFill>
    </fill>
    <fill>
      <patternFill patternType="solid">
        <fgColor indexed="23"/>
        <bgColor indexed="64"/>
      </patternFill>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
      <patternFill patternType="lightGray">
        <bgColor theme="0" tint="-0.14999847407452621"/>
      </patternFill>
    </fill>
    <fill>
      <patternFill patternType="solid">
        <fgColor rgb="FFFFFFCC"/>
        <bgColor indexed="64"/>
      </patternFill>
    </fill>
    <fill>
      <patternFill patternType="solid">
        <fgColor rgb="FFE0E0E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CCFFFF"/>
        <bgColor indexed="64"/>
      </patternFill>
    </fill>
    <fill>
      <patternFill patternType="solid">
        <fgColor rgb="FF99FF66"/>
        <bgColor indexed="64"/>
      </patternFill>
    </fill>
    <fill>
      <patternFill patternType="solid">
        <fgColor rgb="FFFFFF9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CCFF99"/>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FF66"/>
        <bgColor indexed="64"/>
      </patternFill>
    </fill>
  </fills>
  <borders count="104">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double">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rgb="FFFF0000"/>
      </left>
      <right style="thin">
        <color rgb="FFFF0000"/>
      </right>
      <top style="thin">
        <color rgb="FFFF0000"/>
      </top>
      <bottom style="thin">
        <color rgb="FFFF0000"/>
      </bottom>
      <diagonal/>
    </border>
    <border>
      <left style="medium">
        <color indexed="64"/>
      </left>
      <right style="thin">
        <color indexed="64"/>
      </right>
      <top style="thin">
        <color indexed="64"/>
      </top>
      <bottom/>
      <diagonal/>
    </border>
    <border>
      <left style="medium">
        <color theme="1"/>
      </left>
      <right style="medium">
        <color theme="1"/>
      </right>
      <top style="medium">
        <color theme="1"/>
      </top>
      <bottom style="medium">
        <color theme="1"/>
      </bottom>
      <diagonal/>
    </border>
    <border>
      <left style="medium">
        <color theme="0"/>
      </left>
      <right style="medium">
        <color theme="0"/>
      </right>
      <top/>
      <bottom style="medium">
        <color theme="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theme="1"/>
      </bottom>
      <diagonal/>
    </border>
    <border>
      <left style="thin">
        <color theme="0"/>
      </left>
      <right/>
      <top style="thin">
        <color theme="0"/>
      </top>
      <bottom style="thin">
        <color theme="0"/>
      </bottom>
      <diagonal/>
    </border>
    <border>
      <left style="medium">
        <color theme="1"/>
      </left>
      <right style="medium">
        <color theme="1"/>
      </right>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thin">
        <color theme="1"/>
      </left>
      <right style="thin">
        <color theme="1"/>
      </right>
      <top style="thin">
        <color theme="1"/>
      </top>
      <bottom style="thin">
        <color theme="1"/>
      </bottom>
      <diagonal/>
    </border>
    <border>
      <left style="thin">
        <color theme="0"/>
      </left>
      <right style="thin">
        <color theme="0"/>
      </right>
      <top/>
      <bottom style="thin">
        <color theme="0"/>
      </bottom>
      <diagonal/>
    </border>
    <border>
      <left style="thin">
        <color theme="1"/>
      </left>
      <right style="medium">
        <color indexed="64"/>
      </right>
      <top/>
      <bottom style="thin">
        <color theme="1"/>
      </bottom>
      <diagonal/>
    </border>
    <border>
      <left style="medium">
        <color indexed="64"/>
      </left>
      <right style="medium">
        <color indexed="64"/>
      </right>
      <top/>
      <bottom style="thin">
        <color theme="1"/>
      </bottom>
      <diagonal/>
    </border>
    <border>
      <left style="medium">
        <color indexed="64"/>
      </left>
      <right style="thin">
        <color theme="1"/>
      </right>
      <top/>
      <bottom style="thin">
        <color theme="1"/>
      </bottom>
      <diagonal/>
    </border>
    <border>
      <left style="medium">
        <color theme="1"/>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medium">
        <color theme="1"/>
      </right>
      <top style="medium">
        <color theme="1"/>
      </top>
      <bottom style="medium">
        <color theme="1"/>
      </bottom>
      <diagonal/>
    </border>
    <border>
      <left style="medium">
        <color theme="1"/>
      </left>
      <right style="medium">
        <color theme="1"/>
      </right>
      <top style="medium">
        <color theme="1"/>
      </top>
      <bottom style="thin">
        <color indexed="64"/>
      </bottom>
      <diagonal/>
    </border>
    <border>
      <left style="medium">
        <color theme="1"/>
      </left>
      <right style="medium">
        <color theme="1"/>
      </right>
      <top/>
      <bottom style="medium">
        <color theme="1"/>
      </bottom>
      <diagonal/>
    </border>
  </borders>
  <cellStyleXfs count="15">
    <xf numFmtId="0" fontId="0" fillId="0" borderId="0"/>
    <xf numFmtId="43" fontId="8" fillId="0" borderId="0" applyFont="0" applyFill="0" applyBorder="0" applyAlignment="0" applyProtection="0"/>
    <xf numFmtId="0" fontId="59" fillId="0" borderId="0" applyNumberFormat="0" applyFill="0" applyBorder="0" applyAlignment="0" applyProtection="0">
      <alignment vertical="top"/>
      <protection locked="0"/>
    </xf>
    <xf numFmtId="0" fontId="8" fillId="0" borderId="0"/>
    <xf numFmtId="44" fontId="8" fillId="0" borderId="0" applyFont="0" applyFill="0" applyBorder="0" applyAlignment="0" applyProtection="0"/>
    <xf numFmtId="0" fontId="6" fillId="0" borderId="0"/>
    <xf numFmtId="0" fontId="5" fillId="0" borderId="0"/>
    <xf numFmtId="43" fontId="8" fillId="0" borderId="0" applyFont="0" applyFill="0" applyBorder="0" applyAlignment="0" applyProtection="0"/>
    <xf numFmtId="0" fontId="4" fillId="0" borderId="0"/>
    <xf numFmtId="44" fontId="129" fillId="0" borderId="0" applyFont="0" applyFill="0" applyBorder="0" applyAlignment="0" applyProtection="0"/>
    <xf numFmtId="9" fontId="129"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2" fillId="0" borderId="0"/>
  </cellStyleXfs>
  <cellXfs count="1543">
    <xf numFmtId="0" fontId="0" fillId="0" borderId="0" xfId="0"/>
    <xf numFmtId="0" fontId="12" fillId="0" borderId="0" xfId="0" applyFont="1"/>
    <xf numFmtId="0" fontId="0" fillId="0" borderId="0" xfId="0" applyAlignment="1">
      <alignment horizontal="center" vertical="center"/>
    </xf>
    <xf numFmtId="0" fontId="21" fillId="0" borderId="0" xfId="0" applyFont="1"/>
    <xf numFmtId="0" fontId="24" fillId="0" borderId="0" xfId="0" applyFont="1"/>
    <xf numFmtId="0" fontId="22" fillId="0" borderId="0" xfId="0" applyFont="1"/>
    <xf numFmtId="0" fontId="22" fillId="3" borderId="0" xfId="0" applyFont="1" applyFill="1" applyAlignment="1">
      <alignment horizontal="center"/>
    </xf>
    <xf numFmtId="165" fontId="22" fillId="0" borderId="0" xfId="0" applyNumberFormat="1" applyFont="1" applyAlignment="1">
      <alignment horizontal="center"/>
    </xf>
    <xf numFmtId="0" fontId="0" fillId="0" borderId="0" xfId="0" applyAlignment="1">
      <alignment horizontal="right" vertical="center"/>
    </xf>
    <xf numFmtId="0" fontId="18" fillId="0" borderId="30" xfId="0" applyFont="1" applyBorder="1" applyAlignment="1">
      <alignment horizontal="center" vertical="center" wrapText="1"/>
    </xf>
    <xf numFmtId="0" fontId="18" fillId="0" borderId="4" xfId="0" applyFont="1" applyBorder="1" applyAlignment="1">
      <alignment horizontal="center" vertical="center" wrapText="1"/>
    </xf>
    <xf numFmtId="0" fontId="29" fillId="0" borderId="0" xfId="0" applyFont="1"/>
    <xf numFmtId="0" fontId="0" fillId="2" borderId="34" xfId="0" applyFill="1" applyBorder="1"/>
    <xf numFmtId="0" fontId="41" fillId="2" borderId="10" xfId="0" applyFont="1" applyFill="1" applyBorder="1" applyAlignment="1">
      <alignment horizontal="center"/>
    </xf>
    <xf numFmtId="0" fontId="0" fillId="4" borderId="34" xfId="0" applyFill="1" applyBorder="1"/>
    <xf numFmtId="0" fontId="0" fillId="0" borderId="0" xfId="0" applyAlignment="1">
      <alignment horizontal="center"/>
    </xf>
    <xf numFmtId="0" fontId="19" fillId="0" borderId="0" xfId="0" applyFont="1" applyAlignment="1">
      <alignment horizontal="center" vertical="center"/>
    </xf>
    <xf numFmtId="0" fontId="0" fillId="0" borderId="0" xfId="0" applyAlignment="1">
      <alignment vertical="center"/>
    </xf>
    <xf numFmtId="0" fontId="56" fillId="0" borderId="0" xfId="0" applyFont="1"/>
    <xf numFmtId="3" fontId="0" fillId="2" borderId="15" xfId="0" applyNumberFormat="1" applyFill="1" applyBorder="1" applyAlignment="1">
      <alignment vertical="top" wrapText="1"/>
    </xf>
    <xf numFmtId="0" fontId="14" fillId="0" borderId="0" xfId="0" applyFont="1" applyAlignment="1">
      <alignment horizontal="center"/>
    </xf>
    <xf numFmtId="0" fontId="26" fillId="9" borderId="36" xfId="0" applyFont="1" applyFill="1" applyBorder="1" applyAlignment="1">
      <alignment vertical="center"/>
    </xf>
    <xf numFmtId="0" fontId="0" fillId="9" borderId="43" xfId="0" applyFill="1" applyBorder="1" applyAlignment="1">
      <alignment vertical="center" wrapText="1"/>
    </xf>
    <xf numFmtId="0" fontId="29" fillId="13" borderId="34" xfId="0" applyFont="1" applyFill="1" applyBorder="1" applyAlignment="1">
      <alignment vertical="top"/>
    </xf>
    <xf numFmtId="0" fontId="60" fillId="0" borderId="47" xfId="0" applyFont="1" applyBorder="1" applyAlignment="1">
      <alignment horizontal="center" vertical="center" wrapText="1"/>
    </xf>
    <xf numFmtId="0" fontId="8" fillId="0" borderId="0" xfId="0" applyFont="1"/>
    <xf numFmtId="0" fontId="36" fillId="14" borderId="10" xfId="0" applyFont="1" applyFill="1" applyBorder="1" applyAlignment="1">
      <alignment horizontal="center" vertical="center" wrapText="1"/>
    </xf>
    <xf numFmtId="0" fontId="19" fillId="0" borderId="0" xfId="0" applyFont="1"/>
    <xf numFmtId="0" fontId="15" fillId="0" borderId="1" xfId="0" applyFont="1" applyBorder="1" applyAlignment="1">
      <alignment horizontal="center" vertical="center" wrapText="1"/>
    </xf>
    <xf numFmtId="0" fontId="15" fillId="0" borderId="51" xfId="0" applyFont="1" applyBorder="1" applyAlignment="1">
      <alignment horizontal="center" vertical="center"/>
    </xf>
    <xf numFmtId="0" fontId="0" fillId="10" borderId="0" xfId="0" applyFill="1"/>
    <xf numFmtId="0" fontId="23" fillId="10" borderId="0" xfId="0" applyFont="1" applyFill="1" applyAlignment="1">
      <alignment horizontal="left"/>
    </xf>
    <xf numFmtId="0" fontId="23" fillId="10" borderId="0" xfId="0" applyFont="1" applyFill="1"/>
    <xf numFmtId="0" fontId="22" fillId="10" borderId="0" xfId="0" applyFont="1" applyFill="1"/>
    <xf numFmtId="0" fontId="15" fillId="0" borderId="51" xfId="0" applyFont="1" applyBorder="1" applyAlignment="1">
      <alignment horizontal="center" vertical="center" wrapText="1"/>
    </xf>
    <xf numFmtId="0" fontId="15" fillId="0" borderId="1" xfId="0" applyFont="1" applyBorder="1" applyAlignment="1">
      <alignment horizontal="center" vertical="center"/>
    </xf>
    <xf numFmtId="0" fontId="42" fillId="15" borderId="34" xfId="0" applyFont="1" applyFill="1" applyBorder="1" applyAlignment="1">
      <alignment horizontal="right" vertical="top" wrapText="1"/>
    </xf>
    <xf numFmtId="0" fontId="18" fillId="0" borderId="0" xfId="0" applyFont="1" applyAlignment="1">
      <alignment horizontal="center" vertical="center"/>
    </xf>
    <xf numFmtId="3" fontId="0" fillId="2" borderId="15" xfId="0" applyNumberFormat="1" applyFill="1" applyBorder="1" applyAlignment="1">
      <alignment vertical="center" wrapText="1"/>
    </xf>
    <xf numFmtId="3" fontId="0" fillId="0" borderId="0" xfId="0" applyNumberFormat="1" applyAlignment="1">
      <alignment vertical="center" wrapText="1"/>
    </xf>
    <xf numFmtId="3" fontId="0" fillId="0" borderId="8" xfId="0" applyNumberFormat="1" applyBorder="1" applyAlignment="1" applyProtection="1">
      <alignment vertical="center" wrapText="1"/>
      <protection locked="0"/>
    </xf>
    <xf numFmtId="3" fontId="0" fillId="0" borderId="18" xfId="0" applyNumberFormat="1" applyBorder="1" applyAlignment="1" applyProtection="1">
      <alignment vertical="center" wrapText="1"/>
      <protection locked="0"/>
    </xf>
    <xf numFmtId="0" fontId="0" fillId="5" borderId="52" xfId="0" applyFill="1" applyBorder="1" applyAlignment="1">
      <alignment vertical="center" wrapText="1"/>
    </xf>
    <xf numFmtId="3" fontId="0" fillId="5" borderId="17" xfId="0" applyNumberFormat="1" applyFill="1" applyBorder="1" applyAlignment="1">
      <alignment vertical="center" wrapText="1"/>
    </xf>
    <xf numFmtId="0" fontId="41" fillId="0" borderId="0" xfId="0" applyFont="1"/>
    <xf numFmtId="0" fontId="25" fillId="0" borderId="0" xfId="0" applyFont="1"/>
    <xf numFmtId="0" fontId="0" fillId="10" borderId="0" xfId="0" applyFill="1" applyAlignment="1">
      <alignment vertical="center"/>
    </xf>
    <xf numFmtId="0" fontId="42" fillId="0" borderId="0" xfId="0" applyFont="1" applyAlignment="1">
      <alignment vertical="top"/>
    </xf>
    <xf numFmtId="3" fontId="0" fillId="2" borderId="8" xfId="0" applyNumberFormat="1" applyFill="1" applyBorder="1" applyAlignment="1">
      <alignment vertical="top" wrapText="1"/>
    </xf>
    <xf numFmtId="0" fontId="34" fillId="0" borderId="0" xfId="0" applyFont="1"/>
    <xf numFmtId="0" fontId="37" fillId="10" borderId="0" xfId="0" applyFont="1" applyFill="1" applyAlignment="1">
      <alignment horizontal="left" vertical="top" wrapText="1"/>
    </xf>
    <xf numFmtId="0" fontId="7" fillId="10" borderId="0" xfId="0" applyFont="1" applyFill="1" applyAlignment="1">
      <alignment horizontal="left" vertical="top" wrapText="1"/>
    </xf>
    <xf numFmtId="0" fontId="7" fillId="10" borderId="0" xfId="0" applyFont="1" applyFill="1" applyAlignment="1">
      <alignment vertical="top"/>
    </xf>
    <xf numFmtId="0" fontId="0" fillId="5" borderId="7" xfId="0" applyFill="1" applyBorder="1" applyAlignment="1">
      <alignment vertical="center" wrapText="1"/>
    </xf>
    <xf numFmtId="3" fontId="0" fillId="5" borderId="37" xfId="0" applyNumberFormat="1" applyFill="1" applyBorder="1" applyAlignment="1">
      <alignment vertical="center" wrapText="1"/>
    </xf>
    <xf numFmtId="3" fontId="0" fillId="0" borderId="1" xfId="0" applyNumberFormat="1" applyBorder="1" applyAlignment="1" applyProtection="1">
      <alignment vertical="center" wrapText="1"/>
      <protection locked="0"/>
    </xf>
    <xf numFmtId="0" fontId="13" fillId="0" borderId="0" xfId="0" applyFont="1" applyAlignment="1">
      <alignment vertical="center"/>
    </xf>
    <xf numFmtId="0" fontId="0" fillId="0" borderId="0" xfId="0" applyAlignment="1">
      <alignment horizontal="left" vertical="center"/>
    </xf>
    <xf numFmtId="0" fontId="28" fillId="4" borderId="39" xfId="0" applyFont="1" applyFill="1" applyBorder="1" applyAlignment="1">
      <alignment horizontal="center"/>
    </xf>
    <xf numFmtId="168" fontId="0" fillId="10" borderId="0" xfId="1" applyNumberFormat="1" applyFont="1" applyFill="1" applyAlignment="1">
      <alignment horizontal="right" vertical="center"/>
    </xf>
    <xf numFmtId="0" fontId="22" fillId="0" borderId="0" xfId="0" applyFont="1" applyAlignment="1">
      <alignment horizontal="right"/>
    </xf>
    <xf numFmtId="0" fontId="22" fillId="10" borderId="0" xfId="0" applyFont="1" applyFill="1" applyAlignment="1">
      <alignment horizontal="right"/>
    </xf>
    <xf numFmtId="0" fontId="0" fillId="0" borderId="0" xfId="0" applyAlignment="1">
      <alignment horizontal="right"/>
    </xf>
    <xf numFmtId="49" fontId="0" fillId="0" borderId="0" xfId="0" applyNumberFormat="1" applyAlignment="1">
      <alignment vertical="center"/>
    </xf>
    <xf numFmtId="49" fontId="0" fillId="0" borderId="0" xfId="0" applyNumberFormat="1" applyAlignment="1">
      <alignment horizontal="center" vertical="center"/>
    </xf>
    <xf numFmtId="49" fontId="0" fillId="0" borderId="0" xfId="0" applyNumberFormat="1" applyAlignment="1">
      <alignment horizontal="center"/>
    </xf>
    <xf numFmtId="49" fontId="13" fillId="0" borderId="0" xfId="0" applyNumberFormat="1" applyFont="1" applyAlignment="1">
      <alignment horizontal="right"/>
    </xf>
    <xf numFmtId="49" fontId="0" fillId="0" borderId="0" xfId="0" applyNumberFormat="1"/>
    <xf numFmtId="49" fontId="44" fillId="10" borderId="0" xfId="0" applyNumberFormat="1" applyFont="1" applyFill="1" applyAlignment="1">
      <alignment vertical="center"/>
    </xf>
    <xf numFmtId="0" fontId="22" fillId="0" borderId="0" xfId="3" applyFont="1"/>
    <xf numFmtId="0" fontId="22" fillId="0" borderId="0" xfId="3" applyFont="1" applyAlignment="1">
      <alignment horizontal="center"/>
    </xf>
    <xf numFmtId="0" fontId="69" fillId="0" borderId="0" xfId="3" applyFont="1"/>
    <xf numFmtId="0" fontId="23" fillId="0" borderId="0" xfId="3" applyFont="1"/>
    <xf numFmtId="0" fontId="41" fillId="0" borderId="0" xfId="3" applyFont="1"/>
    <xf numFmtId="0" fontId="26" fillId="0" borderId="0" xfId="3" applyFont="1"/>
    <xf numFmtId="0" fontId="7" fillId="0" borderId="0" xfId="3" applyFont="1"/>
    <xf numFmtId="49" fontId="0" fillId="10" borderId="0" xfId="0" applyNumberFormat="1" applyFill="1" applyAlignment="1">
      <alignment vertical="center"/>
    </xf>
    <xf numFmtId="49" fontId="44" fillId="10" borderId="0" xfId="0" applyNumberFormat="1" applyFont="1" applyFill="1" applyAlignment="1">
      <alignment horizontal="center" vertical="center"/>
    </xf>
    <xf numFmtId="0" fontId="10" fillId="10" borderId="0" xfId="0" applyFont="1" applyFill="1" applyAlignment="1" applyProtection="1">
      <alignment vertical="center"/>
      <protection locked="0"/>
    </xf>
    <xf numFmtId="0" fontId="25" fillId="10" borderId="0" xfId="0" applyFont="1" applyFill="1" applyAlignment="1">
      <alignment vertical="center"/>
    </xf>
    <xf numFmtId="0" fontId="27" fillId="10" borderId="0" xfId="0" applyFont="1" applyFill="1" applyAlignment="1">
      <alignment vertical="top" wrapText="1"/>
    </xf>
    <xf numFmtId="0" fontId="0" fillId="10" borderId="0" xfId="0" applyFill="1" applyAlignment="1">
      <alignment vertical="center" wrapText="1"/>
    </xf>
    <xf numFmtId="49" fontId="0" fillId="10" borderId="0" xfId="0" applyNumberFormat="1" applyFill="1" applyAlignment="1">
      <alignment horizontal="center" vertical="center"/>
    </xf>
    <xf numFmtId="49" fontId="13" fillId="10" borderId="0" xfId="0" applyNumberFormat="1" applyFont="1" applyFill="1" applyAlignment="1">
      <alignment horizontal="right" vertical="center"/>
    </xf>
    <xf numFmtId="3" fontId="0" fillId="5" borderId="70" xfId="0" applyNumberFormat="1" applyFill="1" applyBorder="1" applyAlignment="1">
      <alignment vertical="center" wrapText="1"/>
    </xf>
    <xf numFmtId="0" fontId="0" fillId="5" borderId="1" xfId="0" applyFill="1" applyBorder="1" applyAlignment="1">
      <alignment vertical="center" wrapText="1"/>
    </xf>
    <xf numFmtId="3" fontId="0" fillId="5" borderId="51" xfId="0" applyNumberFormat="1" applyFill="1" applyBorder="1" applyAlignment="1">
      <alignment vertical="center" wrapText="1"/>
    </xf>
    <xf numFmtId="3" fontId="0" fillId="0" borderId="57" xfId="0" applyNumberFormat="1" applyBorder="1" applyAlignment="1" applyProtection="1">
      <alignment vertical="center" wrapText="1"/>
      <protection locked="0"/>
    </xf>
    <xf numFmtId="3" fontId="0" fillId="2" borderId="1" xfId="0" applyNumberFormat="1" applyFill="1" applyBorder="1" applyAlignment="1">
      <alignment vertical="top" wrapText="1"/>
    </xf>
    <xf numFmtId="0" fontId="0" fillId="5" borderId="24" xfId="0" applyFill="1" applyBorder="1" applyAlignment="1">
      <alignment vertical="center" wrapText="1"/>
    </xf>
    <xf numFmtId="3" fontId="0" fillId="5" borderId="28" xfId="0" applyNumberFormat="1" applyFill="1" applyBorder="1" applyAlignment="1">
      <alignment vertical="center" wrapText="1"/>
    </xf>
    <xf numFmtId="3" fontId="0" fillId="0" borderId="26" xfId="0" applyNumberFormat="1" applyBorder="1" applyAlignment="1" applyProtection="1">
      <alignment vertical="center" wrapText="1"/>
      <protection locked="0"/>
    </xf>
    <xf numFmtId="3" fontId="0" fillId="0" borderId="59" xfId="0" applyNumberFormat="1" applyBorder="1" applyAlignment="1" applyProtection="1">
      <alignment vertical="center" wrapText="1"/>
      <protection locked="0"/>
    </xf>
    <xf numFmtId="3" fontId="0" fillId="2" borderId="26" xfId="0" applyNumberFormat="1" applyFill="1" applyBorder="1" applyAlignment="1">
      <alignment vertical="top" wrapText="1"/>
    </xf>
    <xf numFmtId="0" fontId="36" fillId="10" borderId="0" xfId="0" applyFont="1" applyFill="1" applyAlignment="1">
      <alignment horizontal="center" vertical="center" wrapText="1"/>
    </xf>
    <xf numFmtId="0" fontId="0" fillId="10" borderId="80" xfId="0" applyFill="1" applyBorder="1"/>
    <xf numFmtId="0" fontId="22" fillId="10" borderId="0" xfId="0" applyFont="1" applyFill="1" applyAlignment="1">
      <alignment horizontal="center"/>
    </xf>
    <xf numFmtId="0" fontId="7" fillId="10" borderId="0" xfId="0" applyFont="1" applyFill="1"/>
    <xf numFmtId="0" fontId="21" fillId="10" borderId="0" xfId="0" applyFont="1" applyFill="1"/>
    <xf numFmtId="0" fontId="19" fillId="10" borderId="0" xfId="0" applyFont="1" applyFill="1" applyAlignment="1">
      <alignment wrapText="1"/>
    </xf>
    <xf numFmtId="0" fontId="8" fillId="10" borderId="0" xfId="0" applyFont="1" applyFill="1"/>
    <xf numFmtId="0" fontId="29" fillId="10" borderId="0" xfId="0" applyFont="1" applyFill="1"/>
    <xf numFmtId="0" fontId="8" fillId="10" borderId="80" xfId="0" applyFont="1" applyFill="1" applyBorder="1"/>
    <xf numFmtId="0" fontId="19" fillId="10" borderId="0" xfId="0" applyFont="1" applyFill="1"/>
    <xf numFmtId="0" fontId="55" fillId="10" borderId="0" xfId="0" applyFont="1" applyFill="1" applyAlignment="1">
      <alignment horizontal="center" vertical="center" wrapText="1"/>
    </xf>
    <xf numFmtId="0" fontId="41" fillId="10" borderId="0" xfId="0" applyFont="1" applyFill="1"/>
    <xf numFmtId="0" fontId="25" fillId="10" borderId="0" xfId="0" applyFont="1" applyFill="1"/>
    <xf numFmtId="0" fontId="22" fillId="10" borderId="80" xfId="0" applyFont="1" applyFill="1" applyBorder="1"/>
    <xf numFmtId="0" fontId="36" fillId="10" borderId="80" xfId="0" applyFont="1" applyFill="1" applyBorder="1" applyAlignment="1">
      <alignment horizontal="center" vertical="center" wrapText="1"/>
    </xf>
    <xf numFmtId="0" fontId="43" fillId="10" borderId="80" xfId="0" applyFont="1" applyFill="1" applyBorder="1" applyAlignment="1">
      <alignment vertical="top" wrapText="1"/>
    </xf>
    <xf numFmtId="0" fontId="42" fillId="10" borderId="0" xfId="0" applyFont="1" applyFill="1" applyAlignment="1">
      <alignment vertical="top"/>
    </xf>
    <xf numFmtId="0" fontId="24" fillId="10" borderId="0" xfId="0" applyFont="1" applyFill="1" applyAlignment="1">
      <alignment horizontal="left" wrapText="1"/>
    </xf>
    <xf numFmtId="0" fontId="69" fillId="10" borderId="0" xfId="0" applyFont="1" applyFill="1"/>
    <xf numFmtId="0" fontId="84" fillId="10" borderId="0" xfId="0" applyFont="1" applyFill="1" applyAlignment="1">
      <alignment horizontal="center" vertical="top" wrapText="1"/>
    </xf>
    <xf numFmtId="3" fontId="0" fillId="10" borderId="0" xfId="0" applyNumberFormat="1" applyFill="1" applyAlignment="1">
      <alignment vertical="center" wrapText="1"/>
    </xf>
    <xf numFmtId="0" fontId="64" fillId="10" borderId="0" xfId="0" applyFont="1" applyFill="1"/>
    <xf numFmtId="0" fontId="12" fillId="10" borderId="0" xfId="0" applyFont="1" applyFill="1"/>
    <xf numFmtId="0" fontId="18" fillId="10" borderId="0" xfId="0" applyFont="1" applyFill="1" applyAlignment="1">
      <alignment horizontal="center" vertical="center"/>
    </xf>
    <xf numFmtId="0" fontId="0" fillId="10" borderId="0" xfId="0" applyFill="1" applyAlignment="1">
      <alignment horizontal="right" vertical="center"/>
    </xf>
    <xf numFmtId="0" fontId="13" fillId="10" borderId="0" xfId="0" applyFont="1" applyFill="1" applyAlignment="1">
      <alignment vertical="center"/>
    </xf>
    <xf numFmtId="0" fontId="79" fillId="10" borderId="0" xfId="0" applyFont="1" applyFill="1" applyAlignment="1" applyProtection="1">
      <alignment vertical="center"/>
      <protection locked="0"/>
    </xf>
    <xf numFmtId="3" fontId="0" fillId="10" borderId="0" xfId="0" applyNumberFormat="1" applyFill="1" applyAlignment="1">
      <alignment vertical="top" wrapText="1"/>
    </xf>
    <xf numFmtId="3" fontId="0" fillId="10" borderId="0" xfId="0" applyNumberFormat="1" applyFill="1" applyAlignment="1">
      <alignment wrapText="1"/>
    </xf>
    <xf numFmtId="0" fontId="19" fillId="10" borderId="0" xfId="0" applyFont="1" applyFill="1" applyAlignment="1">
      <alignment horizontal="center" vertical="center"/>
    </xf>
    <xf numFmtId="0" fontId="0" fillId="10" borderId="0" xfId="0" applyFill="1" applyAlignment="1">
      <alignment horizontal="center"/>
    </xf>
    <xf numFmtId="0" fontId="56" fillId="10" borderId="0" xfId="0" applyFont="1" applyFill="1"/>
    <xf numFmtId="0" fontId="69" fillId="10" borderId="0" xfId="3" applyFont="1" applyFill="1"/>
    <xf numFmtId="0" fontId="22" fillId="10" borderId="0" xfId="3" applyFont="1" applyFill="1"/>
    <xf numFmtId="0" fontId="70" fillId="10" borderId="0" xfId="3" applyFont="1" applyFill="1"/>
    <xf numFmtId="0" fontId="23" fillId="10" borderId="0" xfId="3" applyFont="1" applyFill="1"/>
    <xf numFmtId="0" fontId="67" fillId="10" borderId="0" xfId="0" quotePrefix="1" applyFont="1" applyFill="1" applyAlignment="1">
      <alignment vertical="top"/>
    </xf>
    <xf numFmtId="0" fontId="67" fillId="10" borderId="0" xfId="0" applyFont="1" applyFill="1" applyAlignment="1">
      <alignment horizontal="left" vertical="top"/>
    </xf>
    <xf numFmtId="0" fontId="0" fillId="10" borderId="61" xfId="0" applyFill="1" applyBorder="1" applyAlignment="1">
      <alignment horizontal="center" wrapText="1"/>
    </xf>
    <xf numFmtId="3" fontId="0" fillId="0" borderId="9" xfId="1" applyNumberFormat="1" applyFont="1" applyBorder="1" applyAlignment="1" applyProtection="1">
      <alignment horizontal="right"/>
      <protection locked="0"/>
    </xf>
    <xf numFmtId="0" fontId="94" fillId="0" borderId="54" xfId="0" applyFont="1" applyBorder="1" applyAlignment="1" applyProtection="1">
      <alignment wrapText="1"/>
      <protection locked="0"/>
    </xf>
    <xf numFmtId="0" fontId="94" fillId="0" borderId="58" xfId="0" applyFont="1" applyBorder="1" applyAlignment="1" applyProtection="1">
      <alignment wrapText="1"/>
      <protection locked="0"/>
    </xf>
    <xf numFmtId="0" fontId="94" fillId="0" borderId="42" xfId="0" applyFont="1" applyBorder="1" applyAlignment="1" applyProtection="1">
      <alignment wrapText="1"/>
      <protection locked="0"/>
    </xf>
    <xf numFmtId="3" fontId="53" fillId="0" borderId="1" xfId="0" applyNumberFormat="1" applyFont="1" applyBorder="1" applyAlignment="1" applyProtection="1">
      <alignment horizontal="right" vertical="center" wrapText="1"/>
      <protection locked="0"/>
    </xf>
    <xf numFmtId="3" fontId="53" fillId="0" borderId="54" xfId="0" applyNumberFormat="1" applyFont="1" applyBorder="1" applyAlignment="1" applyProtection="1">
      <alignment horizontal="right" vertical="center" wrapText="1"/>
      <protection locked="0"/>
    </xf>
    <xf numFmtId="3" fontId="0" fillId="0" borderId="57" xfId="0" applyNumberFormat="1" applyBorder="1" applyAlignment="1" applyProtection="1">
      <alignment horizontal="right" vertical="center"/>
      <protection locked="0"/>
    </xf>
    <xf numFmtId="3" fontId="53" fillId="0" borderId="8" xfId="0" applyNumberFormat="1" applyFont="1" applyBorder="1" applyAlignment="1" applyProtection="1">
      <alignment horizontal="right" vertical="center" wrapText="1"/>
      <protection locked="0"/>
    </xf>
    <xf numFmtId="3" fontId="53" fillId="0" borderId="58" xfId="0" applyNumberFormat="1" applyFont="1" applyBorder="1" applyAlignment="1" applyProtection="1">
      <alignment horizontal="right" vertical="center" wrapText="1"/>
      <protection locked="0"/>
    </xf>
    <xf numFmtId="3" fontId="0" fillId="0" borderId="18" xfId="0" applyNumberFormat="1" applyBorder="1" applyAlignment="1" applyProtection="1">
      <alignment horizontal="right" vertical="center"/>
      <protection locked="0"/>
    </xf>
    <xf numFmtId="3" fontId="53" fillId="0" borderId="26" xfId="0" applyNumberFormat="1" applyFont="1" applyBorder="1" applyAlignment="1" applyProtection="1">
      <alignment horizontal="right" vertical="center" wrapText="1"/>
      <protection locked="0"/>
    </xf>
    <xf numFmtId="3" fontId="53" fillId="0" borderId="42" xfId="0" applyNumberFormat="1" applyFont="1" applyBorder="1" applyAlignment="1" applyProtection="1">
      <alignment horizontal="right" vertical="center" wrapText="1"/>
      <protection locked="0"/>
    </xf>
    <xf numFmtId="3" fontId="0" fillId="0" borderId="59" xfId="0" applyNumberFormat="1" applyBorder="1" applyAlignment="1" applyProtection="1">
      <alignment horizontal="right" vertical="center"/>
      <protection locked="0"/>
    </xf>
    <xf numFmtId="0" fontId="79" fillId="0" borderId="0" xfId="0" applyFont="1" applyAlignment="1" applyProtection="1">
      <alignment vertical="center"/>
      <protection locked="0"/>
    </xf>
    <xf numFmtId="49" fontId="44" fillId="0" borderId="0" xfId="0" applyNumberFormat="1" applyFont="1" applyAlignment="1">
      <alignment vertical="center"/>
    </xf>
    <xf numFmtId="0" fontId="10" fillId="0" borderId="0" xfId="0" applyFont="1" applyAlignment="1" applyProtection="1">
      <alignment vertical="center"/>
      <protection locked="0"/>
    </xf>
    <xf numFmtId="0" fontId="8" fillId="0" borderId="0" xfId="0" applyFont="1" applyAlignment="1">
      <alignment horizontal="center" vertical="center"/>
    </xf>
    <xf numFmtId="0" fontId="54" fillId="0" borderId="0" xfId="0" applyFont="1" applyAlignment="1">
      <alignment horizontal="center"/>
    </xf>
    <xf numFmtId="0" fontId="8" fillId="0" borderId="0" xfId="0" applyFont="1" applyAlignment="1">
      <alignment vertical="center" wrapText="1"/>
    </xf>
    <xf numFmtId="3" fontId="8" fillId="0" borderId="57" xfId="0" applyNumberFormat="1" applyFont="1" applyBorder="1" applyAlignment="1" applyProtection="1">
      <alignment vertical="center" wrapText="1"/>
      <protection locked="0"/>
    </xf>
    <xf numFmtId="3" fontId="8" fillId="0" borderId="18" xfId="0" applyNumberFormat="1" applyFont="1" applyBorder="1" applyAlignment="1" applyProtection="1">
      <alignment vertical="center" wrapText="1"/>
      <protection locked="0"/>
    </xf>
    <xf numFmtId="3" fontId="8" fillId="0" borderId="59" xfId="0" applyNumberFormat="1" applyFont="1" applyBorder="1" applyAlignment="1" applyProtection="1">
      <alignment vertical="center" wrapText="1"/>
      <protection locked="0"/>
    </xf>
    <xf numFmtId="0" fontId="8" fillId="0" borderId="0" xfId="3"/>
    <xf numFmtId="0" fontId="8" fillId="10" borderId="0" xfId="3" applyFill="1"/>
    <xf numFmtId="0" fontId="21" fillId="0" borderId="0" xfId="3" applyFont="1"/>
    <xf numFmtId="0" fontId="8" fillId="0" borderId="0" xfId="3" applyAlignment="1">
      <alignment vertical="center"/>
    </xf>
    <xf numFmtId="0" fontId="19" fillId="0" borderId="0" xfId="3" applyFont="1"/>
    <xf numFmtId="0" fontId="67" fillId="12" borderId="34" xfId="3" applyFont="1" applyFill="1" applyBorder="1"/>
    <xf numFmtId="3" fontId="67" fillId="0" borderId="31" xfId="3" applyNumberFormat="1" applyFont="1" applyBorder="1" applyAlignment="1" applyProtection="1">
      <alignment horizontal="right"/>
      <protection locked="0"/>
    </xf>
    <xf numFmtId="3" fontId="67" fillId="0" borderId="12" xfId="3" applyNumberFormat="1" applyFont="1" applyBorder="1" applyAlignment="1" applyProtection="1">
      <alignment horizontal="right"/>
      <protection locked="0"/>
    </xf>
    <xf numFmtId="3" fontId="67" fillId="0" borderId="4" xfId="3" applyNumberFormat="1" applyFont="1" applyBorder="1" applyAlignment="1" applyProtection="1">
      <alignment horizontal="right"/>
      <protection locked="0"/>
    </xf>
    <xf numFmtId="3" fontId="67" fillId="0" borderId="56" xfId="3" applyNumberFormat="1" applyFont="1" applyBorder="1" applyAlignment="1" applyProtection="1">
      <alignment horizontal="right"/>
      <protection locked="0"/>
    </xf>
    <xf numFmtId="3" fontId="67" fillId="0" borderId="40" xfId="3" applyNumberFormat="1" applyFont="1" applyBorder="1" applyAlignment="1" applyProtection="1">
      <alignment horizontal="right"/>
      <protection locked="0"/>
    </xf>
    <xf numFmtId="0" fontId="42" fillId="0" borderId="0" xfId="3" applyFont="1" applyAlignment="1">
      <alignment vertical="top"/>
    </xf>
    <xf numFmtId="0" fontId="13" fillId="10" borderId="0" xfId="3" applyFont="1" applyFill="1" applyAlignment="1">
      <alignment vertical="center"/>
    </xf>
    <xf numFmtId="3" fontId="0" fillId="5" borderId="58" xfId="0" applyNumberFormat="1" applyFill="1" applyBorder="1" applyAlignment="1">
      <alignment vertical="center" wrapText="1"/>
    </xf>
    <xf numFmtId="3" fontId="0" fillId="5" borderId="38" xfId="0" applyNumberFormat="1" applyFill="1" applyBorder="1" applyAlignment="1">
      <alignment vertical="center" wrapText="1"/>
    </xf>
    <xf numFmtId="3" fontId="0" fillId="5" borderId="27" xfId="0" applyNumberFormat="1" applyFill="1" applyBorder="1" applyAlignment="1">
      <alignment vertical="center" wrapText="1"/>
    </xf>
    <xf numFmtId="3" fontId="0" fillId="5" borderId="52" xfId="0" applyNumberFormat="1" applyFill="1" applyBorder="1" applyAlignment="1">
      <alignment vertical="center" wrapText="1"/>
    </xf>
    <xf numFmtId="3" fontId="0" fillId="5" borderId="55" xfId="0" applyNumberFormat="1" applyFill="1" applyBorder="1" applyAlignment="1">
      <alignment vertical="center" wrapText="1"/>
    </xf>
    <xf numFmtId="3" fontId="0" fillId="5" borderId="42" xfId="0" applyNumberFormat="1" applyFill="1" applyBorder="1" applyAlignment="1">
      <alignment vertical="center" wrapText="1"/>
    </xf>
    <xf numFmtId="3" fontId="67" fillId="0" borderId="32" xfId="1" applyNumberFormat="1" applyFont="1" applyBorder="1" applyAlignment="1" applyProtection="1">
      <alignment horizontal="right"/>
      <protection locked="0"/>
    </xf>
    <xf numFmtId="3" fontId="0" fillId="10" borderId="0" xfId="1" applyNumberFormat="1" applyFont="1" applyFill="1" applyAlignment="1">
      <alignment vertical="center"/>
    </xf>
    <xf numFmtId="3" fontId="0" fillId="9" borderId="50" xfId="1" applyNumberFormat="1" applyFont="1" applyFill="1" applyBorder="1" applyAlignment="1">
      <alignment horizontal="right" vertical="center"/>
    </xf>
    <xf numFmtId="0" fontId="0" fillId="5" borderId="58" xfId="0" applyFill="1" applyBorder="1" applyAlignment="1">
      <alignment vertical="center" wrapText="1"/>
    </xf>
    <xf numFmtId="0" fontId="0" fillId="5" borderId="42" xfId="0" applyFill="1" applyBorder="1" applyAlignment="1">
      <alignment vertical="center" wrapText="1"/>
    </xf>
    <xf numFmtId="0" fontId="0" fillId="5" borderId="1" xfId="0" applyFill="1" applyBorder="1" applyAlignment="1">
      <alignment vertical="top" wrapText="1"/>
    </xf>
    <xf numFmtId="0" fontId="0" fillId="5" borderId="8" xfId="0" applyFill="1" applyBorder="1" applyAlignment="1">
      <alignment vertical="top" wrapText="1"/>
    </xf>
    <xf numFmtId="0" fontId="0" fillId="5" borderId="26" xfId="0" applyFill="1" applyBorder="1" applyAlignment="1">
      <alignment vertical="top" wrapText="1"/>
    </xf>
    <xf numFmtId="0" fontId="0" fillId="5" borderId="8" xfId="0" applyFill="1" applyBorder="1" applyAlignment="1">
      <alignment vertical="center" wrapText="1"/>
    </xf>
    <xf numFmtId="0" fontId="0" fillId="5" borderId="26" xfId="0" applyFill="1" applyBorder="1" applyAlignment="1">
      <alignment vertical="center" wrapText="1"/>
    </xf>
    <xf numFmtId="3" fontId="0" fillId="5" borderId="51" xfId="0" applyNumberFormat="1" applyFill="1" applyBorder="1" applyAlignment="1">
      <alignment vertical="top" wrapText="1"/>
    </xf>
    <xf numFmtId="3" fontId="0" fillId="5" borderId="38" xfId="0" applyNumberFormat="1" applyFill="1" applyBorder="1" applyAlignment="1">
      <alignment vertical="top" wrapText="1"/>
    </xf>
    <xf numFmtId="3" fontId="0" fillId="5" borderId="27" xfId="0" applyNumberFormat="1" applyFill="1" applyBorder="1" applyAlignment="1">
      <alignment vertical="top" wrapText="1"/>
    </xf>
    <xf numFmtId="49" fontId="0" fillId="10" borderId="0" xfId="0" applyNumberFormat="1" applyFill="1" applyAlignment="1" applyProtection="1">
      <alignment horizontal="center" vertical="center"/>
      <protection locked="0"/>
    </xf>
    <xf numFmtId="49" fontId="13" fillId="10" borderId="0" xfId="0" applyNumberFormat="1" applyFont="1" applyFill="1" applyAlignment="1" applyProtection="1">
      <alignment horizontal="right" vertical="center"/>
      <protection locked="0"/>
    </xf>
    <xf numFmtId="49" fontId="0" fillId="10" borderId="0" xfId="0" applyNumberFormat="1" applyFill="1" applyAlignment="1" applyProtection="1">
      <alignment vertical="center"/>
      <protection locked="0"/>
    </xf>
    <xf numFmtId="49" fontId="44" fillId="11" borderId="43" xfId="0" applyNumberFormat="1" applyFont="1" applyFill="1" applyBorder="1" applyAlignment="1">
      <alignment vertical="center"/>
    </xf>
    <xf numFmtId="49" fontId="44" fillId="10" borderId="0" xfId="0" applyNumberFormat="1" applyFont="1" applyFill="1" applyAlignment="1">
      <alignment horizontal="right" vertical="center"/>
    </xf>
    <xf numFmtId="0" fontId="9" fillId="5" borderId="43" xfId="0" applyFont="1" applyFill="1" applyBorder="1" applyAlignment="1">
      <alignment vertical="center"/>
    </xf>
    <xf numFmtId="0" fontId="9" fillId="10" borderId="0" xfId="0" applyFont="1" applyFill="1" applyAlignment="1">
      <alignment vertical="center"/>
    </xf>
    <xf numFmtId="0" fontId="71" fillId="10" borderId="0" xfId="0" applyFont="1" applyFill="1" applyAlignment="1">
      <alignment horizontal="center" vertical="center" wrapText="1"/>
    </xf>
    <xf numFmtId="0" fontId="38" fillId="17" borderId="46" xfId="0" applyFont="1" applyFill="1" applyBorder="1" applyAlignment="1">
      <alignment vertical="center" wrapText="1"/>
    </xf>
    <xf numFmtId="0" fontId="38" fillId="10" borderId="0" xfId="0" applyFont="1" applyFill="1" applyAlignment="1">
      <alignment vertical="center" wrapText="1"/>
    </xf>
    <xf numFmtId="0" fontId="38" fillId="10" borderId="0" xfId="0" applyFont="1" applyFill="1" applyAlignment="1">
      <alignment wrapText="1"/>
    </xf>
    <xf numFmtId="0" fontId="72" fillId="0" borderId="0" xfId="0" applyFont="1" applyAlignment="1">
      <alignment vertical="center"/>
    </xf>
    <xf numFmtId="0" fontId="25" fillId="0" borderId="0" xfId="0" applyFont="1" applyAlignment="1">
      <alignment vertical="center"/>
    </xf>
    <xf numFmtId="0" fontId="69" fillId="10" borderId="0" xfId="0" applyFont="1" applyFill="1" applyAlignment="1">
      <alignment horizontal="right"/>
    </xf>
    <xf numFmtId="0" fontId="26" fillId="10" borderId="0" xfId="0" applyFont="1" applyFill="1" applyAlignment="1">
      <alignment horizontal="left" vertical="center" wrapText="1"/>
    </xf>
    <xf numFmtId="0" fontId="26" fillId="10" borderId="43" xfId="0" applyFont="1" applyFill="1" applyBorder="1" applyAlignment="1">
      <alignment horizontal="left" vertical="center" wrapText="1"/>
    </xf>
    <xf numFmtId="0" fontId="23" fillId="19" borderId="36" xfId="0" applyFont="1" applyFill="1" applyBorder="1"/>
    <xf numFmtId="0" fontId="23" fillId="19" borderId="43" xfId="0" applyFont="1" applyFill="1" applyBorder="1"/>
    <xf numFmtId="0" fontId="23" fillId="19" borderId="44" xfId="0" applyFont="1" applyFill="1" applyBorder="1"/>
    <xf numFmtId="0" fontId="0" fillId="10" borderId="0" xfId="0" applyFill="1" applyAlignment="1">
      <alignment horizontal="right"/>
    </xf>
    <xf numFmtId="0" fontId="23" fillId="10" borderId="0" xfId="0" applyFont="1" applyFill="1" applyAlignment="1">
      <alignment horizontal="center" vertical="center"/>
    </xf>
    <xf numFmtId="0" fontId="34" fillId="10" borderId="0" xfId="0" applyFont="1" applyFill="1" applyAlignment="1">
      <alignment horizontal="right" wrapText="1"/>
    </xf>
    <xf numFmtId="0" fontId="77" fillId="0" borderId="40" xfId="0" applyFont="1" applyBorder="1" applyAlignment="1">
      <alignment horizontal="center" vertical="center" wrapText="1"/>
    </xf>
    <xf numFmtId="0" fontId="26" fillId="10" borderId="0" xfId="0" applyFont="1" applyFill="1" applyAlignment="1">
      <alignment horizontal="center" vertical="center" wrapText="1"/>
    </xf>
    <xf numFmtId="0" fontId="34" fillId="10" borderId="0" xfId="0" applyFont="1" applyFill="1"/>
    <xf numFmtId="0" fontId="39" fillId="14" borderId="12" xfId="0" applyFont="1" applyFill="1" applyBorder="1" applyAlignment="1">
      <alignment horizontal="center" vertical="center"/>
    </xf>
    <xf numFmtId="0" fontId="39" fillId="10" borderId="0" xfId="0" applyFont="1" applyFill="1" applyAlignment="1">
      <alignment horizontal="center" vertical="center"/>
    </xf>
    <xf numFmtId="0" fontId="19" fillId="0" borderId="4" xfId="0" applyFont="1" applyBorder="1" applyAlignment="1">
      <alignment horizontal="center" vertical="center" wrapText="1"/>
    </xf>
    <xf numFmtId="0" fontId="8" fillId="0" borderId="9" xfId="0" applyFont="1" applyBorder="1" applyAlignment="1">
      <alignment horizontal="center" vertical="center"/>
    </xf>
    <xf numFmtId="0" fontId="8" fillId="0" borderId="13" xfId="0" applyFont="1" applyBorder="1"/>
    <xf numFmtId="0" fontId="0" fillId="0" borderId="74" xfId="0" applyBorder="1"/>
    <xf numFmtId="0" fontId="0" fillId="0" borderId="76" xfId="0" applyBorder="1"/>
    <xf numFmtId="0" fontId="0" fillId="0" borderId="25" xfId="0" applyBorder="1"/>
    <xf numFmtId="0" fontId="8" fillId="0" borderId="40" xfId="0" applyFont="1" applyBorder="1" applyAlignment="1">
      <alignment horizontal="center" vertical="center"/>
    </xf>
    <xf numFmtId="0" fontId="8" fillId="0" borderId="2" xfId="0" applyFont="1" applyBorder="1"/>
    <xf numFmtId="0" fontId="0" fillId="0" borderId="54" xfId="0" applyBorder="1"/>
    <xf numFmtId="0" fontId="0" fillId="0" borderId="57" xfId="0" applyBorder="1"/>
    <xf numFmtId="0" fontId="8" fillId="0" borderId="56" xfId="0" applyFont="1" applyBorder="1" applyAlignment="1">
      <alignment horizontal="center" vertical="center"/>
    </xf>
    <xf numFmtId="0" fontId="8" fillId="0" borderId="5" xfId="0" applyFont="1" applyBorder="1"/>
    <xf numFmtId="0" fontId="0" fillId="0" borderId="58" xfId="0" applyBorder="1"/>
    <xf numFmtId="0" fontId="0" fillId="0" borderId="18" xfId="0" applyBorder="1"/>
    <xf numFmtId="0" fontId="8" fillId="0" borderId="12" xfId="0" applyFont="1" applyBorder="1" applyAlignment="1">
      <alignment horizontal="center" vertical="center"/>
    </xf>
    <xf numFmtId="0" fontId="8" fillId="0" borderId="21" xfId="0" applyFont="1" applyBorder="1"/>
    <xf numFmtId="0" fontId="0" fillId="0" borderId="55" xfId="0" applyBorder="1"/>
    <xf numFmtId="0" fontId="0" fillId="0" borderId="19" xfId="0" applyBorder="1"/>
    <xf numFmtId="0" fontId="8" fillId="0" borderId="36" xfId="0" applyFont="1" applyBorder="1" applyAlignment="1">
      <alignment horizontal="center" vertical="center"/>
    </xf>
    <xf numFmtId="0" fontId="8" fillId="0" borderId="36" xfId="0" applyFont="1" applyBorder="1"/>
    <xf numFmtId="0" fontId="0" fillId="0" borderId="68" xfId="0" applyBorder="1"/>
    <xf numFmtId="0" fontId="0" fillId="0" borderId="44" xfId="0" applyBorder="1"/>
    <xf numFmtId="0" fontId="8" fillId="0" borderId="44" xfId="0" applyFont="1" applyBorder="1" applyAlignment="1">
      <alignment horizontal="left" vertical="center" wrapText="1"/>
    </xf>
    <xf numFmtId="0" fontId="8" fillId="0" borderId="11" xfId="0" applyFont="1" applyBorder="1" applyAlignment="1">
      <alignment horizontal="center" vertical="center"/>
    </xf>
    <xf numFmtId="0" fontId="8" fillId="0" borderId="73" xfId="0" applyFont="1" applyBorder="1"/>
    <xf numFmtId="0" fontId="0" fillId="0" borderId="75" xfId="0" applyBorder="1"/>
    <xf numFmtId="0" fontId="0" fillId="0" borderId="77" xfId="0" applyBorder="1"/>
    <xf numFmtId="3" fontId="0" fillId="9" borderId="10" xfId="1" applyNumberFormat="1" applyFont="1" applyFill="1" applyBorder="1" applyAlignment="1">
      <alignment horizontal="right" vertical="center"/>
    </xf>
    <xf numFmtId="0" fontId="8" fillId="0" borderId="47" xfId="0" quotePrefix="1" applyFont="1" applyBorder="1"/>
    <xf numFmtId="0" fontId="8" fillId="0" borderId="68" xfId="0" applyFont="1" applyBorder="1"/>
    <xf numFmtId="0" fontId="0" fillId="0" borderId="65" xfId="0" applyBorder="1"/>
    <xf numFmtId="0" fontId="0" fillId="0" borderId="79" xfId="0" applyBorder="1"/>
    <xf numFmtId="3" fontId="0" fillId="9" borderId="34" xfId="1" applyNumberFormat="1" applyFont="1" applyFill="1" applyBorder="1" applyAlignment="1">
      <alignment horizontal="right" vertical="center"/>
    </xf>
    <xf numFmtId="0" fontId="8" fillId="0" borderId="44" xfId="0" applyFont="1" applyBorder="1"/>
    <xf numFmtId="0" fontId="8" fillId="0" borderId="60" xfId="0" applyFont="1" applyBorder="1" applyAlignment="1">
      <alignment horizontal="center" vertical="center"/>
    </xf>
    <xf numFmtId="0" fontId="8" fillId="0" borderId="20" xfId="0" applyFont="1" applyBorder="1"/>
    <xf numFmtId="0" fontId="0" fillId="0" borderId="52" xfId="0" applyBorder="1"/>
    <xf numFmtId="0" fontId="0" fillId="0" borderId="17" xfId="0" applyBorder="1"/>
    <xf numFmtId="0" fontId="11" fillId="13" borderId="44" xfId="0" applyFont="1" applyFill="1" applyBorder="1"/>
    <xf numFmtId="0" fontId="8" fillId="0" borderId="39" xfId="0" applyFont="1" applyBorder="1" applyAlignment="1">
      <alignment horizontal="center" vertical="center"/>
    </xf>
    <xf numFmtId="0" fontId="8" fillId="0" borderId="62" xfId="0" applyFont="1" applyBorder="1"/>
    <xf numFmtId="0" fontId="0" fillId="0" borderId="49" xfId="0" applyBorder="1"/>
    <xf numFmtId="0" fontId="0" fillId="0" borderId="69" xfId="0" applyBorder="1"/>
    <xf numFmtId="0" fontId="0" fillId="10" borderId="16" xfId="0" applyFill="1" applyBorder="1"/>
    <xf numFmtId="0" fontId="8" fillId="10" borderId="43" xfId="0" applyFont="1" applyFill="1" applyBorder="1" applyAlignment="1">
      <alignment horizontal="center" vertical="center"/>
    </xf>
    <xf numFmtId="0" fontId="8" fillId="10" borderId="43" xfId="0" applyFont="1" applyFill="1" applyBorder="1"/>
    <xf numFmtId="0" fontId="0" fillId="10" borderId="49" xfId="0" applyFill="1" applyBorder="1"/>
    <xf numFmtId="168" fontId="0" fillId="10" borderId="43" xfId="1" applyNumberFormat="1" applyFont="1" applyFill="1" applyBorder="1"/>
    <xf numFmtId="0" fontId="8" fillId="0" borderId="63" xfId="0" applyFont="1" applyBorder="1"/>
    <xf numFmtId="0" fontId="0" fillId="0" borderId="42" xfId="0" applyBorder="1"/>
    <xf numFmtId="0" fontId="0" fillId="0" borderId="59" xfId="0" applyBorder="1"/>
    <xf numFmtId="0" fontId="8" fillId="0" borderId="47" xfId="0" applyFont="1" applyBorder="1"/>
    <xf numFmtId="0" fontId="8" fillId="0" borderId="49" xfId="0" applyFont="1" applyBorder="1"/>
    <xf numFmtId="0" fontId="55" fillId="22" borderId="64" xfId="0" applyFont="1" applyFill="1" applyBorder="1"/>
    <xf numFmtId="0" fontId="55" fillId="10" borderId="0" xfId="0" applyFont="1" applyFill="1"/>
    <xf numFmtId="3" fontId="0" fillId="0" borderId="40" xfId="1" applyNumberFormat="1" applyFont="1" applyBorder="1" applyAlignment="1" applyProtection="1">
      <alignment horizontal="right" vertical="center"/>
      <protection locked="0"/>
    </xf>
    <xf numFmtId="3" fontId="0" fillId="0" borderId="56" xfId="1" applyNumberFormat="1" applyFont="1" applyBorder="1" applyAlignment="1" applyProtection="1">
      <alignment horizontal="right" vertical="center"/>
      <protection locked="0"/>
    </xf>
    <xf numFmtId="3" fontId="0" fillId="0" borderId="39" xfId="1" applyNumberFormat="1" applyFont="1" applyBorder="1" applyAlignment="1" applyProtection="1">
      <alignment horizontal="right" vertical="center"/>
      <protection locked="0"/>
    </xf>
    <xf numFmtId="3" fontId="0" fillId="0" borderId="34" xfId="1" applyNumberFormat="1" applyFont="1" applyBorder="1" applyAlignment="1" applyProtection="1">
      <alignment horizontal="right" vertical="center"/>
      <protection locked="0"/>
    </xf>
    <xf numFmtId="3" fontId="0" fillId="10" borderId="34" xfId="1" applyNumberFormat="1" applyFont="1" applyFill="1" applyBorder="1" applyAlignment="1" applyProtection="1">
      <alignment horizontal="right"/>
      <protection locked="0"/>
    </xf>
    <xf numFmtId="3" fontId="0" fillId="10" borderId="34" xfId="1" applyNumberFormat="1" applyFont="1" applyFill="1" applyBorder="1" applyProtection="1">
      <protection locked="0"/>
    </xf>
    <xf numFmtId="0" fontId="7" fillId="10" borderId="0" xfId="3" applyFont="1" applyFill="1"/>
    <xf numFmtId="0" fontId="22" fillId="10" borderId="0" xfId="3" applyFont="1" applyFill="1" applyAlignment="1">
      <alignment horizontal="center"/>
    </xf>
    <xf numFmtId="0" fontId="13" fillId="10" borderId="0" xfId="3" applyFont="1" applyFill="1" applyAlignment="1">
      <alignment horizontal="left" vertical="center"/>
    </xf>
    <xf numFmtId="0" fontId="8" fillId="10" borderId="0" xfId="3" applyFill="1" applyAlignment="1">
      <alignment horizontal="left" vertical="center"/>
    </xf>
    <xf numFmtId="0" fontId="27" fillId="10" borderId="0" xfId="3" applyFont="1" applyFill="1"/>
    <xf numFmtId="0" fontId="42" fillId="10" borderId="0" xfId="3" applyFont="1" applyFill="1" applyAlignment="1">
      <alignment vertical="top"/>
    </xf>
    <xf numFmtId="0" fontId="7" fillId="10" borderId="0" xfId="3" applyFont="1" applyFill="1" applyAlignment="1">
      <alignment vertical="center"/>
    </xf>
    <xf numFmtId="0" fontId="24" fillId="10" borderId="0" xfId="3" applyFont="1" applyFill="1"/>
    <xf numFmtId="0" fontId="38" fillId="10" borderId="0" xfId="3" applyFont="1" applyFill="1" applyAlignment="1">
      <alignment vertical="center" wrapText="1"/>
    </xf>
    <xf numFmtId="0" fontId="8" fillId="10" borderId="0" xfId="3" applyFill="1" applyAlignment="1">
      <alignment vertical="center" wrapText="1"/>
    </xf>
    <xf numFmtId="0" fontId="26" fillId="9" borderId="36" xfId="3" applyFont="1" applyFill="1" applyBorder="1" applyAlignment="1">
      <alignment vertical="center"/>
    </xf>
    <xf numFmtId="0" fontId="8" fillId="9" borderId="43" xfId="3" applyFill="1" applyBorder="1" applyAlignment="1">
      <alignment vertical="center" wrapText="1"/>
    </xf>
    <xf numFmtId="0" fontId="8" fillId="4" borderId="34" xfId="3" applyFill="1" applyBorder="1"/>
    <xf numFmtId="0" fontId="24" fillId="10" borderId="0" xfId="3" applyFont="1" applyFill="1" applyAlignment="1">
      <alignment horizontal="left" wrapText="1"/>
    </xf>
    <xf numFmtId="0" fontId="23" fillId="10" borderId="0" xfId="3" applyFont="1" applyFill="1" applyAlignment="1">
      <alignment horizontal="left"/>
    </xf>
    <xf numFmtId="0" fontId="7" fillId="10" borderId="0" xfId="3" applyFont="1" applyFill="1" applyAlignment="1">
      <alignment horizontal="center" vertical="center" wrapText="1"/>
    </xf>
    <xf numFmtId="0" fontId="39" fillId="14" borderId="39" xfId="3" applyFont="1" applyFill="1" applyBorder="1" applyAlignment="1">
      <alignment horizontal="center" vertical="center"/>
    </xf>
    <xf numFmtId="0" fontId="39" fillId="14" borderId="12" xfId="3" applyFont="1" applyFill="1" applyBorder="1" applyAlignment="1">
      <alignment horizontal="center" vertical="center"/>
    </xf>
    <xf numFmtId="0" fontId="41" fillId="10" borderId="0" xfId="3" applyFont="1" applyFill="1"/>
    <xf numFmtId="3" fontId="8" fillId="2" borderId="40" xfId="3" applyNumberFormat="1" applyFill="1" applyBorder="1"/>
    <xf numFmtId="3" fontId="8" fillId="9" borderId="56" xfId="3" applyNumberFormat="1" applyFill="1" applyBorder="1"/>
    <xf numFmtId="3" fontId="8" fillId="2" borderId="56" xfId="3" applyNumberFormat="1" applyFill="1" applyBorder="1"/>
    <xf numFmtId="3" fontId="8" fillId="2" borderId="12" xfId="3" applyNumberFormat="1" applyFill="1" applyBorder="1"/>
    <xf numFmtId="3" fontId="67" fillId="9" borderId="34" xfId="3" applyNumberFormat="1" applyFont="1" applyFill="1" applyBorder="1"/>
    <xf numFmtId="165" fontId="22" fillId="0" borderId="0" xfId="3" applyNumberFormat="1" applyFont="1" applyAlignment="1">
      <alignment horizontal="center"/>
    </xf>
    <xf numFmtId="0" fontId="42" fillId="15" borderId="34" xfId="3" applyFont="1" applyFill="1" applyBorder="1" applyAlignment="1">
      <alignment horizontal="right" vertical="top" wrapText="1"/>
    </xf>
    <xf numFmtId="0" fontId="22" fillId="10" borderId="49" xfId="3" applyFont="1" applyFill="1" applyBorder="1"/>
    <xf numFmtId="0" fontId="36" fillId="10" borderId="49" xfId="3" applyFont="1" applyFill="1" applyBorder="1" applyAlignment="1">
      <alignment horizontal="center" vertical="center" wrapText="1"/>
    </xf>
    <xf numFmtId="0" fontId="30" fillId="10" borderId="49" xfId="3" applyFont="1" applyFill="1" applyBorder="1" applyAlignment="1">
      <alignment vertical="top" wrapText="1"/>
    </xf>
    <xf numFmtId="0" fontId="15" fillId="0" borderId="1" xfId="3" applyFont="1" applyBorder="1" applyAlignment="1">
      <alignment horizontal="center" vertical="center" wrapText="1"/>
    </xf>
    <xf numFmtId="0" fontId="15" fillId="0" borderId="51" xfId="3" applyFont="1" applyBorder="1" applyAlignment="1">
      <alignment horizontal="center" vertical="center" wrapText="1"/>
    </xf>
    <xf numFmtId="0" fontId="15" fillId="0" borderId="1" xfId="3" applyFont="1" applyBorder="1" applyAlignment="1">
      <alignment horizontal="center" vertical="center"/>
    </xf>
    <xf numFmtId="0" fontId="15" fillId="0" borderId="51" xfId="3" applyFont="1" applyBorder="1" applyAlignment="1">
      <alignment horizontal="center" vertical="center"/>
    </xf>
    <xf numFmtId="0" fontId="19" fillId="10" borderId="0" xfId="3" applyFont="1" applyFill="1"/>
    <xf numFmtId="0" fontId="8" fillId="0" borderId="61" xfId="3" applyBorder="1" applyAlignment="1">
      <alignment horizontal="center" wrapText="1"/>
    </xf>
    <xf numFmtId="0" fontId="36" fillId="14" borderId="10" xfId="3" applyFont="1" applyFill="1" applyBorder="1" applyAlignment="1">
      <alignment horizontal="center" vertical="center" wrapText="1"/>
    </xf>
    <xf numFmtId="0" fontId="8" fillId="0" borderId="7" xfId="3" applyBorder="1" applyAlignment="1">
      <alignment horizontal="right" vertical="center" wrapText="1"/>
    </xf>
    <xf numFmtId="0" fontId="8" fillId="0" borderId="23" xfId="3" applyBorder="1" applyAlignment="1">
      <alignment horizontal="center"/>
    </xf>
    <xf numFmtId="0" fontId="8" fillId="0" borderId="20" xfId="3" applyBorder="1" applyAlignment="1">
      <alignment horizontal="center"/>
    </xf>
    <xf numFmtId="0" fontId="39" fillId="14" borderId="71" xfId="3" applyFont="1" applyFill="1" applyBorder="1" applyAlignment="1">
      <alignment horizontal="center" vertical="center"/>
    </xf>
    <xf numFmtId="0" fontId="18" fillId="0" borderId="30" xfId="3" applyFont="1" applyBorder="1" applyAlignment="1">
      <alignment horizontal="center" vertical="center" wrapText="1"/>
    </xf>
    <xf numFmtId="37" fontId="0" fillId="10" borderId="0" xfId="1" applyNumberFormat="1" applyFont="1" applyFill="1" applyAlignment="1">
      <alignment vertical="center"/>
    </xf>
    <xf numFmtId="0" fontId="8" fillId="10" borderId="0" xfId="3" applyFill="1" applyAlignment="1">
      <alignment vertical="center"/>
    </xf>
    <xf numFmtId="0" fontId="18" fillId="0" borderId="4" xfId="3" applyFont="1" applyBorder="1" applyAlignment="1">
      <alignment horizontal="center" vertical="center" wrapText="1"/>
    </xf>
    <xf numFmtId="168" fontId="0" fillId="4" borderId="34" xfId="1" applyNumberFormat="1" applyFont="1" applyFill="1" applyBorder="1" applyAlignment="1">
      <alignment horizontal="right" vertical="center"/>
    </xf>
    <xf numFmtId="168" fontId="0" fillId="10" borderId="0" xfId="1" applyNumberFormat="1" applyFont="1" applyFill="1" applyAlignment="1">
      <alignment vertical="center"/>
    </xf>
    <xf numFmtId="0" fontId="19" fillId="10" borderId="0" xfId="3" applyFont="1" applyFill="1" applyAlignment="1">
      <alignment wrapText="1"/>
    </xf>
    <xf numFmtId="0" fontId="8" fillId="2" borderId="34" xfId="3" applyFill="1" applyBorder="1"/>
    <xf numFmtId="0" fontId="21" fillId="10" borderId="0" xfId="3" applyFont="1" applyFill="1"/>
    <xf numFmtId="0" fontId="8" fillId="13" borderId="34" xfId="3" applyFill="1" applyBorder="1" applyAlignment="1">
      <alignment vertical="top"/>
    </xf>
    <xf numFmtId="0" fontId="37" fillId="10" borderId="0" xfId="3" applyFont="1" applyFill="1" applyAlignment="1">
      <alignment horizontal="left" vertical="top" wrapText="1"/>
    </xf>
    <xf numFmtId="0" fontId="56" fillId="0" borderId="0" xfId="3" applyFont="1"/>
    <xf numFmtId="0" fontId="32" fillId="10" borderId="0" xfId="0" applyFont="1" applyFill="1" applyAlignment="1">
      <alignment vertical="center"/>
    </xf>
    <xf numFmtId="0" fontId="79" fillId="10" borderId="0" xfId="0" applyFont="1" applyFill="1" applyAlignment="1">
      <alignment vertical="center"/>
    </xf>
    <xf numFmtId="0" fontId="10" fillId="10" borderId="0" xfId="0" applyFont="1" applyFill="1" applyAlignment="1">
      <alignment vertical="center"/>
    </xf>
    <xf numFmtId="0" fontId="13" fillId="10" borderId="0" xfId="0" applyFont="1" applyFill="1" applyAlignment="1">
      <alignment horizontal="left" vertical="center"/>
    </xf>
    <xf numFmtId="0" fontId="0" fillId="10" borderId="0" xfId="0" applyFill="1" applyAlignment="1">
      <alignment horizontal="left" vertical="center"/>
    </xf>
    <xf numFmtId="0" fontId="0" fillId="10" borderId="45" xfId="0" applyFill="1" applyBorder="1"/>
    <xf numFmtId="0" fontId="52" fillId="10" borderId="0" xfId="0" applyFont="1" applyFill="1" applyAlignment="1">
      <alignment horizontal="center" wrapText="1"/>
    </xf>
    <xf numFmtId="0" fontId="13" fillId="10" borderId="0" xfId="0" applyFont="1" applyFill="1"/>
    <xf numFmtId="0" fontId="21" fillId="10" borderId="0" xfId="0" applyFont="1" applyFill="1" applyAlignment="1" applyProtection="1">
      <alignment wrapText="1"/>
      <protection locked="0"/>
    </xf>
    <xf numFmtId="0" fontId="8" fillId="10" borderId="0" xfId="0" applyFont="1" applyFill="1" applyAlignment="1" applyProtection="1">
      <alignment horizontal="right" vertical="center"/>
      <protection locked="0"/>
    </xf>
    <xf numFmtId="0" fontId="8" fillId="10" borderId="0" xfId="2" applyFont="1" applyFill="1" applyAlignment="1">
      <alignment vertical="center"/>
      <protection locked="0"/>
    </xf>
    <xf numFmtId="0" fontId="8" fillId="10" borderId="0" xfId="0" applyFont="1" applyFill="1" applyAlignment="1" applyProtection="1">
      <alignment vertical="center" wrapText="1"/>
      <protection locked="0"/>
    </xf>
    <xf numFmtId="0" fontId="8" fillId="10" borderId="0" xfId="0" applyFont="1" applyFill="1" applyProtection="1">
      <protection locked="0"/>
    </xf>
    <xf numFmtId="0" fontId="8" fillId="10" borderId="0" xfId="0" applyFont="1" applyFill="1" applyAlignment="1" applyProtection="1">
      <alignment horizontal="right" vertical="top"/>
      <protection locked="0"/>
    </xf>
    <xf numFmtId="0" fontId="13" fillId="10" borderId="0" xfId="0" applyFont="1" applyFill="1" applyAlignment="1">
      <alignment horizontal="center"/>
    </xf>
    <xf numFmtId="0" fontId="14" fillId="0" borderId="3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72"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3" xfId="0" applyFont="1" applyBorder="1" applyAlignment="1">
      <alignment horizontal="center" vertical="center" wrapText="1"/>
    </xf>
    <xf numFmtId="0" fontId="14" fillId="10" borderId="0" xfId="0" applyFont="1" applyFill="1" applyAlignment="1">
      <alignment horizontal="center" vertical="center" wrapText="1"/>
    </xf>
    <xf numFmtId="0" fontId="15" fillId="0" borderId="34" xfId="0" applyFont="1" applyBorder="1" applyAlignment="1">
      <alignment horizontal="center" wrapText="1"/>
    </xf>
    <xf numFmtId="0" fontId="15" fillId="0" borderId="67" xfId="0" applyFont="1" applyBorder="1" applyAlignment="1">
      <alignment horizontal="center" wrapText="1"/>
    </xf>
    <xf numFmtId="0" fontId="15" fillId="10" borderId="34" xfId="0" applyFont="1" applyFill="1" applyBorder="1" applyAlignment="1">
      <alignment horizontal="center" wrapText="1"/>
    </xf>
    <xf numFmtId="0" fontId="15" fillId="0" borderId="68" xfId="0" applyFont="1" applyBorder="1" applyAlignment="1">
      <alignment horizontal="center" wrapText="1"/>
    </xf>
    <xf numFmtId="0" fontId="15" fillId="0" borderId="44" xfId="0" applyFont="1" applyBorder="1" applyAlignment="1">
      <alignment horizontal="center" wrapText="1"/>
    </xf>
    <xf numFmtId="0" fontId="15" fillId="10" borderId="0" xfId="0" applyFont="1" applyFill="1" applyAlignment="1">
      <alignment horizontal="center" wrapText="1"/>
    </xf>
    <xf numFmtId="0" fontId="0" fillId="0" borderId="29" xfId="0" applyBorder="1" applyAlignment="1">
      <alignment horizontal="right" vertical="center" wrapText="1"/>
    </xf>
    <xf numFmtId="0" fontId="0" fillId="0" borderId="24" xfId="0" applyBorder="1" applyAlignment="1">
      <alignment horizontal="right" vertical="center" wrapText="1"/>
    </xf>
    <xf numFmtId="0" fontId="14" fillId="10" borderId="0" xfId="0" applyFont="1" applyFill="1" applyAlignment="1">
      <alignment horizontal="right" vertical="center" wrapText="1"/>
    </xf>
    <xf numFmtId="3" fontId="0" fillId="2" borderId="57" xfId="0" applyNumberFormat="1" applyFill="1" applyBorder="1" applyAlignment="1">
      <alignment vertical="top" wrapText="1"/>
    </xf>
    <xf numFmtId="164" fontId="0" fillId="10" borderId="0" xfId="0" applyNumberFormat="1" applyFill="1" applyAlignment="1">
      <alignment horizontal="center" vertical="center"/>
    </xf>
    <xf numFmtId="3" fontId="0" fillId="2" borderId="18" xfId="0" applyNumberFormat="1" applyFill="1" applyBorder="1" applyAlignment="1">
      <alignment vertical="top" wrapText="1"/>
    </xf>
    <xf numFmtId="3" fontId="0" fillId="2" borderId="59" xfId="0" applyNumberFormat="1" applyFill="1" applyBorder="1" applyAlignment="1">
      <alignment vertical="top" wrapText="1"/>
    </xf>
    <xf numFmtId="0" fontId="20" fillId="0" borderId="0" xfId="0" applyFont="1" applyAlignment="1">
      <alignment vertical="center" wrapText="1"/>
    </xf>
    <xf numFmtId="3" fontId="0" fillId="2" borderId="11" xfId="0" applyNumberFormat="1" applyFill="1" applyBorder="1" applyAlignment="1">
      <alignment vertical="center" wrapText="1"/>
    </xf>
    <xf numFmtId="3" fontId="8" fillId="2" borderId="11" xfId="0" applyNumberFormat="1" applyFont="1" applyFill="1" applyBorder="1" applyAlignment="1">
      <alignment vertical="center" wrapText="1"/>
    </xf>
    <xf numFmtId="3" fontId="0" fillId="2" borderId="16" xfId="0" applyNumberFormat="1" applyFill="1" applyBorder="1" applyAlignment="1">
      <alignment vertical="center" wrapText="1"/>
    </xf>
    <xf numFmtId="3" fontId="0" fillId="2" borderId="28" xfId="0" applyNumberFormat="1" applyFill="1" applyBorder="1" applyAlignment="1">
      <alignment vertical="center" wrapText="1"/>
    </xf>
    <xf numFmtId="0" fontId="20" fillId="10" borderId="0" xfId="0" applyFont="1" applyFill="1" applyAlignment="1">
      <alignment vertical="center" wrapText="1"/>
    </xf>
    <xf numFmtId="3" fontId="0" fillId="18" borderId="52" xfId="0" applyNumberFormat="1" applyFill="1" applyBorder="1" applyAlignment="1">
      <alignment vertical="center" wrapText="1"/>
    </xf>
    <xf numFmtId="0" fontId="29" fillId="5" borderId="34" xfId="0" applyFont="1" applyFill="1" applyBorder="1" applyAlignment="1">
      <alignment vertical="top"/>
    </xf>
    <xf numFmtId="0" fontId="8" fillId="10" borderId="0" xfId="0" quotePrefix="1" applyFont="1" applyFill="1"/>
    <xf numFmtId="0" fontId="0" fillId="18" borderId="34" xfId="0" applyFill="1" applyBorder="1"/>
    <xf numFmtId="0" fontId="0" fillId="10" borderId="0" xfId="0" applyFill="1" applyProtection="1">
      <protection locked="0"/>
    </xf>
    <xf numFmtId="0" fontId="32" fillId="10" borderId="0" xfId="0" applyFont="1" applyFill="1" applyAlignment="1">
      <alignment horizontal="left" vertical="center"/>
    </xf>
    <xf numFmtId="0" fontId="14" fillId="0" borderId="1"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0" xfId="0" applyFont="1" applyBorder="1" applyAlignment="1">
      <alignment horizontal="center" vertical="center"/>
    </xf>
    <xf numFmtId="0" fontId="8" fillId="0" borderId="31" xfId="0" applyFont="1" applyBorder="1" applyAlignment="1">
      <alignment wrapText="1"/>
    </xf>
    <xf numFmtId="0" fontId="15" fillId="0" borderId="61" xfId="0" applyFont="1" applyBorder="1" applyAlignment="1">
      <alignment horizontal="center" wrapText="1"/>
    </xf>
    <xf numFmtId="0" fontId="65" fillId="10" borderId="10" xfId="0" applyFont="1" applyFill="1" applyBorder="1" applyAlignment="1">
      <alignment horizontal="center" wrapText="1"/>
    </xf>
    <xf numFmtId="0" fontId="16" fillId="0" borderId="10" xfId="0" applyFont="1" applyBorder="1" applyAlignment="1">
      <alignment horizontal="center" wrapText="1"/>
    </xf>
    <xf numFmtId="0" fontId="15" fillId="0" borderId="66" xfId="0" applyFont="1" applyBorder="1" applyAlignment="1">
      <alignment horizontal="center" wrapText="1"/>
    </xf>
    <xf numFmtId="0" fontId="0" fillId="0" borderId="36" xfId="0" applyBorder="1" applyAlignment="1">
      <alignment horizontal="right" vertical="center" wrapText="1"/>
    </xf>
    <xf numFmtId="0" fontId="0" fillId="0" borderId="67" xfId="0" applyBorder="1" applyAlignment="1">
      <alignment horizontal="right" vertical="center" wrapText="1"/>
    </xf>
    <xf numFmtId="3" fontId="0" fillId="2" borderId="57" xfId="0" applyNumberFormat="1" applyFill="1" applyBorder="1" applyAlignment="1">
      <alignment vertical="center" wrapText="1"/>
    </xf>
    <xf numFmtId="3" fontId="0" fillId="2" borderId="18" xfId="0" applyNumberFormat="1" applyFill="1" applyBorder="1" applyAlignment="1">
      <alignment vertical="center" wrapText="1"/>
    </xf>
    <xf numFmtId="3" fontId="0" fillId="2" borderId="59" xfId="0" applyNumberFormat="1" applyFill="1" applyBorder="1" applyAlignment="1">
      <alignment vertical="center" wrapText="1"/>
    </xf>
    <xf numFmtId="3" fontId="0" fillId="2" borderId="29" xfId="0" applyNumberFormat="1" applyFill="1" applyBorder="1" applyAlignment="1">
      <alignment vertical="center" wrapText="1"/>
    </xf>
    <xf numFmtId="3" fontId="0" fillId="2" borderId="34" xfId="0" applyNumberFormat="1" applyFill="1" applyBorder="1" applyAlignment="1">
      <alignment vertical="center" wrapText="1"/>
    </xf>
    <xf numFmtId="3" fontId="0" fillId="4" borderId="52" xfId="0" applyNumberFormat="1" applyFill="1" applyBorder="1" applyAlignment="1">
      <alignment vertical="center" wrapText="1"/>
    </xf>
    <xf numFmtId="3" fontId="0" fillId="10" borderId="0" xfId="0" applyNumberFormat="1" applyFill="1" applyAlignment="1">
      <alignment vertical="center"/>
    </xf>
    <xf numFmtId="0" fontId="8" fillId="18" borderId="0" xfId="0" applyFont="1" applyFill="1" applyAlignment="1">
      <alignment horizontal="right" vertical="top"/>
    </xf>
    <xf numFmtId="0" fontId="8" fillId="18" borderId="19" xfId="0" applyFont="1" applyFill="1" applyBorder="1" applyAlignment="1">
      <alignment horizontal="left" vertical="top"/>
    </xf>
    <xf numFmtId="0" fontId="0" fillId="10" borderId="0" xfId="0" applyFill="1" applyAlignment="1">
      <alignment horizontal="right" vertical="top" wrapText="1"/>
    </xf>
    <xf numFmtId="0" fontId="8" fillId="0" borderId="0" xfId="0" applyFont="1" applyAlignment="1">
      <alignment horizontal="right" vertical="top"/>
    </xf>
    <xf numFmtId="0" fontId="19" fillId="0" borderId="0" xfId="0" applyFont="1" applyAlignment="1">
      <alignment wrapText="1"/>
    </xf>
    <xf numFmtId="0" fontId="55" fillId="10" borderId="0" xfId="0" applyFont="1" applyFill="1" applyAlignment="1">
      <alignment horizontal="left" vertical="center"/>
    </xf>
    <xf numFmtId="0" fontId="8" fillId="10" borderId="0" xfId="0" applyFont="1" applyFill="1" applyAlignment="1">
      <alignment horizontal="left" vertical="center" wrapText="1"/>
    </xf>
    <xf numFmtId="0" fontId="0" fillId="0" borderId="0" xfId="0" applyProtection="1">
      <protection locked="0"/>
    </xf>
    <xf numFmtId="0" fontId="14" fillId="0" borderId="32" xfId="0" applyFont="1" applyBorder="1" applyAlignment="1">
      <alignment horizontal="left" vertical="center" wrapText="1"/>
    </xf>
    <xf numFmtId="0" fontId="16" fillId="0" borderId="0" xfId="0" applyFont="1" applyAlignment="1">
      <alignment horizontal="center" wrapText="1"/>
    </xf>
    <xf numFmtId="0" fontId="15" fillId="0" borderId="37" xfId="0" applyFont="1" applyBorder="1" applyAlignment="1">
      <alignment horizontal="center" wrapText="1"/>
    </xf>
    <xf numFmtId="0" fontId="15" fillId="0" borderId="60" xfId="0" applyFont="1" applyBorder="1" applyAlignment="1">
      <alignment horizontal="center" wrapText="1"/>
    </xf>
    <xf numFmtId="3" fontId="0" fillId="2" borderId="51" xfId="0" applyNumberFormat="1" applyFill="1" applyBorder="1" applyAlignment="1">
      <alignment vertical="center" wrapText="1"/>
    </xf>
    <xf numFmtId="3" fontId="0" fillId="2" borderId="38" xfId="0" applyNumberFormat="1" applyFill="1" applyBorder="1" applyAlignment="1">
      <alignment vertical="center" wrapText="1"/>
    </xf>
    <xf numFmtId="0" fontId="18" fillId="0" borderId="35" xfId="0" applyFont="1" applyBorder="1" applyAlignment="1">
      <alignment horizontal="center" vertical="center" wrapText="1"/>
    </xf>
    <xf numFmtId="3" fontId="0" fillId="2" borderId="27" xfId="0" applyNumberFormat="1" applyFill="1" applyBorder="1" applyAlignment="1">
      <alignment vertical="center" wrapText="1"/>
    </xf>
    <xf numFmtId="3" fontId="0" fillId="2" borderId="69" xfId="0" applyNumberFormat="1" applyFill="1" applyBorder="1" applyAlignment="1">
      <alignment vertical="center" wrapText="1"/>
    </xf>
    <xf numFmtId="0" fontId="8" fillId="10" borderId="0" xfId="0" applyFont="1" applyFill="1" applyAlignment="1">
      <alignment horizontal="right" vertical="top"/>
    </xf>
    <xf numFmtId="0" fontId="8" fillId="10" borderId="0" xfId="0" applyFont="1" applyFill="1" applyAlignment="1">
      <alignment vertical="center"/>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78" xfId="0" applyFont="1" applyBorder="1" applyAlignment="1">
      <alignment horizontal="center" vertical="center"/>
    </xf>
    <xf numFmtId="0" fontId="0" fillId="10" borderId="0" xfId="0" applyFill="1" applyAlignment="1">
      <alignment horizontal="center" vertical="center"/>
    </xf>
    <xf numFmtId="0" fontId="15" fillId="0" borderId="14" xfId="0" applyFont="1" applyBorder="1" applyAlignment="1">
      <alignment horizontal="center" wrapText="1"/>
    </xf>
    <xf numFmtId="0" fontId="15" fillId="0" borderId="47" xfId="0" applyFont="1" applyBorder="1" applyAlignment="1">
      <alignment horizontal="center" wrapText="1"/>
    </xf>
    <xf numFmtId="3" fontId="0" fillId="2" borderId="24" xfId="0" applyNumberFormat="1" applyFill="1" applyBorder="1" applyAlignment="1">
      <alignment vertical="center" wrapText="1"/>
    </xf>
    <xf numFmtId="3" fontId="0" fillId="2" borderId="53" xfId="0" applyNumberFormat="1" applyFill="1" applyBorder="1" applyAlignment="1">
      <alignment vertical="center" wrapText="1"/>
    </xf>
    <xf numFmtId="3" fontId="0" fillId="2" borderId="68" xfId="0" applyNumberFormat="1" applyFill="1" applyBorder="1" applyAlignment="1">
      <alignment vertical="center"/>
    </xf>
    <xf numFmtId="3" fontId="0" fillId="2" borderId="78" xfId="0" applyNumberFormat="1" applyFill="1" applyBorder="1" applyAlignment="1">
      <alignment vertical="center" wrapText="1"/>
    </xf>
    <xf numFmtId="3" fontId="8" fillId="2" borderId="34" xfId="0" applyNumberFormat="1" applyFont="1" applyFill="1" applyBorder="1" applyAlignment="1">
      <alignment vertical="center" wrapText="1"/>
    </xf>
    <xf numFmtId="0" fontId="0" fillId="10" borderId="0" xfId="0" applyFill="1" applyAlignment="1">
      <alignment vertical="top" wrapText="1"/>
    </xf>
    <xf numFmtId="0" fontId="20" fillId="10" borderId="0" xfId="0" applyFont="1" applyFill="1" applyAlignment="1">
      <alignment vertical="top" wrapText="1"/>
    </xf>
    <xf numFmtId="3" fontId="0" fillId="4" borderId="52" xfId="0" applyNumberFormat="1" applyFill="1" applyBorder="1" applyAlignment="1">
      <alignment vertical="top" wrapText="1"/>
    </xf>
    <xf numFmtId="0" fontId="0" fillId="10" borderId="0" xfId="0" applyFill="1" applyAlignment="1">
      <alignment wrapText="1"/>
    </xf>
    <xf numFmtId="0" fontId="21" fillId="5" borderId="34" xfId="0" applyFont="1" applyFill="1" applyBorder="1" applyAlignment="1">
      <alignment vertical="top"/>
    </xf>
    <xf numFmtId="0" fontId="15"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21" fillId="10" borderId="0" xfId="0" applyFont="1" applyFill="1" applyAlignment="1">
      <alignment vertical="top" wrapText="1"/>
    </xf>
    <xf numFmtId="0" fontId="56" fillId="4" borderId="34" xfId="0" applyFont="1" applyFill="1" applyBorder="1"/>
    <xf numFmtId="3" fontId="0" fillId="5" borderId="11" xfId="0" applyNumberFormat="1" applyFill="1" applyBorder="1" applyAlignment="1">
      <alignment vertical="top" wrapText="1"/>
    </xf>
    <xf numFmtId="3" fontId="0" fillId="2" borderId="29" xfId="0" applyNumberFormat="1" applyFill="1" applyBorder="1" applyAlignment="1">
      <alignment vertical="top" wrapText="1"/>
    </xf>
    <xf numFmtId="3" fontId="0" fillId="2" borderId="69" xfId="0" applyNumberFormat="1" applyFill="1" applyBorder="1" applyAlignment="1">
      <alignment vertical="top" wrapText="1"/>
    </xf>
    <xf numFmtId="3" fontId="0" fillId="2" borderId="24" xfId="0" applyNumberFormat="1" applyFill="1" applyBorder="1" applyAlignment="1">
      <alignment vertical="top" wrapText="1"/>
    </xf>
    <xf numFmtId="3" fontId="0" fillId="2" borderId="28" xfId="0" applyNumberFormat="1" applyFill="1" applyBorder="1" applyAlignment="1">
      <alignment vertical="top" wrapText="1"/>
    </xf>
    <xf numFmtId="3" fontId="0" fillId="2" borderId="11" xfId="0" applyNumberFormat="1" applyFill="1" applyBorder="1" applyAlignment="1">
      <alignment vertical="top" wrapText="1"/>
    </xf>
    <xf numFmtId="3" fontId="0" fillId="2" borderId="53" xfId="0" applyNumberFormat="1" applyFill="1" applyBorder="1" applyAlignment="1">
      <alignment vertical="top" wrapText="1"/>
    </xf>
    <xf numFmtId="3" fontId="0" fillId="4" borderId="54" xfId="0" applyNumberFormat="1" applyFill="1" applyBorder="1" applyAlignment="1">
      <alignment vertical="top" wrapText="1"/>
    </xf>
    <xf numFmtId="0" fontId="21" fillId="0" borderId="0" xfId="0" applyFont="1" applyAlignment="1">
      <alignment vertical="top" wrapText="1"/>
    </xf>
    <xf numFmtId="0" fontId="31" fillId="10" borderId="0" xfId="0" applyFont="1" applyFill="1" applyAlignment="1">
      <alignment horizontal="center" vertical="center" wrapText="1"/>
    </xf>
    <xf numFmtId="0" fontId="48" fillId="10" borderId="0" xfId="0" applyFont="1" applyFill="1" applyAlignment="1">
      <alignment horizontal="center" vertical="center" wrapText="1"/>
    </xf>
    <xf numFmtId="0" fontId="58" fillId="10" borderId="0" xfId="0" applyFont="1" applyFill="1" applyAlignment="1">
      <alignment horizontal="center"/>
    </xf>
    <xf numFmtId="0" fontId="14" fillId="10" borderId="0" xfId="0" applyFont="1" applyFill="1" applyAlignment="1">
      <alignment horizontal="center"/>
    </xf>
    <xf numFmtId="0" fontId="49" fillId="10" borderId="48" xfId="0" applyFont="1" applyFill="1" applyBorder="1" applyAlignment="1">
      <alignment vertical="top" wrapText="1"/>
    </xf>
    <xf numFmtId="0" fontId="40" fillId="10" borderId="0" xfId="0" applyFont="1" applyFill="1" applyAlignment="1">
      <alignment horizontal="center" wrapText="1"/>
    </xf>
    <xf numFmtId="0" fontId="57" fillId="0" borderId="48" xfId="0" applyFont="1" applyBorder="1" applyAlignment="1">
      <alignment horizontal="right" wrapText="1"/>
    </xf>
    <xf numFmtId="0" fontId="57" fillId="0" borderId="10" xfId="0" applyFont="1" applyBorder="1" applyAlignment="1">
      <alignment horizontal="right" wrapText="1"/>
    </xf>
    <xf numFmtId="0" fontId="13" fillId="10" borderId="0" xfId="0" applyFont="1" applyFill="1" applyAlignment="1">
      <alignment horizontal="right" vertical="center"/>
    </xf>
    <xf numFmtId="0" fontId="44" fillId="10" borderId="0" xfId="0" applyFont="1" applyFill="1"/>
    <xf numFmtId="0" fontId="21" fillId="10" borderId="0" xfId="0" applyFont="1" applyFill="1" applyAlignment="1">
      <alignment vertical="center"/>
    </xf>
    <xf numFmtId="0" fontId="21" fillId="10" borderId="0" xfId="0" applyFont="1" applyFill="1" applyAlignment="1">
      <alignment horizontal="left" vertical="center" wrapText="1"/>
    </xf>
    <xf numFmtId="0" fontId="47" fillId="0" borderId="1" xfId="0" applyFont="1" applyBorder="1" applyAlignment="1" applyProtection="1">
      <alignment horizontal="center" vertical="center" wrapText="1"/>
      <protection locked="0"/>
    </xf>
    <xf numFmtId="0" fontId="47" fillId="0" borderId="8" xfId="0" applyFont="1" applyBorder="1" applyAlignment="1" applyProtection="1">
      <alignment horizontal="center" vertical="center" wrapText="1"/>
      <protection locked="0"/>
    </xf>
    <xf numFmtId="0" fontId="0" fillId="10" borderId="0" xfId="0" applyFill="1" applyAlignment="1" applyProtection="1">
      <alignment vertical="center"/>
      <protection locked="0"/>
    </xf>
    <xf numFmtId="0" fontId="0" fillId="0" borderId="0" xfId="0" applyAlignment="1" applyProtection="1">
      <alignment vertical="center"/>
      <protection locked="0"/>
    </xf>
    <xf numFmtId="0" fontId="22" fillId="10" borderId="0" xfId="3" applyFont="1" applyFill="1" applyAlignment="1">
      <alignment horizontal="center" wrapText="1"/>
    </xf>
    <xf numFmtId="0" fontId="7" fillId="0" borderId="0" xfId="3" applyFont="1" applyAlignment="1">
      <alignment vertical="center"/>
    </xf>
    <xf numFmtId="0" fontId="7" fillId="10" borderId="0" xfId="3" applyFont="1" applyFill="1" applyAlignment="1">
      <alignment horizontal="center"/>
    </xf>
    <xf numFmtId="0" fontId="26" fillId="10" borderId="0" xfId="3" applyFont="1" applyFill="1"/>
    <xf numFmtId="0" fontId="26" fillId="10" borderId="0" xfId="3" applyFont="1" applyFill="1" applyAlignment="1">
      <alignment horizontal="center" vertical="center" wrapText="1"/>
    </xf>
    <xf numFmtId="37" fontId="23" fillId="20" borderId="33" xfId="1" applyNumberFormat="1" applyFont="1" applyFill="1" applyBorder="1" applyAlignment="1">
      <alignment horizontal="right"/>
    </xf>
    <xf numFmtId="37" fontId="23" fillId="20" borderId="64" xfId="1" applyNumberFormat="1" applyFont="1" applyFill="1" applyBorder="1" applyAlignment="1">
      <alignment horizontal="right"/>
    </xf>
    <xf numFmtId="37" fontId="23" fillId="20" borderId="62" xfId="1" applyNumberFormat="1" applyFont="1" applyFill="1" applyBorder="1" applyAlignment="1">
      <alignment horizontal="right"/>
    </xf>
    <xf numFmtId="0" fontId="41" fillId="10" borderId="0" xfId="3" applyFont="1" applyFill="1" applyAlignment="1">
      <alignment horizontal="center"/>
    </xf>
    <xf numFmtId="3" fontId="41" fillId="10" borderId="0" xfId="3" applyNumberFormat="1" applyFont="1" applyFill="1" applyAlignment="1">
      <alignment horizontal="center"/>
    </xf>
    <xf numFmtId="0" fontId="23" fillId="0" borderId="24" xfId="3" applyFont="1" applyBorder="1" applyAlignment="1">
      <alignment horizontal="center"/>
    </xf>
    <xf numFmtId="164" fontId="41" fillId="10" borderId="0" xfId="1" applyNumberFormat="1" applyFont="1" applyFill="1"/>
    <xf numFmtId="166" fontId="41" fillId="10" borderId="0" xfId="3" applyNumberFormat="1" applyFont="1" applyFill="1" applyAlignment="1">
      <alignment horizontal="center" vertical="center"/>
    </xf>
    <xf numFmtId="0" fontId="69" fillId="10" borderId="0" xfId="3" applyFont="1" applyFill="1" applyProtection="1">
      <protection locked="0"/>
    </xf>
    <xf numFmtId="0" fontId="36" fillId="10" borderId="0" xfId="3" applyFont="1" applyFill="1" applyAlignment="1" applyProtection="1">
      <alignment horizontal="center" vertical="center" wrapText="1"/>
      <protection locked="0"/>
    </xf>
    <xf numFmtId="0" fontId="22" fillId="10" borderId="0" xfId="3" applyFont="1" applyFill="1" applyProtection="1">
      <protection locked="0"/>
    </xf>
    <xf numFmtId="0" fontId="30" fillId="10" borderId="0" xfId="3" applyFont="1" applyFill="1" applyAlignment="1" applyProtection="1">
      <alignment vertical="top" wrapText="1"/>
      <protection locked="0"/>
    </xf>
    <xf numFmtId="0" fontId="27" fillId="10" borderId="0" xfId="3" applyFont="1" applyFill="1" applyAlignment="1" applyProtection="1">
      <alignment vertical="top" wrapText="1"/>
      <protection locked="0"/>
    </xf>
    <xf numFmtId="0" fontId="22" fillId="0" borderId="0" xfId="3" applyFont="1" applyProtection="1">
      <protection locked="0"/>
    </xf>
    <xf numFmtId="0" fontId="53" fillId="10" borderId="0" xfId="0" applyFont="1" applyFill="1" applyAlignment="1">
      <alignment horizontal="left" vertical="center" wrapText="1"/>
    </xf>
    <xf numFmtId="49" fontId="0" fillId="0" borderId="0" xfId="0" applyNumberFormat="1" applyAlignment="1" applyProtection="1">
      <alignment vertical="center"/>
      <protection locked="0"/>
    </xf>
    <xf numFmtId="49" fontId="45" fillId="10" borderId="0" xfId="0" applyNumberFormat="1" applyFont="1" applyFill="1" applyAlignment="1" applyProtection="1">
      <alignment horizontal="center" vertical="center"/>
      <protection locked="0"/>
    </xf>
    <xf numFmtId="49" fontId="82" fillId="10" borderId="0" xfId="0" applyNumberFormat="1" applyFont="1" applyFill="1" applyAlignment="1" applyProtection="1">
      <alignment horizontal="left" vertical="center"/>
      <protection locked="0"/>
    </xf>
    <xf numFmtId="49" fontId="68" fillId="10" borderId="0" xfId="0" applyNumberFormat="1" applyFont="1" applyFill="1" applyAlignment="1" applyProtection="1">
      <alignment vertical="center"/>
      <protection locked="0"/>
    </xf>
    <xf numFmtId="49" fontId="68" fillId="0" borderId="0" xfId="0" applyNumberFormat="1" applyFont="1" applyAlignment="1" applyProtection="1">
      <alignment vertical="center"/>
      <protection locked="0"/>
    </xf>
    <xf numFmtId="49" fontId="81" fillId="10" borderId="0" xfId="0" applyNumberFormat="1" applyFont="1" applyFill="1" applyAlignment="1" applyProtection="1">
      <alignment horizontal="center" vertical="center"/>
      <protection locked="0"/>
    </xf>
    <xf numFmtId="49" fontId="13" fillId="10" borderId="0" xfId="0" applyNumberFormat="1" applyFont="1" applyFill="1" applyAlignment="1" applyProtection="1">
      <alignment horizontal="left" vertical="center"/>
      <protection locked="0"/>
    </xf>
    <xf numFmtId="49" fontId="0" fillId="10" borderId="18" xfId="0" applyNumberFormat="1" applyFill="1" applyBorder="1" applyAlignment="1" applyProtection="1">
      <alignment vertical="center"/>
      <protection locked="0"/>
    </xf>
    <xf numFmtId="49" fontId="0" fillId="10" borderId="64" xfId="0" applyNumberFormat="1" applyFill="1" applyBorder="1" applyAlignment="1" applyProtection="1">
      <alignment vertical="center"/>
      <protection locked="0"/>
    </xf>
    <xf numFmtId="49" fontId="0" fillId="10" borderId="5" xfId="0" applyNumberFormat="1" applyFill="1" applyBorder="1" applyAlignment="1" applyProtection="1">
      <alignment vertical="center"/>
      <protection locked="0"/>
    </xf>
    <xf numFmtId="49" fontId="33" fillId="10" borderId="36" xfId="0" applyNumberFormat="1" applyFont="1" applyFill="1" applyBorder="1" applyAlignment="1" applyProtection="1">
      <alignment vertical="center"/>
      <protection locked="0"/>
    </xf>
    <xf numFmtId="49" fontId="33" fillId="10" borderId="43" xfId="0" applyNumberFormat="1" applyFont="1" applyFill="1" applyBorder="1" applyAlignment="1" applyProtection="1">
      <alignment vertical="center"/>
      <protection locked="0"/>
    </xf>
    <xf numFmtId="49" fontId="33" fillId="10" borderId="44" xfId="0" applyNumberFormat="1" applyFont="1" applyFill="1" applyBorder="1" applyAlignment="1" applyProtection="1">
      <alignment vertical="center"/>
      <protection locked="0"/>
    </xf>
    <xf numFmtId="49" fontId="0" fillId="10" borderId="57" xfId="0" applyNumberFormat="1" applyFill="1" applyBorder="1" applyAlignment="1" applyProtection="1">
      <alignment vertical="center"/>
      <protection locked="0"/>
    </xf>
    <xf numFmtId="49" fontId="0" fillId="10" borderId="33" xfId="0" applyNumberFormat="1" applyFill="1" applyBorder="1" applyAlignment="1" applyProtection="1">
      <alignment vertical="center"/>
      <protection locked="0"/>
    </xf>
    <xf numFmtId="49" fontId="0" fillId="10" borderId="2" xfId="0" applyNumberFormat="1" applyFill="1" applyBorder="1" applyAlignment="1" applyProtection="1">
      <alignment vertical="center"/>
      <protection locked="0"/>
    </xf>
    <xf numFmtId="49" fontId="55" fillId="10" borderId="0" xfId="0" applyNumberFormat="1" applyFont="1" applyFill="1" applyAlignment="1" applyProtection="1">
      <alignment horizontal="right" vertical="center"/>
      <protection locked="0"/>
    </xf>
    <xf numFmtId="49" fontId="59" fillId="10" borderId="18" xfId="2" applyNumberFormat="1" applyFill="1" applyBorder="1" applyAlignment="1">
      <alignment vertical="center"/>
      <protection locked="0"/>
    </xf>
    <xf numFmtId="49" fontId="0" fillId="10" borderId="58" xfId="0" applyNumberFormat="1" applyFill="1" applyBorder="1" applyAlignment="1" applyProtection="1">
      <alignment vertical="center"/>
      <protection locked="0"/>
    </xf>
    <xf numFmtId="49" fontId="33" fillId="10" borderId="36" xfId="0" applyNumberFormat="1" applyFont="1" applyFill="1" applyBorder="1" applyAlignment="1" applyProtection="1">
      <alignment horizontal="left" vertical="center"/>
      <protection locked="0"/>
    </xf>
    <xf numFmtId="49" fontId="33" fillId="10" borderId="43" xfId="0" applyNumberFormat="1" applyFont="1" applyFill="1" applyBorder="1" applyAlignment="1" applyProtection="1">
      <alignment horizontal="left" vertical="center"/>
      <protection locked="0"/>
    </xf>
    <xf numFmtId="49" fontId="33" fillId="10" borderId="44" xfId="0" applyNumberFormat="1" applyFont="1" applyFill="1" applyBorder="1" applyAlignment="1" applyProtection="1">
      <alignment horizontal="left" vertical="center"/>
      <protection locked="0"/>
    </xf>
    <xf numFmtId="49" fontId="8" fillId="10" borderId="57" xfId="0" applyNumberFormat="1" applyFont="1" applyFill="1" applyBorder="1" applyAlignment="1" applyProtection="1">
      <alignment horizontal="left" vertical="center"/>
      <protection locked="0"/>
    </xf>
    <xf numFmtId="49" fontId="0" fillId="10" borderId="33" xfId="0" applyNumberFormat="1" applyFill="1" applyBorder="1" applyAlignment="1" applyProtection="1">
      <alignment horizontal="left" vertical="center"/>
      <protection locked="0"/>
    </xf>
    <xf numFmtId="49" fontId="0" fillId="10" borderId="2" xfId="0" applyNumberFormat="1" applyFill="1" applyBorder="1" applyAlignment="1" applyProtection="1">
      <alignment horizontal="left" vertical="center"/>
      <protection locked="0"/>
    </xf>
    <xf numFmtId="49" fontId="0" fillId="10" borderId="0" xfId="0" applyNumberFormat="1" applyFill="1" applyProtection="1">
      <protection locked="0"/>
    </xf>
    <xf numFmtId="49" fontId="0" fillId="0" borderId="0" xfId="0" applyNumberFormat="1" applyProtection="1">
      <protection locked="0"/>
    </xf>
    <xf numFmtId="3" fontId="0" fillId="7" borderId="46" xfId="0" applyNumberFormat="1" applyFill="1" applyBorder="1" applyAlignment="1">
      <alignment horizontal="center" vertical="center"/>
    </xf>
    <xf numFmtId="3" fontId="0" fillId="7" borderId="0" xfId="0" applyNumberFormat="1" applyFill="1" applyAlignment="1">
      <alignment horizontal="center" vertical="center"/>
    </xf>
    <xf numFmtId="3" fontId="0" fillId="7" borderId="49" xfId="0" applyNumberFormat="1" applyFill="1" applyBorder="1" applyAlignment="1">
      <alignment horizontal="center" vertical="center"/>
    </xf>
    <xf numFmtId="3" fontId="0" fillId="7" borderId="76" xfId="0" applyNumberFormat="1" applyFill="1" applyBorder="1" applyAlignment="1">
      <alignment horizontal="center" vertical="center"/>
    </xf>
    <xf numFmtId="3" fontId="0" fillId="7" borderId="77" xfId="0" applyNumberFormat="1" applyFill="1" applyBorder="1" applyAlignment="1">
      <alignment horizontal="center" vertical="center"/>
    </xf>
    <xf numFmtId="3" fontId="0" fillId="7" borderId="69" xfId="0" applyNumberFormat="1" applyFill="1" applyBorder="1" applyAlignment="1">
      <alignment horizontal="center" vertical="center"/>
    </xf>
    <xf numFmtId="3" fontId="0" fillId="7" borderId="9" xfId="0" applyNumberFormat="1" applyFill="1" applyBorder="1" applyAlignment="1">
      <alignment horizontal="center" vertical="center"/>
    </xf>
    <xf numFmtId="3" fontId="0" fillId="7" borderId="10" xfId="0" applyNumberFormat="1" applyFill="1" applyBorder="1" applyAlignment="1">
      <alignment horizontal="center" vertical="center"/>
    </xf>
    <xf numFmtId="3" fontId="0" fillId="7" borderId="11" xfId="0" applyNumberFormat="1" applyFill="1" applyBorder="1" applyAlignment="1">
      <alignment horizontal="center" vertical="center"/>
    </xf>
    <xf numFmtId="0" fontId="41" fillId="2" borderId="45" xfId="3" applyFont="1" applyFill="1" applyBorder="1" applyAlignment="1">
      <alignment horizontal="center"/>
    </xf>
    <xf numFmtId="0" fontId="41" fillId="2" borderId="48" xfId="3" applyFont="1" applyFill="1" applyBorder="1" applyAlignment="1">
      <alignment horizontal="center"/>
    </xf>
    <xf numFmtId="3" fontId="67" fillId="0" borderId="3" xfId="3" applyNumberFormat="1" applyFont="1" applyBorder="1" applyAlignment="1" applyProtection="1">
      <alignment horizontal="right"/>
      <protection locked="0"/>
    </xf>
    <xf numFmtId="3" fontId="67" fillId="0" borderId="6" xfId="3" applyNumberFormat="1" applyFont="1" applyBorder="1" applyAlignment="1" applyProtection="1">
      <alignment horizontal="right"/>
      <protection locked="0"/>
    </xf>
    <xf numFmtId="3" fontId="67" fillId="0" borderId="41" xfId="3" applyNumberFormat="1" applyFont="1" applyBorder="1" applyAlignment="1" applyProtection="1">
      <alignment horizontal="right"/>
      <protection locked="0"/>
    </xf>
    <xf numFmtId="165" fontId="41" fillId="2" borderId="40" xfId="3" applyNumberFormat="1" applyFont="1" applyFill="1" applyBorder="1" applyAlignment="1">
      <alignment horizontal="center"/>
    </xf>
    <xf numFmtId="165" fontId="41" fillId="2" borderId="56" xfId="3" applyNumberFormat="1" applyFont="1" applyFill="1" applyBorder="1" applyAlignment="1">
      <alignment horizontal="center"/>
    </xf>
    <xf numFmtId="165" fontId="41" fillId="2" borderId="39" xfId="3" applyNumberFormat="1" applyFont="1" applyFill="1" applyBorder="1" applyAlignment="1">
      <alignment horizontal="center"/>
    </xf>
    <xf numFmtId="3" fontId="51" fillId="10" borderId="0" xfId="0" applyNumberFormat="1" applyFont="1" applyFill="1" applyAlignment="1" applyProtection="1">
      <alignment horizontal="right"/>
      <protection locked="0"/>
    </xf>
    <xf numFmtId="3" fontId="49" fillId="10" borderId="0" xfId="0" applyNumberFormat="1" applyFont="1" applyFill="1" applyAlignment="1">
      <alignment vertical="center" shrinkToFit="1"/>
    </xf>
    <xf numFmtId="0" fontId="51" fillId="0" borderId="32" xfId="0" applyFont="1" applyBorder="1" applyAlignment="1" applyProtection="1">
      <alignment horizontal="center" vertical="top" wrapText="1"/>
      <protection locked="0"/>
    </xf>
    <xf numFmtId="0" fontId="51" fillId="0" borderId="4" xfId="0" applyFont="1" applyBorder="1" applyAlignment="1" applyProtection="1">
      <alignment horizontal="center" vertical="top" wrapText="1"/>
      <protection locked="0"/>
    </xf>
    <xf numFmtId="0" fontId="51" fillId="0" borderId="35" xfId="0" applyFont="1" applyBorder="1" applyAlignment="1" applyProtection="1">
      <alignment horizontal="center" vertical="top" wrapText="1"/>
      <protection locked="0"/>
    </xf>
    <xf numFmtId="0" fontId="94" fillId="0" borderId="1" xfId="0" applyFont="1" applyBorder="1" applyAlignment="1" applyProtection="1">
      <alignment wrapText="1"/>
      <protection locked="0"/>
    </xf>
    <xf numFmtId="0" fontId="94" fillId="0" borderId="51" xfId="0" applyFont="1" applyBorder="1" applyAlignment="1" applyProtection="1">
      <alignment wrapText="1"/>
      <protection locked="0"/>
    </xf>
    <xf numFmtId="0" fontId="94" fillId="0" borderId="8" xfId="0" applyFont="1" applyBorder="1" applyAlignment="1" applyProtection="1">
      <alignment wrapText="1"/>
      <protection locked="0"/>
    </xf>
    <xf numFmtId="0" fontId="94" fillId="0" borderId="38" xfId="0" applyFont="1" applyBorder="1" applyAlignment="1" applyProtection="1">
      <alignment wrapText="1"/>
      <protection locked="0"/>
    </xf>
    <xf numFmtId="0" fontId="94" fillId="0" borderId="26" xfId="0" applyFont="1" applyBorder="1" applyAlignment="1" applyProtection="1">
      <alignment wrapText="1"/>
      <protection locked="0"/>
    </xf>
    <xf numFmtId="0" fontId="94" fillId="0" borderId="27" xfId="0" applyFont="1" applyBorder="1" applyAlignment="1" applyProtection="1">
      <alignment wrapText="1"/>
      <protection locked="0"/>
    </xf>
    <xf numFmtId="0" fontId="94" fillId="0" borderId="54" xfId="0" applyFont="1" applyBorder="1" applyAlignment="1" applyProtection="1">
      <alignment horizontal="left" wrapText="1"/>
      <protection locked="0"/>
    </xf>
    <xf numFmtId="0" fontId="40" fillId="10" borderId="9" xfId="0" applyFont="1" applyFill="1" applyBorder="1" applyAlignment="1">
      <alignment horizontal="center" vertical="center" wrapText="1"/>
    </xf>
    <xf numFmtId="0" fontId="40" fillId="10" borderId="0" xfId="0" applyFont="1" applyFill="1" applyAlignment="1">
      <alignment horizontal="center" vertical="center" wrapText="1"/>
    </xf>
    <xf numFmtId="0" fontId="94" fillId="10" borderId="0" xfId="0" applyFont="1" applyFill="1" applyAlignment="1" applyProtection="1">
      <alignment wrapText="1"/>
      <protection locked="0"/>
    </xf>
    <xf numFmtId="0" fontId="94" fillId="0" borderId="58" xfId="0" applyFont="1" applyBorder="1" applyAlignment="1" applyProtection="1">
      <alignment horizontal="left" wrapText="1"/>
      <protection locked="0"/>
    </xf>
    <xf numFmtId="0" fontId="94" fillId="0" borderId="42" xfId="0" applyFont="1" applyBorder="1" applyAlignment="1" applyProtection="1">
      <alignment horizontal="left" wrapText="1"/>
      <protection locked="0"/>
    </xf>
    <xf numFmtId="3" fontId="0" fillId="2" borderId="58" xfId="0" applyNumberFormat="1" applyFill="1" applyBorder="1" applyAlignment="1">
      <alignment vertical="center" wrapText="1"/>
    </xf>
    <xf numFmtId="3" fontId="8" fillId="9" borderId="11" xfId="0" applyNumberFormat="1" applyFont="1" applyFill="1" applyBorder="1" applyAlignment="1">
      <alignment vertical="center"/>
    </xf>
    <xf numFmtId="3" fontId="0" fillId="2" borderId="42" xfId="0" applyNumberFormat="1" applyFill="1" applyBorder="1" applyAlignment="1">
      <alignment vertical="center" wrapText="1"/>
    </xf>
    <xf numFmtId="0" fontId="21" fillId="10" borderId="0" xfId="0" applyFont="1" applyFill="1" applyAlignment="1">
      <alignment wrapText="1"/>
    </xf>
    <xf numFmtId="0" fontId="0" fillId="0" borderId="80" xfId="0" applyBorder="1"/>
    <xf numFmtId="0" fontId="105" fillId="10" borderId="0" xfId="0" applyFont="1" applyFill="1" applyAlignment="1">
      <alignment horizontal="center" vertical="center"/>
    </xf>
    <xf numFmtId="0" fontId="41" fillId="3" borderId="0" xfId="0" applyFont="1" applyFill="1"/>
    <xf numFmtId="0" fontId="21" fillId="10" borderId="7" xfId="0" applyFont="1" applyFill="1" applyBorder="1" applyAlignment="1">
      <alignment horizontal="right" vertical="center" wrapText="1"/>
    </xf>
    <xf numFmtId="0" fontId="21" fillId="10" borderId="23" xfId="0" applyFont="1" applyFill="1" applyBorder="1" applyAlignment="1">
      <alignment horizontal="center"/>
    </xf>
    <xf numFmtId="0" fontId="21" fillId="10" borderId="20" xfId="0" applyFont="1" applyFill="1" applyBorder="1" applyAlignment="1">
      <alignment horizontal="center"/>
    </xf>
    <xf numFmtId="0" fontId="94" fillId="14" borderId="71" xfId="0" applyFont="1" applyFill="1" applyBorder="1" applyAlignment="1">
      <alignment horizontal="center" vertical="center"/>
    </xf>
    <xf numFmtId="0" fontId="94" fillId="10" borderId="0" xfId="0" applyFont="1" applyFill="1" applyAlignment="1">
      <alignment horizontal="center" vertical="center"/>
    </xf>
    <xf numFmtId="0" fontId="94" fillId="14" borderId="39" xfId="0" applyFont="1" applyFill="1" applyBorder="1" applyAlignment="1">
      <alignment horizontal="center" vertical="center"/>
    </xf>
    <xf numFmtId="0" fontId="41" fillId="0" borderId="0" xfId="0" applyFont="1" applyAlignment="1">
      <alignment vertical="center"/>
    </xf>
    <xf numFmtId="0" fontId="7" fillId="0" borderId="0" xfId="0" applyFont="1"/>
    <xf numFmtId="0" fontId="41" fillId="14" borderId="9" xfId="0" applyFont="1" applyFill="1" applyBorder="1" applyAlignment="1">
      <alignment horizontal="center" vertical="center" wrapText="1"/>
    </xf>
    <xf numFmtId="0" fontId="41" fillId="10" borderId="0" xfId="0" applyFont="1" applyFill="1" applyAlignment="1">
      <alignment horizontal="center" vertical="center" wrapText="1"/>
    </xf>
    <xf numFmtId="0" fontId="41" fillId="6" borderId="26" xfId="0" applyFont="1" applyFill="1" applyBorder="1" applyAlignment="1">
      <alignment horizontal="center" vertical="center" wrapText="1"/>
    </xf>
    <xf numFmtId="0" fontId="41" fillId="6" borderId="27" xfId="0" applyFont="1" applyFill="1" applyBorder="1" applyAlignment="1">
      <alignment horizontal="center" vertical="center" wrapText="1"/>
    </xf>
    <xf numFmtId="0" fontId="105" fillId="10" borderId="0" xfId="0" applyFont="1" applyFill="1" applyAlignment="1">
      <alignment horizontal="center" vertical="center" wrapText="1"/>
    </xf>
    <xf numFmtId="0" fontId="21" fillId="10" borderId="0" xfId="2" applyFont="1" applyFill="1" applyAlignment="1" applyProtection="1"/>
    <xf numFmtId="0" fontId="7" fillId="10" borderId="0" xfId="0" applyFont="1" applyFill="1" applyAlignment="1">
      <alignment vertical="center"/>
    </xf>
    <xf numFmtId="0" fontId="8" fillId="10" borderId="0" xfId="0" applyFont="1" applyFill="1" applyAlignment="1">
      <alignment horizontal="right"/>
    </xf>
    <xf numFmtId="0" fontId="14" fillId="0" borderId="10" xfId="0" applyFont="1" applyBorder="1" applyAlignment="1">
      <alignment horizontal="center" wrapText="1"/>
    </xf>
    <xf numFmtId="0" fontId="66" fillId="10" borderId="0" xfId="0" applyFont="1" applyFill="1"/>
    <xf numFmtId="0" fontId="45" fillId="10" borderId="0" xfId="0" applyFont="1" applyFill="1" applyAlignment="1">
      <alignment horizontal="left"/>
    </xf>
    <xf numFmtId="0" fontId="48" fillId="10" borderId="0" xfId="0" applyFont="1" applyFill="1" applyAlignment="1">
      <alignment horizontal="center" vertical="top" wrapText="1"/>
    </xf>
    <xf numFmtId="0" fontId="46" fillId="10" borderId="0" xfId="0" applyFont="1" applyFill="1"/>
    <xf numFmtId="0" fontId="50" fillId="10" borderId="0" xfId="0" applyFont="1" applyFill="1" applyAlignment="1">
      <alignment horizontal="center" wrapText="1"/>
    </xf>
    <xf numFmtId="0" fontId="49" fillId="10" borderId="0" xfId="0" applyFont="1" applyFill="1" applyAlignment="1">
      <alignment vertical="top" wrapText="1"/>
    </xf>
    <xf numFmtId="0" fontId="49" fillId="10" borderId="0" xfId="0" applyFont="1" applyFill="1" applyAlignment="1">
      <alignment horizontal="center" wrapText="1"/>
    </xf>
    <xf numFmtId="0" fontId="53" fillId="10" borderId="0" xfId="0" applyFont="1" applyFill="1" applyAlignment="1">
      <alignment horizontal="right" vertical="center" wrapText="1"/>
    </xf>
    <xf numFmtId="0" fontId="47" fillId="10" borderId="0" xfId="0" applyFont="1" applyFill="1" applyAlignment="1">
      <alignment horizontal="left" vertical="center" wrapText="1"/>
    </xf>
    <xf numFmtId="0" fontId="13" fillId="10" borderId="0" xfId="0" applyFont="1" applyFill="1" applyAlignment="1">
      <alignment horizontal="right"/>
    </xf>
    <xf numFmtId="0" fontId="47" fillId="10" borderId="0" xfId="0" applyFont="1" applyFill="1"/>
    <xf numFmtId="0" fontId="60" fillId="11" borderId="47" xfId="0" applyFont="1" applyFill="1" applyBorder="1" applyAlignment="1">
      <alignment horizontal="center" vertical="center" wrapText="1"/>
    </xf>
    <xf numFmtId="37" fontId="0" fillId="0" borderId="60" xfId="1" applyNumberFormat="1" applyFont="1" applyBorder="1" applyAlignment="1" applyProtection="1">
      <alignment horizontal="right" vertical="center"/>
      <protection locked="0"/>
    </xf>
    <xf numFmtId="37" fontId="0" fillId="0" borderId="39" xfId="1" applyNumberFormat="1" applyFont="1" applyBorder="1" applyAlignment="1" applyProtection="1">
      <alignment horizontal="right" vertical="center"/>
      <protection locked="0"/>
    </xf>
    <xf numFmtId="3" fontId="25" fillId="10" borderId="60" xfId="0" applyNumberFormat="1" applyFont="1" applyFill="1" applyBorder="1" applyProtection="1">
      <protection locked="0"/>
    </xf>
    <xf numFmtId="3" fontId="0" fillId="10" borderId="40" xfId="1" applyNumberFormat="1" applyFont="1" applyFill="1" applyBorder="1" applyAlignment="1" applyProtection="1">
      <alignment horizontal="right" vertical="center"/>
      <protection locked="0"/>
    </xf>
    <xf numFmtId="3" fontId="0" fillId="10" borderId="60" xfId="1" applyNumberFormat="1" applyFont="1" applyFill="1" applyBorder="1" applyAlignment="1" applyProtection="1">
      <alignment horizontal="right" vertical="center"/>
      <protection locked="0"/>
    </xf>
    <xf numFmtId="3" fontId="0" fillId="10" borderId="10" xfId="1" applyNumberFormat="1" applyFont="1" applyFill="1" applyBorder="1" applyAlignment="1" applyProtection="1">
      <alignment horizontal="right" vertical="center"/>
      <protection locked="0"/>
    </xf>
    <xf numFmtId="3" fontId="7" fillId="10" borderId="7" xfId="0" applyNumberFormat="1" applyFont="1" applyFill="1" applyBorder="1" applyProtection="1">
      <protection locked="0"/>
    </xf>
    <xf numFmtId="3" fontId="7" fillId="10" borderId="27" xfId="0" applyNumberFormat="1" applyFont="1" applyFill="1" applyBorder="1" applyProtection="1">
      <protection locked="0"/>
    </xf>
    <xf numFmtId="3" fontId="0" fillId="20" borderId="34" xfId="0" applyNumberFormat="1" applyFill="1" applyBorder="1" applyAlignment="1">
      <alignment vertical="center"/>
    </xf>
    <xf numFmtId="3" fontId="0" fillId="20" borderId="36" xfId="0" applyNumberFormat="1" applyFill="1" applyBorder="1" applyAlignment="1">
      <alignment vertical="center"/>
    </xf>
    <xf numFmtId="3" fontId="0" fillId="20" borderId="68" xfId="0" applyNumberFormat="1" applyFill="1" applyBorder="1" applyAlignment="1">
      <alignment vertical="center"/>
    </xf>
    <xf numFmtId="0" fontId="51" fillId="14" borderId="12" xfId="0" applyFont="1" applyFill="1" applyBorder="1" applyAlignment="1">
      <alignment horizontal="center" vertical="center"/>
    </xf>
    <xf numFmtId="3" fontId="0" fillId="13" borderId="50" xfId="1" applyNumberFormat="1" applyFont="1" applyFill="1" applyBorder="1" applyAlignment="1">
      <alignment horizontal="right" vertical="center"/>
    </xf>
    <xf numFmtId="3" fontId="0" fillId="2" borderId="34" xfId="1" applyNumberFormat="1" applyFont="1" applyFill="1" applyBorder="1" applyAlignment="1">
      <alignment horizontal="right" vertical="center"/>
    </xf>
    <xf numFmtId="3" fontId="0" fillId="4" borderId="34" xfId="1" applyNumberFormat="1" applyFont="1" applyFill="1" applyBorder="1" applyAlignment="1">
      <alignment horizontal="right" vertical="center"/>
    </xf>
    <xf numFmtId="3" fontId="0" fillId="20" borderId="40" xfId="0" applyNumberFormat="1" applyFill="1" applyBorder="1" applyAlignment="1">
      <alignment horizontal="right" vertical="center"/>
    </xf>
    <xf numFmtId="3" fontId="0" fillId="20" borderId="56" xfId="0" applyNumberFormat="1" applyFill="1" applyBorder="1" applyAlignment="1">
      <alignment horizontal="right" vertical="center"/>
    </xf>
    <xf numFmtId="3" fontId="0" fillId="20" borderId="39" xfId="0" applyNumberFormat="1" applyFill="1" applyBorder="1" applyAlignment="1">
      <alignment horizontal="right" vertical="center"/>
    </xf>
    <xf numFmtId="0" fontId="34" fillId="10" borderId="0" xfId="0" applyFont="1" applyFill="1" applyAlignment="1">
      <alignment horizontal="right" vertical="center" wrapText="1"/>
    </xf>
    <xf numFmtId="0" fontId="108" fillId="10" borderId="0" xfId="3" applyFont="1" applyFill="1"/>
    <xf numFmtId="0" fontId="108" fillId="10" borderId="0" xfId="3" applyFont="1" applyFill="1" applyAlignment="1">
      <alignment horizontal="center"/>
    </xf>
    <xf numFmtId="0" fontId="109" fillId="10" borderId="0" xfId="3" applyFont="1" applyFill="1"/>
    <xf numFmtId="0" fontId="108" fillId="10" borderId="0" xfId="3" applyFont="1" applyFill="1" applyProtection="1">
      <protection locked="0"/>
    </xf>
    <xf numFmtId="0" fontId="110" fillId="10" borderId="0" xfId="3" applyFont="1" applyFill="1" applyAlignment="1" applyProtection="1">
      <alignment vertical="top" wrapText="1"/>
      <protection locked="0"/>
    </xf>
    <xf numFmtId="0" fontId="111" fillId="10" borderId="0" xfId="3" applyFont="1" applyFill="1" applyAlignment="1" applyProtection="1">
      <alignment vertical="top" wrapText="1"/>
      <protection locked="0"/>
    </xf>
    <xf numFmtId="0" fontId="112" fillId="10" borderId="0" xfId="3" applyFont="1" applyFill="1" applyAlignment="1" applyProtection="1">
      <alignment horizontal="center" vertical="center" wrapText="1"/>
      <protection locked="0"/>
    </xf>
    <xf numFmtId="0" fontId="109" fillId="10" borderId="0" xfId="3" applyFont="1" applyFill="1" applyProtection="1">
      <protection locked="0"/>
    </xf>
    <xf numFmtId="0" fontId="113" fillId="10" borderId="0" xfId="3" applyFont="1" applyFill="1"/>
    <xf numFmtId="0" fontId="113" fillId="10" borderId="73" xfId="3" applyFont="1" applyFill="1" applyBorder="1"/>
    <xf numFmtId="0" fontId="108" fillId="10" borderId="0" xfId="3" applyFont="1" applyFill="1" applyAlignment="1">
      <alignment vertical="center"/>
    </xf>
    <xf numFmtId="0" fontId="108" fillId="10" borderId="0" xfId="3" quotePrefix="1" applyFont="1" applyFill="1" applyAlignment="1">
      <alignment horizontal="center" vertical="center"/>
    </xf>
    <xf numFmtId="0" fontId="109" fillId="10" borderId="0" xfId="3" applyFont="1" applyFill="1" applyAlignment="1">
      <alignment vertical="center"/>
    </xf>
    <xf numFmtId="0" fontId="116" fillId="10" borderId="0" xfId="3" applyFont="1" applyFill="1"/>
    <xf numFmtId="0" fontId="118" fillId="10" borderId="0" xfId="3" applyFont="1" applyFill="1"/>
    <xf numFmtId="0" fontId="119" fillId="10" borderId="0" xfId="6" applyFont="1" applyFill="1"/>
    <xf numFmtId="0" fontId="119" fillId="10" borderId="48" xfId="6" applyFont="1" applyFill="1" applyBorder="1"/>
    <xf numFmtId="0" fontId="119" fillId="10" borderId="16" xfId="6" applyFont="1" applyFill="1" applyBorder="1"/>
    <xf numFmtId="0" fontId="119" fillId="10" borderId="49" xfId="6" applyFont="1" applyFill="1" applyBorder="1"/>
    <xf numFmtId="0" fontId="120" fillId="10" borderId="29" xfId="6" applyFont="1" applyFill="1" applyBorder="1" applyAlignment="1">
      <alignment vertical="top"/>
    </xf>
    <xf numFmtId="0" fontId="119" fillId="10" borderId="47" xfId="6" applyFont="1" applyFill="1" applyBorder="1"/>
    <xf numFmtId="0" fontId="120" fillId="10" borderId="48" xfId="6" applyFont="1" applyFill="1" applyBorder="1" applyAlignment="1">
      <alignment vertical="center"/>
    </xf>
    <xf numFmtId="0" fontId="120" fillId="10" borderId="0" xfId="6" applyFont="1" applyFill="1" applyAlignment="1">
      <alignment vertical="center"/>
    </xf>
    <xf numFmtId="0" fontId="114" fillId="10" borderId="0" xfId="3" applyFont="1" applyFill="1" applyAlignment="1">
      <alignment horizontal="center"/>
    </xf>
    <xf numFmtId="3" fontId="113" fillId="10" borderId="0" xfId="3" applyNumberFormat="1" applyFont="1" applyFill="1" applyAlignment="1">
      <alignment horizontal="center"/>
    </xf>
    <xf numFmtId="0" fontId="113" fillId="10" borderId="0" xfId="3" applyFont="1" applyFill="1" applyAlignment="1">
      <alignment horizontal="center"/>
    </xf>
    <xf numFmtId="0" fontId="117" fillId="0" borderId="11" xfId="3" applyFont="1" applyBorder="1" applyAlignment="1">
      <alignment horizontal="center"/>
    </xf>
    <xf numFmtId="164" fontId="118" fillId="10" borderId="0" xfId="3" applyNumberFormat="1" applyFont="1" applyFill="1"/>
    <xf numFmtId="0" fontId="117" fillId="10" borderId="0" xfId="3" applyFont="1" applyFill="1"/>
    <xf numFmtId="0" fontId="117" fillId="10" borderId="0" xfId="3" applyFont="1" applyFill="1" applyAlignment="1">
      <alignment horizontal="center" vertical="center" wrapText="1"/>
    </xf>
    <xf numFmtId="0" fontId="118" fillId="10" borderId="0" xfId="3" applyFont="1" applyFill="1" applyAlignment="1">
      <alignment horizontal="center"/>
    </xf>
    <xf numFmtId="0" fontId="121" fillId="10" borderId="0" xfId="3" applyFont="1" applyFill="1" applyAlignment="1">
      <alignment horizontal="left" wrapText="1"/>
    </xf>
    <xf numFmtId="0" fontId="122" fillId="10" borderId="0" xfId="3" applyFont="1" applyFill="1" applyAlignment="1">
      <alignment horizontal="left" vertical="center" wrapText="1"/>
    </xf>
    <xf numFmtId="0" fontId="118" fillId="10" borderId="0" xfId="3" applyFont="1" applyFill="1" applyAlignment="1">
      <alignment vertical="center"/>
    </xf>
    <xf numFmtId="0" fontId="90" fillId="10" borderId="0" xfId="3" applyFont="1" applyFill="1" applyAlignment="1">
      <alignment vertical="center" wrapText="1"/>
    </xf>
    <xf numFmtId="0" fontId="124" fillId="10" borderId="0" xfId="3" applyFont="1" applyFill="1" applyAlignment="1">
      <alignment vertical="center" wrapText="1"/>
    </xf>
    <xf numFmtId="0" fontId="44" fillId="10" borderId="18" xfId="3" applyFont="1" applyFill="1" applyBorder="1" applyAlignment="1">
      <alignment vertical="center" wrapText="1"/>
    </xf>
    <xf numFmtId="0" fontId="44" fillId="10" borderId="58" xfId="3" applyFont="1" applyFill="1" applyBorder="1" applyAlignment="1">
      <alignment vertical="center" wrapText="1"/>
    </xf>
    <xf numFmtId="0" fontId="125" fillId="10" borderId="0" xfId="3" applyFont="1" applyFill="1" applyAlignment="1">
      <alignment horizontal="left" vertical="center"/>
    </xf>
    <xf numFmtId="0" fontId="44" fillId="10" borderId="52" xfId="3" applyFont="1" applyFill="1" applyBorder="1" applyAlignment="1">
      <alignment vertical="center" wrapText="1"/>
    </xf>
    <xf numFmtId="0" fontId="108" fillId="10" borderId="0" xfId="3" applyFont="1" applyFill="1" applyAlignment="1">
      <alignment horizontal="right"/>
    </xf>
    <xf numFmtId="0" fontId="90" fillId="10" borderId="0" xfId="3" applyFont="1" applyFill="1"/>
    <xf numFmtId="0" fontId="126" fillId="10" borderId="0" xfId="3" applyFont="1" applyFill="1" applyAlignment="1" applyProtection="1">
      <alignment vertical="center"/>
      <protection locked="0"/>
    </xf>
    <xf numFmtId="0" fontId="126" fillId="10" borderId="0" xfId="3" applyFont="1" applyFill="1" applyAlignment="1">
      <alignment vertical="center"/>
    </xf>
    <xf numFmtId="0" fontId="127" fillId="10" borderId="0" xfId="3" applyFont="1" applyFill="1" applyAlignment="1">
      <alignment horizontal="center" vertical="center"/>
    </xf>
    <xf numFmtId="0" fontId="117" fillId="0" borderId="0" xfId="3" applyFont="1" applyAlignment="1">
      <alignment horizontal="right" vertical="center"/>
    </xf>
    <xf numFmtId="0" fontId="128" fillId="10" borderId="0" xfId="3" applyFont="1" applyFill="1" applyAlignment="1">
      <alignment horizontal="center" vertical="center"/>
    </xf>
    <xf numFmtId="49" fontId="90" fillId="10" borderId="0" xfId="3" applyNumberFormat="1" applyFont="1" applyFill="1" applyAlignment="1">
      <alignment vertical="center"/>
    </xf>
    <xf numFmtId="49" fontId="44" fillId="10" borderId="0" xfId="3" applyNumberFormat="1" applyFont="1" applyFill="1" applyAlignment="1">
      <alignment vertical="center"/>
    </xf>
    <xf numFmtId="49" fontId="89" fillId="10" borderId="0" xfId="3" applyNumberFormat="1" applyFont="1" applyFill="1" applyAlignment="1">
      <alignment vertical="center"/>
    </xf>
    <xf numFmtId="3" fontId="0" fillId="2" borderId="1" xfId="0" applyNumberFormat="1" applyFill="1" applyBorder="1" applyAlignment="1">
      <alignment vertical="center" wrapText="1"/>
    </xf>
    <xf numFmtId="3" fontId="0" fillId="2" borderId="8" xfId="0" applyNumberFormat="1" applyFill="1" applyBorder="1" applyAlignment="1">
      <alignment vertical="center" wrapText="1"/>
    </xf>
    <xf numFmtId="3" fontId="0" fillId="2" borderId="26" xfId="0" applyNumberFormat="1" applyFill="1" applyBorder="1" applyAlignment="1">
      <alignment vertical="center" wrapText="1"/>
    </xf>
    <xf numFmtId="0" fontId="62" fillId="10" borderId="0" xfId="0" applyFont="1" applyFill="1" applyAlignment="1">
      <alignment horizontal="center"/>
    </xf>
    <xf numFmtId="167" fontId="63" fillId="10" borderId="0" xfId="0" applyNumberFormat="1" applyFont="1" applyFill="1" applyAlignment="1">
      <alignment horizontal="center"/>
    </xf>
    <xf numFmtId="164" fontId="113" fillId="10" borderId="0" xfId="7" applyNumberFormat="1" applyFont="1" applyFill="1"/>
    <xf numFmtId="164" fontId="118" fillId="10" borderId="0" xfId="7" applyNumberFormat="1" applyFont="1" applyFill="1"/>
    <xf numFmtId="0" fontId="0" fillId="0" borderId="34" xfId="0" applyBorder="1" applyAlignment="1">
      <alignment horizontal="right" vertical="center" wrapText="1"/>
    </xf>
    <xf numFmtId="9" fontId="130" fillId="0" borderId="34" xfId="10" applyFont="1" applyBorder="1" applyAlignment="1">
      <alignment horizontal="center" vertical="center" wrapText="1"/>
    </xf>
    <xf numFmtId="166" fontId="23" fillId="20" borderId="51" xfId="3" applyNumberFormat="1" applyFont="1" applyFill="1" applyBorder="1" applyAlignment="1">
      <alignment horizontal="right" vertical="center"/>
    </xf>
    <xf numFmtId="166" fontId="23" fillId="20" borderId="38" xfId="3" applyNumberFormat="1" applyFont="1" applyFill="1" applyBorder="1" applyAlignment="1">
      <alignment horizontal="right" vertical="center"/>
    </xf>
    <xf numFmtId="166" fontId="23" fillId="20" borderId="27" xfId="3" applyNumberFormat="1" applyFont="1" applyFill="1" applyBorder="1" applyAlignment="1">
      <alignment horizontal="right" vertical="center"/>
    </xf>
    <xf numFmtId="166" fontId="23" fillId="20" borderId="34" xfId="3" applyNumberFormat="1" applyFont="1" applyFill="1" applyBorder="1" applyAlignment="1">
      <alignment horizontal="right" vertical="center"/>
    </xf>
    <xf numFmtId="0" fontId="42" fillId="15" borderId="34" xfId="0" applyFont="1" applyFill="1" applyBorder="1" applyAlignment="1">
      <alignment horizontal="center" vertical="top" wrapText="1"/>
    </xf>
    <xf numFmtId="0" fontId="14" fillId="0" borderId="45" xfId="0" applyFont="1" applyBorder="1" applyAlignment="1">
      <alignment horizontal="center" vertical="center" wrapText="1"/>
    </xf>
    <xf numFmtId="0" fontId="0" fillId="0" borderId="30" xfId="0" applyBorder="1" applyAlignment="1">
      <alignment horizontal="center" wrapText="1"/>
    </xf>
    <xf numFmtId="0" fontId="15" fillId="0" borderId="11" xfId="0" applyFont="1" applyBorder="1" applyAlignment="1">
      <alignment horizontal="center" wrapText="1"/>
    </xf>
    <xf numFmtId="0" fontId="15" fillId="0" borderId="24" xfId="0" applyFont="1" applyBorder="1" applyAlignment="1">
      <alignment horizontal="center" wrapText="1"/>
    </xf>
    <xf numFmtId="0" fontId="15" fillId="0" borderId="69" xfId="0" applyFont="1" applyBorder="1" applyAlignment="1">
      <alignment horizontal="center" wrapText="1"/>
    </xf>
    <xf numFmtId="0" fontId="0" fillId="0" borderId="36" xfId="0" applyBorder="1"/>
    <xf numFmtId="0" fontId="14" fillId="0" borderId="34" xfId="0" applyFont="1" applyBorder="1" applyAlignment="1">
      <alignment horizontal="center" vertical="center" wrapText="1"/>
    </xf>
    <xf numFmtId="0" fontId="0" fillId="0" borderId="34" xfId="0" applyBorder="1"/>
    <xf numFmtId="0" fontId="16" fillId="0" borderId="47" xfId="0" applyFont="1" applyBorder="1" applyAlignment="1">
      <alignment horizontal="center" wrapText="1"/>
    </xf>
    <xf numFmtId="0" fontId="16" fillId="0" borderId="34" xfId="0" applyFont="1" applyBorder="1" applyAlignment="1">
      <alignment horizontal="center" wrapText="1"/>
    </xf>
    <xf numFmtId="9" fontId="13" fillId="0" borderId="34" xfId="10" applyFont="1" applyBorder="1" applyAlignment="1">
      <alignment horizontal="center" vertical="center"/>
    </xf>
    <xf numFmtId="167" fontId="77" fillId="0" borderId="34" xfId="10" applyNumberFormat="1" applyFont="1" applyBorder="1" applyAlignment="1">
      <alignment horizontal="center" vertical="center"/>
    </xf>
    <xf numFmtId="9" fontId="40" fillId="0" borderId="44" xfId="10" applyFont="1" applyBorder="1" applyAlignment="1">
      <alignment horizontal="center" vertical="center" wrapText="1"/>
    </xf>
    <xf numFmtId="167" fontId="130" fillId="0" borderId="34" xfId="10" applyNumberFormat="1" applyFont="1" applyBorder="1" applyAlignment="1">
      <alignment horizontal="center" vertical="center" wrapText="1"/>
    </xf>
    <xf numFmtId="0" fontId="130" fillId="0" borderId="34" xfId="0" applyFont="1" applyBorder="1" applyAlignment="1">
      <alignment horizontal="center" vertical="center"/>
    </xf>
    <xf numFmtId="167" fontId="77" fillId="0" borderId="34" xfId="10" applyNumberFormat="1" applyFont="1" applyBorder="1" applyAlignment="1">
      <alignment horizontal="center" vertical="center" wrapText="1"/>
    </xf>
    <xf numFmtId="0" fontId="19" fillId="0" borderId="18" xfId="0" applyFont="1" applyBorder="1" applyAlignment="1">
      <alignment horizontal="center" vertical="center" wrapText="1"/>
    </xf>
    <xf numFmtId="0" fontId="28" fillId="4" borderId="56" xfId="0" applyFont="1" applyFill="1" applyBorder="1" applyAlignment="1">
      <alignment horizontal="center"/>
    </xf>
    <xf numFmtId="1" fontId="7" fillId="4" borderId="56" xfId="0" quotePrefix="1" applyNumberFormat="1" applyFont="1" applyFill="1" applyBorder="1" applyAlignment="1">
      <alignment horizontal="center" vertical="center"/>
    </xf>
    <xf numFmtId="1" fontId="7" fillId="4" borderId="39" xfId="0" quotePrefix="1" applyNumberFormat="1"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51" xfId="0" applyFont="1" applyFill="1" applyBorder="1" applyAlignment="1">
      <alignment horizontal="center" vertical="center" wrapText="1"/>
    </xf>
    <xf numFmtId="3" fontId="7" fillId="10" borderId="8" xfId="0" applyNumberFormat="1" applyFont="1" applyFill="1" applyBorder="1" applyProtection="1">
      <protection locked="0"/>
    </xf>
    <xf numFmtId="3" fontId="7" fillId="10" borderId="38" xfId="0" applyNumberFormat="1" applyFont="1" applyFill="1" applyBorder="1" applyProtection="1">
      <protection locked="0"/>
    </xf>
    <xf numFmtId="3" fontId="7" fillId="10" borderId="26" xfId="0" applyNumberFormat="1" applyFont="1" applyFill="1" applyBorder="1" applyProtection="1">
      <protection locked="0"/>
    </xf>
    <xf numFmtId="0" fontId="41" fillId="6" borderId="40" xfId="0" applyFont="1" applyFill="1" applyBorder="1" applyAlignment="1">
      <alignment horizontal="center" vertical="center" wrapText="1"/>
    </xf>
    <xf numFmtId="3" fontId="7" fillId="10" borderId="56" xfId="0" applyNumberFormat="1" applyFont="1" applyFill="1" applyBorder="1" applyProtection="1">
      <protection locked="0"/>
    </xf>
    <xf numFmtId="3" fontId="7" fillId="10" borderId="39" xfId="0" applyNumberFormat="1" applyFont="1" applyFill="1" applyBorder="1" applyProtection="1">
      <protection locked="0"/>
    </xf>
    <xf numFmtId="0" fontId="28" fillId="4" borderId="60" xfId="0" applyFont="1" applyFill="1" applyBorder="1" applyAlignment="1">
      <alignment horizontal="center"/>
    </xf>
    <xf numFmtId="1" fontId="7" fillId="4" borderId="60" xfId="0" quotePrefix="1" applyNumberFormat="1" applyFont="1" applyFill="1" applyBorder="1" applyAlignment="1">
      <alignment horizontal="center" vertical="center"/>
    </xf>
    <xf numFmtId="3" fontId="7" fillId="10" borderId="37" xfId="0" applyNumberFormat="1" applyFont="1" applyFill="1" applyBorder="1" applyProtection="1">
      <protection locked="0"/>
    </xf>
    <xf numFmtId="3" fontId="7" fillId="10" borderId="60" xfId="0" applyNumberFormat="1" applyFont="1" applyFill="1" applyBorder="1" applyProtection="1">
      <protection locked="0"/>
    </xf>
    <xf numFmtId="0" fontId="41" fillId="6" borderId="39" xfId="0" applyFont="1" applyFill="1" applyBorder="1" applyAlignment="1">
      <alignment horizontal="center" vertical="center" wrapText="1"/>
    </xf>
    <xf numFmtId="3" fontId="25" fillId="10" borderId="56" xfId="0" applyNumberFormat="1" applyFont="1" applyFill="1" applyBorder="1" applyProtection="1">
      <protection locked="0"/>
    </xf>
    <xf numFmtId="3" fontId="25" fillId="10" borderId="39" xfId="0" applyNumberFormat="1" applyFont="1" applyFill="1" applyBorder="1" applyProtection="1">
      <protection locked="0"/>
    </xf>
    <xf numFmtId="0" fontId="15" fillId="0" borderId="79" xfId="0" applyFont="1" applyBorder="1" applyAlignment="1">
      <alignment horizontal="center" wrapText="1"/>
    </xf>
    <xf numFmtId="0" fontId="16" fillId="10" borderId="9" xfId="0" applyFont="1" applyFill="1" applyBorder="1" applyAlignment="1">
      <alignment horizontal="center" wrapText="1"/>
    </xf>
    <xf numFmtId="3" fontId="0" fillId="2" borderId="32" xfId="0" applyNumberFormat="1" applyFill="1" applyBorder="1" applyAlignment="1">
      <alignment vertical="center" wrapText="1"/>
    </xf>
    <xf numFmtId="0" fontId="15" fillId="0" borderId="72" xfId="0" applyFont="1" applyBorder="1" applyAlignment="1">
      <alignment horizontal="center" wrapText="1"/>
    </xf>
    <xf numFmtId="3" fontId="0" fillId="2" borderId="4" xfId="0" applyNumberFormat="1" applyFill="1" applyBorder="1" applyAlignment="1">
      <alignment vertical="center" wrapText="1"/>
    </xf>
    <xf numFmtId="3" fontId="0" fillId="2" borderId="35" xfId="0" applyNumberFormat="1" applyFill="1" applyBorder="1" applyAlignment="1">
      <alignment vertical="center" wrapText="1"/>
    </xf>
    <xf numFmtId="0" fontId="15" fillId="10" borderId="25" xfId="0" applyFont="1" applyFill="1" applyBorder="1" applyAlignment="1">
      <alignment horizontal="center" wrapText="1"/>
    </xf>
    <xf numFmtId="0" fontId="14" fillId="0" borderId="3" xfId="0" applyFont="1" applyBorder="1" applyAlignment="1">
      <alignment horizontal="center" vertical="center" wrapText="1"/>
    </xf>
    <xf numFmtId="0" fontId="0" fillId="0" borderId="43" xfId="0" applyBorder="1"/>
    <xf numFmtId="0" fontId="18" fillId="0" borderId="44" xfId="0" applyFont="1" applyBorder="1" applyAlignment="1">
      <alignment horizontal="center" vertical="center"/>
    </xf>
    <xf numFmtId="9" fontId="134" fillId="0" borderId="34" xfId="10" applyFont="1" applyBorder="1" applyAlignment="1">
      <alignment horizontal="center" vertical="center"/>
    </xf>
    <xf numFmtId="167" fontId="134" fillId="0" borderId="36" xfId="10" applyNumberFormat="1" applyFont="1" applyBorder="1" applyAlignment="1">
      <alignment horizontal="center" vertical="center" wrapText="1"/>
    </xf>
    <xf numFmtId="3" fontId="0" fillId="2" borderId="54" xfId="0" applyNumberFormat="1" applyFill="1" applyBorder="1" applyAlignment="1">
      <alignment vertical="center" wrapText="1"/>
    </xf>
    <xf numFmtId="3" fontId="0" fillId="5" borderId="36" xfId="0" applyNumberFormat="1" applyFill="1" applyBorder="1" applyAlignment="1">
      <alignment vertical="center" wrapText="1"/>
    </xf>
    <xf numFmtId="3" fontId="0" fillId="2" borderId="2" xfId="0" applyNumberFormat="1" applyFill="1" applyBorder="1" applyAlignment="1">
      <alignment vertical="center" wrapText="1"/>
    </xf>
    <xf numFmtId="3" fontId="0" fillId="2" borderId="5" xfId="0" applyNumberFormat="1" applyFill="1" applyBorder="1" applyAlignment="1">
      <alignment vertical="center" wrapText="1"/>
    </xf>
    <xf numFmtId="3" fontId="0" fillId="2" borderId="63" xfId="0" applyNumberFormat="1" applyFill="1" applyBorder="1" applyAlignment="1">
      <alignment vertical="center" wrapText="1"/>
    </xf>
    <xf numFmtId="0" fontId="14" fillId="0" borderId="44" xfId="0" applyFont="1" applyBorder="1" applyAlignment="1">
      <alignment horizontal="center" vertical="center" wrapText="1"/>
    </xf>
    <xf numFmtId="0" fontId="14" fillId="0" borderId="36" xfId="0" applyFont="1" applyBorder="1" applyAlignment="1">
      <alignment horizontal="center" vertical="center" wrapText="1"/>
    </xf>
    <xf numFmtId="0" fontId="0" fillId="0" borderId="48" xfId="0" applyBorder="1" applyAlignment="1">
      <alignment wrapText="1"/>
    </xf>
    <xf numFmtId="0" fontId="0" fillId="0" borderId="35" xfId="0" applyBorder="1" applyAlignment="1">
      <alignment horizontal="right" vertical="center" wrapText="1"/>
    </xf>
    <xf numFmtId="0" fontId="134" fillId="0" borderId="34" xfId="0" applyFont="1" applyBorder="1"/>
    <xf numFmtId="0" fontId="15" fillId="0" borderId="46" xfId="0" applyFont="1" applyBorder="1" applyAlignment="1">
      <alignment horizontal="center" vertical="center" wrapText="1"/>
    </xf>
    <xf numFmtId="167" fontId="60" fillId="0" borderId="36" xfId="10" applyNumberFormat="1" applyFont="1" applyBorder="1" applyAlignment="1">
      <alignment horizontal="center" vertical="center" wrapText="1"/>
    </xf>
    <xf numFmtId="0" fontId="15" fillId="0" borderId="78" xfId="0" applyFont="1" applyBorder="1" applyAlignment="1">
      <alignment horizontal="center" vertical="center" wrapText="1"/>
    </xf>
    <xf numFmtId="0" fontId="15" fillId="0" borderId="45" xfId="0" applyFont="1" applyBorder="1" applyAlignment="1">
      <alignment horizontal="center" vertical="center" wrapText="1"/>
    </xf>
    <xf numFmtId="0" fontId="0" fillId="0" borderId="31" xfId="0" applyBorder="1" applyAlignment="1">
      <alignment horizontal="center" wrapText="1"/>
    </xf>
    <xf numFmtId="0" fontId="0" fillId="0" borderId="30" xfId="0" applyBorder="1" applyAlignment="1">
      <alignment horizontal="right" vertical="center" wrapText="1"/>
    </xf>
    <xf numFmtId="0" fontId="15" fillId="0" borderId="25" xfId="0" applyFont="1" applyBorder="1" applyAlignment="1">
      <alignment horizontal="center" vertical="center" wrapText="1"/>
    </xf>
    <xf numFmtId="0" fontId="0" fillId="0" borderId="48" xfId="0" applyBorder="1" applyAlignment="1">
      <alignment horizontal="right" vertical="center" wrapText="1"/>
    </xf>
    <xf numFmtId="0" fontId="15" fillId="0" borderId="36" xfId="0" applyFont="1" applyBorder="1" applyAlignment="1">
      <alignment horizontal="center" wrapText="1"/>
    </xf>
    <xf numFmtId="0" fontId="16" fillId="0" borderId="67" xfId="0" applyFont="1" applyBorder="1" applyAlignment="1">
      <alignment horizontal="center" wrapText="1"/>
    </xf>
    <xf numFmtId="0" fontId="16" fillId="0" borderId="78" xfId="0" applyFont="1" applyBorder="1" applyAlignment="1">
      <alignment horizontal="center" wrapText="1"/>
    </xf>
    <xf numFmtId="0" fontId="16" fillId="0" borderId="36" xfId="0" applyFont="1" applyBorder="1" applyAlignment="1">
      <alignment horizontal="center" wrapText="1"/>
    </xf>
    <xf numFmtId="0" fontId="16" fillId="0" borderId="44" xfId="0" applyFont="1" applyBorder="1" applyAlignment="1">
      <alignment horizontal="center" wrapText="1"/>
    </xf>
    <xf numFmtId="0" fontId="0" fillId="0" borderId="10" xfId="0" applyBorder="1" applyAlignment="1">
      <alignment horizontal="right" vertical="center" wrapText="1"/>
    </xf>
    <xf numFmtId="0" fontId="15" fillId="10" borderId="78" xfId="0" applyFont="1" applyFill="1" applyBorder="1" applyAlignment="1">
      <alignment horizontal="center" wrapText="1"/>
    </xf>
    <xf numFmtId="0" fontId="14" fillId="0" borderId="65"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78" xfId="0" applyFont="1" applyBorder="1" applyAlignment="1">
      <alignment horizontal="center" wrapText="1"/>
    </xf>
    <xf numFmtId="166" fontId="23" fillId="20" borderId="3" xfId="3" applyNumberFormat="1" applyFont="1" applyFill="1" applyBorder="1" applyAlignment="1">
      <alignment horizontal="right" vertical="center"/>
    </xf>
    <xf numFmtId="44" fontId="23" fillId="20" borderId="40" xfId="9" applyFont="1" applyFill="1" applyBorder="1" applyAlignment="1">
      <alignment horizontal="right" vertical="center"/>
    </xf>
    <xf numFmtId="0" fontId="26" fillId="25" borderId="36" xfId="0" applyFont="1" applyFill="1" applyBorder="1" applyAlignment="1">
      <alignment vertical="center"/>
    </xf>
    <xf numFmtId="0" fontId="0" fillId="25" borderId="43" xfId="0" applyFill="1" applyBorder="1" applyAlignment="1">
      <alignment vertical="center" wrapText="1"/>
    </xf>
    <xf numFmtId="0" fontId="0" fillId="25" borderId="44" xfId="0" applyFill="1" applyBorder="1" applyAlignment="1">
      <alignment vertical="center" wrapText="1"/>
    </xf>
    <xf numFmtId="37" fontId="0" fillId="0" borderId="32" xfId="1" applyNumberFormat="1" applyFont="1" applyBorder="1" applyAlignment="1" applyProtection="1">
      <alignment horizontal="right" vertical="center"/>
      <protection locked="0"/>
    </xf>
    <xf numFmtId="3" fontId="8" fillId="2" borderId="58" xfId="3" applyNumberFormat="1" applyFill="1" applyBorder="1"/>
    <xf numFmtId="1" fontId="0" fillId="13" borderId="50" xfId="1" applyNumberFormat="1" applyFont="1" applyFill="1" applyBorder="1" applyAlignment="1">
      <alignment horizontal="right" vertical="center"/>
    </xf>
    <xf numFmtId="3" fontId="8" fillId="25" borderId="40" xfId="0" applyNumberFormat="1" applyFont="1" applyFill="1" applyBorder="1" applyAlignment="1" applyProtection="1">
      <alignment vertical="center" wrapText="1"/>
      <protection locked="0"/>
    </xf>
    <xf numFmtId="3" fontId="8" fillId="25" borderId="56" xfId="0" applyNumberFormat="1" applyFont="1" applyFill="1" applyBorder="1" applyAlignment="1" applyProtection="1">
      <alignment vertical="center" wrapText="1"/>
      <protection locked="0"/>
    </xf>
    <xf numFmtId="3" fontId="8" fillId="25" borderId="39" xfId="0" applyNumberFormat="1" applyFont="1" applyFill="1" applyBorder="1" applyAlignment="1" applyProtection="1">
      <alignment vertical="center" wrapText="1"/>
      <protection locked="0"/>
    </xf>
    <xf numFmtId="0" fontId="8" fillId="25" borderId="40" xfId="0" applyFont="1" applyFill="1" applyBorder="1" applyAlignment="1" applyProtection="1">
      <alignment vertical="center" wrapText="1"/>
      <protection locked="0"/>
    </xf>
    <xf numFmtId="0" fontId="8" fillId="25" borderId="56" xfId="0" applyFont="1" applyFill="1" applyBorder="1" applyAlignment="1" applyProtection="1">
      <alignment vertical="center" wrapText="1"/>
      <protection locked="0"/>
    </xf>
    <xf numFmtId="0" fontId="26" fillId="25" borderId="36" xfId="3" applyFont="1" applyFill="1" applyBorder="1" applyAlignment="1">
      <alignment vertical="center"/>
    </xf>
    <xf numFmtId="0" fontId="8" fillId="25" borderId="43" xfId="3" applyFill="1" applyBorder="1" applyAlignment="1">
      <alignment vertical="center" wrapText="1"/>
    </xf>
    <xf numFmtId="0" fontId="8" fillId="25" borderId="44" xfId="3" applyFill="1" applyBorder="1" applyAlignment="1">
      <alignment vertical="center" wrapText="1"/>
    </xf>
    <xf numFmtId="0" fontId="7" fillId="14" borderId="10" xfId="3" applyFont="1" applyFill="1" applyBorder="1" applyAlignment="1">
      <alignment horizontal="center" vertical="center" wrapText="1"/>
    </xf>
    <xf numFmtId="49" fontId="8" fillId="0" borderId="0" xfId="0" applyNumberFormat="1" applyFont="1"/>
    <xf numFmtId="0" fontId="19" fillId="0" borderId="31" xfId="0" applyFont="1" applyBorder="1" applyAlignment="1">
      <alignment horizontal="center" vertical="center" wrapText="1"/>
    </xf>
    <xf numFmtId="1" fontId="0" fillId="0" borderId="0" xfId="0" applyNumberFormat="1"/>
    <xf numFmtId="0" fontId="8" fillId="0" borderId="0" xfId="0" applyFont="1" applyAlignment="1">
      <alignment horizontal="right"/>
    </xf>
    <xf numFmtId="3" fontId="0" fillId="0" borderId="0" xfId="0" applyNumberFormat="1"/>
    <xf numFmtId="0" fontId="18" fillId="0" borderId="31" xfId="3" applyFont="1" applyBorder="1" applyAlignment="1">
      <alignment horizontal="center" vertical="center" wrapText="1"/>
    </xf>
    <xf numFmtId="49" fontId="8" fillId="0" borderId="0" xfId="0" applyNumberFormat="1" applyFont="1" applyProtection="1">
      <protection locked="0"/>
    </xf>
    <xf numFmtId="165" fontId="41" fillId="2" borderId="60" xfId="3" applyNumberFormat="1" applyFont="1" applyFill="1" applyBorder="1" applyAlignment="1">
      <alignment horizontal="center"/>
    </xf>
    <xf numFmtId="3" fontId="67" fillId="0" borderId="50" xfId="3" applyNumberFormat="1" applyFont="1" applyBorder="1" applyAlignment="1" applyProtection="1">
      <alignment horizontal="right"/>
      <protection locked="0"/>
    </xf>
    <xf numFmtId="3" fontId="67" fillId="0" borderId="60" xfId="3" applyNumberFormat="1" applyFont="1" applyBorder="1" applyAlignment="1" applyProtection="1">
      <alignment horizontal="right"/>
      <protection locked="0"/>
    </xf>
    <xf numFmtId="3" fontId="67" fillId="0" borderId="30" xfId="1" applyNumberFormat="1" applyFont="1" applyBorder="1" applyAlignment="1" applyProtection="1">
      <alignment horizontal="right"/>
      <protection locked="0"/>
    </xf>
    <xf numFmtId="3" fontId="8" fillId="2" borderId="60" xfId="3" applyNumberFormat="1" applyFill="1" applyBorder="1"/>
    <xf numFmtId="0" fontId="18" fillId="0" borderId="31" xfId="0" applyFont="1" applyBorder="1" applyAlignment="1">
      <alignment horizontal="center" vertical="center" wrapText="1"/>
    </xf>
    <xf numFmtId="0" fontId="8" fillId="0" borderId="0" xfId="0" applyFont="1" applyAlignment="1">
      <alignment horizontal="right" wrapText="1"/>
    </xf>
    <xf numFmtId="0" fontId="0" fillId="0" borderId="0" xfId="0" applyAlignment="1">
      <alignment horizontal="right" wrapText="1"/>
    </xf>
    <xf numFmtId="0" fontId="47" fillId="0" borderId="82" xfId="0" applyFont="1" applyBorder="1" applyAlignment="1" applyProtection="1">
      <alignment horizontal="center" vertical="center" wrapText="1"/>
      <protection locked="0"/>
    </xf>
    <xf numFmtId="0" fontId="26" fillId="11" borderId="10" xfId="3" applyFont="1" applyFill="1" applyBorder="1" applyAlignment="1">
      <alignment horizontal="center" vertical="center"/>
    </xf>
    <xf numFmtId="0" fontId="26" fillId="11" borderId="10" xfId="3" applyFont="1" applyFill="1" applyBorder="1" applyAlignment="1">
      <alignment horizontal="center" vertical="center" wrapText="1"/>
    </xf>
    <xf numFmtId="0" fontId="88" fillId="24" borderId="81" xfId="3" applyFont="1" applyFill="1" applyBorder="1" applyAlignment="1">
      <alignment horizontal="center" vertical="center"/>
    </xf>
    <xf numFmtId="37" fontId="0" fillId="0" borderId="0" xfId="0" applyNumberFormat="1"/>
    <xf numFmtId="0" fontId="117" fillId="11" borderId="48" xfId="3" applyFont="1" applyFill="1" applyBorder="1" applyAlignment="1">
      <alignment horizontal="center" vertical="center"/>
    </xf>
    <xf numFmtId="0" fontId="117" fillId="11" borderId="10" xfId="3" applyFont="1" applyFill="1" applyBorder="1" applyAlignment="1">
      <alignment horizontal="center" vertical="center" wrapText="1"/>
    </xf>
    <xf numFmtId="0" fontId="117" fillId="11" borderId="47" xfId="3" applyFont="1" applyFill="1" applyBorder="1" applyAlignment="1">
      <alignment horizontal="center" vertical="center" wrapText="1"/>
    </xf>
    <xf numFmtId="0" fontId="117" fillId="24" borderId="81" xfId="3" applyFont="1" applyFill="1" applyBorder="1" applyAlignment="1">
      <alignment horizontal="center" vertical="center"/>
    </xf>
    <xf numFmtId="49" fontId="137" fillId="10" borderId="0" xfId="0" applyNumberFormat="1" applyFont="1" applyFill="1" applyAlignment="1" applyProtection="1">
      <alignment horizontal="right" vertical="center"/>
      <protection locked="0"/>
    </xf>
    <xf numFmtId="0" fontId="8" fillId="25" borderId="71" xfId="0" applyFont="1" applyFill="1" applyBorder="1" applyAlignment="1" applyProtection="1">
      <alignment vertical="center" wrapText="1"/>
      <protection locked="0"/>
    </xf>
    <xf numFmtId="0" fontId="138" fillId="10" borderId="84" xfId="0" applyFont="1" applyFill="1" applyBorder="1" applyAlignment="1">
      <alignment horizontal="right" vertical="center"/>
    </xf>
    <xf numFmtId="0" fontId="139" fillId="0" borderId="83" xfId="0" applyFont="1" applyBorder="1" applyAlignment="1">
      <alignment horizontal="center" vertical="center" wrapText="1"/>
    </xf>
    <xf numFmtId="49" fontId="98" fillId="10" borderId="85" xfId="0" applyNumberFormat="1" applyFont="1" applyFill="1" applyBorder="1" applyAlignment="1" applyProtection="1">
      <alignment vertical="center"/>
      <protection locked="0"/>
    </xf>
    <xf numFmtId="49" fontId="98" fillId="10" borderId="86" xfId="0" applyNumberFormat="1" applyFont="1" applyFill="1" applyBorder="1" applyAlignment="1" applyProtection="1">
      <alignment vertical="center"/>
      <protection locked="0"/>
    </xf>
    <xf numFmtId="49" fontId="136" fillId="10" borderId="87" xfId="0" applyNumberFormat="1" applyFont="1" applyFill="1" applyBorder="1" applyAlignment="1" applyProtection="1">
      <alignment vertical="center"/>
      <protection locked="0"/>
    </xf>
    <xf numFmtId="0" fontId="140" fillId="10" borderId="89" xfId="3" applyFont="1" applyFill="1" applyBorder="1"/>
    <xf numFmtId="0" fontId="141" fillId="10" borderId="89" xfId="3" applyFont="1" applyFill="1" applyBorder="1"/>
    <xf numFmtId="0" fontId="142" fillId="10" borderId="0" xfId="3" applyFont="1" applyFill="1" applyAlignment="1">
      <alignment vertical="center"/>
    </xf>
    <xf numFmtId="0" fontId="18" fillId="0" borderId="83" xfId="3" applyFont="1" applyBorder="1" applyAlignment="1">
      <alignment horizontal="center" vertical="center" wrapText="1"/>
    </xf>
    <xf numFmtId="0" fontId="141" fillId="10" borderId="90" xfId="0" applyFont="1" applyFill="1" applyBorder="1"/>
    <xf numFmtId="1" fontId="7" fillId="4" borderId="64" xfId="0" quotePrefix="1" applyNumberFormat="1" applyFont="1" applyFill="1" applyBorder="1" applyAlignment="1">
      <alignment horizontal="center" vertical="center"/>
    </xf>
    <xf numFmtId="1" fontId="7" fillId="4" borderId="62" xfId="0" quotePrefix="1" applyNumberFormat="1" applyFont="1" applyFill="1" applyBorder="1" applyAlignment="1">
      <alignment horizontal="center" vertical="center"/>
    </xf>
    <xf numFmtId="0" fontId="28" fillId="4" borderId="91" xfId="0" applyFont="1" applyFill="1" applyBorder="1" applyAlignment="1">
      <alignment horizontal="center"/>
    </xf>
    <xf numFmtId="0" fontId="28" fillId="4" borderId="92" xfId="0" applyFont="1" applyFill="1" applyBorder="1" applyAlignment="1">
      <alignment horizontal="center"/>
    </xf>
    <xf numFmtId="0" fontId="28" fillId="4" borderId="93" xfId="0" applyFont="1" applyFill="1" applyBorder="1" applyAlignment="1">
      <alignment horizontal="center"/>
    </xf>
    <xf numFmtId="0" fontId="142" fillId="10" borderId="88" xfId="0" applyFont="1" applyFill="1" applyBorder="1" applyAlignment="1">
      <alignment vertical="center"/>
    </xf>
    <xf numFmtId="0" fontId="142" fillId="10" borderId="95" xfId="0" applyFont="1" applyFill="1" applyBorder="1" applyAlignment="1">
      <alignment vertical="center"/>
    </xf>
    <xf numFmtId="0" fontId="18" fillId="0" borderId="94" xfId="0" applyFont="1" applyBorder="1" applyAlignment="1">
      <alignment horizontal="center" vertical="center" wrapText="1"/>
    </xf>
    <xf numFmtId="0" fontId="143" fillId="14" borderId="88" xfId="0" applyFont="1" applyFill="1" applyBorder="1" applyAlignment="1">
      <alignment horizontal="center" vertical="center" wrapText="1"/>
    </xf>
    <xf numFmtId="0" fontId="144" fillId="14" borderId="88" xfId="0" applyFont="1" applyFill="1" applyBorder="1" applyAlignment="1">
      <alignment horizontal="center" vertical="center"/>
    </xf>
    <xf numFmtId="0" fontId="143" fillId="0" borderId="0" xfId="0" applyFont="1"/>
    <xf numFmtId="0" fontId="145" fillId="10" borderId="9" xfId="0" applyFont="1" applyFill="1" applyBorder="1" applyAlignment="1">
      <alignment horizontal="center" vertical="center"/>
    </xf>
    <xf numFmtId="0" fontId="146" fillId="10" borderId="46" xfId="0" applyFont="1" applyFill="1" applyBorder="1" applyAlignment="1">
      <alignment horizontal="center" vertical="center"/>
    </xf>
    <xf numFmtId="0" fontId="146" fillId="10" borderId="14" xfId="0" applyFont="1" applyFill="1" applyBorder="1" applyAlignment="1">
      <alignment horizontal="center" vertical="center"/>
    </xf>
    <xf numFmtId="0" fontId="146" fillId="10" borderId="72" xfId="0" applyFont="1" applyFill="1" applyBorder="1" applyAlignment="1">
      <alignment horizontal="center" vertical="center" wrapText="1"/>
    </xf>
    <xf numFmtId="0" fontId="145" fillId="10" borderId="14" xfId="0" applyFont="1" applyFill="1" applyBorder="1" applyAlignment="1">
      <alignment horizontal="center" vertical="center"/>
    </xf>
    <xf numFmtId="0" fontId="145" fillId="10" borderId="46" xfId="0" applyFont="1" applyFill="1" applyBorder="1" applyAlignment="1">
      <alignment horizontal="center" vertical="center"/>
    </xf>
    <xf numFmtId="0" fontId="145" fillId="10" borderId="72" xfId="0" applyFont="1" applyFill="1" applyBorder="1" applyAlignment="1">
      <alignment horizontal="center" vertical="center" wrapText="1"/>
    </xf>
    <xf numFmtId="0" fontId="29" fillId="5" borderId="96" xfId="0" applyFont="1" applyFill="1" applyBorder="1" applyAlignment="1">
      <alignment vertical="top"/>
    </xf>
    <xf numFmtId="0" fontId="29" fillId="5" borderId="97" xfId="0" applyFont="1" applyFill="1" applyBorder="1" applyAlignment="1">
      <alignment vertical="top"/>
    </xf>
    <xf numFmtId="0" fontId="29" fillId="5" borderId="98" xfId="0" applyFont="1" applyFill="1" applyBorder="1" applyAlignment="1">
      <alignment vertical="top"/>
    </xf>
    <xf numFmtId="0" fontId="40" fillId="10" borderId="99" xfId="0" applyFont="1" applyFill="1" applyBorder="1" applyAlignment="1">
      <alignment horizontal="center" wrapText="1"/>
    </xf>
    <xf numFmtId="0" fontId="40" fillId="10" borderId="100" xfId="0" applyFont="1" applyFill="1" applyBorder="1" applyAlignment="1">
      <alignment horizontal="center" wrapText="1"/>
    </xf>
    <xf numFmtId="0" fontId="40" fillId="10" borderId="101" xfId="0" applyFont="1" applyFill="1" applyBorder="1" applyAlignment="1">
      <alignment horizontal="center" wrapText="1"/>
    </xf>
    <xf numFmtId="0" fontId="147" fillId="10" borderId="0" xfId="3" applyFont="1" applyFill="1"/>
    <xf numFmtId="165" fontId="26" fillId="2" borderId="49" xfId="3" quotePrefix="1" applyNumberFormat="1" applyFont="1" applyFill="1" applyBorder="1" applyAlignment="1">
      <alignment horizontal="center"/>
    </xf>
    <xf numFmtId="0" fontId="7" fillId="2" borderId="83" xfId="3" applyFont="1" applyFill="1" applyBorder="1" applyAlignment="1">
      <alignment horizontal="center"/>
    </xf>
    <xf numFmtId="0" fontId="147" fillId="10" borderId="0" xfId="0" applyFont="1" applyFill="1"/>
    <xf numFmtId="0" fontId="25" fillId="2" borderId="83" xfId="0" applyFont="1" applyFill="1" applyBorder="1" applyAlignment="1">
      <alignment horizontal="center"/>
    </xf>
    <xf numFmtId="0" fontId="138" fillId="10" borderId="0" xfId="0" applyFont="1" applyFill="1" applyAlignment="1">
      <alignment vertical="center"/>
    </xf>
    <xf numFmtId="0" fontId="47" fillId="0" borderId="83" xfId="0" applyFont="1" applyBorder="1" applyAlignment="1" applyProtection="1">
      <alignment horizontal="center" vertical="center" wrapText="1"/>
      <protection locked="0"/>
    </xf>
    <xf numFmtId="0" fontId="23" fillId="0" borderId="102" xfId="3" applyFont="1" applyBorder="1" applyAlignment="1">
      <alignment horizontal="left"/>
    </xf>
    <xf numFmtId="0" fontId="23" fillId="0" borderId="92" xfId="3" applyFont="1" applyBorder="1" applyAlignment="1">
      <alignment horizontal="left"/>
    </xf>
    <xf numFmtId="0" fontId="23" fillId="0" borderId="93" xfId="3" applyFont="1" applyBorder="1" applyAlignment="1">
      <alignment horizontal="left"/>
    </xf>
    <xf numFmtId="0" fontId="148" fillId="10" borderId="0" xfId="3" applyFont="1" applyFill="1"/>
    <xf numFmtId="0" fontId="149" fillId="10" borderId="0" xfId="3" applyFont="1" applyFill="1"/>
    <xf numFmtId="37" fontId="23" fillId="20" borderId="3" xfId="1" applyNumberFormat="1" applyFont="1" applyFill="1" applyBorder="1" applyAlignment="1">
      <alignment horizontal="right"/>
    </xf>
    <xf numFmtId="0" fontId="117" fillId="0" borderId="102" xfId="3" applyFont="1" applyBorder="1" applyAlignment="1">
      <alignment horizontal="left"/>
    </xf>
    <xf numFmtId="0" fontId="117" fillId="0" borderId="92" xfId="3" applyFont="1" applyBorder="1" applyAlignment="1">
      <alignment horizontal="left"/>
    </xf>
    <xf numFmtId="0" fontId="117" fillId="0" borderId="93" xfId="3" applyFont="1" applyBorder="1" applyAlignment="1">
      <alignment horizontal="left"/>
    </xf>
    <xf numFmtId="49" fontId="8" fillId="10" borderId="0" xfId="0" applyNumberFormat="1" applyFont="1" applyFill="1" applyAlignment="1" applyProtection="1">
      <alignment vertical="center"/>
      <protection locked="0"/>
    </xf>
    <xf numFmtId="3" fontId="0" fillId="2" borderId="36" xfId="0" applyNumberFormat="1" applyFill="1" applyBorder="1" applyAlignment="1">
      <alignment vertical="center" wrapText="1"/>
    </xf>
    <xf numFmtId="3" fontId="0" fillId="2" borderId="79" xfId="0" applyNumberFormat="1" applyFill="1" applyBorder="1" applyAlignment="1">
      <alignment vertical="center" wrapText="1"/>
    </xf>
    <xf numFmtId="3" fontId="0" fillId="2" borderId="68" xfId="0" applyNumberFormat="1" applyFill="1" applyBorder="1" applyAlignment="1">
      <alignment vertical="center" wrapText="1"/>
    </xf>
    <xf numFmtId="3" fontId="0" fillId="2" borderId="67" xfId="0" applyNumberFormat="1" applyFill="1" applyBorder="1" applyAlignment="1">
      <alignment vertical="center" wrapText="1"/>
    </xf>
    <xf numFmtId="3" fontId="0" fillId="2" borderId="65" xfId="0" applyNumberFormat="1" applyFill="1" applyBorder="1" applyAlignment="1">
      <alignment vertical="center" wrapText="1"/>
    </xf>
    <xf numFmtId="3" fontId="138" fillId="0" borderId="0" xfId="0" applyNumberFormat="1" applyFont="1" applyAlignment="1">
      <alignment vertical="center" wrapText="1"/>
    </xf>
    <xf numFmtId="0" fontId="13" fillId="10" borderId="0" xfId="3" applyFont="1" applyFill="1" applyAlignment="1">
      <alignment horizontal="right" vertical="center"/>
    </xf>
    <xf numFmtId="168" fontId="13" fillId="2" borderId="11" xfId="1" applyNumberFormat="1" applyFont="1" applyFill="1" applyBorder="1" applyAlignment="1">
      <alignment horizontal="right" vertical="center"/>
    </xf>
    <xf numFmtId="0" fontId="79" fillId="10" borderId="0" xfId="0" applyFont="1" applyFill="1"/>
    <xf numFmtId="0" fontId="14" fillId="0" borderId="43"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49" xfId="0" applyFont="1" applyBorder="1" applyAlignment="1">
      <alignment horizontal="center" vertical="center" wrapText="1"/>
    </xf>
    <xf numFmtId="0" fontId="14" fillId="3" borderId="10"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73" xfId="0" applyFont="1" applyBorder="1" applyAlignment="1">
      <alignment horizontal="center" vertical="center" wrapText="1"/>
    </xf>
    <xf numFmtId="0" fontId="14" fillId="0" borderId="0" xfId="0" applyFont="1" applyAlignment="1">
      <alignment horizontal="center" vertical="center" wrapText="1"/>
    </xf>
    <xf numFmtId="0" fontId="14" fillId="0" borderId="5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1" xfId="0" applyFont="1" applyBorder="1" applyAlignment="1">
      <alignment horizontal="center" wrapText="1"/>
    </xf>
    <xf numFmtId="0" fontId="23" fillId="0" borderId="103" xfId="3" applyFont="1" applyBorder="1" applyAlignment="1">
      <alignment horizontal="left"/>
    </xf>
    <xf numFmtId="0" fontId="26" fillId="11" borderId="34" xfId="3" applyFont="1" applyFill="1" applyBorder="1" applyAlignment="1">
      <alignment horizontal="center" vertical="center"/>
    </xf>
    <xf numFmtId="37" fontId="23" fillId="20" borderId="49" xfId="1" applyNumberFormat="1" applyFont="1" applyFill="1" applyBorder="1" applyAlignment="1">
      <alignment horizontal="right"/>
    </xf>
    <xf numFmtId="0" fontId="26" fillId="11" borderId="34" xfId="3" applyFont="1" applyFill="1" applyBorder="1" applyAlignment="1">
      <alignment horizontal="center" vertical="center" wrapText="1"/>
    </xf>
    <xf numFmtId="166" fontId="23" fillId="20" borderId="28" xfId="3" applyNumberFormat="1" applyFont="1" applyFill="1" applyBorder="1" applyAlignment="1">
      <alignment horizontal="right" vertical="center"/>
    </xf>
    <xf numFmtId="0" fontId="79" fillId="0" borderId="0" xfId="0" applyFont="1" applyProtection="1">
      <protection locked="0"/>
    </xf>
    <xf numFmtId="0" fontId="95" fillId="10" borderId="0" xfId="3" applyFont="1" applyFill="1" applyAlignment="1">
      <alignment wrapText="1"/>
    </xf>
    <xf numFmtId="0" fontId="23" fillId="19" borderId="43" xfId="3" applyFont="1" applyFill="1" applyBorder="1"/>
    <xf numFmtId="49" fontId="8" fillId="10" borderId="0" xfId="3" applyNumberFormat="1" applyFill="1" applyAlignment="1">
      <alignment vertical="center"/>
    </xf>
    <xf numFmtId="49" fontId="44" fillId="10" borderId="0" xfId="3" applyNumberFormat="1" applyFont="1" applyFill="1" applyAlignment="1">
      <alignment horizontal="center" vertical="center"/>
    </xf>
    <xf numFmtId="49" fontId="8" fillId="0" borderId="0" xfId="3" applyNumberFormat="1" applyAlignment="1">
      <alignment vertical="center"/>
    </xf>
    <xf numFmtId="49" fontId="45" fillId="10" borderId="0" xfId="3" applyNumberFormat="1" applyFont="1" applyFill="1" applyAlignment="1">
      <alignment vertical="center"/>
    </xf>
    <xf numFmtId="49" fontId="8" fillId="10" borderId="0" xfId="3" applyNumberFormat="1" applyFill="1" applyAlignment="1">
      <alignment horizontal="center" vertical="center"/>
    </xf>
    <xf numFmtId="49" fontId="13" fillId="10" borderId="0" xfId="3" applyNumberFormat="1" applyFont="1" applyFill="1" applyAlignment="1">
      <alignment horizontal="right" vertical="center"/>
    </xf>
    <xf numFmtId="49" fontId="79" fillId="10" borderId="0" xfId="3" applyNumberFormat="1" applyFont="1" applyFill="1" applyAlignment="1">
      <alignment horizontal="center" vertical="center"/>
    </xf>
    <xf numFmtId="49" fontId="79" fillId="10" borderId="0" xfId="3" applyNumberFormat="1" applyFont="1" applyFill="1" applyAlignment="1">
      <alignment vertical="center"/>
    </xf>
    <xf numFmtId="49" fontId="45" fillId="10" borderId="0" xfId="3" applyNumberFormat="1" applyFont="1" applyFill="1" applyAlignment="1">
      <alignment horizontal="center" vertical="center"/>
    </xf>
    <xf numFmtId="49" fontId="89" fillId="10" borderId="0" xfId="3" applyNumberFormat="1" applyFont="1" applyFill="1" applyAlignment="1">
      <alignment horizontal="center" vertical="center"/>
    </xf>
    <xf numFmtId="0" fontId="90" fillId="10" borderId="0" xfId="3" applyFont="1" applyFill="1" applyAlignment="1">
      <alignment horizontal="left" vertical="center"/>
    </xf>
    <xf numFmtId="0" fontId="91" fillId="10" borderId="0" xfId="3" applyFont="1" applyFill="1"/>
    <xf numFmtId="49" fontId="8" fillId="0" borderId="0" xfId="3" applyNumberFormat="1" applyAlignment="1">
      <alignment horizontal="center" vertical="center"/>
    </xf>
    <xf numFmtId="0" fontId="90" fillId="10" borderId="0" xfId="3" applyFont="1" applyFill="1" applyAlignment="1">
      <alignment horizontal="left" vertical="center" wrapText="1"/>
    </xf>
    <xf numFmtId="0" fontId="99" fillId="0" borderId="0" xfId="3" applyFont="1" applyAlignment="1">
      <alignment vertical="center"/>
    </xf>
    <xf numFmtId="0" fontId="163" fillId="10" borderId="0" xfId="3" applyFont="1" applyFill="1"/>
    <xf numFmtId="49" fontId="164" fillId="10" borderId="0" xfId="3" applyNumberFormat="1" applyFont="1" applyFill="1" applyAlignment="1">
      <alignment horizontal="center" vertical="center"/>
    </xf>
    <xf numFmtId="49" fontId="165" fillId="10" borderId="0" xfId="3" applyNumberFormat="1" applyFont="1" applyFill="1" applyAlignment="1">
      <alignment horizontal="center" vertical="center"/>
    </xf>
    <xf numFmtId="0" fontId="53" fillId="10" borderId="0" xfId="3" applyFont="1" applyFill="1" applyAlignment="1">
      <alignment horizontal="left" vertical="center" wrapText="1"/>
    </xf>
    <xf numFmtId="0" fontId="12" fillId="0" borderId="0" xfId="3" applyFont="1"/>
    <xf numFmtId="0" fontId="53" fillId="10" borderId="0" xfId="3" applyFont="1" applyFill="1"/>
    <xf numFmtId="0" fontId="12" fillId="10" borderId="0" xfId="3" applyFont="1" applyFill="1"/>
    <xf numFmtId="0" fontId="12" fillId="10" borderId="0" xfId="3" applyFont="1" applyFill="1" applyProtection="1">
      <protection locked="0"/>
    </xf>
    <xf numFmtId="0" fontId="53" fillId="10" borderId="0" xfId="3" applyFont="1" applyFill="1" applyAlignment="1">
      <alignment horizontal="left" vertical="center"/>
    </xf>
    <xf numFmtId="0" fontId="12" fillId="10" borderId="49" xfId="3" applyFont="1" applyFill="1" applyBorder="1" applyAlignment="1" applyProtection="1">
      <alignment horizontal="left"/>
      <protection locked="0"/>
    </xf>
    <xf numFmtId="0" fontId="53" fillId="10" borderId="0" xfId="3" applyFont="1" applyFill="1" applyAlignment="1" applyProtection="1">
      <alignment horizontal="right" vertical="center"/>
      <protection locked="0"/>
    </xf>
    <xf numFmtId="0" fontId="12" fillId="10" borderId="0" xfId="3" applyFont="1" applyFill="1" applyAlignment="1">
      <alignment vertical="center"/>
    </xf>
    <xf numFmtId="0" fontId="12" fillId="0" borderId="0" xfId="3" applyFont="1" applyAlignment="1">
      <alignment vertical="center"/>
    </xf>
    <xf numFmtId="0" fontId="53" fillId="10" borderId="0" xfId="3" applyFont="1" applyFill="1" applyProtection="1">
      <protection locked="0"/>
    </xf>
    <xf numFmtId="49" fontId="12" fillId="20" borderId="46" xfId="3" applyNumberFormat="1" applyFont="1" applyFill="1" applyBorder="1" applyAlignment="1">
      <alignment horizontal="left" vertical="center"/>
    </xf>
    <xf numFmtId="0" fontId="12" fillId="10" borderId="0" xfId="3" applyFont="1" applyFill="1" applyAlignment="1">
      <alignment horizontal="left" vertical="center"/>
    </xf>
    <xf numFmtId="0" fontId="12" fillId="0" borderId="0" xfId="3" applyFont="1" applyAlignment="1">
      <alignment horizontal="left" vertical="center"/>
    </xf>
    <xf numFmtId="0" fontId="8" fillId="10" borderId="0" xfId="3" applyFill="1" applyProtection="1">
      <protection locked="0"/>
    </xf>
    <xf numFmtId="49" fontId="13" fillId="10" borderId="0" xfId="3" applyNumberFormat="1" applyFont="1" applyFill="1" applyAlignment="1">
      <alignment vertical="center"/>
    </xf>
    <xf numFmtId="49" fontId="80" fillId="10" borderId="0" xfId="3" applyNumberFormat="1" applyFont="1" applyFill="1" applyAlignment="1">
      <alignment vertical="center"/>
    </xf>
    <xf numFmtId="0" fontId="53" fillId="10" borderId="0" xfId="3" applyFont="1" applyFill="1" applyAlignment="1">
      <alignment vertical="center"/>
    </xf>
    <xf numFmtId="49" fontId="12" fillId="10" borderId="22" xfId="3" applyNumberFormat="1" applyFont="1" applyFill="1" applyBorder="1" applyAlignment="1">
      <alignment vertical="center"/>
    </xf>
    <xf numFmtId="0" fontId="12" fillId="10" borderId="22" xfId="3" applyFont="1" applyFill="1" applyBorder="1" applyAlignment="1">
      <alignment vertical="center"/>
    </xf>
    <xf numFmtId="0" fontId="53" fillId="10" borderId="0" xfId="3" applyFont="1" applyFill="1" applyAlignment="1">
      <alignment horizontal="left" vertical="top"/>
    </xf>
    <xf numFmtId="0" fontId="53" fillId="10" borderId="22" xfId="3" applyFont="1" applyFill="1" applyBorder="1" applyAlignment="1">
      <alignment vertical="center"/>
    </xf>
    <xf numFmtId="0" fontId="53" fillId="10" borderId="22" xfId="3" applyFont="1" applyFill="1" applyBorder="1" applyAlignment="1">
      <alignment horizontal="center" vertical="center"/>
    </xf>
    <xf numFmtId="0" fontId="53" fillId="10" borderId="80" xfId="3" applyFont="1" applyFill="1" applyBorder="1"/>
    <xf numFmtId="0" fontId="8" fillId="10" borderId="80" xfId="3" applyFill="1" applyBorder="1"/>
    <xf numFmtId="0" fontId="92" fillId="10" borderId="0" xfId="3" applyFont="1" applyFill="1" applyProtection="1">
      <protection locked="0"/>
    </xf>
    <xf numFmtId="0" fontId="53" fillId="10" borderId="0" xfId="3" applyFont="1" applyFill="1" applyAlignment="1" applyProtection="1">
      <alignment horizontal="left"/>
      <protection locked="0"/>
    </xf>
    <xf numFmtId="0" fontId="53" fillId="0" borderId="0" xfId="3" applyFont="1"/>
    <xf numFmtId="0" fontId="53" fillId="10" borderId="23" xfId="3" applyFont="1" applyFill="1" applyBorder="1" applyProtection="1">
      <protection locked="0"/>
    </xf>
    <xf numFmtId="0" fontId="53" fillId="10" borderId="23" xfId="3" applyFont="1" applyFill="1" applyBorder="1" applyAlignment="1" applyProtection="1">
      <alignment horizontal="right"/>
      <protection locked="0"/>
    </xf>
    <xf numFmtId="3" fontId="0" fillId="2" borderId="51" xfId="0" applyNumberFormat="1" applyFill="1" applyBorder="1" applyAlignment="1">
      <alignment vertical="top" wrapText="1"/>
    </xf>
    <xf numFmtId="3" fontId="0" fillId="2" borderId="38" xfId="0" applyNumberFormat="1" applyFill="1" applyBorder="1" applyAlignment="1">
      <alignment vertical="top" wrapText="1"/>
    </xf>
    <xf numFmtId="3" fontId="0" fillId="2" borderId="27" xfId="0" applyNumberFormat="1" applyFill="1" applyBorder="1" applyAlignment="1">
      <alignment vertical="top" wrapText="1"/>
    </xf>
    <xf numFmtId="0" fontId="15" fillId="0" borderId="76" xfId="0" applyFont="1" applyBorder="1" applyAlignment="1">
      <alignment horizontal="center" wrapText="1"/>
    </xf>
    <xf numFmtId="0" fontId="15" fillId="10" borderId="9" xfId="0" applyFont="1" applyFill="1" applyBorder="1" applyAlignment="1">
      <alignment horizontal="center" wrapText="1"/>
    </xf>
    <xf numFmtId="0" fontId="15" fillId="10" borderId="46" xfId="0" applyFont="1" applyFill="1" applyBorder="1" applyAlignment="1">
      <alignment horizontal="center" wrapText="1"/>
    </xf>
    <xf numFmtId="167" fontId="134" fillId="0" borderId="44" xfId="10" applyNumberFormat="1" applyFont="1" applyBorder="1" applyAlignment="1">
      <alignment horizontal="center" vertical="center" wrapText="1"/>
    </xf>
    <xf numFmtId="49" fontId="0" fillId="10" borderId="0" xfId="0" applyNumberFormat="1" applyFill="1" applyAlignment="1">
      <alignment horizontal="center"/>
    </xf>
    <xf numFmtId="49" fontId="13" fillId="10" borderId="0" xfId="0" applyNumberFormat="1" applyFont="1" applyFill="1" applyAlignment="1">
      <alignment horizontal="right"/>
    </xf>
    <xf numFmtId="49" fontId="0" fillId="10" borderId="0" xfId="0" applyNumberFormat="1" applyFill="1"/>
    <xf numFmtId="0" fontId="21" fillId="10" borderId="0" xfId="3" applyFont="1" applyFill="1"/>
    <xf numFmtId="49" fontId="44" fillId="10" borderId="0" xfId="3" applyNumberFormat="1" applyFont="1" applyFill="1" applyAlignment="1">
      <alignment horizontal="center" vertical="center"/>
    </xf>
    <xf numFmtId="49" fontId="79" fillId="0" borderId="0" xfId="3" applyNumberFormat="1" applyFont="1" applyFill="1" applyAlignment="1">
      <alignment horizontal="center" vertical="center"/>
    </xf>
    <xf numFmtId="49" fontId="45" fillId="0" borderId="0" xfId="3" applyNumberFormat="1" applyFont="1" applyFill="1" applyAlignment="1">
      <alignment horizontal="center" vertical="center"/>
    </xf>
    <xf numFmtId="0" fontId="95" fillId="10" borderId="0" xfId="3" applyFont="1" applyFill="1" applyAlignment="1">
      <alignment vertical="center"/>
    </xf>
    <xf numFmtId="0" fontId="22" fillId="10" borderId="0" xfId="3" applyFont="1" applyFill="1" applyAlignment="1">
      <alignment horizontal="right"/>
    </xf>
    <xf numFmtId="0" fontId="32" fillId="10" borderId="0" xfId="3" applyFont="1" applyFill="1" applyAlignment="1">
      <alignment horizontal="left" vertical="center"/>
    </xf>
    <xf numFmtId="0" fontId="13" fillId="10" borderId="0" xfId="3" applyFont="1" applyFill="1" applyAlignment="1">
      <alignment horizontal="center"/>
    </xf>
    <xf numFmtId="0" fontId="14" fillId="0" borderId="32" xfId="3" applyFont="1" applyBorder="1" applyAlignment="1">
      <alignment horizontal="center" vertical="center" wrapText="1"/>
    </xf>
    <xf numFmtId="0" fontId="14" fillId="0" borderId="1" xfId="3" applyFont="1" applyBorder="1" applyAlignment="1">
      <alignment horizontal="center" vertical="center" wrapText="1"/>
    </xf>
    <xf numFmtId="0" fontId="14" fillId="0" borderId="33" xfId="3" applyFont="1" applyBorder="1" applyAlignment="1">
      <alignment horizontal="center" vertical="center" wrapText="1"/>
    </xf>
    <xf numFmtId="0" fontId="14" fillId="0" borderId="51"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25" xfId="3" applyFont="1" applyBorder="1" applyAlignment="1">
      <alignment horizontal="center" vertical="center" wrapText="1"/>
    </xf>
    <xf numFmtId="0" fontId="14" fillId="0" borderId="40" xfId="3" applyFont="1" applyBorder="1" applyAlignment="1">
      <alignment horizontal="center" vertical="center"/>
    </xf>
    <xf numFmtId="0" fontId="18" fillId="0" borderId="0" xfId="3" applyFont="1" applyAlignment="1">
      <alignment horizontal="center" vertical="center"/>
    </xf>
    <xf numFmtId="0" fontId="8" fillId="0" borderId="36" xfId="3" applyBorder="1"/>
    <xf numFmtId="0" fontId="8" fillId="0" borderId="34" xfId="3" applyBorder="1"/>
    <xf numFmtId="0" fontId="130" fillId="0" borderId="34" xfId="3" applyFont="1" applyBorder="1" applyAlignment="1">
      <alignment horizontal="left" vertical="center"/>
    </xf>
    <xf numFmtId="0" fontId="130" fillId="0" borderId="34" xfId="3" applyFont="1" applyBorder="1" applyAlignment="1">
      <alignment horizontal="center" vertical="center"/>
    </xf>
    <xf numFmtId="167" fontId="77" fillId="0" borderId="34" xfId="13" applyNumberFormat="1" applyFont="1" applyBorder="1" applyAlignment="1">
      <alignment horizontal="center" vertical="center" wrapText="1"/>
    </xf>
    <xf numFmtId="0" fontId="77" fillId="0" borderId="43" xfId="3" applyFont="1" applyBorder="1" applyAlignment="1">
      <alignment horizontal="center" vertical="center"/>
    </xf>
    <xf numFmtId="9" fontId="40" fillId="0" borderId="44" xfId="13" applyFont="1" applyBorder="1" applyAlignment="1">
      <alignment horizontal="center" vertical="center" wrapText="1"/>
    </xf>
    <xf numFmtId="0" fontId="8" fillId="0" borderId="31" xfId="3" applyFont="1" applyBorder="1" applyAlignment="1">
      <alignment wrapText="1"/>
    </xf>
    <xf numFmtId="0" fontId="16" fillId="0" borderId="34" xfId="3" applyFont="1" applyBorder="1" applyAlignment="1">
      <alignment horizontal="center" wrapText="1"/>
    </xf>
    <xf numFmtId="0" fontId="15" fillId="0" borderId="11" xfId="3" applyFont="1" applyBorder="1" applyAlignment="1">
      <alignment horizontal="center" wrapText="1"/>
    </xf>
    <xf numFmtId="0" fontId="65" fillId="10" borderId="10" xfId="3" applyFont="1" applyFill="1" applyBorder="1" applyAlignment="1">
      <alignment horizontal="center" wrapText="1"/>
    </xf>
    <xf numFmtId="0" fontId="16" fillId="0" borderId="11" xfId="3" applyFont="1" applyBorder="1" applyAlignment="1">
      <alignment horizontal="center" wrapText="1"/>
    </xf>
    <xf numFmtId="0" fontId="15" fillId="0" borderId="28" xfId="3" applyFont="1" applyBorder="1" applyAlignment="1">
      <alignment horizontal="center" wrapText="1"/>
    </xf>
    <xf numFmtId="0" fontId="16" fillId="0" borderId="77" xfId="3" applyFont="1" applyBorder="1" applyAlignment="1">
      <alignment horizontal="center" wrapText="1"/>
    </xf>
    <xf numFmtId="0" fontId="16" fillId="10" borderId="10" xfId="3" applyFont="1" applyFill="1" applyBorder="1" applyAlignment="1">
      <alignment horizontal="center" wrapText="1"/>
    </xf>
    <xf numFmtId="0" fontId="16" fillId="27" borderId="24" xfId="3" applyFont="1" applyFill="1" applyBorder="1" applyAlignment="1">
      <alignment horizontal="center" wrapText="1"/>
    </xf>
    <xf numFmtId="0" fontId="16" fillId="26" borderId="9" xfId="3" applyFont="1" applyFill="1" applyBorder="1" applyAlignment="1">
      <alignment horizontal="center" wrapText="1"/>
    </xf>
    <xf numFmtId="0" fontId="16" fillId="0" borderId="10" xfId="3" applyFont="1" applyBorder="1" applyAlignment="1">
      <alignment horizontal="center" wrapText="1"/>
    </xf>
    <xf numFmtId="0" fontId="16" fillId="0" borderId="66" xfId="3" applyFont="1" applyBorder="1" applyAlignment="1">
      <alignment horizontal="center" wrapText="1"/>
    </xf>
    <xf numFmtId="0" fontId="8" fillId="0" borderId="0" xfId="3" applyFont="1"/>
    <xf numFmtId="0" fontId="8" fillId="0" borderId="36" xfId="3" applyBorder="1" applyAlignment="1">
      <alignment horizontal="right" vertical="center" wrapText="1"/>
    </xf>
    <xf numFmtId="0" fontId="8" fillId="0" borderId="67" xfId="3" applyBorder="1" applyAlignment="1">
      <alignment horizontal="center" vertical="center" wrapText="1"/>
    </xf>
    <xf numFmtId="0" fontId="14" fillId="0" borderId="43" xfId="3" applyFont="1" applyBorder="1" applyAlignment="1">
      <alignment horizontal="center" vertical="center" wrapText="1"/>
    </xf>
    <xf numFmtId="0" fontId="14" fillId="0" borderId="34" xfId="3" applyFont="1" applyBorder="1" applyAlignment="1">
      <alignment horizontal="center" vertical="center" wrapText="1"/>
    </xf>
    <xf numFmtId="0" fontId="14" fillId="0" borderId="14" xfId="3" applyFont="1" applyBorder="1" applyAlignment="1">
      <alignment horizontal="center" vertical="center" wrapText="1"/>
    </xf>
    <xf numFmtId="0" fontId="14" fillId="0" borderId="72" xfId="3" applyFont="1" applyBorder="1" applyAlignment="1">
      <alignment horizontal="center" vertical="center" wrapText="1"/>
    </xf>
    <xf numFmtId="0" fontId="14" fillId="0" borderId="76" xfId="3" applyFont="1" applyBorder="1" applyAlignment="1">
      <alignment horizontal="center" vertical="center" wrapText="1"/>
    </xf>
    <xf numFmtId="0" fontId="14" fillId="27" borderId="24" xfId="3" applyFont="1" applyFill="1" applyBorder="1" applyAlignment="1">
      <alignment horizontal="center" vertical="center" wrapText="1"/>
    </xf>
    <xf numFmtId="0" fontId="14" fillId="26" borderId="34" xfId="3" applyFont="1" applyFill="1" applyBorder="1" applyAlignment="1">
      <alignment horizontal="center" vertical="center" wrapText="1"/>
    </xf>
    <xf numFmtId="0" fontId="8" fillId="0" borderId="0" xfId="3" applyAlignment="1">
      <alignment horizontal="right" vertical="center"/>
    </xf>
    <xf numFmtId="3" fontId="8" fillId="5" borderId="17" xfId="3" applyNumberFormat="1" applyFill="1" applyBorder="1" applyAlignment="1">
      <alignment vertical="center" wrapText="1"/>
    </xf>
    <xf numFmtId="3" fontId="8" fillId="10" borderId="1" xfId="3" applyNumberFormat="1" applyFill="1" applyBorder="1" applyAlignment="1" applyProtection="1">
      <alignment vertical="center" wrapText="1"/>
      <protection locked="0"/>
    </xf>
    <xf numFmtId="3" fontId="8" fillId="7" borderId="46" xfId="3" applyNumberFormat="1" applyFill="1" applyBorder="1" applyAlignment="1">
      <alignment horizontal="center" vertical="center"/>
    </xf>
    <xf numFmtId="3" fontId="8" fillId="10" borderId="57" xfId="3" applyNumberFormat="1" applyFill="1" applyBorder="1" applyAlignment="1" applyProtection="1">
      <alignment vertical="center" wrapText="1"/>
      <protection locked="0"/>
    </xf>
    <xf numFmtId="3" fontId="8" fillId="2" borderId="57" xfId="3" applyNumberFormat="1" applyFill="1" applyBorder="1" applyAlignment="1">
      <alignment vertical="center" wrapText="1"/>
    </xf>
    <xf numFmtId="3" fontId="8" fillId="26" borderId="52" xfId="3" applyNumberFormat="1" applyFill="1" applyBorder="1" applyAlignment="1">
      <alignment vertical="center" wrapText="1"/>
    </xf>
    <xf numFmtId="3" fontId="8" fillId="7" borderId="76" xfId="3" applyNumberFormat="1" applyFill="1" applyBorder="1" applyAlignment="1">
      <alignment horizontal="center" vertical="center"/>
    </xf>
    <xf numFmtId="3" fontId="8" fillId="7" borderId="9" xfId="3" applyNumberFormat="1" applyFill="1" applyBorder="1" applyAlignment="1">
      <alignment horizontal="center" vertical="center"/>
    </xf>
    <xf numFmtId="169" fontId="8" fillId="0" borderId="0" xfId="3" applyNumberFormat="1" applyAlignment="1">
      <alignment vertical="center"/>
    </xf>
    <xf numFmtId="3" fontId="8" fillId="0" borderId="8" xfId="3" applyNumberFormat="1" applyBorder="1" applyAlignment="1" applyProtection="1">
      <alignment vertical="center" wrapText="1"/>
      <protection locked="0"/>
    </xf>
    <xf numFmtId="3" fontId="8" fillId="7" borderId="0" xfId="3" applyNumberFormat="1" applyFill="1" applyAlignment="1">
      <alignment horizontal="center" vertical="center"/>
    </xf>
    <xf numFmtId="3" fontId="8" fillId="0" borderId="18" xfId="3" applyNumberFormat="1" applyFont="1" applyBorder="1" applyAlignment="1" applyProtection="1">
      <alignment vertical="center" wrapText="1"/>
      <protection locked="0"/>
    </xf>
    <xf numFmtId="3" fontId="8" fillId="2" borderId="18" xfId="3" applyNumberFormat="1" applyFill="1" applyBorder="1" applyAlignment="1">
      <alignment vertical="center" wrapText="1"/>
    </xf>
    <xf numFmtId="3" fontId="8" fillId="7" borderId="77" xfId="3" applyNumberFormat="1" applyFill="1" applyBorder="1" applyAlignment="1">
      <alignment horizontal="center" vertical="center"/>
    </xf>
    <xf numFmtId="3" fontId="8" fillId="7" borderId="10" xfId="3" applyNumberFormat="1" applyFill="1" applyBorder="1" applyAlignment="1">
      <alignment horizontal="center" vertical="center"/>
    </xf>
    <xf numFmtId="3" fontId="8" fillId="5" borderId="42" xfId="3" applyNumberFormat="1" applyFill="1" applyBorder="1" applyAlignment="1">
      <alignment vertical="center" wrapText="1"/>
    </xf>
    <xf numFmtId="3" fontId="8" fillId="0" borderId="26" xfId="3" applyNumberFormat="1" applyBorder="1" applyAlignment="1" applyProtection="1">
      <alignment vertical="center" wrapText="1"/>
      <protection locked="0"/>
    </xf>
    <xf numFmtId="3" fontId="8" fillId="7" borderId="49" xfId="3" applyNumberFormat="1" applyFill="1" applyBorder="1" applyAlignment="1">
      <alignment horizontal="center" vertical="center"/>
    </xf>
    <xf numFmtId="3" fontId="8" fillId="0" borderId="59" xfId="3" applyNumberFormat="1" applyFont="1" applyBorder="1" applyAlignment="1" applyProtection="1">
      <alignment vertical="center" wrapText="1"/>
      <protection locked="0"/>
    </xf>
    <xf numFmtId="3" fontId="8" fillId="2" borderId="59" xfId="3" applyNumberFormat="1" applyFill="1" applyBorder="1" applyAlignment="1">
      <alignment vertical="center" wrapText="1"/>
    </xf>
    <xf numFmtId="3" fontId="8" fillId="7" borderId="69" xfId="3" applyNumberFormat="1" applyFill="1" applyBorder="1" applyAlignment="1">
      <alignment horizontal="center" vertical="center"/>
    </xf>
    <xf numFmtId="3" fontId="8" fillId="7" borderId="11" xfId="3" applyNumberFormat="1" applyFill="1" applyBorder="1" applyAlignment="1">
      <alignment horizontal="center" vertical="center"/>
    </xf>
    <xf numFmtId="0" fontId="15" fillId="10" borderId="34" xfId="3" applyFont="1" applyFill="1" applyBorder="1" applyAlignment="1">
      <alignment vertical="center" wrapText="1"/>
    </xf>
    <xf numFmtId="3" fontId="8" fillId="2" borderId="34" xfId="3" applyNumberFormat="1" applyFill="1" applyBorder="1" applyAlignment="1">
      <alignment vertical="center" wrapText="1"/>
    </xf>
    <xf numFmtId="3" fontId="8" fillId="27" borderId="34" xfId="3" applyNumberFormat="1" applyFill="1" applyBorder="1" applyAlignment="1">
      <alignment vertical="center" wrapText="1"/>
    </xf>
    <xf numFmtId="3" fontId="8" fillId="26" borderId="34" xfId="3" applyNumberFormat="1" applyFill="1" applyBorder="1" applyAlignment="1">
      <alignment vertical="center" wrapText="1"/>
    </xf>
    <xf numFmtId="3" fontId="8" fillId="2" borderId="11" xfId="3" applyNumberFormat="1" applyFill="1" applyBorder="1" applyAlignment="1">
      <alignment vertical="center" wrapText="1"/>
    </xf>
    <xf numFmtId="3" fontId="8" fillId="9" borderId="11" xfId="3" applyNumberFormat="1" applyFont="1" applyFill="1" applyBorder="1" applyAlignment="1">
      <alignment vertical="center"/>
    </xf>
    <xf numFmtId="0" fontId="13" fillId="10" borderId="0" xfId="3" applyFont="1" applyFill="1" applyAlignment="1">
      <alignment vertical="center" wrapText="1"/>
    </xf>
    <xf numFmtId="3" fontId="8" fillId="10" borderId="0" xfId="3" applyNumberFormat="1" applyFill="1" applyAlignment="1">
      <alignment vertical="center" wrapText="1"/>
    </xf>
    <xf numFmtId="3" fontId="8" fillId="18" borderId="0" xfId="3" applyNumberFormat="1" applyFill="1" applyAlignment="1">
      <alignment vertical="center" wrapText="1"/>
    </xf>
    <xf numFmtId="3" fontId="8" fillId="10" borderId="0" xfId="3" applyNumberFormat="1" applyFill="1" applyAlignment="1">
      <alignment vertical="center"/>
    </xf>
    <xf numFmtId="0" fontId="55" fillId="10" borderId="0" xfId="3" applyFont="1" applyFill="1"/>
    <xf numFmtId="0" fontId="8" fillId="10" borderId="0" xfId="3" applyFont="1" applyFill="1" applyAlignment="1">
      <alignment horizontal="right" vertical="center" wrapText="1"/>
    </xf>
    <xf numFmtId="3" fontId="8" fillId="10" borderId="0" xfId="3" applyNumberFormat="1" applyFont="1" applyFill="1" applyAlignment="1">
      <alignment vertical="center"/>
    </xf>
    <xf numFmtId="0" fontId="8" fillId="18" borderId="0" xfId="3" applyFont="1" applyFill="1" applyAlignment="1">
      <alignment horizontal="left" vertical="top"/>
    </xf>
    <xf numFmtId="0" fontId="19" fillId="0" borderId="0" xfId="3" applyFont="1" applyAlignment="1">
      <alignment wrapText="1"/>
    </xf>
    <xf numFmtId="0" fontId="8" fillId="5" borderId="34" xfId="3" applyFont="1" applyFill="1" applyBorder="1" applyAlignment="1">
      <alignment vertical="top"/>
    </xf>
    <xf numFmtId="0" fontId="8" fillId="10" borderId="0" xfId="3" applyFont="1" applyFill="1"/>
    <xf numFmtId="0" fontId="55" fillId="10" borderId="0" xfId="3" applyFont="1" applyFill="1" applyAlignment="1">
      <alignment horizontal="left" vertical="center"/>
    </xf>
    <xf numFmtId="0" fontId="8" fillId="10" borderId="0" xfId="3" applyFont="1" applyFill="1" applyAlignment="1">
      <alignment horizontal="left" vertical="center" wrapText="1"/>
    </xf>
    <xf numFmtId="0" fontId="8" fillId="0" borderId="0" xfId="3" applyAlignment="1">
      <alignment horizontal="left" vertical="center"/>
    </xf>
    <xf numFmtId="0" fontId="11" fillId="10" borderId="0" xfId="3" applyFont="1" applyFill="1"/>
    <xf numFmtId="0" fontId="79" fillId="10" borderId="0" xfId="3" applyFont="1" applyFill="1" applyAlignment="1">
      <alignment vertical="center"/>
    </xf>
    <xf numFmtId="0" fontId="79" fillId="0" borderId="0" xfId="3" applyFont="1" applyAlignment="1" applyProtection="1">
      <alignment vertical="center"/>
      <protection locked="0"/>
    </xf>
    <xf numFmtId="49" fontId="44" fillId="0" borderId="0" xfId="3" applyNumberFormat="1" applyFont="1" applyAlignment="1">
      <alignment vertical="center"/>
    </xf>
    <xf numFmtId="0" fontId="10" fillId="10" borderId="0" xfId="3" applyFont="1" applyFill="1" applyAlignment="1">
      <alignment vertical="center"/>
    </xf>
    <xf numFmtId="0" fontId="10" fillId="0" borderId="0" xfId="3" applyFont="1" applyAlignment="1" applyProtection="1">
      <alignment vertical="center"/>
      <protection locked="0"/>
    </xf>
    <xf numFmtId="44" fontId="23" fillId="20" borderId="57" xfId="4" applyFont="1" applyFill="1" applyBorder="1" applyAlignment="1">
      <alignment horizontal="right" vertical="center"/>
    </xf>
    <xf numFmtId="8" fontId="133" fillId="0" borderId="0" xfId="3" applyNumberFormat="1" applyFont="1" applyAlignment="1">
      <alignment vertical="center" wrapText="1"/>
    </xf>
    <xf numFmtId="44" fontId="23" fillId="20" borderId="58" xfId="4" applyFont="1" applyFill="1" applyBorder="1" applyAlignment="1">
      <alignment horizontal="right" vertical="center"/>
    </xf>
    <xf numFmtId="6" fontId="133" fillId="0" borderId="0" xfId="3" applyNumberFormat="1" applyFont="1" applyAlignment="1">
      <alignment vertical="center" wrapText="1"/>
    </xf>
    <xf numFmtId="44" fontId="23" fillId="20" borderId="42" xfId="4" applyFont="1" applyFill="1" applyBorder="1" applyAlignment="1">
      <alignment horizontal="right" vertical="center"/>
    </xf>
    <xf numFmtId="0" fontId="23" fillId="0" borderId="0" xfId="3" applyFont="1" applyBorder="1" applyAlignment="1">
      <alignment horizontal="center"/>
    </xf>
    <xf numFmtId="166" fontId="23" fillId="0" borderId="0" xfId="3" applyNumberFormat="1" applyFont="1" applyFill="1" applyBorder="1" applyAlignment="1">
      <alignment horizontal="right" vertical="center"/>
    </xf>
    <xf numFmtId="0" fontId="2" fillId="0" borderId="0" xfId="14"/>
    <xf numFmtId="0" fontId="2" fillId="10" borderId="0" xfId="14" applyFill="1"/>
    <xf numFmtId="0" fontId="22" fillId="10" borderId="0" xfId="14" applyFont="1" applyFill="1" applyAlignment="1">
      <alignment horizontal="center"/>
    </xf>
    <xf numFmtId="0" fontId="22" fillId="10" borderId="0" xfId="14" applyFont="1" applyFill="1"/>
    <xf numFmtId="0" fontId="7" fillId="10" borderId="0" xfId="14" applyFont="1" applyFill="1"/>
    <xf numFmtId="49" fontId="2" fillId="10" borderId="0" xfId="14" applyNumberFormat="1" applyFill="1" applyAlignment="1">
      <alignment vertical="center"/>
    </xf>
    <xf numFmtId="49" fontId="2" fillId="0" borderId="0" xfId="14" applyNumberFormat="1" applyAlignment="1">
      <alignment vertical="center"/>
    </xf>
    <xf numFmtId="49" fontId="44" fillId="10" borderId="0" xfId="14" applyNumberFormat="1" applyFont="1" applyFill="1" applyAlignment="1">
      <alignment horizontal="center" vertical="center"/>
    </xf>
    <xf numFmtId="0" fontId="22" fillId="10" borderId="0" xfId="14" applyFont="1" applyFill="1" applyAlignment="1">
      <alignment horizontal="right"/>
    </xf>
    <xf numFmtId="0" fontId="22" fillId="0" borderId="0" xfId="14" applyFont="1" applyFill="1" applyAlignment="1">
      <alignment horizontal="right"/>
    </xf>
    <xf numFmtId="0" fontId="162" fillId="0" borderId="0" xfId="14" applyFont="1" applyFill="1" applyBorder="1" applyAlignment="1">
      <alignment horizontal="center" vertical="center"/>
    </xf>
    <xf numFmtId="0" fontId="2" fillId="0" borderId="0" xfId="14" applyFill="1"/>
    <xf numFmtId="0" fontId="171" fillId="29" borderId="36" xfId="14" applyFont="1" applyFill="1" applyBorder="1" applyAlignment="1">
      <alignment vertical="center"/>
    </xf>
    <xf numFmtId="0" fontId="162" fillId="29" borderId="43" xfId="14" applyFont="1" applyFill="1" applyBorder="1" applyAlignment="1">
      <alignment horizontal="center" vertical="center"/>
    </xf>
    <xf numFmtId="0" fontId="162" fillId="29" borderId="44" xfId="14" applyFont="1" applyFill="1" applyBorder="1" applyAlignment="1">
      <alignment horizontal="center" vertical="center"/>
    </xf>
    <xf numFmtId="0" fontId="162" fillId="29" borderId="34" xfId="14" applyFont="1" applyFill="1" applyBorder="1" applyAlignment="1">
      <alignment horizontal="center" vertical="center"/>
    </xf>
    <xf numFmtId="0" fontId="32" fillId="10" borderId="0" xfId="14" applyFont="1" applyFill="1" applyAlignment="1">
      <alignment vertical="center"/>
    </xf>
    <xf numFmtId="0" fontId="22" fillId="0" borderId="0" xfId="14" applyFont="1"/>
    <xf numFmtId="0" fontId="12" fillId="10" borderId="0" xfId="14" applyFont="1" applyFill="1"/>
    <xf numFmtId="0" fontId="12" fillId="0" borderId="0" xfId="14" applyFont="1"/>
    <xf numFmtId="0" fontId="13" fillId="10" borderId="0" xfId="14" applyFont="1" applyFill="1" applyAlignment="1">
      <alignment horizontal="center"/>
    </xf>
    <xf numFmtId="0" fontId="14" fillId="0" borderId="34" xfId="14" applyFont="1" applyBorder="1" applyAlignment="1">
      <alignment horizontal="left" vertical="center" wrapText="1"/>
    </xf>
    <xf numFmtId="0" fontId="14" fillId="0" borderId="34" xfId="14" applyFont="1" applyBorder="1" applyAlignment="1">
      <alignment horizontal="center" vertical="center" wrapText="1"/>
    </xf>
    <xf numFmtId="0" fontId="14" fillId="0" borderId="33" xfId="14" applyFont="1" applyBorder="1" applyAlignment="1">
      <alignment horizontal="center" vertical="center" wrapText="1"/>
    </xf>
    <xf numFmtId="0" fontId="14" fillId="0" borderId="65" xfId="14" applyFont="1" applyBorder="1" applyAlignment="1">
      <alignment horizontal="center" vertical="center" wrapText="1"/>
    </xf>
    <xf numFmtId="0" fontId="14" fillId="0" borderId="78" xfId="14" applyFont="1" applyBorder="1" applyAlignment="1">
      <alignment horizontal="center" vertical="center" wrapText="1"/>
    </xf>
    <xf numFmtId="0" fontId="14" fillId="0" borderId="32" xfId="14" applyFont="1" applyBorder="1" applyAlignment="1">
      <alignment horizontal="center" vertical="center" wrapText="1"/>
    </xf>
    <xf numFmtId="0" fontId="14" fillId="0" borderId="79" xfId="14" applyFont="1" applyBorder="1" applyAlignment="1">
      <alignment horizontal="center" vertical="center" wrapText="1"/>
    </xf>
    <xf numFmtId="0" fontId="18" fillId="10" borderId="0" xfId="14" applyFont="1" applyFill="1" applyAlignment="1">
      <alignment horizontal="center" vertical="center"/>
    </xf>
    <xf numFmtId="0" fontId="18" fillId="0" borderId="0" xfId="14" applyFont="1" applyAlignment="1">
      <alignment horizontal="center" vertical="center"/>
    </xf>
    <xf numFmtId="0" fontId="2" fillId="0" borderId="0" xfId="14" applyBorder="1"/>
    <xf numFmtId="0" fontId="2" fillId="0" borderId="34" xfId="14" applyFill="1" applyBorder="1" applyAlignment="1">
      <alignment vertical="center" wrapText="1"/>
    </xf>
    <xf numFmtId="0" fontId="8" fillId="0" borderId="0" xfId="14" applyFont="1"/>
    <xf numFmtId="0" fontId="15" fillId="0" borderId="61" xfId="14" applyFont="1" applyBorder="1" applyAlignment="1">
      <alignment horizontal="center" wrapText="1"/>
    </xf>
    <xf numFmtId="0" fontId="15" fillId="0" borderId="29" xfId="14" applyFont="1" applyBorder="1" applyAlignment="1">
      <alignment horizontal="center" wrapText="1"/>
    </xf>
    <xf numFmtId="0" fontId="15" fillId="10" borderId="79" xfId="14" applyFont="1" applyFill="1" applyBorder="1" applyAlignment="1">
      <alignment horizontal="center" wrapText="1"/>
    </xf>
    <xf numFmtId="0" fontId="161" fillId="10" borderId="79" xfId="14" applyFont="1" applyFill="1" applyBorder="1" applyAlignment="1">
      <alignment horizontal="center" wrapText="1"/>
    </xf>
    <xf numFmtId="0" fontId="15" fillId="0" borderId="78" xfId="14" applyFont="1" applyFill="1" applyBorder="1" applyAlignment="1">
      <alignment horizontal="center" wrapText="1"/>
    </xf>
    <xf numFmtId="0" fontId="15" fillId="0" borderId="79" xfId="14" applyFont="1" applyBorder="1" applyAlignment="1">
      <alignment horizontal="center" wrapText="1"/>
    </xf>
    <xf numFmtId="0" fontId="15" fillId="0" borderId="65" xfId="14" applyFont="1" applyBorder="1" applyAlignment="1">
      <alignment horizontal="center" wrapText="1"/>
    </xf>
    <xf numFmtId="0" fontId="15" fillId="0" borderId="78" xfId="14" applyFont="1" applyBorder="1" applyAlignment="1">
      <alignment horizontal="center" wrapText="1"/>
    </xf>
    <xf numFmtId="0" fontId="8" fillId="10" borderId="0" xfId="14" applyFont="1" applyFill="1"/>
    <xf numFmtId="0" fontId="2" fillId="0" borderId="67" xfId="14" applyBorder="1" applyAlignment="1">
      <alignment horizontal="center" vertical="center" wrapText="1"/>
    </xf>
    <xf numFmtId="0" fontId="14" fillId="0" borderId="43" xfId="14" applyFont="1" applyBorder="1" applyAlignment="1">
      <alignment horizontal="center" vertical="center" wrapText="1"/>
    </xf>
    <xf numFmtId="0" fontId="2" fillId="10" borderId="0" xfId="14" applyFill="1" applyAlignment="1">
      <alignment horizontal="right" vertical="center"/>
    </xf>
    <xf numFmtId="0" fontId="2" fillId="0" borderId="0" xfId="14" applyAlignment="1">
      <alignment horizontal="right" vertical="center"/>
    </xf>
    <xf numFmtId="0" fontId="160" fillId="10" borderId="34" xfId="14" applyFont="1" applyFill="1" applyBorder="1" applyAlignment="1">
      <alignment horizontal="center" vertical="center" wrapText="1"/>
    </xf>
    <xf numFmtId="0" fontId="13" fillId="10" borderId="34" xfId="14" applyFont="1" applyFill="1" applyBorder="1" applyAlignment="1">
      <alignment horizontal="right" vertical="center" wrapText="1"/>
    </xf>
    <xf numFmtId="0" fontId="2" fillId="10" borderId="0" xfId="14" applyFill="1" applyAlignment="1">
      <alignment vertical="center"/>
    </xf>
    <xf numFmtId="0" fontId="2" fillId="0" borderId="0" xfId="14" applyAlignment="1">
      <alignment vertical="center"/>
    </xf>
    <xf numFmtId="0" fontId="2" fillId="10" borderId="0" xfId="14" applyFill="1" applyAlignment="1">
      <alignment vertical="center" wrapText="1"/>
    </xf>
    <xf numFmtId="0" fontId="13" fillId="0" borderId="48" xfId="14" applyFont="1" applyFill="1" applyBorder="1" applyAlignment="1">
      <alignment vertical="center" wrapText="1"/>
    </xf>
    <xf numFmtId="0" fontId="151" fillId="0" borderId="0" xfId="14" applyFont="1" applyFill="1" applyBorder="1" applyAlignment="1">
      <alignment horizontal="left"/>
    </xf>
    <xf numFmtId="0" fontId="2" fillId="0" borderId="0" xfId="14" applyFill="1" applyBorder="1" applyAlignment="1">
      <alignment vertical="center"/>
    </xf>
    <xf numFmtId="0" fontId="157" fillId="0" borderId="0" xfId="14" applyFont="1" applyFill="1" applyBorder="1"/>
    <xf numFmtId="0" fontId="159" fillId="0" borderId="0" xfId="14" applyFont="1" applyFill="1" applyBorder="1"/>
    <xf numFmtId="0" fontId="2" fillId="0" borderId="0" xfId="14" applyFill="1" applyBorder="1" applyAlignment="1">
      <alignment horizontal="center"/>
    </xf>
    <xf numFmtId="3" fontId="2" fillId="0" borderId="0" xfId="14" applyNumberFormat="1" applyFill="1" applyBorder="1" applyAlignment="1">
      <alignment vertical="center"/>
    </xf>
    <xf numFmtId="3" fontId="2" fillId="0" borderId="47" xfId="14" applyNumberFormat="1" applyFill="1" applyBorder="1" applyAlignment="1">
      <alignment vertical="center"/>
    </xf>
    <xf numFmtId="0" fontId="130" fillId="0" borderId="0" xfId="14" applyFont="1" applyFill="1" applyBorder="1" applyAlignment="1">
      <alignment horizontal="right"/>
    </xf>
    <xf numFmtId="0" fontId="155" fillId="0" borderId="0" xfId="14" applyFont="1" applyFill="1" applyBorder="1"/>
    <xf numFmtId="3" fontId="2" fillId="2" borderId="34" xfId="14" applyNumberFormat="1" applyFill="1" applyBorder="1" applyAlignment="1">
      <alignment horizontal="right"/>
    </xf>
    <xf numFmtId="0" fontId="19" fillId="10" borderId="0" xfId="14" applyFont="1" applyFill="1" applyAlignment="1">
      <alignment wrapText="1"/>
    </xf>
    <xf numFmtId="0" fontId="2" fillId="0" borderId="29" xfId="14" applyFill="1" applyBorder="1"/>
    <xf numFmtId="0" fontId="2" fillId="0" borderId="49" xfId="14" applyFill="1" applyBorder="1"/>
    <xf numFmtId="0" fontId="2" fillId="0" borderId="49" xfId="14" applyFill="1" applyBorder="1" applyAlignment="1"/>
    <xf numFmtId="0" fontId="2" fillId="0" borderId="16" xfId="14" applyFill="1" applyBorder="1" applyAlignment="1"/>
    <xf numFmtId="0" fontId="2" fillId="10" borderId="0" xfId="14" applyFill="1" applyAlignment="1">
      <alignment horizontal="right" vertical="top" wrapText="1"/>
    </xf>
    <xf numFmtId="0" fontId="8" fillId="10" borderId="0" xfId="14" applyFont="1" applyFill="1" applyAlignment="1">
      <alignment horizontal="right" vertical="top"/>
    </xf>
    <xf numFmtId="0" fontId="2" fillId="27" borderId="34" xfId="14" applyFill="1" applyBorder="1"/>
    <xf numFmtId="0" fontId="19" fillId="0" borderId="0" xfId="14" applyFont="1" applyAlignment="1">
      <alignment wrapText="1"/>
    </xf>
    <xf numFmtId="0" fontId="2" fillId="2" borderId="34" xfId="14" applyFill="1" applyBorder="1"/>
    <xf numFmtId="0" fontId="21" fillId="10" borderId="0" xfId="14" applyFont="1" applyFill="1"/>
    <xf numFmtId="0" fontId="21" fillId="10" borderId="0" xfId="14" applyFont="1" applyFill="1" applyBorder="1" applyAlignment="1">
      <alignment vertical="top"/>
    </xf>
    <xf numFmtId="0" fontId="21" fillId="0" borderId="0" xfId="14" applyFont="1" applyFill="1" applyAlignment="1"/>
    <xf numFmtId="0" fontId="21" fillId="10" borderId="0" xfId="14" applyFont="1" applyFill="1" applyAlignment="1"/>
    <xf numFmtId="0" fontId="21" fillId="0" borderId="0" xfId="14" applyFont="1"/>
    <xf numFmtId="0" fontId="8" fillId="0" borderId="0" xfId="14" applyFont="1" applyFill="1"/>
    <xf numFmtId="0" fontId="8" fillId="0" borderId="0" xfId="14" applyFont="1" applyFill="1" applyAlignment="1">
      <alignment vertical="center"/>
    </xf>
    <xf numFmtId="0" fontId="2" fillId="0" borderId="0" xfId="14" applyFill="1" applyAlignment="1">
      <alignment vertical="center"/>
    </xf>
    <xf numFmtId="0" fontId="13" fillId="10" borderId="0" xfId="14" applyFont="1" applyFill="1" applyAlignment="1">
      <alignment vertical="center"/>
    </xf>
    <xf numFmtId="0" fontId="13" fillId="0" borderId="0" xfId="14" applyFont="1" applyFill="1" applyAlignment="1">
      <alignment vertical="center"/>
    </xf>
    <xf numFmtId="0" fontId="13" fillId="0" borderId="0" xfId="14" applyFont="1" applyAlignment="1">
      <alignment vertical="center"/>
    </xf>
    <xf numFmtId="0" fontId="2" fillId="10" borderId="0" xfId="14" applyFill="1" applyProtection="1">
      <protection locked="0"/>
    </xf>
    <xf numFmtId="0" fontId="26" fillId="10" borderId="0" xfId="14" applyFont="1" applyFill="1" applyAlignment="1">
      <alignment horizontal="center"/>
    </xf>
    <xf numFmtId="0" fontId="2" fillId="11" borderId="36" xfId="14" applyFill="1" applyBorder="1"/>
    <xf numFmtId="0" fontId="2" fillId="11" borderId="43" xfId="14" applyFill="1" applyBorder="1"/>
    <xf numFmtId="167" fontId="7" fillId="11" borderId="43" xfId="14" applyNumberFormat="1" applyFont="1" applyFill="1" applyBorder="1" applyAlignment="1">
      <alignment horizontal="center"/>
    </xf>
    <xf numFmtId="0" fontId="2" fillId="11" borderId="44" xfId="14" applyFill="1" applyBorder="1"/>
    <xf numFmtId="0" fontId="15" fillId="11" borderId="36" xfId="14" applyFont="1" applyFill="1" applyBorder="1" applyAlignment="1">
      <alignment horizontal="center" wrapText="1"/>
    </xf>
    <xf numFmtId="0" fontId="15" fillId="11" borderId="65" xfId="14" applyFont="1" applyFill="1" applyBorder="1" applyAlignment="1">
      <alignment horizontal="center" wrapText="1"/>
    </xf>
    <xf numFmtId="0" fontId="15" fillId="11" borderId="78" xfId="14" applyFont="1" applyFill="1" applyBorder="1" applyAlignment="1">
      <alignment horizontal="center" wrapText="1"/>
    </xf>
    <xf numFmtId="167" fontId="7" fillId="11" borderId="0" xfId="14" applyNumberFormat="1" applyFont="1" applyFill="1" applyBorder="1" applyAlignment="1">
      <alignment horizontal="center"/>
    </xf>
    <xf numFmtId="0" fontId="2" fillId="11" borderId="0" xfId="14" applyFill="1" applyBorder="1"/>
    <xf numFmtId="0" fontId="2" fillId="11" borderId="47" xfId="14" applyFill="1" applyBorder="1" applyAlignment="1">
      <alignment horizontal="right"/>
    </xf>
    <xf numFmtId="172" fontId="2" fillId="11" borderId="14" xfId="14" applyNumberFormat="1" applyFill="1" applyBorder="1"/>
    <xf numFmtId="172" fontId="2" fillId="11" borderId="74" xfId="14" applyNumberFormat="1" applyFill="1" applyBorder="1"/>
    <xf numFmtId="172" fontId="2" fillId="11" borderId="72" xfId="14" applyNumberFormat="1" applyFill="1" applyBorder="1"/>
    <xf numFmtId="171" fontId="2" fillId="11" borderId="8" xfId="14" applyNumberFormat="1" applyFill="1" applyBorder="1"/>
    <xf numFmtId="170" fontId="2" fillId="11" borderId="58" xfId="14" applyNumberFormat="1" applyFill="1" applyBorder="1"/>
    <xf numFmtId="170" fontId="2" fillId="11" borderId="38" xfId="14" applyNumberFormat="1" applyFill="1" applyBorder="1"/>
    <xf numFmtId="171" fontId="2" fillId="11" borderId="8" xfId="14" applyNumberFormat="1" applyFill="1" applyBorder="1" applyAlignment="1">
      <alignment horizontal="right"/>
    </xf>
    <xf numFmtId="170" fontId="2" fillId="11" borderId="58" xfId="14" applyNumberFormat="1" applyFill="1" applyBorder="1" applyAlignment="1">
      <alignment horizontal="right"/>
    </xf>
    <xf numFmtId="0" fontId="2" fillId="11" borderId="23" xfId="14" applyFill="1" applyBorder="1"/>
    <xf numFmtId="0" fontId="2" fillId="11" borderId="50" xfId="14" applyFill="1" applyBorder="1" applyAlignment="1">
      <alignment horizontal="right"/>
    </xf>
    <xf numFmtId="0" fontId="2" fillId="0" borderId="0" xfId="14" applyFill="1" applyBorder="1"/>
    <xf numFmtId="0" fontId="2" fillId="0" borderId="48" xfId="14" applyFill="1" applyBorder="1" applyAlignment="1"/>
    <xf numFmtId="0" fontId="2" fillId="0" borderId="0" xfId="14" applyFill="1" applyBorder="1" applyAlignment="1"/>
    <xf numFmtId="0" fontId="2" fillId="0" borderId="47" xfId="14" applyFill="1" applyBorder="1"/>
    <xf numFmtId="0" fontId="2" fillId="0" borderId="48" xfId="14" applyFill="1" applyBorder="1"/>
    <xf numFmtId="0" fontId="2" fillId="11" borderId="31" xfId="14" applyFill="1" applyBorder="1" applyAlignment="1"/>
    <xf numFmtId="0" fontId="2" fillId="11" borderId="22" xfId="14" applyFill="1" applyBorder="1" applyAlignment="1"/>
    <xf numFmtId="0" fontId="2" fillId="11" borderId="41" xfId="14" applyFill="1" applyBorder="1" applyAlignment="1">
      <alignment horizontal="right"/>
    </xf>
    <xf numFmtId="0" fontId="2" fillId="11" borderId="8" xfId="14" applyFill="1" applyBorder="1"/>
    <xf numFmtId="0" fontId="2" fillId="11" borderId="58" xfId="14" applyFill="1" applyBorder="1"/>
    <xf numFmtId="0" fontId="2" fillId="11" borderId="38" xfId="14" applyFill="1" applyBorder="1"/>
    <xf numFmtId="0" fontId="2" fillId="11" borderId="0" xfId="14" applyFill="1" applyBorder="1" applyAlignment="1"/>
    <xf numFmtId="170" fontId="2" fillId="11" borderId="8" xfId="14" applyNumberFormat="1" applyFill="1" applyBorder="1"/>
    <xf numFmtId="170" fontId="2" fillId="11" borderId="8" xfId="14" applyNumberFormat="1" applyFill="1" applyBorder="1" applyAlignment="1">
      <alignment horizontal="right"/>
    </xf>
    <xf numFmtId="0" fontId="2" fillId="11" borderId="29" xfId="14" applyFill="1" applyBorder="1" applyAlignment="1"/>
    <xf numFmtId="0" fontId="2" fillId="11" borderId="49" xfId="14" applyFill="1" applyBorder="1" applyAlignment="1"/>
    <xf numFmtId="0" fontId="2" fillId="11" borderId="16" xfId="14" applyFill="1" applyBorder="1" applyAlignment="1">
      <alignment horizontal="right"/>
    </xf>
    <xf numFmtId="170" fontId="2" fillId="11" borderId="26" xfId="14" applyNumberFormat="1" applyFill="1" applyBorder="1"/>
    <xf numFmtId="170" fontId="2" fillId="11" borderId="42" xfId="14" applyNumberFormat="1" applyFill="1" applyBorder="1"/>
    <xf numFmtId="170" fontId="2" fillId="11" borderId="27" xfId="14" applyNumberFormat="1" applyFill="1" applyBorder="1"/>
    <xf numFmtId="3" fontId="59" fillId="0" borderId="0" xfId="2" applyNumberFormat="1" applyFill="1" applyAlignment="1" applyProtection="1">
      <alignment vertical="center"/>
    </xf>
    <xf numFmtId="3" fontId="11" fillId="0" borderId="0" xfId="3" applyNumberFormat="1" applyFont="1" applyFill="1" applyAlignment="1">
      <alignment vertical="center" wrapText="1"/>
    </xf>
    <xf numFmtId="0" fontId="0" fillId="10" borderId="0" xfId="0" applyFill="1"/>
    <xf numFmtId="0" fontId="8" fillId="27" borderId="34" xfId="3" applyFill="1" applyBorder="1" applyAlignment="1">
      <alignment vertical="center" wrapText="1"/>
    </xf>
    <xf numFmtId="0" fontId="8" fillId="26" borderId="34" xfId="3" applyFill="1" applyBorder="1" applyAlignment="1">
      <alignment vertical="center" wrapText="1"/>
    </xf>
    <xf numFmtId="49" fontId="13" fillId="10" borderId="0" xfId="0" applyNumberFormat="1" applyFont="1" applyFill="1" applyAlignment="1">
      <alignment vertical="center"/>
    </xf>
    <xf numFmtId="49" fontId="13" fillId="0" borderId="0" xfId="0" applyNumberFormat="1" applyFont="1" applyFill="1" applyAlignment="1">
      <alignment vertical="center"/>
    </xf>
    <xf numFmtId="49" fontId="89" fillId="10" borderId="0" xfId="0" applyNumberFormat="1" applyFont="1" applyFill="1" applyAlignment="1">
      <alignment vertical="center"/>
    </xf>
    <xf numFmtId="49" fontId="45" fillId="10" borderId="0" xfId="0" applyNumberFormat="1" applyFont="1" applyFill="1" applyAlignment="1">
      <alignment vertical="center"/>
    </xf>
    <xf numFmtId="49" fontId="44" fillId="0" borderId="0" xfId="0" applyNumberFormat="1" applyFont="1" applyFill="1" applyAlignment="1">
      <alignment vertical="center"/>
    </xf>
    <xf numFmtId="49" fontId="101" fillId="10" borderId="0" xfId="0" applyNumberFormat="1" applyFont="1" applyFill="1" applyAlignment="1">
      <alignment vertical="center"/>
    </xf>
    <xf numFmtId="49" fontId="8" fillId="0" borderId="0" xfId="0" applyNumberFormat="1" applyFont="1" applyAlignment="1" applyProtection="1">
      <alignment vertical="center"/>
      <protection locked="0"/>
    </xf>
    <xf numFmtId="49" fontId="44" fillId="10" borderId="58" xfId="0" applyNumberFormat="1" applyFont="1" applyFill="1" applyBorder="1" applyAlignment="1">
      <alignment horizontal="center" vertical="center"/>
    </xf>
    <xf numFmtId="0" fontId="0" fillId="0" borderId="0" xfId="0" applyFill="1"/>
    <xf numFmtId="3" fontId="8" fillId="27" borderId="20" xfId="3" applyNumberFormat="1" applyFill="1" applyBorder="1" applyAlignment="1">
      <alignment vertical="center" wrapText="1"/>
    </xf>
    <xf numFmtId="3" fontId="8" fillId="2" borderId="32" xfId="3" applyNumberFormat="1" applyFill="1" applyBorder="1" applyAlignment="1">
      <alignment vertical="center" wrapText="1"/>
    </xf>
    <xf numFmtId="3" fontId="8" fillId="2" borderId="51" xfId="3" applyNumberFormat="1" applyFill="1" applyBorder="1" applyAlignment="1">
      <alignment vertical="center" wrapText="1"/>
    </xf>
    <xf numFmtId="3" fontId="8" fillId="2" borderId="4" xfId="3" applyNumberFormat="1" applyFill="1" applyBorder="1" applyAlignment="1">
      <alignment vertical="center" wrapText="1"/>
    </xf>
    <xf numFmtId="3" fontId="8" fillId="2" borderId="38" xfId="3" applyNumberFormat="1" applyFill="1" applyBorder="1" applyAlignment="1">
      <alignment vertical="center" wrapText="1"/>
    </xf>
    <xf numFmtId="3" fontId="8" fillId="2" borderId="35" xfId="3" applyNumberFormat="1" applyFill="1" applyBorder="1" applyAlignment="1">
      <alignment vertical="center" wrapText="1"/>
    </xf>
    <xf numFmtId="3" fontId="8" fillId="2" borderId="27" xfId="3" applyNumberFormat="1" applyFill="1" applyBorder="1" applyAlignment="1">
      <alignment vertical="center" wrapText="1"/>
    </xf>
    <xf numFmtId="0" fontId="8" fillId="0" borderId="0" xfId="3" applyFill="1" applyProtection="1">
      <protection locked="0"/>
    </xf>
    <xf numFmtId="0" fontId="164" fillId="0" borderId="0" xfId="3" applyFont="1" applyFill="1" applyAlignment="1" applyProtection="1">
      <alignment horizontal="center"/>
      <protection locked="0"/>
    </xf>
    <xf numFmtId="0" fontId="8" fillId="0" borderId="0" xfId="3" applyFill="1"/>
    <xf numFmtId="0" fontId="12" fillId="0" borderId="49" xfId="3" applyFont="1" applyFill="1" applyBorder="1" applyAlignment="1" applyProtection="1">
      <alignment horizontal="left"/>
      <protection locked="0"/>
    </xf>
    <xf numFmtId="0" fontId="53" fillId="0" borderId="0" xfId="3" applyFont="1" applyFill="1" applyAlignment="1" applyProtection="1">
      <alignment horizontal="right" vertical="center"/>
      <protection locked="0"/>
    </xf>
    <xf numFmtId="49" fontId="83" fillId="11" borderId="44" xfId="0" applyNumberFormat="1" applyFont="1" applyFill="1" applyBorder="1" applyAlignment="1">
      <alignment vertical="center"/>
    </xf>
    <xf numFmtId="0" fontId="173" fillId="0" borderId="49" xfId="0" applyFont="1" applyBorder="1"/>
    <xf numFmtId="49" fontId="136" fillId="10" borderId="86" xfId="0" applyNumberFormat="1" applyFont="1" applyFill="1" applyBorder="1" applyAlignment="1" applyProtection="1">
      <alignment vertical="center"/>
      <protection locked="0"/>
    </xf>
    <xf numFmtId="49" fontId="8" fillId="10" borderId="34" xfId="0" applyNumberFormat="1" applyFont="1" applyFill="1" applyBorder="1" applyAlignment="1" applyProtection="1">
      <alignment vertical="center"/>
      <protection locked="0"/>
    </xf>
    <xf numFmtId="0" fontId="8" fillId="0" borderId="0" xfId="0" applyFont="1" applyBorder="1" applyAlignment="1" applyProtection="1"/>
    <xf numFmtId="0" fontId="8" fillId="0" borderId="0" xfId="0" applyFont="1" applyFill="1" applyBorder="1" applyAlignment="1" applyProtection="1"/>
    <xf numFmtId="0" fontId="0" fillId="0" borderId="0" xfId="0" applyBorder="1"/>
    <xf numFmtId="0" fontId="8" fillId="0" borderId="0" xfId="0" applyFont="1" applyBorder="1"/>
    <xf numFmtId="0" fontId="0" fillId="0" borderId="0" xfId="0" applyBorder="1" applyAlignment="1">
      <alignment horizontal="right"/>
    </xf>
    <xf numFmtId="0" fontId="174" fillId="10" borderId="0" xfId="3" applyFont="1" applyFill="1"/>
    <xf numFmtId="0" fontId="174" fillId="3" borderId="0" xfId="3" applyFont="1" applyFill="1" applyAlignment="1">
      <alignment horizontal="center"/>
    </xf>
    <xf numFmtId="49" fontId="0" fillId="0" borderId="0" xfId="0" applyNumberFormat="1" applyFont="1"/>
    <xf numFmtId="37" fontId="0" fillId="0" borderId="0" xfId="0" applyNumberFormat="1" applyAlignment="1"/>
    <xf numFmtId="0" fontId="1" fillId="10" borderId="0" xfId="14" applyFont="1" applyFill="1"/>
    <xf numFmtId="0" fontId="1" fillId="0" borderId="0" xfId="14" applyFont="1" applyFill="1"/>
    <xf numFmtId="0" fontId="32" fillId="10" borderId="0" xfId="0" applyFont="1" applyFill="1" applyAlignment="1">
      <alignment horizontal="center" vertical="center"/>
    </xf>
    <xf numFmtId="0" fontId="8" fillId="0" borderId="0" xfId="0" applyNumberFormat="1" applyFont="1" applyProtection="1">
      <protection locked="0"/>
    </xf>
    <xf numFmtId="3" fontId="8" fillId="0" borderId="0" xfId="0" applyNumberFormat="1" applyFont="1" applyProtection="1">
      <protection locked="0"/>
    </xf>
    <xf numFmtId="3" fontId="2" fillId="27" borderId="36" xfId="14" applyNumberFormat="1" applyFill="1" applyBorder="1" applyAlignment="1" applyProtection="1">
      <alignment horizontal="right"/>
      <protection locked="0"/>
    </xf>
    <xf numFmtId="3" fontId="2" fillId="27" borderId="79" xfId="14" applyNumberFormat="1" applyFill="1" applyBorder="1" applyAlignment="1" applyProtection="1">
      <alignment horizontal="right"/>
      <protection locked="0"/>
    </xf>
    <xf numFmtId="3" fontId="2" fillId="27" borderId="78" xfId="14" applyNumberFormat="1" applyFill="1" applyBorder="1" applyAlignment="1" applyProtection="1">
      <alignment horizontal="right"/>
      <protection locked="0"/>
    </xf>
    <xf numFmtId="49" fontId="44" fillId="10" borderId="36" xfId="0" applyNumberFormat="1" applyFont="1" applyFill="1" applyBorder="1" applyAlignment="1">
      <alignment horizontal="center" vertical="center"/>
    </xf>
    <xf numFmtId="49" fontId="44" fillId="10" borderId="43" xfId="0" applyNumberFormat="1" applyFont="1" applyFill="1" applyBorder="1" applyAlignment="1">
      <alignment horizontal="center" vertical="center"/>
    </xf>
    <xf numFmtId="49" fontId="44" fillId="10" borderId="44" xfId="0" applyNumberFormat="1" applyFont="1" applyFill="1" applyBorder="1" applyAlignment="1">
      <alignment horizontal="center" vertical="center"/>
    </xf>
    <xf numFmtId="49" fontId="89" fillId="10" borderId="0" xfId="0" applyNumberFormat="1" applyFont="1" applyFill="1" applyAlignment="1">
      <alignment horizontal="center" vertical="center"/>
    </xf>
    <xf numFmtId="49" fontId="44" fillId="10" borderId="0" xfId="0" applyNumberFormat="1" applyFont="1" applyFill="1" applyAlignment="1">
      <alignment horizontal="center" vertical="center"/>
    </xf>
    <xf numFmtId="49" fontId="45" fillId="10" borderId="0" xfId="0" applyNumberFormat="1" applyFont="1" applyFill="1" applyAlignment="1">
      <alignment horizontal="center" vertical="center"/>
    </xf>
    <xf numFmtId="49" fontId="44" fillId="0" borderId="0" xfId="0" applyNumberFormat="1" applyFont="1" applyFill="1" applyAlignment="1">
      <alignment horizontal="center" vertical="center"/>
    </xf>
    <xf numFmtId="49" fontId="13" fillId="0" borderId="0" xfId="0" applyNumberFormat="1" applyFont="1" applyFill="1" applyAlignment="1">
      <alignment horizontal="center" vertical="center"/>
    </xf>
    <xf numFmtId="49" fontId="100" fillId="10" borderId="36" xfId="0" applyNumberFormat="1" applyFont="1" applyFill="1" applyBorder="1" applyAlignment="1">
      <alignment horizontal="center" vertical="center"/>
    </xf>
    <xf numFmtId="49" fontId="100" fillId="10" borderId="43" xfId="0" applyNumberFormat="1" applyFont="1" applyFill="1" applyBorder="1" applyAlignment="1">
      <alignment horizontal="center" vertical="center"/>
    </xf>
    <xf numFmtId="49" fontId="100" fillId="10" borderId="44" xfId="0" applyNumberFormat="1" applyFont="1" applyFill="1" applyBorder="1" applyAlignment="1">
      <alignment horizontal="center" vertical="center"/>
    </xf>
    <xf numFmtId="49" fontId="13" fillId="10" borderId="0" xfId="0" applyNumberFormat="1" applyFont="1" applyFill="1" applyAlignment="1">
      <alignment horizontal="center" vertical="center"/>
    </xf>
    <xf numFmtId="49" fontId="101" fillId="10" borderId="0" xfId="0" applyNumberFormat="1" applyFont="1" applyFill="1" applyAlignment="1">
      <alignment horizontal="center" vertical="center"/>
    </xf>
    <xf numFmtId="0" fontId="79" fillId="10" borderId="0" xfId="0" applyFont="1" applyFill="1" applyAlignment="1">
      <alignment horizontal="center"/>
    </xf>
    <xf numFmtId="0" fontId="55" fillId="22" borderId="18" xfId="0" applyFont="1" applyFill="1" applyBorder="1" applyAlignment="1">
      <alignment horizontal="center"/>
    </xf>
    <xf numFmtId="0" fontId="55" fillId="22" borderId="64" xfId="0" applyFont="1" applyFill="1" applyBorder="1" applyAlignment="1">
      <alignment horizontal="center"/>
    </xf>
    <xf numFmtId="0" fontId="55" fillId="22" borderId="5" xfId="0" applyFont="1" applyFill="1" applyBorder="1" applyAlignment="1">
      <alignment horizontal="center"/>
    </xf>
    <xf numFmtId="49" fontId="99" fillId="5" borderId="36" xfId="0" applyNumberFormat="1" applyFont="1" applyFill="1" applyBorder="1" applyAlignment="1">
      <alignment horizontal="center" vertical="center"/>
    </xf>
    <xf numFmtId="0" fontId="0" fillId="0" borderId="43" xfId="0" applyBorder="1"/>
    <xf numFmtId="0" fontId="0" fillId="0" borderId="44" xfId="0" applyBorder="1"/>
    <xf numFmtId="0" fontId="31" fillId="10" borderId="0" xfId="0" applyFont="1" applyFill="1" applyAlignment="1">
      <alignment horizontal="center" vertical="center" wrapText="1"/>
    </xf>
    <xf numFmtId="0" fontId="73" fillId="17" borderId="36" xfId="0" applyFont="1" applyFill="1" applyBorder="1" applyAlignment="1">
      <alignment horizontal="left" vertical="center" wrapText="1"/>
    </xf>
    <xf numFmtId="0" fontId="73" fillId="17" borderId="43" xfId="0" applyFont="1" applyFill="1" applyBorder="1" applyAlignment="1">
      <alignment horizontal="left" vertical="center" wrapText="1"/>
    </xf>
    <xf numFmtId="0" fontId="73" fillId="17" borderId="44" xfId="0" applyFont="1" applyFill="1" applyBorder="1" applyAlignment="1">
      <alignment horizontal="left" vertical="center" wrapText="1"/>
    </xf>
    <xf numFmtId="0" fontId="71" fillId="8" borderId="36" xfId="0" applyFont="1" applyFill="1" applyBorder="1" applyAlignment="1">
      <alignment horizontal="center" wrapText="1"/>
    </xf>
    <xf numFmtId="0" fontId="71" fillId="8" borderId="43" xfId="0" applyFont="1" applyFill="1" applyBorder="1" applyAlignment="1">
      <alignment horizontal="center" wrapText="1"/>
    </xf>
    <xf numFmtId="0" fontId="71" fillId="8" borderId="44" xfId="0" applyFont="1" applyFill="1" applyBorder="1" applyAlignment="1">
      <alignment horizontal="center" wrapText="1"/>
    </xf>
    <xf numFmtId="0" fontId="8" fillId="16" borderId="3" xfId="0" applyFont="1" applyFill="1" applyBorder="1" applyAlignment="1">
      <alignment horizontal="left" vertical="center" wrapText="1"/>
    </xf>
    <xf numFmtId="0" fontId="8" fillId="16" borderId="6" xfId="0" applyFont="1" applyFill="1" applyBorder="1" applyAlignment="1">
      <alignment horizontal="left" vertical="center" wrapText="1"/>
    </xf>
    <xf numFmtId="0" fontId="8" fillId="16" borderId="71" xfId="0" applyFont="1" applyFill="1" applyBorder="1" applyAlignment="1">
      <alignment horizontal="left" vertical="center" wrapText="1"/>
    </xf>
    <xf numFmtId="0" fontId="23" fillId="25" borderId="36" xfId="0" applyFont="1" applyFill="1" applyBorder="1" applyAlignment="1">
      <alignment horizontal="left" vertical="center" wrapText="1"/>
    </xf>
    <xf numFmtId="0" fontId="23" fillId="25" borderId="43" xfId="0" applyFont="1" applyFill="1" applyBorder="1" applyAlignment="1">
      <alignment horizontal="left" vertical="center" wrapText="1"/>
    </xf>
    <xf numFmtId="0" fontId="23" fillId="25" borderId="44" xfId="0" applyFont="1" applyFill="1" applyBorder="1" applyAlignment="1">
      <alignment horizontal="left" vertical="center" wrapText="1"/>
    </xf>
    <xf numFmtId="0" fontId="77" fillId="0" borderId="9" xfId="0" applyFont="1" applyBorder="1" applyAlignment="1">
      <alignment horizontal="center" vertical="center" wrapText="1"/>
    </xf>
    <xf numFmtId="0" fontId="77" fillId="0" borderId="11" xfId="0" applyFont="1" applyBorder="1" applyAlignment="1">
      <alignment horizontal="center" vertical="center" wrapText="1"/>
    </xf>
    <xf numFmtId="0" fontId="26" fillId="9" borderId="36" xfId="0" applyFont="1" applyFill="1" applyBorder="1" applyAlignment="1">
      <alignment horizontal="left" vertical="center" wrapText="1"/>
    </xf>
    <xf numFmtId="0" fontId="26" fillId="9" borderId="43" xfId="0" applyFont="1" applyFill="1" applyBorder="1" applyAlignment="1">
      <alignment horizontal="left" vertical="center" wrapText="1"/>
    </xf>
    <xf numFmtId="0" fontId="26" fillId="9" borderId="44" xfId="0" applyFont="1" applyFill="1" applyBorder="1" applyAlignment="1">
      <alignment horizontal="left" vertical="center" wrapText="1"/>
    </xf>
    <xf numFmtId="49" fontId="44" fillId="11" borderId="36" xfId="0" applyNumberFormat="1" applyFont="1" applyFill="1" applyBorder="1" applyAlignment="1">
      <alignment horizontal="center" vertical="center"/>
    </xf>
    <xf numFmtId="49" fontId="44" fillId="11" borderId="43" xfId="0" applyNumberFormat="1" applyFont="1" applyFill="1" applyBorder="1" applyAlignment="1">
      <alignment horizontal="center" vertical="center"/>
    </xf>
    <xf numFmtId="49" fontId="44" fillId="11" borderId="44" xfId="0" applyNumberFormat="1" applyFont="1" applyFill="1" applyBorder="1" applyAlignment="1">
      <alignment horizontal="center" vertical="center"/>
    </xf>
    <xf numFmtId="0" fontId="9" fillId="10" borderId="0" xfId="3" applyFont="1" applyFill="1" applyAlignment="1">
      <alignment horizontal="center" vertical="center"/>
    </xf>
    <xf numFmtId="0" fontId="95" fillId="10" borderId="0" xfId="3" applyFont="1" applyFill="1" applyAlignment="1">
      <alignment horizontal="center" wrapText="1"/>
    </xf>
    <xf numFmtId="0" fontId="71" fillId="8" borderId="0" xfId="3" applyFont="1" applyFill="1" applyAlignment="1">
      <alignment horizontal="center" vertical="center" wrapText="1"/>
    </xf>
    <xf numFmtId="0" fontId="38" fillId="23" borderId="0" xfId="3" applyFont="1" applyFill="1" applyAlignment="1">
      <alignment vertical="center"/>
    </xf>
    <xf numFmtId="0" fontId="8" fillId="23" borderId="0" xfId="3" applyFill="1"/>
    <xf numFmtId="0" fontId="31" fillId="10" borderId="0" xfId="3" applyFont="1" applyFill="1" applyAlignment="1">
      <alignment horizontal="center" vertical="center" wrapText="1"/>
    </xf>
    <xf numFmtId="0" fontId="38" fillId="17" borderId="19" xfId="3" applyFont="1" applyFill="1" applyBorder="1" applyAlignment="1">
      <alignment wrapText="1"/>
    </xf>
    <xf numFmtId="0" fontId="38" fillId="17" borderId="22" xfId="3" applyFont="1" applyFill="1" applyBorder="1" applyAlignment="1">
      <alignment wrapText="1"/>
    </xf>
    <xf numFmtId="0" fontId="38" fillId="17" borderId="21" xfId="3" applyFont="1" applyFill="1" applyBorder="1" applyAlignment="1">
      <alignment wrapText="1"/>
    </xf>
    <xf numFmtId="0" fontId="38" fillId="17" borderId="17" xfId="3" applyFont="1" applyFill="1" applyBorder="1" applyAlignment="1">
      <alignment wrapText="1"/>
    </xf>
    <xf numFmtId="0" fontId="38" fillId="17" borderId="23" xfId="3" applyFont="1" applyFill="1" applyBorder="1" applyAlignment="1">
      <alignment wrapText="1"/>
    </xf>
    <xf numFmtId="0" fontId="38" fillId="17" borderId="20" xfId="3" applyFont="1" applyFill="1" applyBorder="1" applyAlignment="1">
      <alignment wrapText="1"/>
    </xf>
    <xf numFmtId="49" fontId="44" fillId="11" borderId="36" xfId="0" applyNumberFormat="1" applyFont="1" applyFill="1" applyBorder="1" applyAlignment="1">
      <alignment horizontal="left" vertical="center"/>
    </xf>
    <xf numFmtId="49" fontId="44" fillId="11" borderId="43" xfId="0" applyNumberFormat="1" applyFont="1" applyFill="1" applyBorder="1" applyAlignment="1">
      <alignment horizontal="left" vertical="center"/>
    </xf>
    <xf numFmtId="49" fontId="44" fillId="11" borderId="44" xfId="0" applyNumberFormat="1" applyFont="1" applyFill="1" applyBorder="1" applyAlignment="1">
      <alignment horizontal="left" vertical="center"/>
    </xf>
    <xf numFmtId="49" fontId="83" fillId="11" borderId="36" xfId="0" applyNumberFormat="1" applyFont="1" applyFill="1" applyBorder="1" applyAlignment="1">
      <alignment horizontal="center" vertical="center"/>
    </xf>
    <xf numFmtId="49" fontId="83" fillId="11" borderId="43" xfId="0" applyNumberFormat="1" applyFont="1" applyFill="1" applyBorder="1" applyAlignment="1">
      <alignment horizontal="center" vertical="center"/>
    </xf>
    <xf numFmtId="0" fontId="8" fillId="13" borderId="52" xfId="3" applyFill="1" applyBorder="1" applyAlignment="1">
      <alignment horizontal="left" vertical="center" wrapText="1"/>
    </xf>
    <xf numFmtId="0" fontId="23" fillId="19" borderId="36" xfId="3" applyFont="1" applyFill="1" applyBorder="1" applyAlignment="1">
      <alignment horizontal="center"/>
    </xf>
    <xf numFmtId="0" fontId="23" fillId="19" borderId="43" xfId="3" applyFont="1" applyFill="1" applyBorder="1" applyAlignment="1">
      <alignment horizontal="center"/>
    </xf>
    <xf numFmtId="0" fontId="23" fillId="19" borderId="44" xfId="3" applyFont="1" applyFill="1" applyBorder="1" applyAlignment="1">
      <alignment horizontal="center"/>
    </xf>
    <xf numFmtId="0" fontId="15" fillId="0" borderId="54" xfId="3" applyFont="1" applyBorder="1" applyAlignment="1">
      <alignment horizontal="center" vertical="center" wrapText="1"/>
    </xf>
    <xf numFmtId="0" fontId="7" fillId="14" borderId="10" xfId="3" applyFont="1" applyFill="1" applyBorder="1" applyAlignment="1">
      <alignment horizontal="center" vertical="center"/>
    </xf>
    <xf numFmtId="0" fontId="7" fillId="14" borderId="11" xfId="3" applyFont="1" applyFill="1" applyBorder="1" applyAlignment="1">
      <alignment horizontal="center" vertical="center"/>
    </xf>
    <xf numFmtId="0" fontId="7" fillId="14" borderId="10" xfId="3"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93" fillId="19" borderId="36" xfId="0" applyFont="1" applyFill="1" applyBorder="1" applyAlignment="1">
      <alignment horizontal="center" vertical="center"/>
    </xf>
    <xf numFmtId="0" fontId="93" fillId="19" borderId="43" xfId="0" applyFont="1" applyFill="1" applyBorder="1" applyAlignment="1">
      <alignment horizontal="center" vertical="center"/>
    </xf>
    <xf numFmtId="0" fontId="93" fillId="19" borderId="44" xfId="0" applyFont="1" applyFill="1" applyBorder="1" applyAlignment="1">
      <alignment horizontal="center" vertical="center"/>
    </xf>
    <xf numFmtId="0" fontId="32" fillId="10" borderId="0" xfId="3" applyFont="1" applyFill="1" applyAlignment="1">
      <alignment horizontal="center" vertical="center"/>
    </xf>
    <xf numFmtId="0" fontId="27" fillId="10" borderId="0" xfId="3" applyFont="1" applyFill="1" applyAlignment="1">
      <alignment horizontal="center"/>
    </xf>
    <xf numFmtId="0" fontId="60" fillId="0" borderId="0" xfId="3" applyFont="1" applyAlignment="1">
      <alignment horizontal="center" wrapText="1"/>
    </xf>
    <xf numFmtId="0" fontId="60" fillId="0" borderId="73" xfId="3" applyFont="1" applyBorder="1" applyAlignment="1">
      <alignment horizontal="center" wrapText="1"/>
    </xf>
    <xf numFmtId="0" fontId="8" fillId="13" borderId="20" xfId="3" applyFill="1" applyBorder="1" applyAlignment="1">
      <alignment horizontal="left" vertical="center" wrapText="1"/>
    </xf>
    <xf numFmtId="0" fontId="21" fillId="10" borderId="73" xfId="3" applyFont="1" applyFill="1" applyBorder="1" applyAlignment="1">
      <alignment vertical="top" wrapText="1"/>
    </xf>
    <xf numFmtId="0" fontId="21" fillId="10" borderId="0" xfId="3" applyFont="1" applyFill="1"/>
    <xf numFmtId="0" fontId="67" fillId="10" borderId="0" xfId="0" quotePrefix="1" applyFont="1" applyFill="1" applyAlignment="1">
      <alignment horizontal="left" vertical="top" wrapText="1"/>
    </xf>
    <xf numFmtId="49" fontId="44" fillId="11" borderId="0" xfId="0" applyNumberFormat="1" applyFont="1" applyFill="1" applyAlignment="1">
      <alignment horizontal="left" vertical="center"/>
    </xf>
    <xf numFmtId="49" fontId="44" fillId="11" borderId="47" xfId="0" applyNumberFormat="1" applyFont="1" applyFill="1" applyBorder="1" applyAlignment="1">
      <alignment horizontal="left" vertical="center"/>
    </xf>
    <xf numFmtId="0" fontId="38" fillId="17" borderId="59" xfId="0" applyFont="1" applyFill="1" applyBorder="1" applyAlignment="1">
      <alignment horizontal="left" vertical="center" wrapText="1"/>
    </xf>
    <xf numFmtId="0" fontId="38" fillId="17" borderId="62" xfId="0" applyFont="1" applyFill="1" applyBorder="1" applyAlignment="1">
      <alignment horizontal="left" vertical="center" wrapText="1"/>
    </xf>
    <xf numFmtId="0" fontId="38" fillId="17" borderId="63" xfId="0" applyFont="1" applyFill="1" applyBorder="1" applyAlignment="1">
      <alignment horizontal="left" vertical="center" wrapText="1"/>
    </xf>
    <xf numFmtId="0" fontId="38" fillId="17" borderId="36" xfId="0" applyFont="1" applyFill="1" applyBorder="1" applyAlignment="1">
      <alignment horizontal="left" vertical="top" wrapText="1"/>
    </xf>
    <xf numFmtId="0" fontId="38" fillId="17" borderId="43" xfId="0" applyFont="1" applyFill="1" applyBorder="1" applyAlignment="1">
      <alignment horizontal="left" vertical="top" wrapText="1"/>
    </xf>
    <xf numFmtId="0" fontId="38" fillId="17" borderId="44" xfId="0" applyFont="1" applyFill="1" applyBorder="1" applyAlignment="1">
      <alignment horizontal="left" vertical="top" wrapText="1"/>
    </xf>
    <xf numFmtId="0" fontId="79" fillId="0" borderId="0" xfId="0" applyFont="1" applyAlignment="1" applyProtection="1">
      <alignment horizontal="center"/>
      <protection locked="0"/>
    </xf>
    <xf numFmtId="49" fontId="8" fillId="13" borderId="52" xfId="0" applyNumberFormat="1" applyFont="1" applyFill="1" applyBorder="1" applyAlignment="1">
      <alignment horizontal="left" vertical="center" wrapText="1"/>
    </xf>
    <xf numFmtId="49" fontId="0" fillId="13" borderId="52" xfId="0" applyNumberFormat="1" applyFill="1" applyBorder="1" applyAlignment="1">
      <alignment horizontal="left" vertical="center" wrapText="1"/>
    </xf>
    <xf numFmtId="0" fontId="99" fillId="5" borderId="43" xfId="0" applyFont="1" applyFill="1" applyBorder="1" applyAlignment="1">
      <alignment horizontal="center" vertical="center"/>
    </xf>
    <xf numFmtId="0" fontId="99" fillId="5" borderId="44" xfId="0" applyFont="1" applyFill="1" applyBorder="1" applyAlignment="1">
      <alignment horizontal="center" vertical="center"/>
    </xf>
    <xf numFmtId="0" fontId="25" fillId="14" borderId="9" xfId="0" applyFont="1" applyFill="1" applyBorder="1" applyAlignment="1">
      <alignment horizontal="center" vertical="center" wrapText="1"/>
    </xf>
    <xf numFmtId="0" fontId="25" fillId="14" borderId="10" xfId="0" applyFont="1" applyFill="1" applyBorder="1" applyAlignment="1">
      <alignment horizontal="center" vertical="center" wrapText="1"/>
    </xf>
    <xf numFmtId="0" fontId="23" fillId="19" borderId="36" xfId="0" applyFont="1" applyFill="1" applyBorder="1" applyAlignment="1">
      <alignment horizontal="center"/>
    </xf>
    <xf numFmtId="0" fontId="23" fillId="19" borderId="43" xfId="0" applyFont="1" applyFill="1" applyBorder="1" applyAlignment="1">
      <alignment horizontal="center"/>
    </xf>
    <xf numFmtId="0" fontId="23" fillId="19" borderId="44" xfId="0" applyFont="1" applyFill="1" applyBorder="1" applyAlignment="1">
      <alignment horizontal="center"/>
    </xf>
    <xf numFmtId="0" fontId="71" fillId="8" borderId="0" xfId="0" applyFont="1" applyFill="1" applyAlignment="1">
      <alignment horizontal="center" vertical="center" wrapText="1"/>
    </xf>
    <xf numFmtId="0" fontId="71" fillId="8" borderId="47" xfId="0" applyFont="1" applyFill="1" applyBorder="1" applyAlignment="1">
      <alignment horizontal="center" vertical="center" wrapText="1"/>
    </xf>
    <xf numFmtId="49" fontId="83" fillId="11" borderId="48" xfId="0" applyNumberFormat="1" applyFont="1" applyFill="1" applyBorder="1" applyAlignment="1">
      <alignment horizontal="center" vertical="center" wrapText="1"/>
    </xf>
    <xf numFmtId="49" fontId="83" fillId="11" borderId="0" xfId="0" applyNumberFormat="1" applyFont="1" applyFill="1" applyBorder="1" applyAlignment="1">
      <alignment horizontal="center" vertical="center" wrapText="1"/>
    </xf>
    <xf numFmtId="0" fontId="15" fillId="0" borderId="54" xfId="0" applyFont="1" applyBorder="1" applyAlignment="1">
      <alignment horizontal="center" vertical="center" wrapText="1"/>
    </xf>
    <xf numFmtId="49" fontId="8" fillId="13" borderId="20" xfId="0" applyNumberFormat="1" applyFont="1" applyFill="1" applyBorder="1" applyAlignment="1">
      <alignment horizontal="left" vertical="center" wrapText="1"/>
    </xf>
    <xf numFmtId="0" fontId="21" fillId="10" borderId="73" xfId="0" applyFont="1" applyFill="1" applyBorder="1" applyAlignment="1">
      <alignment vertical="top" wrapText="1"/>
    </xf>
    <xf numFmtId="0" fontId="21" fillId="10" borderId="0" xfId="0" applyFont="1" applyFill="1"/>
    <xf numFmtId="0" fontId="60" fillId="10" borderId="0" xfId="0" applyFont="1" applyFill="1" applyAlignment="1">
      <alignment horizontal="center" wrapText="1"/>
    </xf>
    <xf numFmtId="0" fontId="60" fillId="10" borderId="73" xfId="0" applyFont="1" applyFill="1" applyBorder="1" applyAlignment="1">
      <alignment horizontal="center" wrapText="1"/>
    </xf>
    <xf numFmtId="0" fontId="79" fillId="10" borderId="0" xfId="0" applyFont="1" applyFill="1" applyAlignment="1">
      <alignment horizontal="center" vertical="center"/>
    </xf>
    <xf numFmtId="49" fontId="31" fillId="10" borderId="0" xfId="0" applyNumberFormat="1" applyFont="1" applyFill="1" applyAlignment="1">
      <alignment horizontal="center" vertical="center" wrapText="1"/>
    </xf>
    <xf numFmtId="0" fontId="32" fillId="10" borderId="0" xfId="0" applyFont="1" applyFill="1" applyAlignment="1">
      <alignment horizontal="left" vertical="center"/>
    </xf>
    <xf numFmtId="0" fontId="52" fillId="10" borderId="0" xfId="0" applyFont="1" applyFill="1" applyAlignment="1">
      <alignment horizontal="right" vertical="center" wrapText="1"/>
    </xf>
    <xf numFmtId="0" fontId="0" fillId="10" borderId="0" xfId="0" applyFill="1"/>
    <xf numFmtId="0" fontId="85" fillId="21" borderId="45" xfId="0" applyFont="1" applyFill="1" applyBorder="1" applyAlignment="1">
      <alignment horizontal="center" wrapText="1"/>
    </xf>
    <xf numFmtId="0" fontId="85" fillId="21" borderId="46" xfId="0" applyFont="1" applyFill="1" applyBorder="1" applyAlignment="1">
      <alignment horizontal="center" wrapText="1"/>
    </xf>
    <xf numFmtId="0" fontId="85" fillId="21" borderId="25" xfId="0" applyFont="1" applyFill="1" applyBorder="1" applyAlignment="1">
      <alignment horizontal="center" wrapText="1"/>
    </xf>
    <xf numFmtId="0" fontId="85" fillId="21" borderId="29" xfId="0" applyFont="1" applyFill="1" applyBorder="1" applyAlignment="1">
      <alignment horizontal="center" vertical="top" wrapText="1"/>
    </xf>
    <xf numFmtId="0" fontId="85" fillId="21" borderId="49" xfId="0" applyFont="1" applyFill="1" applyBorder="1" applyAlignment="1">
      <alignment horizontal="center" vertical="top" wrapText="1"/>
    </xf>
    <xf numFmtId="0" fontId="85" fillId="21" borderId="0" xfId="0" applyFont="1" applyFill="1" applyAlignment="1">
      <alignment horizontal="center" vertical="top" wrapText="1"/>
    </xf>
    <xf numFmtId="0" fontId="85" fillId="21" borderId="47" xfId="0" applyFont="1" applyFill="1" applyBorder="1" applyAlignment="1">
      <alignment horizontal="center" vertical="top" wrapText="1"/>
    </xf>
    <xf numFmtId="0" fontId="40" fillId="19" borderId="45" xfId="0" applyFont="1" applyFill="1" applyBorder="1" applyAlignment="1">
      <alignment horizontal="center" wrapText="1"/>
    </xf>
    <xf numFmtId="0" fontId="40" fillId="19" borderId="46" xfId="0" applyFont="1" applyFill="1" applyBorder="1" applyAlignment="1">
      <alignment horizontal="center" wrapText="1"/>
    </xf>
    <xf numFmtId="0" fontId="40" fillId="19" borderId="25" xfId="0" applyFont="1" applyFill="1" applyBorder="1" applyAlignment="1">
      <alignment horizontal="center" wrapText="1"/>
    </xf>
    <xf numFmtId="0" fontId="13" fillId="19" borderId="36" xfId="0" applyFont="1" applyFill="1" applyBorder="1" applyAlignment="1">
      <alignment horizontal="center" vertical="center"/>
    </xf>
    <xf numFmtId="0" fontId="13" fillId="19" borderId="43" xfId="0" applyFont="1" applyFill="1" applyBorder="1" applyAlignment="1">
      <alignment horizontal="center" vertical="center"/>
    </xf>
    <xf numFmtId="0" fontId="13" fillId="19" borderId="44" xfId="0" applyFont="1" applyFill="1" applyBorder="1" applyAlignment="1">
      <alignment horizontal="center" vertical="center"/>
    </xf>
    <xf numFmtId="0" fontId="8" fillId="10" borderId="0" xfId="0" applyFont="1" applyFill="1" applyAlignment="1">
      <alignment horizontal="left" vertical="center" wrapText="1"/>
    </xf>
    <xf numFmtId="0" fontId="9" fillId="0" borderId="36"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32" fillId="10" borderId="0" xfId="0" applyFont="1" applyFill="1" applyAlignment="1">
      <alignment horizontal="center" vertical="center"/>
    </xf>
    <xf numFmtId="0" fontId="77" fillId="0" borderId="36" xfId="0" applyFont="1" applyBorder="1" applyAlignment="1">
      <alignment horizontal="center" vertical="center"/>
    </xf>
    <xf numFmtId="0" fontId="77" fillId="0" borderId="44" xfId="0" applyFont="1" applyBorder="1" applyAlignment="1">
      <alignment horizontal="center" vertical="center"/>
    </xf>
    <xf numFmtId="3" fontId="0" fillId="7" borderId="72" xfId="0" applyNumberFormat="1" applyFill="1" applyBorder="1" applyAlignment="1">
      <alignment horizontal="center" vertical="center"/>
    </xf>
    <xf numFmtId="3" fontId="0" fillId="7" borderId="66" xfId="0" applyNumberFormat="1" applyFill="1" applyBorder="1" applyAlignment="1">
      <alignment horizontal="center" vertical="center"/>
    </xf>
    <xf numFmtId="3" fontId="0" fillId="7" borderId="28" xfId="0" applyNumberFormat="1" applyFill="1" applyBorder="1" applyAlignment="1">
      <alignment horizontal="center" vertical="center"/>
    </xf>
    <xf numFmtId="3" fontId="18" fillId="7" borderId="13" xfId="0" applyNumberFormat="1" applyFont="1" applyFill="1" applyBorder="1" applyAlignment="1">
      <alignment horizontal="center" vertical="center" wrapText="1"/>
    </xf>
    <xf numFmtId="3" fontId="18" fillId="7" borderId="73" xfId="0" applyNumberFormat="1" applyFont="1" applyFill="1" applyBorder="1" applyAlignment="1">
      <alignment horizontal="center" vertical="center" wrapText="1"/>
    </xf>
    <xf numFmtId="3" fontId="18" fillId="7" borderId="15" xfId="0" applyNumberFormat="1" applyFont="1" applyFill="1" applyBorder="1" applyAlignment="1">
      <alignment horizontal="center" vertical="center" wrapText="1"/>
    </xf>
    <xf numFmtId="3" fontId="0" fillId="7" borderId="74" xfId="0" applyNumberFormat="1" applyFill="1" applyBorder="1" applyAlignment="1">
      <alignment horizontal="center" vertical="center"/>
    </xf>
    <xf numFmtId="3" fontId="0" fillId="7" borderId="75" xfId="0" applyNumberFormat="1" applyFill="1" applyBorder="1" applyAlignment="1">
      <alignment horizontal="center" vertical="center"/>
    </xf>
    <xf numFmtId="3" fontId="0" fillId="7" borderId="53" xfId="0" applyNumberFormat="1" applyFill="1" applyBorder="1" applyAlignment="1">
      <alignment horizontal="center" vertical="center"/>
    </xf>
    <xf numFmtId="0" fontId="130" fillId="0" borderId="36" xfId="0" applyFont="1" applyBorder="1" applyAlignment="1">
      <alignment horizontal="center" vertical="center"/>
    </xf>
    <xf numFmtId="0" fontId="130" fillId="0" borderId="44" xfId="0" applyFont="1" applyBorder="1" applyAlignment="1">
      <alignment horizontal="center" vertical="center"/>
    </xf>
    <xf numFmtId="3" fontId="0" fillId="7" borderId="46" xfId="0" applyNumberFormat="1" applyFill="1" applyBorder="1" applyAlignment="1">
      <alignment horizontal="center" vertical="center"/>
    </xf>
    <xf numFmtId="3" fontId="0" fillId="7" borderId="0" xfId="0" applyNumberFormat="1" applyFill="1" applyAlignment="1">
      <alignment horizontal="center" vertical="center"/>
    </xf>
    <xf numFmtId="3" fontId="0" fillId="7" borderId="49" xfId="0" applyNumberFormat="1" applyFill="1" applyBorder="1" applyAlignment="1">
      <alignment horizontal="center" vertical="center"/>
    </xf>
    <xf numFmtId="3" fontId="0" fillId="7" borderId="76" xfId="0" applyNumberFormat="1" applyFill="1" applyBorder="1" applyAlignment="1">
      <alignment horizontal="center" vertical="center"/>
    </xf>
    <xf numFmtId="3" fontId="0" fillId="7" borderId="77" xfId="0" applyNumberFormat="1" applyFill="1" applyBorder="1" applyAlignment="1">
      <alignment horizontal="center" vertical="center"/>
    </xf>
    <xf numFmtId="3" fontId="0" fillId="7" borderId="69" xfId="0" applyNumberFormat="1" applyFill="1" applyBorder="1" applyAlignment="1">
      <alignment horizontal="center" vertical="center"/>
    </xf>
    <xf numFmtId="3" fontId="0" fillId="7" borderId="9" xfId="0" applyNumberFormat="1" applyFill="1" applyBorder="1" applyAlignment="1">
      <alignment horizontal="center" vertical="center"/>
    </xf>
    <xf numFmtId="3" fontId="0" fillId="7" borderId="10" xfId="0" applyNumberFormat="1" applyFill="1" applyBorder="1" applyAlignment="1">
      <alignment horizontal="center" vertical="center"/>
    </xf>
    <xf numFmtId="3" fontId="0" fillId="7" borderId="11" xfId="0" applyNumberFormat="1" applyFill="1" applyBorder="1" applyAlignment="1">
      <alignment horizontal="center" vertical="center"/>
    </xf>
    <xf numFmtId="0" fontId="8" fillId="0" borderId="0" xfId="0" applyFont="1" applyAlignment="1">
      <alignment horizontal="left" vertical="top" wrapText="1"/>
    </xf>
    <xf numFmtId="3" fontId="18" fillId="7" borderId="73" xfId="0" applyNumberFormat="1" applyFont="1" applyFill="1" applyBorder="1" applyAlignment="1">
      <alignment horizontal="center" vertical="top" wrapText="1"/>
    </xf>
    <xf numFmtId="3" fontId="0" fillId="7" borderId="72" xfId="0" applyNumberFormat="1" applyFill="1" applyBorder="1" applyAlignment="1">
      <alignment horizontal="center"/>
    </xf>
    <xf numFmtId="3" fontId="0" fillId="7" borderId="66" xfId="0" applyNumberFormat="1" applyFill="1" applyBorder="1" applyAlignment="1">
      <alignment horizontal="center"/>
    </xf>
    <xf numFmtId="3" fontId="0" fillId="7" borderId="28" xfId="0" applyNumberFormat="1" applyFill="1" applyBorder="1" applyAlignment="1">
      <alignment horizontal="center"/>
    </xf>
    <xf numFmtId="3" fontId="0" fillId="7" borderId="75" xfId="0" applyNumberFormat="1" applyFill="1" applyBorder="1" applyAlignment="1">
      <alignment horizontal="center"/>
    </xf>
    <xf numFmtId="3" fontId="76" fillId="10" borderId="0" xfId="0" applyNumberFormat="1" applyFont="1" applyFill="1" applyAlignment="1">
      <alignment horizontal="center" vertical="top" wrapText="1"/>
    </xf>
    <xf numFmtId="0" fontId="9" fillId="10" borderId="36" xfId="0" applyFont="1" applyFill="1" applyBorder="1" applyAlignment="1">
      <alignment horizontal="center" vertical="center"/>
    </xf>
    <xf numFmtId="0" fontId="9" fillId="10" borderId="43" xfId="0" applyFont="1" applyFill="1" applyBorder="1" applyAlignment="1">
      <alignment horizontal="center" vertical="center"/>
    </xf>
    <xf numFmtId="0" fontId="9" fillId="10" borderId="44" xfId="0" applyFont="1" applyFill="1" applyBorder="1" applyAlignment="1">
      <alignment horizontal="center" vertical="center"/>
    </xf>
    <xf numFmtId="164" fontId="18" fillId="7" borderId="14" xfId="0" applyNumberFormat="1" applyFont="1" applyFill="1" applyBorder="1" applyAlignment="1">
      <alignment horizontal="center" vertical="center" wrapText="1"/>
    </xf>
    <xf numFmtId="164" fontId="18" fillId="7" borderId="61" xfId="0" applyNumberFormat="1" applyFont="1" applyFill="1" applyBorder="1" applyAlignment="1">
      <alignment horizontal="center" vertical="center" wrapText="1"/>
    </xf>
    <xf numFmtId="164" fontId="18" fillId="7" borderId="24" xfId="0" applyNumberFormat="1" applyFont="1" applyFill="1" applyBorder="1" applyAlignment="1">
      <alignment horizontal="center" vertical="center" wrapText="1"/>
    </xf>
    <xf numFmtId="164" fontId="0" fillId="7" borderId="74" xfId="0" applyNumberFormat="1" applyFill="1" applyBorder="1" applyAlignment="1">
      <alignment horizontal="center" vertical="center"/>
    </xf>
    <xf numFmtId="164" fontId="0" fillId="7" borderId="75" xfId="0" applyNumberFormat="1" applyFill="1" applyBorder="1" applyAlignment="1">
      <alignment horizontal="center" vertical="center"/>
    </xf>
    <xf numFmtId="164" fontId="0" fillId="7" borderId="53" xfId="0" applyNumberFormat="1" applyFill="1" applyBorder="1" applyAlignment="1">
      <alignment horizontal="center" vertical="center"/>
    </xf>
    <xf numFmtId="164" fontId="0" fillId="7" borderId="72" xfId="0" applyNumberFormat="1" applyFill="1" applyBorder="1" applyAlignment="1">
      <alignment horizontal="center" vertical="center"/>
    </xf>
    <xf numFmtId="164" fontId="0" fillId="7" borderId="66" xfId="0" applyNumberFormat="1" applyFill="1" applyBorder="1" applyAlignment="1">
      <alignment horizontal="center" vertical="center"/>
    </xf>
    <xf numFmtId="164" fontId="0" fillId="7" borderId="28" xfId="0" applyNumberFormat="1" applyFill="1" applyBorder="1" applyAlignment="1">
      <alignment horizontal="center" vertical="center"/>
    </xf>
    <xf numFmtId="3" fontId="0" fillId="7" borderId="74" xfId="0" applyNumberFormat="1" applyFill="1" applyBorder="1" applyAlignment="1">
      <alignment horizontal="center"/>
    </xf>
    <xf numFmtId="3" fontId="0" fillId="7" borderId="53" xfId="0" applyNumberFormat="1" applyFill="1" applyBorder="1" applyAlignment="1">
      <alignment horizontal="center"/>
    </xf>
    <xf numFmtId="3" fontId="18" fillId="7" borderId="13" xfId="0" applyNumberFormat="1" applyFont="1" applyFill="1" applyBorder="1" applyAlignment="1">
      <alignment horizontal="center" vertical="top" wrapText="1"/>
    </xf>
    <xf numFmtId="3" fontId="18" fillId="7" borderId="15" xfId="0" applyNumberFormat="1" applyFont="1" applyFill="1" applyBorder="1" applyAlignment="1">
      <alignment horizontal="center" vertical="top" wrapText="1"/>
    </xf>
    <xf numFmtId="0" fontId="9" fillId="0" borderId="0" xfId="3" applyFont="1" applyAlignment="1">
      <alignment horizontal="center" vertical="center"/>
    </xf>
    <xf numFmtId="3" fontId="8" fillId="0" borderId="0" xfId="3" applyNumberFormat="1" applyFont="1" applyFill="1" applyAlignment="1">
      <alignment vertical="center" wrapText="1"/>
    </xf>
    <xf numFmtId="0" fontId="79" fillId="10" borderId="0" xfId="3" applyFont="1" applyFill="1" applyAlignment="1">
      <alignment horizontal="center" vertical="center"/>
    </xf>
    <xf numFmtId="49" fontId="79" fillId="11" borderId="36" xfId="3" applyNumberFormat="1" applyFont="1" applyFill="1" applyBorder="1" applyAlignment="1">
      <alignment horizontal="center" vertical="center"/>
    </xf>
    <xf numFmtId="49" fontId="79" fillId="11" borderId="43" xfId="3" applyNumberFormat="1" applyFont="1" applyFill="1" applyBorder="1" applyAlignment="1">
      <alignment horizontal="center" vertical="center"/>
    </xf>
    <xf numFmtId="49" fontId="79" fillId="11" borderId="44" xfId="3" applyNumberFormat="1" applyFont="1" applyFill="1" applyBorder="1" applyAlignment="1">
      <alignment horizontal="center" vertical="center"/>
    </xf>
    <xf numFmtId="49" fontId="99" fillId="5" borderId="36" xfId="3" applyNumberFormat="1" applyFont="1" applyFill="1" applyBorder="1" applyAlignment="1">
      <alignment horizontal="center" vertical="center"/>
    </xf>
    <xf numFmtId="0" fontId="99" fillId="5" borderId="43" xfId="3" applyNumberFormat="1" applyFont="1" applyFill="1" applyBorder="1" applyAlignment="1">
      <alignment horizontal="center" vertical="center"/>
    </xf>
    <xf numFmtId="0" fontId="99" fillId="5" borderId="44" xfId="3" applyNumberFormat="1" applyFont="1" applyFill="1" applyBorder="1" applyAlignment="1">
      <alignment horizontal="center" vertical="center"/>
    </xf>
    <xf numFmtId="0" fontId="11" fillId="28" borderId="36" xfId="3" applyFont="1" applyFill="1" applyBorder="1" applyAlignment="1">
      <alignment horizontal="center" vertical="center"/>
    </xf>
    <xf numFmtId="0" fontId="11" fillId="28" borderId="43" xfId="3" applyFont="1" applyFill="1" applyBorder="1" applyAlignment="1">
      <alignment horizontal="center" vertical="center"/>
    </xf>
    <xf numFmtId="0" fontId="11" fillId="28" borderId="44" xfId="3" applyFont="1" applyFill="1" applyBorder="1" applyAlignment="1">
      <alignment horizontal="center" vertical="center"/>
    </xf>
    <xf numFmtId="0" fontId="77" fillId="0" borderId="36" xfId="3" applyFont="1" applyBorder="1" applyAlignment="1">
      <alignment horizontal="center" vertical="center"/>
    </xf>
    <xf numFmtId="0" fontId="77" fillId="0" borderId="43" xfId="3" applyFont="1" applyBorder="1" applyAlignment="1">
      <alignment horizontal="center" vertical="center"/>
    </xf>
    <xf numFmtId="0" fontId="77" fillId="0" borderId="44" xfId="3" applyFont="1" applyBorder="1" applyAlignment="1">
      <alignment horizontal="center" vertical="center"/>
    </xf>
    <xf numFmtId="0" fontId="130" fillId="0" borderId="36" xfId="3" applyFont="1" applyBorder="1" applyAlignment="1">
      <alignment horizontal="center" vertical="center"/>
    </xf>
    <xf numFmtId="0" fontId="130" fillId="0" borderId="44" xfId="3" applyFont="1" applyBorder="1" applyAlignment="1">
      <alignment horizontal="center" vertical="center"/>
    </xf>
    <xf numFmtId="0" fontId="79" fillId="10" borderId="0" xfId="14" applyFont="1" applyFill="1" applyAlignment="1">
      <alignment horizontal="center" vertical="center"/>
    </xf>
    <xf numFmtId="49" fontId="44" fillId="11" borderId="36" xfId="14" applyNumberFormat="1" applyFont="1" applyFill="1" applyBorder="1" applyAlignment="1">
      <alignment horizontal="center" vertical="center"/>
    </xf>
    <xf numFmtId="49" fontId="44" fillId="11" borderId="43" xfId="14" applyNumberFormat="1" applyFont="1" applyFill="1" applyBorder="1" applyAlignment="1">
      <alignment horizontal="center" vertical="center"/>
    </xf>
    <xf numFmtId="49" fontId="44" fillId="11" borderId="44" xfId="14" applyNumberFormat="1" applyFont="1" applyFill="1" applyBorder="1" applyAlignment="1">
      <alignment horizontal="center" vertical="center"/>
    </xf>
    <xf numFmtId="0" fontId="162" fillId="11" borderId="36" xfId="14" applyFont="1" applyFill="1" applyBorder="1" applyAlignment="1">
      <alignment horizontal="center" vertical="center" wrapText="1"/>
    </xf>
    <xf numFmtId="0" fontId="162" fillId="11" borderId="43" xfId="14" applyFont="1" applyFill="1" applyBorder="1" applyAlignment="1">
      <alignment horizontal="center" vertical="center" wrapText="1"/>
    </xf>
    <xf numFmtId="0" fontId="162" fillId="11" borderId="44" xfId="14" applyFont="1" applyFill="1" applyBorder="1" applyAlignment="1">
      <alignment horizontal="center" vertical="center" wrapText="1"/>
    </xf>
    <xf numFmtId="0" fontId="9" fillId="0" borderId="36" xfId="14" applyFont="1" applyFill="1" applyBorder="1" applyAlignment="1">
      <alignment horizontal="center" vertical="center" wrapText="1"/>
    </xf>
    <xf numFmtId="0" fontId="9" fillId="0" borderId="43" xfId="14" applyFont="1" applyFill="1" applyBorder="1" applyAlignment="1">
      <alignment horizontal="center" vertical="center" wrapText="1"/>
    </xf>
    <xf numFmtId="0" fontId="9" fillId="0" borderId="44" xfId="14" applyFont="1" applyFill="1" applyBorder="1" applyAlignment="1">
      <alignment horizontal="center" vertical="center" wrapText="1"/>
    </xf>
    <xf numFmtId="0" fontId="130" fillId="0" borderId="36" xfId="14" applyFont="1" applyFill="1" applyBorder="1" applyAlignment="1">
      <alignment horizontal="center"/>
    </xf>
    <xf numFmtId="0" fontId="130" fillId="0" borderId="43" xfId="14" applyFont="1" applyFill="1" applyBorder="1" applyAlignment="1">
      <alignment horizontal="center"/>
    </xf>
    <xf numFmtId="0" fontId="130" fillId="0" borderId="44" xfId="14" applyFont="1" applyFill="1" applyBorder="1" applyAlignment="1">
      <alignment horizontal="center"/>
    </xf>
    <xf numFmtId="49" fontId="99" fillId="5" borderId="43" xfId="0" applyNumberFormat="1" applyFont="1" applyFill="1" applyBorder="1" applyAlignment="1">
      <alignment horizontal="center" vertical="center"/>
    </xf>
    <xf numFmtId="49" fontId="99" fillId="5" borderId="44" xfId="0" applyNumberFormat="1" applyFont="1" applyFill="1" applyBorder="1" applyAlignment="1">
      <alignment horizontal="center" vertical="center"/>
    </xf>
    <xf numFmtId="3" fontId="130" fillId="11" borderId="36" xfId="14" applyNumberFormat="1" applyFont="1" applyFill="1" applyBorder="1" applyAlignment="1">
      <alignment horizontal="center" vertical="center"/>
    </xf>
    <xf numFmtId="3" fontId="130" fillId="11" borderId="43" xfId="14" applyNumberFormat="1" applyFont="1" applyFill="1" applyBorder="1" applyAlignment="1">
      <alignment horizontal="center" vertical="center"/>
    </xf>
    <xf numFmtId="3" fontId="130" fillId="11" borderId="44" xfId="14" applyNumberFormat="1" applyFont="1" applyFill="1" applyBorder="1" applyAlignment="1">
      <alignment horizontal="center" vertical="center"/>
    </xf>
    <xf numFmtId="0" fontId="2" fillId="11" borderId="36" xfId="14" applyFill="1" applyBorder="1" applyAlignment="1">
      <alignment horizontal="center"/>
    </xf>
    <xf numFmtId="0" fontId="2" fillId="11" borderId="43" xfId="14" applyFill="1" applyBorder="1" applyAlignment="1">
      <alignment horizontal="center"/>
    </xf>
    <xf numFmtId="0" fontId="2" fillId="11" borderId="44" xfId="14" applyFill="1" applyBorder="1" applyAlignment="1">
      <alignment horizontal="center"/>
    </xf>
    <xf numFmtId="0" fontId="13" fillId="11" borderId="45" xfId="14" applyFont="1" applyFill="1" applyBorder="1" applyAlignment="1">
      <alignment horizontal="left" vertical="center" wrapText="1"/>
    </xf>
    <xf numFmtId="0" fontId="13" fillId="11" borderId="46" xfId="14" applyFont="1" applyFill="1" applyBorder="1" applyAlignment="1">
      <alignment horizontal="left" vertical="center" wrapText="1"/>
    </xf>
    <xf numFmtId="0" fontId="13" fillId="11" borderId="48" xfId="14" applyFont="1" applyFill="1" applyBorder="1" applyAlignment="1">
      <alignment horizontal="left" vertical="center" wrapText="1"/>
    </xf>
    <xf numFmtId="0" fontId="13" fillId="11" borderId="0" xfId="14" applyFont="1" applyFill="1" applyBorder="1" applyAlignment="1">
      <alignment horizontal="left" vertical="center" wrapText="1"/>
    </xf>
    <xf numFmtId="0" fontId="13" fillId="11" borderId="30" xfId="14" applyFont="1" applyFill="1" applyBorder="1" applyAlignment="1">
      <alignment horizontal="left" vertical="center" wrapText="1"/>
    </xf>
    <xf numFmtId="0" fontId="13" fillId="11" borderId="23" xfId="14" applyFont="1" applyFill="1" applyBorder="1" applyAlignment="1">
      <alignment horizontal="left" vertical="center" wrapText="1"/>
    </xf>
    <xf numFmtId="0" fontId="8" fillId="11" borderId="48" xfId="14" applyFont="1" applyFill="1" applyBorder="1" applyAlignment="1">
      <alignment horizontal="left" vertical="center" wrapText="1"/>
    </xf>
    <xf numFmtId="0" fontId="8" fillId="11" borderId="0" xfId="14" applyFont="1" applyFill="1" applyBorder="1" applyAlignment="1">
      <alignment horizontal="left" vertical="center" wrapText="1"/>
    </xf>
    <xf numFmtId="0" fontId="86" fillId="21" borderId="36" xfId="0" applyFont="1" applyFill="1" applyBorder="1" applyAlignment="1">
      <alignment horizontal="center" vertical="center" wrapText="1"/>
    </xf>
    <xf numFmtId="0" fontId="86" fillId="21" borderId="43" xfId="0" applyFont="1" applyFill="1" applyBorder="1" applyAlignment="1">
      <alignment horizontal="center" vertical="center" wrapText="1"/>
    </xf>
    <xf numFmtId="0" fontId="86" fillId="21" borderId="44" xfId="0" applyFont="1" applyFill="1" applyBorder="1" applyAlignment="1">
      <alignment horizontal="center" vertical="center" wrapText="1"/>
    </xf>
    <xf numFmtId="0" fontId="53" fillId="0" borderId="58" xfId="0" applyFont="1" applyBorder="1" applyAlignment="1" applyProtection="1">
      <alignment vertical="center" wrapText="1"/>
      <protection locked="0"/>
    </xf>
    <xf numFmtId="0" fontId="53" fillId="0" borderId="18" xfId="0" applyFont="1" applyBorder="1" applyAlignment="1" applyProtection="1">
      <alignment vertical="center" wrapText="1"/>
      <protection locked="0"/>
    </xf>
    <xf numFmtId="0" fontId="49" fillId="10" borderId="45" xfId="0" applyFont="1" applyFill="1" applyBorder="1" applyAlignment="1">
      <alignment vertical="top" wrapText="1"/>
    </xf>
    <xf numFmtId="0" fontId="49" fillId="10" borderId="48" xfId="0" applyFont="1" applyFill="1" applyBorder="1" applyAlignment="1">
      <alignment vertical="top" wrapText="1"/>
    </xf>
    <xf numFmtId="0" fontId="68" fillId="0" borderId="54" xfId="0" applyFont="1" applyBorder="1" applyAlignment="1" applyProtection="1">
      <alignment vertical="center" wrapText="1"/>
      <protection locked="0"/>
    </xf>
    <xf numFmtId="0" fontId="68" fillId="0" borderId="57"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68" fillId="0" borderId="18" xfId="0" applyFont="1" applyBorder="1" applyAlignment="1" applyProtection="1">
      <alignment vertical="center" wrapText="1"/>
      <protection locked="0"/>
    </xf>
    <xf numFmtId="0" fontId="50" fillId="0" borderId="9" xfId="0" applyFont="1" applyBorder="1" applyAlignment="1">
      <alignment horizontal="center" wrapText="1"/>
    </xf>
    <xf numFmtId="0" fontId="50" fillId="0" borderId="60" xfId="0" applyFont="1" applyBorder="1" applyAlignment="1">
      <alignment horizontal="center" wrapText="1"/>
    </xf>
    <xf numFmtId="0" fontId="53" fillId="0" borderId="63" xfId="0" applyFont="1" applyBorder="1" applyAlignment="1" applyProtection="1">
      <alignment vertical="center" wrapText="1"/>
      <protection locked="0"/>
    </xf>
    <xf numFmtId="0" fontId="53" fillId="0" borderId="59" xfId="0" applyFont="1" applyBorder="1" applyAlignment="1" applyProtection="1">
      <alignment vertical="center" wrapText="1"/>
      <protection locked="0"/>
    </xf>
    <xf numFmtId="0" fontId="50" fillId="0" borderId="45" xfId="0" applyFont="1" applyBorder="1" applyAlignment="1">
      <alignment horizontal="center" wrapText="1"/>
    </xf>
    <xf numFmtId="0" fontId="50" fillId="0" borderId="30" xfId="0" applyFont="1" applyBorder="1" applyAlignment="1">
      <alignment horizontal="center" wrapText="1"/>
    </xf>
    <xf numFmtId="0" fontId="40" fillId="10" borderId="46" xfId="0" applyFont="1" applyFill="1" applyBorder="1" applyAlignment="1">
      <alignment horizontal="center" wrapText="1"/>
    </xf>
    <xf numFmtId="0" fontId="40" fillId="10" borderId="25" xfId="0" applyFont="1" applyFill="1" applyBorder="1" applyAlignment="1">
      <alignment horizontal="center" wrapText="1"/>
    </xf>
    <xf numFmtId="0" fontId="40" fillId="10" borderId="0" xfId="0" applyFont="1" applyFill="1" applyAlignment="1">
      <alignment horizontal="center" wrapText="1"/>
    </xf>
    <xf numFmtId="0" fontId="40" fillId="10" borderId="47" xfId="0" applyFont="1" applyFill="1" applyBorder="1" applyAlignment="1">
      <alignment horizontal="center" wrapText="1"/>
    </xf>
    <xf numFmtId="0" fontId="57" fillId="0" borderId="45" xfId="0" applyFont="1" applyBorder="1" applyAlignment="1">
      <alignment horizontal="center" wrapText="1"/>
    </xf>
    <xf numFmtId="0" fontId="57" fillId="0" borderId="30" xfId="0" applyFont="1" applyBorder="1" applyAlignment="1">
      <alignment horizontal="center" wrapText="1"/>
    </xf>
    <xf numFmtId="0" fontId="53" fillId="0" borderId="6" xfId="0" applyFont="1" applyBorder="1" applyAlignment="1" applyProtection="1">
      <alignment vertical="center" wrapText="1"/>
      <protection locked="0"/>
    </xf>
    <xf numFmtId="49" fontId="44" fillId="11" borderId="36" xfId="3" applyNumberFormat="1" applyFont="1" applyFill="1" applyBorder="1" applyAlignment="1">
      <alignment horizontal="center" vertical="center"/>
    </xf>
    <xf numFmtId="49" fontId="44" fillId="11" borderId="43" xfId="3" applyNumberFormat="1" applyFont="1" applyFill="1" applyBorder="1" applyAlignment="1">
      <alignment horizontal="center" vertical="center"/>
    </xf>
    <xf numFmtId="49" fontId="44" fillId="11" borderId="44" xfId="3" applyNumberFormat="1" applyFont="1" applyFill="1" applyBorder="1" applyAlignment="1">
      <alignment horizontal="center" vertical="center"/>
    </xf>
    <xf numFmtId="0" fontId="99" fillId="5" borderId="43" xfId="3" applyFont="1" applyFill="1" applyBorder="1" applyAlignment="1">
      <alignment horizontal="center" vertical="center"/>
    </xf>
    <xf numFmtId="0" fontId="99" fillId="5" borderId="44" xfId="3" applyFont="1" applyFill="1" applyBorder="1" applyAlignment="1">
      <alignment horizontal="center" vertical="center"/>
    </xf>
    <xf numFmtId="0" fontId="86" fillId="21" borderId="36" xfId="3" applyFont="1" applyFill="1" applyBorder="1" applyAlignment="1">
      <alignment horizontal="center" vertical="center" wrapText="1"/>
    </xf>
    <xf numFmtId="0" fontId="86" fillId="21" borderId="43" xfId="3" applyFont="1" applyFill="1" applyBorder="1" applyAlignment="1">
      <alignment horizontal="center" vertical="center" wrapText="1"/>
    </xf>
    <xf numFmtId="0" fontId="86" fillId="21" borderId="44" xfId="3" applyFont="1" applyFill="1" applyBorder="1" applyAlignment="1">
      <alignment horizontal="center" vertical="center" wrapText="1"/>
    </xf>
    <xf numFmtId="0" fontId="23" fillId="17" borderId="29" xfId="3" applyFont="1" applyFill="1" applyBorder="1" applyAlignment="1">
      <alignment horizontal="left" vertical="top" wrapText="1"/>
    </xf>
    <xf numFmtId="0" fontId="23" fillId="17" borderId="49" xfId="3" applyFont="1" applyFill="1" applyBorder="1" applyAlignment="1">
      <alignment horizontal="left" vertical="top" wrapText="1"/>
    </xf>
    <xf numFmtId="0" fontId="23" fillId="17" borderId="16" xfId="3" applyFont="1" applyFill="1" applyBorder="1" applyAlignment="1">
      <alignment horizontal="left" vertical="top" wrapText="1"/>
    </xf>
    <xf numFmtId="0" fontId="26" fillId="20" borderId="18" xfId="3" applyFont="1" applyFill="1" applyBorder="1" applyAlignment="1">
      <alignment horizontal="left" vertical="center"/>
    </xf>
    <xf numFmtId="0" fontId="26" fillId="20" borderId="64" xfId="3" applyFont="1" applyFill="1" applyBorder="1" applyAlignment="1">
      <alignment horizontal="left" vertical="center"/>
    </xf>
    <xf numFmtId="0" fontId="26" fillId="20" borderId="5" xfId="3" applyFont="1" applyFill="1" applyBorder="1" applyAlignment="1">
      <alignment horizontal="left" vertical="center"/>
    </xf>
    <xf numFmtId="0" fontId="38" fillId="10" borderId="0" xfId="3" applyFont="1" applyFill="1" applyAlignment="1">
      <alignment horizontal="left" vertical="center" wrapText="1"/>
    </xf>
    <xf numFmtId="0" fontId="88" fillId="24" borderId="45" xfId="3" applyFont="1" applyFill="1" applyBorder="1" applyAlignment="1">
      <alignment horizontal="center" vertical="center"/>
    </xf>
    <xf numFmtId="0" fontId="88" fillId="24" borderId="46" xfId="3" applyFont="1" applyFill="1" applyBorder="1" applyAlignment="1">
      <alignment horizontal="center" vertical="center"/>
    </xf>
    <xf numFmtId="0" fontId="88" fillId="24" borderId="25" xfId="3" applyFont="1" applyFill="1" applyBorder="1" applyAlignment="1">
      <alignment horizontal="center" vertical="center"/>
    </xf>
    <xf numFmtId="0" fontId="23" fillId="28" borderId="36" xfId="3" applyFont="1" applyFill="1" applyBorder="1" applyAlignment="1" applyProtection="1">
      <alignment horizontal="left" vertical="top" wrapText="1"/>
      <protection locked="0"/>
    </xf>
    <xf numFmtId="0" fontId="23" fillId="28" borderId="43" xfId="3" applyFont="1" applyFill="1" applyBorder="1" applyAlignment="1" applyProtection="1">
      <alignment horizontal="left" vertical="top" wrapText="1"/>
      <protection locked="0"/>
    </xf>
    <xf numFmtId="0" fontId="23" fillId="28" borderId="44" xfId="3" applyFont="1" applyFill="1" applyBorder="1" applyAlignment="1" applyProtection="1">
      <alignment horizontal="left" vertical="top" wrapText="1"/>
      <protection locked="0"/>
    </xf>
    <xf numFmtId="0" fontId="23" fillId="17" borderId="45" xfId="3" applyFont="1" applyFill="1" applyBorder="1" applyAlignment="1">
      <alignment horizontal="center"/>
    </xf>
    <xf numFmtId="0" fontId="23" fillId="17" borderId="46" xfId="3" applyFont="1" applyFill="1" applyBorder="1" applyAlignment="1">
      <alignment horizontal="center"/>
    </xf>
    <xf numFmtId="0" fontId="23" fillId="17" borderId="25" xfId="3" applyFont="1" applyFill="1" applyBorder="1" applyAlignment="1">
      <alignment horizontal="center"/>
    </xf>
    <xf numFmtId="0" fontId="53" fillId="10" borderId="0" xfId="3" applyFont="1" applyFill="1" applyAlignment="1">
      <alignment horizontal="left" vertical="center"/>
    </xf>
    <xf numFmtId="0" fontId="53" fillId="0" borderId="0" xfId="3" applyFont="1" applyFill="1" applyAlignment="1">
      <alignment horizontal="left" vertical="center" wrapText="1"/>
    </xf>
    <xf numFmtId="0" fontId="53" fillId="0" borderId="0" xfId="3" applyFont="1" applyFill="1" applyAlignment="1">
      <alignment horizontal="left" vertical="center"/>
    </xf>
    <xf numFmtId="0" fontId="12" fillId="0" borderId="49" xfId="3" applyFont="1" applyFill="1" applyBorder="1" applyAlignment="1" applyProtection="1">
      <alignment horizontal="left" vertical="center"/>
      <protection locked="0"/>
    </xf>
    <xf numFmtId="0" fontId="12" fillId="10" borderId="49" xfId="3" applyFont="1" applyFill="1" applyBorder="1" applyAlignment="1" applyProtection="1">
      <alignment horizontal="left" vertical="center"/>
      <protection locked="0"/>
    </xf>
    <xf numFmtId="49" fontId="45" fillId="10" borderId="0" xfId="3" applyNumberFormat="1" applyFont="1" applyFill="1" applyAlignment="1">
      <alignment horizontal="center" vertical="center"/>
    </xf>
    <xf numFmtId="49" fontId="89" fillId="11" borderId="36" xfId="3" applyNumberFormat="1" applyFont="1" applyFill="1" applyBorder="1" applyAlignment="1">
      <alignment horizontal="center" vertical="center"/>
    </xf>
    <xf numFmtId="49" fontId="89" fillId="11" borderId="43" xfId="3" applyNumberFormat="1" applyFont="1" applyFill="1" applyBorder="1" applyAlignment="1">
      <alignment horizontal="center" vertical="center"/>
    </xf>
    <xf numFmtId="49" fontId="89" fillId="11" borderId="44" xfId="3" applyNumberFormat="1" applyFont="1" applyFill="1" applyBorder="1" applyAlignment="1">
      <alignment horizontal="center" vertical="center"/>
    </xf>
    <xf numFmtId="0" fontId="68" fillId="17" borderId="18" xfId="3" applyFont="1" applyFill="1" applyBorder="1" applyAlignment="1">
      <alignment horizontal="left" vertical="center"/>
    </xf>
    <xf numFmtId="0" fontId="68" fillId="17" borderId="64" xfId="3" applyFont="1" applyFill="1" applyBorder="1" applyAlignment="1">
      <alignment horizontal="left" vertical="center"/>
    </xf>
    <xf numFmtId="0" fontId="68" fillId="17" borderId="5" xfId="3" applyFont="1" applyFill="1" applyBorder="1" applyAlignment="1">
      <alignment horizontal="left" vertical="center"/>
    </xf>
    <xf numFmtId="0" fontId="68" fillId="17" borderId="18" xfId="3" applyFont="1" applyFill="1" applyBorder="1" applyAlignment="1">
      <alignment horizontal="left" vertical="center" wrapText="1"/>
    </xf>
    <xf numFmtId="0" fontId="68" fillId="17" borderId="64" xfId="3" applyFont="1" applyFill="1" applyBorder="1" applyAlignment="1">
      <alignment horizontal="left" vertical="center" wrapText="1"/>
    </xf>
    <xf numFmtId="0" fontId="68" fillId="17" borderId="5" xfId="3" applyFont="1" applyFill="1" applyBorder="1" applyAlignment="1">
      <alignment horizontal="left" vertical="center" wrapText="1"/>
    </xf>
    <xf numFmtId="0" fontId="99" fillId="5" borderId="43" xfId="0" applyNumberFormat="1" applyFont="1" applyFill="1" applyBorder="1" applyAlignment="1">
      <alignment horizontal="center" vertical="center"/>
    </xf>
    <xf numFmtId="0" fontId="99" fillId="5" borderId="44" xfId="0" applyNumberFormat="1" applyFont="1" applyFill="1" applyBorder="1" applyAlignment="1">
      <alignment horizontal="center" vertical="center"/>
    </xf>
    <xf numFmtId="0" fontId="53" fillId="10" borderId="0" xfId="3" applyFont="1" applyFill="1" applyAlignment="1">
      <alignment horizontal="left" vertical="center" wrapText="1"/>
    </xf>
    <xf numFmtId="49" fontId="44" fillId="10" borderId="0" xfId="3" applyNumberFormat="1" applyFont="1" applyFill="1" applyAlignment="1">
      <alignment horizontal="center" vertical="center"/>
    </xf>
    <xf numFmtId="49" fontId="44" fillId="0" borderId="0" xfId="3" applyNumberFormat="1" applyFont="1" applyFill="1" applyAlignment="1">
      <alignment horizontal="center" vertical="center"/>
    </xf>
    <xf numFmtId="49" fontId="79" fillId="10" borderId="0" xfId="3" applyNumberFormat="1" applyFont="1" applyFill="1" applyAlignment="1">
      <alignment horizontal="center" vertical="center"/>
    </xf>
    <xf numFmtId="49" fontId="100" fillId="0" borderId="36" xfId="3" applyNumberFormat="1" applyFont="1" applyFill="1" applyBorder="1" applyAlignment="1">
      <alignment horizontal="center" vertical="center"/>
    </xf>
    <xf numFmtId="49" fontId="100" fillId="0" borderId="43" xfId="3" applyNumberFormat="1" applyFont="1" applyFill="1" applyBorder="1" applyAlignment="1">
      <alignment horizontal="center" vertical="center"/>
    </xf>
    <xf numFmtId="49" fontId="100" fillId="0" borderId="44" xfId="3" applyNumberFormat="1" applyFont="1" applyFill="1" applyBorder="1" applyAlignment="1">
      <alignment horizontal="center" vertical="center"/>
    </xf>
    <xf numFmtId="0" fontId="53" fillId="10" borderId="0" xfId="3" applyFont="1" applyFill="1" applyAlignment="1" applyProtection="1">
      <alignment horizontal="center"/>
      <protection locked="0"/>
    </xf>
    <xf numFmtId="49" fontId="9" fillId="20" borderId="23" xfId="3" applyNumberFormat="1" applyFont="1" applyFill="1" applyBorder="1" applyAlignment="1">
      <alignment horizontal="left" vertical="center"/>
    </xf>
    <xf numFmtId="0" fontId="9" fillId="20" borderId="23" xfId="3" applyNumberFormat="1" applyFont="1" applyFill="1" applyBorder="1" applyAlignment="1">
      <alignment horizontal="left" vertical="center"/>
    </xf>
    <xf numFmtId="0" fontId="34" fillId="10" borderId="19" xfId="3" applyFont="1" applyFill="1" applyBorder="1" applyAlignment="1" applyProtection="1">
      <alignment horizontal="left" vertical="top"/>
      <protection locked="0"/>
    </xf>
    <xf numFmtId="0" fontId="34" fillId="10" borderId="22" xfId="3" applyFont="1" applyFill="1" applyBorder="1" applyAlignment="1" applyProtection="1">
      <alignment horizontal="left" vertical="top"/>
      <protection locked="0"/>
    </xf>
    <xf numFmtId="0" fontId="34" fillId="10" borderId="21" xfId="3" applyFont="1" applyFill="1" applyBorder="1" applyAlignment="1" applyProtection="1">
      <alignment horizontal="left" vertical="top"/>
      <protection locked="0"/>
    </xf>
    <xf numFmtId="0" fontId="34" fillId="10" borderId="17" xfId="3" applyFont="1" applyFill="1" applyBorder="1" applyAlignment="1" applyProtection="1">
      <alignment horizontal="left" vertical="top"/>
      <protection locked="0"/>
    </xf>
    <xf numFmtId="0" fontId="34" fillId="10" borderId="23" xfId="3" applyFont="1" applyFill="1" applyBorder="1" applyAlignment="1" applyProtection="1">
      <alignment horizontal="left" vertical="top"/>
      <protection locked="0"/>
    </xf>
    <xf numFmtId="0" fontId="34" fillId="10" borderId="20" xfId="3" applyFont="1" applyFill="1" applyBorder="1" applyAlignment="1" applyProtection="1">
      <alignment horizontal="left" vertical="top"/>
      <protection locked="0"/>
    </xf>
    <xf numFmtId="0" fontId="53" fillId="10" borderId="49" xfId="3" applyFont="1" applyFill="1" applyBorder="1" applyAlignment="1">
      <alignment horizontal="left" vertical="center"/>
    </xf>
    <xf numFmtId="49" fontId="9" fillId="10" borderId="18" xfId="3" applyNumberFormat="1" applyFont="1" applyFill="1" applyBorder="1" applyAlignment="1">
      <alignment horizontal="left" vertical="center"/>
    </xf>
    <xf numFmtId="0" fontId="9" fillId="10" borderId="64" xfId="3" applyFont="1" applyFill="1" applyBorder="1" applyAlignment="1">
      <alignment horizontal="left" vertical="center"/>
    </xf>
    <xf numFmtId="0" fontId="9" fillId="10" borderId="5" xfId="3" applyFont="1" applyFill="1" applyBorder="1" applyAlignment="1">
      <alignment horizontal="left" vertical="center"/>
    </xf>
    <xf numFmtId="0" fontId="53" fillId="10" borderId="0" xfId="3" applyFont="1" applyFill="1" applyAlignment="1" applyProtection="1">
      <alignment horizontal="left"/>
      <protection locked="0"/>
    </xf>
    <xf numFmtId="0" fontId="34" fillId="10" borderId="23" xfId="3" applyFont="1" applyFill="1" applyBorder="1" applyAlignment="1" applyProtection="1">
      <alignment horizontal="left"/>
      <protection locked="0"/>
    </xf>
    <xf numFmtId="0" fontId="53" fillId="10" borderId="23" xfId="3" applyFont="1" applyFill="1" applyBorder="1" applyAlignment="1" applyProtection="1">
      <alignment horizontal="center"/>
      <protection locked="0"/>
    </xf>
    <xf numFmtId="0" fontId="53" fillId="10" borderId="0" xfId="3" applyFont="1" applyFill="1" applyAlignment="1">
      <alignment horizontal="right" vertical="center"/>
    </xf>
    <xf numFmtId="49" fontId="79" fillId="0" borderId="0" xfId="3" applyNumberFormat="1" applyFont="1" applyFill="1" applyAlignment="1">
      <alignment horizontal="center" vertical="center"/>
    </xf>
    <xf numFmtId="49" fontId="89" fillId="10" borderId="0" xfId="3" applyNumberFormat="1" applyFont="1" applyFill="1" applyAlignment="1">
      <alignment horizontal="center" vertical="center"/>
    </xf>
    <xf numFmtId="49" fontId="45" fillId="0" borderId="0" xfId="3" applyNumberFormat="1" applyFont="1" applyFill="1" applyAlignment="1">
      <alignment horizontal="center" vertical="center"/>
    </xf>
    <xf numFmtId="49" fontId="100" fillId="0" borderId="0" xfId="3" applyNumberFormat="1" applyFont="1" applyFill="1" applyBorder="1" applyAlignment="1">
      <alignment horizontal="center" vertical="center"/>
    </xf>
    <xf numFmtId="0" fontId="114" fillId="22" borderId="18" xfId="3" applyFont="1" applyFill="1" applyBorder="1" applyAlignment="1">
      <alignment horizontal="center"/>
    </xf>
    <xf numFmtId="0" fontId="114" fillId="22" borderId="64" xfId="3" applyFont="1" applyFill="1" applyBorder="1" applyAlignment="1">
      <alignment horizontal="center"/>
    </xf>
    <xf numFmtId="0" fontId="114" fillId="22" borderId="5" xfId="3" applyFont="1" applyFill="1" applyBorder="1" applyAlignment="1">
      <alignment horizontal="center"/>
    </xf>
    <xf numFmtId="0" fontId="115" fillId="10" borderId="0" xfId="3" applyFont="1" applyFill="1" applyAlignment="1">
      <alignment horizontal="center" vertical="center"/>
    </xf>
    <xf numFmtId="0" fontId="117" fillId="24" borderId="45" xfId="3" applyFont="1" applyFill="1" applyBorder="1" applyAlignment="1">
      <alignment horizontal="center" vertical="center"/>
    </xf>
    <xf numFmtId="0" fontId="117" fillId="24" borderId="46" xfId="3" applyFont="1" applyFill="1" applyBorder="1" applyAlignment="1">
      <alignment horizontal="center" vertical="center"/>
    </xf>
    <xf numFmtId="0" fontId="117" fillId="24" borderId="25" xfId="3" applyFont="1" applyFill="1" applyBorder="1" applyAlignment="1">
      <alignment horizontal="center" vertical="center"/>
    </xf>
    <xf numFmtId="0" fontId="117" fillId="17" borderId="36" xfId="3" applyFont="1" applyFill="1" applyBorder="1" applyAlignment="1" applyProtection="1">
      <alignment horizontal="center" vertical="center" wrapText="1"/>
      <protection locked="0"/>
    </xf>
    <xf numFmtId="0" fontId="117" fillId="17" borderId="43" xfId="3" applyFont="1" applyFill="1" applyBorder="1" applyAlignment="1" applyProtection="1">
      <alignment horizontal="center" vertical="center" wrapText="1"/>
      <protection locked="0"/>
    </xf>
    <xf numFmtId="0" fontId="117" fillId="17" borderId="44" xfId="3" applyFont="1" applyFill="1" applyBorder="1" applyAlignment="1" applyProtection="1">
      <alignment horizontal="center" vertical="center" wrapText="1"/>
      <protection locked="0"/>
    </xf>
    <xf numFmtId="0" fontId="108" fillId="0" borderId="0" xfId="3" quotePrefix="1" applyFont="1" applyAlignment="1">
      <alignment horizontal="center" vertical="center"/>
    </xf>
    <xf numFmtId="0" fontId="44" fillId="10" borderId="18" xfId="3" applyFont="1" applyFill="1" applyBorder="1" applyAlignment="1" applyProtection="1">
      <alignment horizontal="left" vertical="center"/>
      <protection locked="0"/>
    </xf>
    <xf numFmtId="0" fontId="44" fillId="10" borderId="64" xfId="3" applyFont="1" applyFill="1" applyBorder="1" applyAlignment="1" applyProtection="1">
      <alignment horizontal="left" vertical="center"/>
      <protection locked="0"/>
    </xf>
    <xf numFmtId="0" fontId="44" fillId="10" borderId="5" xfId="3" applyFont="1" applyFill="1" applyBorder="1" applyAlignment="1" applyProtection="1">
      <alignment horizontal="left" vertical="center"/>
      <protection locked="0"/>
    </xf>
    <xf numFmtId="0" fontId="13" fillId="0" borderId="45" xfId="0" applyFont="1" applyBorder="1" applyAlignment="1">
      <alignment horizontal="center" wrapText="1"/>
    </xf>
    <xf numFmtId="0" fontId="13" fillId="0" borderId="46" xfId="0" applyFont="1" applyBorder="1" applyAlignment="1">
      <alignment horizontal="center" wrapText="1"/>
    </xf>
    <xf numFmtId="0" fontId="13" fillId="0" borderId="25" xfId="0" applyFont="1" applyBorder="1" applyAlignment="1">
      <alignment horizontal="center" wrapText="1"/>
    </xf>
    <xf numFmtId="0" fontId="13" fillId="0" borderId="48" xfId="0" applyFont="1" applyBorder="1" applyAlignment="1">
      <alignment horizontal="center" wrapText="1"/>
    </xf>
    <xf numFmtId="0" fontId="13" fillId="0" borderId="0" xfId="0" applyFont="1" applyAlignment="1">
      <alignment horizontal="center" wrapText="1"/>
    </xf>
    <xf numFmtId="0" fontId="13" fillId="0" borderId="47" xfId="0" applyFont="1" applyBorder="1" applyAlignment="1">
      <alignment horizontal="center" wrapText="1"/>
    </xf>
    <xf numFmtId="0" fontId="13" fillId="0" borderId="29" xfId="0" applyFont="1" applyBorder="1" applyAlignment="1">
      <alignment horizontal="center" wrapText="1"/>
    </xf>
    <xf numFmtId="0" fontId="13" fillId="0" borderId="49" xfId="0" applyFont="1" applyBorder="1" applyAlignment="1">
      <alignment horizontal="center" wrapText="1"/>
    </xf>
    <xf numFmtId="0" fontId="13" fillId="0" borderId="16" xfId="0" applyFont="1" applyBorder="1" applyAlignment="1">
      <alignment horizontal="center" wrapText="1"/>
    </xf>
    <xf numFmtId="0" fontId="123" fillId="10" borderId="36" xfId="3" applyFont="1" applyFill="1" applyBorder="1" applyAlignment="1">
      <alignment horizontal="center" vertical="center" wrapText="1"/>
    </xf>
    <xf numFmtId="0" fontId="123" fillId="10" borderId="43" xfId="3" applyFont="1" applyFill="1" applyBorder="1" applyAlignment="1">
      <alignment horizontal="center" vertical="center" wrapText="1"/>
    </xf>
    <xf numFmtId="0" fontId="123" fillId="10" borderId="44" xfId="3" applyFont="1" applyFill="1" applyBorder="1" applyAlignment="1">
      <alignment horizontal="center" vertical="center" wrapText="1"/>
    </xf>
    <xf numFmtId="49" fontId="126" fillId="5" borderId="36" xfId="3" applyNumberFormat="1" applyFont="1" applyFill="1" applyBorder="1" applyAlignment="1">
      <alignment horizontal="center" vertical="center"/>
    </xf>
    <xf numFmtId="0" fontId="126" fillId="5" borderId="43" xfId="3" applyFont="1" applyFill="1" applyBorder="1" applyAlignment="1">
      <alignment horizontal="center" vertical="center"/>
    </xf>
    <xf numFmtId="0" fontId="126" fillId="5" borderId="44" xfId="3" applyFont="1" applyFill="1" applyBorder="1" applyAlignment="1">
      <alignment horizontal="center" vertical="center"/>
    </xf>
    <xf numFmtId="0" fontId="120" fillId="24" borderId="36" xfId="6" applyFont="1" applyFill="1" applyBorder="1" applyAlignment="1">
      <alignment horizontal="center" vertical="center"/>
    </xf>
    <xf numFmtId="0" fontId="120" fillId="24" borderId="43" xfId="6" applyFont="1" applyFill="1" applyBorder="1" applyAlignment="1">
      <alignment horizontal="center" vertical="center"/>
    </xf>
    <xf numFmtId="0" fontId="120" fillId="24" borderId="44" xfId="6" applyFont="1" applyFill="1" applyBorder="1" applyAlignment="1">
      <alignment horizontal="center" vertical="center"/>
    </xf>
    <xf numFmtId="0" fontId="128" fillId="10" borderId="0" xfId="3" applyFont="1" applyFill="1" applyAlignment="1">
      <alignment horizontal="center" vertical="center"/>
    </xf>
    <xf numFmtId="49" fontId="89" fillId="10" borderId="46" xfId="0" applyNumberFormat="1" applyFont="1" applyFill="1" applyBorder="1" applyAlignment="1">
      <alignment horizontal="center" vertical="center"/>
    </xf>
    <xf numFmtId="49" fontId="13" fillId="0" borderId="49" xfId="0" applyNumberFormat="1" applyFont="1" applyFill="1" applyBorder="1" applyAlignment="1">
      <alignment horizontal="center" vertical="center"/>
    </xf>
  </cellXfs>
  <cellStyles count="15">
    <cellStyle name="Comma" xfId="1" builtinId="3"/>
    <cellStyle name="Comma 2" xfId="7" xr:uid="{00000000-0005-0000-0000-000001000000}"/>
    <cellStyle name="Currency" xfId="9" builtinId="4"/>
    <cellStyle name="Currency 2" xfId="4" xr:uid="{00000000-0005-0000-0000-000003000000}"/>
    <cellStyle name="Hyperlink" xfId="2" builtinId="8"/>
    <cellStyle name="Normal" xfId="0" builtinId="0"/>
    <cellStyle name="Normal 2" xfId="3" xr:uid="{00000000-0005-0000-0000-000006000000}"/>
    <cellStyle name="Normal 3" xfId="5" xr:uid="{00000000-0005-0000-0000-000007000000}"/>
    <cellStyle name="Normal 3 2" xfId="6" xr:uid="{00000000-0005-0000-0000-000008000000}"/>
    <cellStyle name="Normal 4" xfId="8" xr:uid="{00000000-0005-0000-0000-000009000000}"/>
    <cellStyle name="Normal 5" xfId="14" xr:uid="{9187F781-AA42-4E01-9AA7-FED5826B034B}"/>
    <cellStyle name="Normal 6" xfId="11" xr:uid="{281FB02F-C0FE-40A1-B74B-7BEB022E3730}"/>
    <cellStyle name="Normal 6 2" xfId="12" xr:uid="{0C97EE23-AA21-4A50-8454-B0C8A356052E}"/>
    <cellStyle name="Percent" xfId="10" builtinId="5"/>
    <cellStyle name="Percent 2" xfId="13" xr:uid="{75AB937A-C18B-43AD-8769-358E10C87A7D}"/>
  </cellStyles>
  <dxfs count="0"/>
  <tableStyles count="0" defaultTableStyle="TableStyleMedium9"/>
  <colors>
    <mruColors>
      <color rgb="FFFFFF00"/>
      <color rgb="FFFFFFFF"/>
      <color rgb="FFCCFFCC"/>
      <color rgb="FFCCFF99"/>
      <color rgb="FFCCFFFF"/>
      <color rgb="FFFFFF99"/>
      <color rgb="FFFFFF66"/>
      <color rgb="FF99FF99"/>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666750</xdr:colOff>
      <xdr:row>43</xdr:row>
      <xdr:rowOff>666750</xdr:rowOff>
    </xdr:from>
    <xdr:to>
      <xdr:col>4</xdr:col>
      <xdr:colOff>685800</xdr:colOff>
      <xdr:row>52</xdr:row>
      <xdr:rowOff>95250</xdr:rowOff>
    </xdr:to>
    <xdr:cxnSp macro="">
      <xdr:nvCxnSpPr>
        <xdr:cNvPr id="4" name="Straight Arrow Connector 3">
          <a:extLst>
            <a:ext uri="{FF2B5EF4-FFF2-40B4-BE49-F238E27FC236}">
              <a16:creationId xmlns:a16="http://schemas.microsoft.com/office/drawing/2014/main" id="{00000000-0008-0000-0400-000004000000}"/>
            </a:ext>
          </a:extLst>
        </xdr:cNvPr>
        <xdr:cNvCxnSpPr/>
      </xdr:nvCxnSpPr>
      <xdr:spPr>
        <a:xfrm flipH="1">
          <a:off x="4381500" y="9429750"/>
          <a:ext cx="19050" cy="164041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201082</xdr:colOff>
      <xdr:row>43</xdr:row>
      <xdr:rowOff>264584</xdr:rowOff>
    </xdr:from>
    <xdr:to>
      <xdr:col>4</xdr:col>
      <xdr:colOff>1247773</xdr:colOff>
      <xdr:row>43</xdr:row>
      <xdr:rowOff>600075</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rot="10800000" flipV="1">
          <a:off x="3915832" y="8752417"/>
          <a:ext cx="1046691" cy="3354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D-F=G</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266700</xdr:colOff>
      <xdr:row>41</xdr:row>
      <xdr:rowOff>57150</xdr:rowOff>
    </xdr:from>
    <xdr:to>
      <xdr:col>6</xdr:col>
      <xdr:colOff>1313391</xdr:colOff>
      <xdr:row>41</xdr:row>
      <xdr:rowOff>392641</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rot="10800000" flipV="1">
          <a:off x="6248400" y="8610600"/>
          <a:ext cx="1046691" cy="3354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D-F-H=I</a:t>
          </a:r>
        </a:p>
        <a:p>
          <a:endParaRPr lang="en-US" sz="1100"/>
        </a:p>
      </xdr:txBody>
    </xdr:sp>
    <xdr:clientData/>
  </xdr:twoCellAnchor>
  <xdr:twoCellAnchor>
    <xdr:from>
      <xdr:col>6</xdr:col>
      <xdr:colOff>800100</xdr:colOff>
      <xdr:row>41</xdr:row>
      <xdr:rowOff>390525</xdr:rowOff>
    </xdr:from>
    <xdr:to>
      <xdr:col>6</xdr:col>
      <xdr:colOff>800100</xdr:colOff>
      <xdr:row>50</xdr:row>
      <xdr:rowOff>151342</xdr:rowOff>
    </xdr:to>
    <xdr:cxnSp macro="">
      <xdr:nvCxnSpPr>
        <xdr:cNvPr id="7" name="Straight Arrow Connector 6">
          <a:extLst>
            <a:ext uri="{FF2B5EF4-FFF2-40B4-BE49-F238E27FC236}">
              <a16:creationId xmlns:a16="http://schemas.microsoft.com/office/drawing/2014/main" id="{00000000-0008-0000-0500-000007000000}"/>
            </a:ext>
          </a:extLst>
        </xdr:cNvPr>
        <xdr:cNvCxnSpPr/>
      </xdr:nvCxnSpPr>
      <xdr:spPr>
        <a:xfrm>
          <a:off x="6781800" y="8943975"/>
          <a:ext cx="0" cy="186584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27214</xdr:colOff>
      <xdr:row>5</xdr:row>
      <xdr:rowOff>76201</xdr:rowOff>
    </xdr:from>
    <xdr:ext cx="7919357" cy="1583872"/>
    <xdr:pic>
      <xdr:nvPicPr>
        <xdr:cNvPr id="2" name="Picture 1">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514" y="1238251"/>
          <a:ext cx="7919357" cy="1583872"/>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m-AltTech/RPS/FORMS+Instructions%20for%20Annual%20Compliance%20Filings/2018%20Annual%20Compliance%20Filing/Workbook/Copy%20of%20RPS_WKBOOK_DBASEFORMAT_CY2018_UNLOCK_v1.2_D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ASE_1"/>
      <sheetName val="DBASE_2"/>
      <sheetName val="0. FilerInfo"/>
      <sheetName val="1. Prelim"/>
      <sheetName val="2. SCO Load Allocation"/>
      <sheetName val="3. SCO-II Exempt"/>
      <sheetName val="4. Errant"/>
      <sheetName val="5. RPS I non-SCO"/>
      <sheetName val="6. SCO"/>
      <sheetName val="7. SCO-II"/>
      <sheetName val="8. RPS II RenEn"/>
      <sheetName val="9. RPS II WasteEn"/>
      <sheetName val="10. APS"/>
      <sheetName val="11. CES"/>
      <sheetName val="12. Green"/>
      <sheetName val="13. All ACPs"/>
      <sheetName val="14. GHG"/>
      <sheetName val="C. Certif"/>
      <sheetName val="A. Authztn"/>
      <sheetName val="N. RPS ACP Notif-Rcpt"/>
    </sheetNames>
    <sheetDataSet>
      <sheetData sheetId="0"/>
      <sheetData sheetId="1"/>
      <sheetData sheetId="2">
        <row r="14">
          <cell r="C14"/>
        </row>
      </sheetData>
      <sheetData sheetId="3">
        <row r="1">
          <cell r="B1" t="str">
            <v>RPS/APS/CES 2018 Annual Compliance Workbook</v>
          </cell>
          <cell r="C1"/>
          <cell r="D1"/>
          <cell r="E1"/>
          <cell r="F1"/>
        </row>
      </sheetData>
      <sheetData sheetId="4"/>
      <sheetData sheetId="5"/>
      <sheetData sheetId="6"/>
      <sheetData sheetId="7">
        <row r="23">
          <cell r="H23">
            <v>0</v>
          </cell>
        </row>
      </sheetData>
      <sheetData sheetId="8">
        <row r="23">
          <cell r="J23">
            <v>0</v>
          </cell>
        </row>
      </sheetData>
      <sheetData sheetId="9">
        <row r="23">
          <cell r="K23">
            <v>0</v>
          </cell>
        </row>
      </sheetData>
      <sheetData sheetId="10">
        <row r="23">
          <cell r="H23">
            <v>0</v>
          </cell>
        </row>
      </sheetData>
      <sheetData sheetId="11">
        <row r="23">
          <cell r="H23">
            <v>0</v>
          </cell>
        </row>
      </sheetData>
      <sheetData sheetId="12">
        <row r="23">
          <cell r="H23">
            <v>0</v>
          </cell>
        </row>
      </sheetData>
      <sheetData sheetId="13">
        <row r="23">
          <cell r="J23">
            <v>0</v>
          </cell>
        </row>
      </sheetData>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mass.gov/guides/clean-energy-standard-310-cmr-775"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CP10"/>
  <sheetViews>
    <sheetView topLeftCell="BO1" workbookViewId="0">
      <selection activeCell="CD17" sqref="CD17"/>
    </sheetView>
  </sheetViews>
  <sheetFormatPr defaultRowHeight="12.75" x14ac:dyDescent="0.2"/>
  <sheetData>
    <row r="1" spans="1:94" x14ac:dyDescent="0.2">
      <c r="A1" s="25" t="s">
        <v>300</v>
      </c>
      <c r="B1" s="25" t="s">
        <v>372</v>
      </c>
      <c r="C1" s="25" t="s">
        <v>253</v>
      </c>
      <c r="D1" s="755" t="s">
        <v>823</v>
      </c>
      <c r="E1" s="755" t="s">
        <v>670</v>
      </c>
      <c r="F1" s="765" t="s">
        <v>671</v>
      </c>
      <c r="G1" s="765" t="s">
        <v>672</v>
      </c>
      <c r="H1" s="765" t="s">
        <v>673</v>
      </c>
      <c r="I1" s="765" t="s">
        <v>674</v>
      </c>
      <c r="J1" s="765" t="s">
        <v>675</v>
      </c>
      <c r="K1" s="765" t="s">
        <v>676</v>
      </c>
      <c r="L1" s="765" t="s">
        <v>677</v>
      </c>
      <c r="M1" s="765" t="s">
        <v>678</v>
      </c>
      <c r="N1" s="765" t="s">
        <v>679</v>
      </c>
      <c r="O1" s="765" t="s">
        <v>680</v>
      </c>
      <c r="P1" s="765" t="s">
        <v>681</v>
      </c>
      <c r="Q1" s="765" t="s">
        <v>682</v>
      </c>
      <c r="R1" s="765" t="s">
        <v>683</v>
      </c>
      <c r="S1" s="765" t="s">
        <v>684</v>
      </c>
      <c r="T1" s="765" t="s">
        <v>685</v>
      </c>
      <c r="U1" s="765" t="s">
        <v>686</v>
      </c>
      <c r="V1" s="765" t="s">
        <v>687</v>
      </c>
      <c r="W1" s="765" t="s">
        <v>688</v>
      </c>
      <c r="X1" s="765" t="s">
        <v>689</v>
      </c>
      <c r="Y1" s="765" t="s">
        <v>690</v>
      </c>
      <c r="Z1" s="765" t="s">
        <v>691</v>
      </c>
      <c r="AA1" s="765" t="s">
        <v>692</v>
      </c>
      <c r="AB1" s="765" t="s">
        <v>693</v>
      </c>
      <c r="AC1" s="765" t="s">
        <v>694</v>
      </c>
      <c r="AD1" s="765" t="s">
        <v>695</v>
      </c>
      <c r="AE1" s="765" t="s">
        <v>696</v>
      </c>
      <c r="AF1" s="765" t="s">
        <v>697</v>
      </c>
      <c r="AG1" s="765" t="s">
        <v>698</v>
      </c>
      <c r="AH1" s="765" t="s">
        <v>699</v>
      </c>
      <c r="AI1" s="765" t="s">
        <v>700</v>
      </c>
      <c r="AJ1" s="765" t="s">
        <v>701</v>
      </c>
      <c r="AK1" s="765" t="s">
        <v>702</v>
      </c>
      <c r="AL1" s="765" t="s">
        <v>703</v>
      </c>
      <c r="AM1" s="765" t="s">
        <v>704</v>
      </c>
      <c r="AN1" s="765" t="s">
        <v>705</v>
      </c>
      <c r="AO1" s="765" t="s">
        <v>706</v>
      </c>
      <c r="AP1" s="765" t="s">
        <v>707</v>
      </c>
      <c r="AQ1" s="765" t="s">
        <v>708</v>
      </c>
      <c r="AR1" s="765" t="s">
        <v>709</v>
      </c>
      <c r="AS1" s="765" t="s">
        <v>710</v>
      </c>
      <c r="AT1" s="765" t="s">
        <v>711</v>
      </c>
      <c r="AU1" s="765" t="s">
        <v>712</v>
      </c>
      <c r="AV1" s="765" t="s">
        <v>713</v>
      </c>
      <c r="AW1" s="765" t="s">
        <v>714</v>
      </c>
      <c r="AX1" s="766" t="s">
        <v>715</v>
      </c>
      <c r="AY1" s="766" t="s">
        <v>716</v>
      </c>
      <c r="AZ1" s="766" t="s">
        <v>717</v>
      </c>
      <c r="BA1" s="766" t="s">
        <v>718</v>
      </c>
      <c r="BB1" s="766" t="s">
        <v>719</v>
      </c>
      <c r="BC1" s="766" t="s">
        <v>720</v>
      </c>
      <c r="BD1" s="766" t="s">
        <v>721</v>
      </c>
      <c r="BE1" s="766" t="s">
        <v>722</v>
      </c>
      <c r="BF1" s="765" t="s">
        <v>723</v>
      </c>
      <c r="BG1" s="765" t="s">
        <v>724</v>
      </c>
      <c r="BH1" s="766" t="s">
        <v>725</v>
      </c>
      <c r="BI1" s="766" t="s">
        <v>726</v>
      </c>
      <c r="BJ1" s="766" t="s">
        <v>727</v>
      </c>
      <c r="BK1" s="766" t="s">
        <v>728</v>
      </c>
      <c r="BL1" s="766" t="s">
        <v>729</v>
      </c>
      <c r="BM1" s="766" t="s">
        <v>730</v>
      </c>
      <c r="BN1" s="766" t="s">
        <v>731</v>
      </c>
      <c r="BO1" s="766" t="s">
        <v>732</v>
      </c>
      <c r="BP1" s="766" t="s">
        <v>733</v>
      </c>
      <c r="BQ1" s="766" t="s">
        <v>734</v>
      </c>
      <c r="BR1" s="765" t="s">
        <v>735</v>
      </c>
      <c r="BS1" s="766" t="s">
        <v>736</v>
      </c>
      <c r="BT1" s="766" t="s">
        <v>737</v>
      </c>
      <c r="BU1" s="766" t="s">
        <v>738</v>
      </c>
      <c r="BV1" s="766" t="s">
        <v>739</v>
      </c>
      <c r="BW1" s="766" t="s">
        <v>740</v>
      </c>
      <c r="BX1" s="766" t="s">
        <v>741</v>
      </c>
      <c r="BY1" s="766" t="s">
        <v>742</v>
      </c>
      <c r="BZ1" s="766" t="s">
        <v>743</v>
      </c>
      <c r="CA1" s="766" t="s">
        <v>744</v>
      </c>
      <c r="CB1" s="766" t="s">
        <v>745</v>
      </c>
      <c r="CC1" t="s">
        <v>746</v>
      </c>
      <c r="CD1" t="s">
        <v>747</v>
      </c>
      <c r="CE1" t="s">
        <v>748</v>
      </c>
      <c r="CF1" t="s">
        <v>749</v>
      </c>
      <c r="CG1" t="s">
        <v>821</v>
      </c>
      <c r="CH1" t="s">
        <v>822</v>
      </c>
      <c r="CI1" t="s">
        <v>750</v>
      </c>
      <c r="CJ1" t="s">
        <v>751</v>
      </c>
      <c r="CK1" t="s">
        <v>752</v>
      </c>
      <c r="CL1" t="s">
        <v>753</v>
      </c>
      <c r="CM1" t="s">
        <v>754</v>
      </c>
      <c r="CN1" t="s">
        <v>755</v>
      </c>
      <c r="CO1" t="s">
        <v>756</v>
      </c>
      <c r="CP1" t="s">
        <v>757</v>
      </c>
    </row>
    <row r="2" spans="1:94" x14ac:dyDescent="0.2">
      <c r="A2" s="67" t="e">
        <f>'0. FilerInfo'!#REF!</f>
        <v>#REF!</v>
      </c>
      <c r="B2" s="758">
        <f>'0. FilerInfo'!$H$14</f>
        <v>0</v>
      </c>
      <c r="C2" s="758">
        <f>'0. FilerInfo'!$C$14</f>
        <v>0</v>
      </c>
      <c r="D2" s="1189">
        <f>'5. RPS I non-SCO'!B15</f>
        <v>0</v>
      </c>
      <c r="E2" s="1189">
        <f>'5. RPS I non-SCO'!C15</f>
        <v>0</v>
      </c>
      <c r="F2" s="1189">
        <f>'5. RPS I non-SCO'!D15</f>
        <v>0</v>
      </c>
      <c r="G2" s="1189">
        <f>'5. RPS I non-SCO'!E15</f>
        <v>0</v>
      </c>
      <c r="H2" s="1189">
        <f>'5. RPS I non-SCO'!F15</f>
        <v>0</v>
      </c>
      <c r="I2" s="1189">
        <f>'5. RPS I non-SCO'!G15</f>
        <v>0</v>
      </c>
      <c r="J2" s="1189">
        <f>'5. RPS I non-SCO'!H15</f>
        <v>0</v>
      </c>
      <c r="K2" s="1189">
        <f>'5. RPS I non-SCO'!I15</f>
        <v>0</v>
      </c>
      <c r="L2" s="1189">
        <f>'5. RPS I non-SCO'!J15</f>
        <v>0</v>
      </c>
      <c r="M2" s="1189">
        <f>'5. RPS I non-SCO'!K15</f>
        <v>0</v>
      </c>
      <c r="N2" s="1189">
        <f>'5. RPS I non-SCO'!L15</f>
        <v>0</v>
      </c>
      <c r="O2" s="1189">
        <f>'5. RPS I non-SCO'!M15</f>
        <v>0</v>
      </c>
      <c r="P2" s="1190">
        <f>'6. SCO'!C15</f>
        <v>0</v>
      </c>
      <c r="Q2" s="1190">
        <f>'6. SCO'!D15</f>
        <v>0</v>
      </c>
      <c r="R2" s="1190">
        <f>'6. SCO'!E15</f>
        <v>0</v>
      </c>
      <c r="S2" s="1190">
        <f>'6. SCO'!F15</f>
        <v>0</v>
      </c>
      <c r="T2" s="1190">
        <f>'6. SCO'!G15</f>
        <v>0</v>
      </c>
      <c r="U2" s="1190">
        <f>'6. SCO'!H15</f>
        <v>0</v>
      </c>
      <c r="V2" s="1190">
        <f>'6. SCO'!I15</f>
        <v>0</v>
      </c>
      <c r="W2" s="1190">
        <f>'6. SCO'!J15</f>
        <v>0</v>
      </c>
      <c r="X2" s="1190">
        <f>'6. SCO'!K15</f>
        <v>0</v>
      </c>
      <c r="Y2" s="1190">
        <f>'6. SCO'!L15</f>
        <v>0</v>
      </c>
      <c r="Z2" s="1190">
        <f>'6. SCO'!M15</f>
        <v>0</v>
      </c>
      <c r="AA2" s="1190">
        <f>'6. SCO'!N15</f>
        <v>0</v>
      </c>
      <c r="AB2" s="1190">
        <f>'6. SCO'!O15</f>
        <v>0</v>
      </c>
      <c r="AC2" s="1190">
        <f>'6. SCO'!P15</f>
        <v>0</v>
      </c>
      <c r="AD2" s="1190">
        <f>'6. SCO'!Q15</f>
        <v>0</v>
      </c>
      <c r="AE2" s="756">
        <f>'7. SCO-II'!C15</f>
        <v>0</v>
      </c>
      <c r="AF2" s="756">
        <f>'7. SCO-II'!D15</f>
        <v>0</v>
      </c>
      <c r="AG2" s="756">
        <f>'7. SCO-II'!E15</f>
        <v>0</v>
      </c>
      <c r="AH2" s="756">
        <f>'7. SCO-II'!F15</f>
        <v>0</v>
      </c>
      <c r="AI2" s="756">
        <f>'7. SCO-II'!G15</f>
        <v>0</v>
      </c>
      <c r="AJ2" s="756">
        <f>'7. SCO-II'!H15</f>
        <v>0</v>
      </c>
      <c r="AK2" s="756">
        <f>'7. SCO-II'!I15</f>
        <v>0</v>
      </c>
      <c r="AL2" s="756">
        <f>'7. SCO-II'!J15</f>
        <v>0</v>
      </c>
      <c r="AM2" s="756">
        <f>'7. SCO-II'!K15</f>
        <v>0</v>
      </c>
      <c r="AN2" s="756">
        <f>'7. SCO-II'!L15</f>
        <v>0</v>
      </c>
      <c r="AO2" s="756">
        <f>'7. SCO-II'!M15</f>
        <v>0</v>
      </c>
      <c r="AP2" s="756">
        <f>'7. SCO-II'!N15</f>
        <v>0</v>
      </c>
      <c r="AQ2" s="756">
        <f>'7. SCO-II'!O15</f>
        <v>0</v>
      </c>
      <c r="AR2" s="756">
        <f>'7. SCO-II'!P15</f>
        <v>0</v>
      </c>
      <c r="AS2" s="756">
        <f>'7. SCO-II'!Q15</f>
        <v>0</v>
      </c>
      <c r="AT2" s="756">
        <f>'7. SCO-II'!R15</f>
        <v>0</v>
      </c>
      <c r="AU2" s="756">
        <f>'8. RPS II RenEn'!C15</f>
        <v>0</v>
      </c>
      <c r="AV2" s="756">
        <f>'8. RPS II RenEn'!D15</f>
        <v>0</v>
      </c>
      <c r="AW2" s="756">
        <f>'8. RPS II RenEn'!E15</f>
        <v>0</v>
      </c>
      <c r="AX2" s="756">
        <f>'8. RPS II RenEn'!F15</f>
        <v>0</v>
      </c>
      <c r="AY2" s="756">
        <f>'8. RPS II RenEn'!G15</f>
        <v>0</v>
      </c>
      <c r="AZ2" s="756">
        <f>'8. RPS II RenEn'!H15</f>
        <v>0</v>
      </c>
      <c r="BA2" s="756">
        <f>'8. RPS II RenEn'!I15</f>
        <v>0</v>
      </c>
      <c r="BB2" s="756">
        <f>'8. RPS II RenEn'!J15</f>
        <v>0</v>
      </c>
      <c r="BC2" s="756">
        <f>'8. RPS II RenEn'!K15</f>
        <v>0</v>
      </c>
      <c r="BD2" s="756">
        <f>'8. RPS II RenEn'!L15</f>
        <v>0</v>
      </c>
      <c r="BE2" s="756">
        <f>'8. RPS II RenEn'!M15</f>
        <v>0</v>
      </c>
      <c r="BF2" s="756">
        <f>'9. RPS II WasteEn'!C15</f>
        <v>0</v>
      </c>
      <c r="BG2" s="756">
        <f>'9. RPS II WasteEn'!D15</f>
        <v>0</v>
      </c>
      <c r="BH2" s="756">
        <f>'9. RPS II WasteEn'!E15</f>
        <v>0</v>
      </c>
      <c r="BI2" s="756">
        <f>'9. RPS II WasteEn'!F15</f>
        <v>0</v>
      </c>
      <c r="BJ2" s="756">
        <f>'9. RPS II WasteEn'!G15</f>
        <v>0</v>
      </c>
      <c r="BK2" s="756">
        <f>'9. RPS II WasteEn'!H15</f>
        <v>0</v>
      </c>
      <c r="BL2" s="756">
        <f>'9. RPS II WasteEn'!I15</f>
        <v>0</v>
      </c>
      <c r="BM2" s="756">
        <f>'9. RPS II WasteEn'!J15</f>
        <v>0</v>
      </c>
      <c r="BN2" s="756">
        <f>'9. RPS II WasteEn'!K15</f>
        <v>0</v>
      </c>
      <c r="BO2" s="756">
        <f>'9. RPS II WasteEn'!L15</f>
        <v>0</v>
      </c>
      <c r="BP2" s="756">
        <f>'9. RPS II WasteEn'!M15</f>
        <v>0</v>
      </c>
      <c r="BQ2" s="756">
        <f>'10. APS'!C15</f>
        <v>0</v>
      </c>
      <c r="BR2" s="756">
        <f>'10. APS'!D15</f>
        <v>0</v>
      </c>
      <c r="BS2" s="756">
        <f>'10. APS'!E15</f>
        <v>0</v>
      </c>
      <c r="BT2" s="756">
        <f>'10. APS'!F15</f>
        <v>0</v>
      </c>
      <c r="BU2" s="756">
        <f>'10. APS'!G15</f>
        <v>0</v>
      </c>
      <c r="BV2" s="756">
        <f>'10. APS'!H15</f>
        <v>0</v>
      </c>
      <c r="BW2" s="756">
        <f>'10. APS'!I15</f>
        <v>0</v>
      </c>
      <c r="BX2" s="756">
        <f>'10. APS'!J15</f>
        <v>0</v>
      </c>
      <c r="BY2" s="756">
        <f>'10. APS'!K15</f>
        <v>0</v>
      </c>
      <c r="BZ2" s="756">
        <f>'10. APS'!L15</f>
        <v>0</v>
      </c>
      <c r="CA2" s="756">
        <f>'10. APS'!M15</f>
        <v>0</v>
      </c>
      <c r="CB2" s="756">
        <f>'11. CES'!C15</f>
        <v>0</v>
      </c>
      <c r="CC2" s="756">
        <f>'11. CES'!D15</f>
        <v>0</v>
      </c>
      <c r="CD2" s="756">
        <f>'11. CES'!E15</f>
        <v>0</v>
      </c>
      <c r="CE2" s="756">
        <f>'11. CES'!F15</f>
        <v>0</v>
      </c>
      <c r="CF2" s="756">
        <f>'11. CES'!G15</f>
        <v>0</v>
      </c>
      <c r="CG2" s="756">
        <f>'11. CES'!H15</f>
        <v>0</v>
      </c>
      <c r="CH2" s="756">
        <f>'11. CES'!I15</f>
        <v>0</v>
      </c>
      <c r="CI2" s="756">
        <f>'11. CES'!J15</f>
        <v>0</v>
      </c>
      <c r="CJ2" s="756">
        <f>'11. CES'!K15</f>
        <v>0</v>
      </c>
      <c r="CK2" s="756">
        <f>'11. CES'!L15</f>
        <v>0</v>
      </c>
      <c r="CL2" s="756">
        <f>'11. CES'!M15</f>
        <v>0</v>
      </c>
      <c r="CM2" s="756">
        <f>'11. CES'!N15</f>
        <v>0</v>
      </c>
      <c r="CN2" s="756">
        <f>'11. CES'!O15</f>
        <v>0</v>
      </c>
      <c r="CO2" s="756">
        <f>'11. CES'!P15</f>
        <v>0</v>
      </c>
      <c r="CP2" s="756">
        <f>'11. CES'!Q15</f>
        <v>0</v>
      </c>
    </row>
    <row r="3" spans="1:94" x14ac:dyDescent="0.2">
      <c r="A3" s="67" t="e">
        <f>'0. FilerInfo'!#REF!</f>
        <v>#REF!</v>
      </c>
      <c r="B3" s="758">
        <f>'0. FilerInfo'!$H$14</f>
        <v>0</v>
      </c>
      <c r="C3" s="758">
        <f>'0. FilerInfo'!$C$14</f>
        <v>0</v>
      </c>
      <c r="D3" s="1189">
        <f>'5. RPS I non-SCO'!B16</f>
        <v>0</v>
      </c>
      <c r="E3" s="1189">
        <f>'5. RPS I non-SCO'!C16</f>
        <v>0</v>
      </c>
      <c r="F3" s="1189">
        <f>'5. RPS I non-SCO'!D16</f>
        <v>0</v>
      </c>
      <c r="G3" s="1189">
        <f>'5. RPS I non-SCO'!E16</f>
        <v>0</v>
      </c>
      <c r="H3" s="1189">
        <f>'5. RPS I non-SCO'!F16</f>
        <v>0</v>
      </c>
      <c r="I3" s="1189">
        <f>'5. RPS I non-SCO'!G16</f>
        <v>0</v>
      </c>
      <c r="J3" s="1189">
        <f>'5. RPS I non-SCO'!H16</f>
        <v>0</v>
      </c>
      <c r="K3" s="1189">
        <f>'5. RPS I non-SCO'!I16</f>
        <v>0</v>
      </c>
      <c r="L3" s="1189">
        <f>'5. RPS I non-SCO'!J16</f>
        <v>0</v>
      </c>
      <c r="M3" s="1189">
        <f>'5. RPS I non-SCO'!K16</f>
        <v>0</v>
      </c>
      <c r="N3" s="1189">
        <f>'5. RPS I non-SCO'!L16</f>
        <v>0</v>
      </c>
      <c r="O3" s="1189">
        <f>'5. RPS I non-SCO'!M16</f>
        <v>0</v>
      </c>
      <c r="P3" s="1190">
        <f>'6. SCO'!C16</f>
        <v>0</v>
      </c>
      <c r="Q3" s="1190">
        <f>'6. SCO'!D16</f>
        <v>0</v>
      </c>
      <c r="R3" s="1190">
        <f>'6. SCO'!E16</f>
        <v>0</v>
      </c>
      <c r="S3" s="1190">
        <f>'6. SCO'!F16</f>
        <v>0</v>
      </c>
      <c r="T3" s="1190">
        <f>'6. SCO'!G16</f>
        <v>0</v>
      </c>
      <c r="U3" s="1190">
        <f>'6. SCO'!H16</f>
        <v>0</v>
      </c>
      <c r="V3" s="1190">
        <f>'6. SCO'!I16</f>
        <v>0</v>
      </c>
      <c r="W3" s="1190">
        <f>'6. SCO'!J16</f>
        <v>0</v>
      </c>
      <c r="X3" s="1190">
        <f>'6. SCO'!K16</f>
        <v>0</v>
      </c>
      <c r="Y3" s="1190">
        <f>'6. SCO'!L16</f>
        <v>0</v>
      </c>
      <c r="Z3" s="1190">
        <f>'6. SCO'!M16</f>
        <v>0</v>
      </c>
      <c r="AA3" s="1190">
        <f>'6. SCO'!N16</f>
        <v>0</v>
      </c>
      <c r="AB3" s="1190">
        <f>'6. SCO'!O16</f>
        <v>0</v>
      </c>
      <c r="AC3" s="1190">
        <f>'6. SCO'!P16</f>
        <v>0</v>
      </c>
      <c r="AD3" s="1190">
        <f>'6. SCO'!Q16</f>
        <v>0</v>
      </c>
      <c r="AE3" s="756">
        <f>'7. SCO-II'!C16</f>
        <v>0</v>
      </c>
      <c r="AF3" s="756">
        <f>'7. SCO-II'!D16</f>
        <v>0</v>
      </c>
      <c r="AG3" s="756">
        <f>'7. SCO-II'!E16</f>
        <v>0</v>
      </c>
      <c r="AH3" s="756">
        <f>'7. SCO-II'!F16</f>
        <v>0</v>
      </c>
      <c r="AI3" s="756">
        <f>'7. SCO-II'!G16</f>
        <v>0</v>
      </c>
      <c r="AJ3" s="756">
        <f>'7. SCO-II'!H16</f>
        <v>0</v>
      </c>
      <c r="AK3" s="756">
        <f>'7. SCO-II'!I16</f>
        <v>0</v>
      </c>
      <c r="AL3" s="756">
        <f>'7. SCO-II'!J16</f>
        <v>0</v>
      </c>
      <c r="AM3" s="756">
        <f>'7. SCO-II'!K16</f>
        <v>0</v>
      </c>
      <c r="AN3" s="756">
        <f>'7. SCO-II'!L16</f>
        <v>0</v>
      </c>
      <c r="AO3" s="756">
        <f>'7. SCO-II'!M16</f>
        <v>0</v>
      </c>
      <c r="AP3" s="756">
        <f>'7. SCO-II'!N16</f>
        <v>0</v>
      </c>
      <c r="AQ3" s="756">
        <f>'7. SCO-II'!O16</f>
        <v>0</v>
      </c>
      <c r="AR3" s="756">
        <f>'7. SCO-II'!P16</f>
        <v>0</v>
      </c>
      <c r="AS3" s="756">
        <f>'7. SCO-II'!Q16</f>
        <v>0</v>
      </c>
      <c r="AT3" s="756">
        <f>'7. SCO-II'!R16</f>
        <v>0</v>
      </c>
      <c r="AU3" s="756">
        <f>'8. RPS II RenEn'!C16</f>
        <v>0</v>
      </c>
      <c r="AV3" s="756">
        <f>'8. RPS II RenEn'!D16</f>
        <v>0</v>
      </c>
      <c r="AW3" s="756">
        <f>'8. RPS II RenEn'!E16</f>
        <v>0</v>
      </c>
      <c r="AX3" s="756">
        <f>'8. RPS II RenEn'!F16</f>
        <v>0</v>
      </c>
      <c r="AY3" s="756">
        <f>'8. RPS II RenEn'!G16</f>
        <v>0</v>
      </c>
      <c r="AZ3" s="756">
        <f>'8. RPS II RenEn'!H16</f>
        <v>0</v>
      </c>
      <c r="BA3" s="756">
        <f>'8. RPS II RenEn'!I16</f>
        <v>0</v>
      </c>
      <c r="BB3" s="756">
        <f>'8. RPS II RenEn'!J16</f>
        <v>0</v>
      </c>
      <c r="BC3" s="756">
        <f>'8. RPS II RenEn'!K16</f>
        <v>0</v>
      </c>
      <c r="BD3" s="756">
        <f>'8. RPS II RenEn'!L16</f>
        <v>0</v>
      </c>
      <c r="BE3" s="756">
        <f>'8. RPS II RenEn'!M16</f>
        <v>0</v>
      </c>
      <c r="BF3" s="756">
        <f>'9. RPS II WasteEn'!C16</f>
        <v>0</v>
      </c>
      <c r="BG3" s="756">
        <f>'9. RPS II WasteEn'!D16</f>
        <v>0</v>
      </c>
      <c r="BH3" s="756">
        <f>'9. RPS II WasteEn'!E16</f>
        <v>0</v>
      </c>
      <c r="BI3" s="756">
        <f>'9. RPS II WasteEn'!F16</f>
        <v>0</v>
      </c>
      <c r="BJ3" s="756">
        <f>'9. RPS II WasteEn'!G16</f>
        <v>0</v>
      </c>
      <c r="BK3" s="756">
        <f>'9. RPS II WasteEn'!H16</f>
        <v>0</v>
      </c>
      <c r="BL3" s="756">
        <f>'9. RPS II WasteEn'!I16</f>
        <v>0</v>
      </c>
      <c r="BM3" s="756">
        <f>'9. RPS II WasteEn'!J16</f>
        <v>0</v>
      </c>
      <c r="BN3" s="756">
        <f>'9. RPS II WasteEn'!K16</f>
        <v>0</v>
      </c>
      <c r="BO3" s="756">
        <f>'9. RPS II WasteEn'!L16</f>
        <v>0</v>
      </c>
      <c r="BP3" s="756">
        <f>'9. RPS II WasteEn'!M16</f>
        <v>0</v>
      </c>
      <c r="BQ3" s="756">
        <f>'10. APS'!C16</f>
        <v>0</v>
      </c>
      <c r="BR3" s="756">
        <f>'10. APS'!D16</f>
        <v>0</v>
      </c>
      <c r="BS3" s="756">
        <f>'10. APS'!E16</f>
        <v>0</v>
      </c>
      <c r="BT3" s="756">
        <f>'10. APS'!F16</f>
        <v>0</v>
      </c>
      <c r="BU3" s="756">
        <f>'10. APS'!G16</f>
        <v>0</v>
      </c>
      <c r="BV3" s="756">
        <f>'10. APS'!H16</f>
        <v>0</v>
      </c>
      <c r="BW3" s="756">
        <f>'10. APS'!I16</f>
        <v>0</v>
      </c>
      <c r="BX3" s="756">
        <f>'10. APS'!J16</f>
        <v>0</v>
      </c>
      <c r="BY3" s="756">
        <f>'10. APS'!K16</f>
        <v>0</v>
      </c>
      <c r="BZ3" s="756">
        <f>'10. APS'!L16</f>
        <v>0</v>
      </c>
      <c r="CA3" s="756">
        <f>'10. APS'!M16</f>
        <v>0</v>
      </c>
      <c r="CB3" s="756">
        <f>'11. CES'!C16</f>
        <v>0</v>
      </c>
      <c r="CC3" s="756">
        <f>'11. CES'!D16</f>
        <v>0</v>
      </c>
      <c r="CD3" s="756">
        <f>'11. CES'!E16</f>
        <v>0</v>
      </c>
      <c r="CE3" s="756">
        <f>'11. CES'!F16</f>
        <v>0</v>
      </c>
      <c r="CF3" s="756">
        <f>'11. CES'!G16</f>
        <v>0</v>
      </c>
      <c r="CG3" s="756">
        <f>'11. CES'!H16</f>
        <v>0</v>
      </c>
      <c r="CH3" s="756">
        <f>'11. CES'!I16</f>
        <v>0</v>
      </c>
      <c r="CI3" s="756">
        <f>'11. CES'!J16</f>
        <v>0</v>
      </c>
      <c r="CJ3" s="756">
        <f>'11. CES'!K16</f>
        <v>0</v>
      </c>
      <c r="CK3" s="756">
        <f>'11. CES'!L16</f>
        <v>0</v>
      </c>
      <c r="CL3" s="756">
        <f>'11. CES'!M16</f>
        <v>0</v>
      </c>
      <c r="CM3" s="756">
        <f>'11. CES'!N16</f>
        <v>0</v>
      </c>
      <c r="CN3" s="756">
        <f>'11. CES'!O16</f>
        <v>0</v>
      </c>
      <c r="CO3" s="756">
        <f>'11. CES'!P16</f>
        <v>0</v>
      </c>
      <c r="CP3" s="756">
        <f>'11. CES'!Q16</f>
        <v>0</v>
      </c>
    </row>
    <row r="4" spans="1:94" x14ac:dyDescent="0.2">
      <c r="A4" s="67" t="e">
        <f>'0. FilerInfo'!#REF!</f>
        <v>#REF!</v>
      </c>
      <c r="B4" s="758">
        <f>'0. FilerInfo'!$H$14</f>
        <v>0</v>
      </c>
      <c r="C4" s="758">
        <f>'0. FilerInfo'!$C$14</f>
        <v>0</v>
      </c>
      <c r="D4" s="1189">
        <f>'5. RPS I non-SCO'!B17</f>
        <v>0</v>
      </c>
      <c r="E4" s="1189">
        <f>'5. RPS I non-SCO'!C17</f>
        <v>0</v>
      </c>
      <c r="F4" s="1189">
        <f>'5. RPS I non-SCO'!D17</f>
        <v>0</v>
      </c>
      <c r="G4" s="1189">
        <f>'5. RPS I non-SCO'!E17</f>
        <v>0</v>
      </c>
      <c r="H4" s="1189">
        <f>'5. RPS I non-SCO'!F17</f>
        <v>0</v>
      </c>
      <c r="I4" s="1189">
        <f>'5. RPS I non-SCO'!G17</f>
        <v>0</v>
      </c>
      <c r="J4" s="1189">
        <f>'5. RPS I non-SCO'!H17</f>
        <v>0</v>
      </c>
      <c r="K4" s="1189">
        <f>'5. RPS I non-SCO'!I17</f>
        <v>0</v>
      </c>
      <c r="L4" s="1189">
        <f>'5. RPS I non-SCO'!J17</f>
        <v>0</v>
      </c>
      <c r="M4" s="1189">
        <f>'5. RPS I non-SCO'!K17</f>
        <v>0</v>
      </c>
      <c r="N4" s="1189">
        <f>'5. RPS I non-SCO'!L17</f>
        <v>0</v>
      </c>
      <c r="O4" s="1189">
        <f>'5. RPS I non-SCO'!M17</f>
        <v>0</v>
      </c>
      <c r="P4" s="1190">
        <f>'6. SCO'!C17</f>
        <v>0</v>
      </c>
      <c r="Q4" s="1190">
        <f>'6. SCO'!D17</f>
        <v>0</v>
      </c>
      <c r="R4" s="1190">
        <f>'6. SCO'!E17</f>
        <v>0</v>
      </c>
      <c r="S4" s="1190">
        <f>'6. SCO'!F17</f>
        <v>0</v>
      </c>
      <c r="T4" s="1190">
        <f>'6. SCO'!G17</f>
        <v>0</v>
      </c>
      <c r="U4" s="1190">
        <f>'6. SCO'!H17</f>
        <v>0</v>
      </c>
      <c r="V4" s="1190">
        <f>'6. SCO'!I17</f>
        <v>0</v>
      </c>
      <c r="W4" s="1190">
        <f>'6. SCO'!J17</f>
        <v>0</v>
      </c>
      <c r="X4" s="1190">
        <f>'6. SCO'!K17</f>
        <v>0</v>
      </c>
      <c r="Y4" s="1190">
        <f>'6. SCO'!L17</f>
        <v>0</v>
      </c>
      <c r="Z4" s="1190">
        <f>'6. SCO'!M17</f>
        <v>0</v>
      </c>
      <c r="AA4" s="1190">
        <f>'6. SCO'!N17</f>
        <v>0</v>
      </c>
      <c r="AB4" s="1190">
        <f>'6. SCO'!O17</f>
        <v>0</v>
      </c>
      <c r="AC4" s="1190">
        <f>'6. SCO'!P17</f>
        <v>0</v>
      </c>
      <c r="AD4" s="1190">
        <f>'6. SCO'!Q17</f>
        <v>0</v>
      </c>
      <c r="AE4" s="756">
        <f>'7. SCO-II'!C17</f>
        <v>0</v>
      </c>
      <c r="AF4" s="756">
        <f>'7. SCO-II'!D17</f>
        <v>0</v>
      </c>
      <c r="AG4" s="756">
        <f>'7. SCO-II'!E17</f>
        <v>0</v>
      </c>
      <c r="AH4" s="756">
        <f>'7. SCO-II'!F17</f>
        <v>0</v>
      </c>
      <c r="AI4" s="756">
        <f>'7. SCO-II'!G17</f>
        <v>0</v>
      </c>
      <c r="AJ4" s="756">
        <f>'7. SCO-II'!H17</f>
        <v>0</v>
      </c>
      <c r="AK4" s="756">
        <f>'7. SCO-II'!I17</f>
        <v>0</v>
      </c>
      <c r="AL4" s="756">
        <f>'7. SCO-II'!J17</f>
        <v>0</v>
      </c>
      <c r="AM4" s="756">
        <f>'7. SCO-II'!K17</f>
        <v>0</v>
      </c>
      <c r="AN4" s="756">
        <f>'7. SCO-II'!L17</f>
        <v>0</v>
      </c>
      <c r="AO4" s="756">
        <f>'7. SCO-II'!M17</f>
        <v>0</v>
      </c>
      <c r="AP4" s="756">
        <f>'7. SCO-II'!N17</f>
        <v>0</v>
      </c>
      <c r="AQ4" s="756">
        <f>'7. SCO-II'!O17</f>
        <v>0</v>
      </c>
      <c r="AR4" s="756">
        <f>'7. SCO-II'!P17</f>
        <v>0</v>
      </c>
      <c r="AS4" s="756">
        <f>'7. SCO-II'!Q17</f>
        <v>0</v>
      </c>
      <c r="AT4" s="756">
        <f>'7. SCO-II'!R17</f>
        <v>0</v>
      </c>
      <c r="AU4" s="756">
        <f>'8. RPS II RenEn'!C17</f>
        <v>0</v>
      </c>
      <c r="AV4" s="756">
        <f>'8. RPS II RenEn'!D17</f>
        <v>0</v>
      </c>
      <c r="AW4" s="756">
        <f>'8. RPS II RenEn'!E17</f>
        <v>0</v>
      </c>
      <c r="AX4" s="756">
        <f>'8. RPS II RenEn'!F17</f>
        <v>0</v>
      </c>
      <c r="AY4" s="756">
        <f>'8. RPS II RenEn'!G17</f>
        <v>0</v>
      </c>
      <c r="AZ4" s="756">
        <f>'8. RPS II RenEn'!H17</f>
        <v>0</v>
      </c>
      <c r="BA4" s="756">
        <f>'8. RPS II RenEn'!I17</f>
        <v>0</v>
      </c>
      <c r="BB4" s="756">
        <f>'8. RPS II RenEn'!J17</f>
        <v>0</v>
      </c>
      <c r="BC4" s="756">
        <f>'8. RPS II RenEn'!K17</f>
        <v>0</v>
      </c>
      <c r="BD4" s="756">
        <f>'8. RPS II RenEn'!L17</f>
        <v>0</v>
      </c>
      <c r="BE4" s="756">
        <f>'8. RPS II RenEn'!M17</f>
        <v>0</v>
      </c>
      <c r="BF4" s="756">
        <f>'9. RPS II WasteEn'!C17</f>
        <v>0</v>
      </c>
      <c r="BG4" s="756">
        <f>'9. RPS II WasteEn'!D17</f>
        <v>0</v>
      </c>
      <c r="BH4" s="756">
        <f>'9. RPS II WasteEn'!E17</f>
        <v>0</v>
      </c>
      <c r="BI4" s="756">
        <f>'9. RPS II WasteEn'!F17</f>
        <v>0</v>
      </c>
      <c r="BJ4" s="756">
        <f>'9. RPS II WasteEn'!G17</f>
        <v>0</v>
      </c>
      <c r="BK4" s="756">
        <f>'9. RPS II WasteEn'!H17</f>
        <v>0</v>
      </c>
      <c r="BL4" s="756">
        <f>'9. RPS II WasteEn'!I17</f>
        <v>0</v>
      </c>
      <c r="BM4" s="756">
        <f>'9. RPS II WasteEn'!J17</f>
        <v>0</v>
      </c>
      <c r="BN4" s="756">
        <f>'9. RPS II WasteEn'!K17</f>
        <v>0</v>
      </c>
      <c r="BO4" s="756">
        <f>'9. RPS II WasteEn'!L17</f>
        <v>0</v>
      </c>
      <c r="BP4" s="756">
        <f>'9. RPS II WasteEn'!M17</f>
        <v>0</v>
      </c>
      <c r="BQ4" s="756">
        <f>'10. APS'!C17</f>
        <v>0</v>
      </c>
      <c r="BR4" s="756">
        <f>'10. APS'!D17</f>
        <v>0</v>
      </c>
      <c r="BS4" s="756">
        <f>'10. APS'!E17</f>
        <v>0</v>
      </c>
      <c r="BT4" s="756">
        <f>'10. APS'!F17</f>
        <v>0</v>
      </c>
      <c r="BU4" s="756">
        <f>'10. APS'!G17</f>
        <v>0</v>
      </c>
      <c r="BV4" s="756">
        <f>'10. APS'!H17</f>
        <v>0</v>
      </c>
      <c r="BW4" s="756">
        <f>'10. APS'!I17</f>
        <v>0</v>
      </c>
      <c r="BX4" s="756">
        <f>'10. APS'!J17</f>
        <v>0</v>
      </c>
      <c r="BY4" s="756">
        <f>'10. APS'!K17</f>
        <v>0</v>
      </c>
      <c r="BZ4" s="756">
        <f>'10. APS'!L17</f>
        <v>0</v>
      </c>
      <c r="CA4" s="756">
        <f>'10. APS'!M17</f>
        <v>0</v>
      </c>
      <c r="CB4" s="756">
        <f>'11. CES'!C17</f>
        <v>0</v>
      </c>
      <c r="CC4" s="756">
        <f>'11. CES'!D17</f>
        <v>0</v>
      </c>
      <c r="CD4" s="756">
        <f>'11. CES'!E17</f>
        <v>0</v>
      </c>
      <c r="CE4" s="756">
        <f>'11. CES'!F17</f>
        <v>0</v>
      </c>
      <c r="CF4" s="756">
        <f>'11. CES'!G17</f>
        <v>0</v>
      </c>
      <c r="CG4" s="756">
        <f>'11. CES'!H17</f>
        <v>0</v>
      </c>
      <c r="CH4" s="756">
        <f>'11. CES'!I17</f>
        <v>0</v>
      </c>
      <c r="CI4" s="756">
        <f>'11. CES'!J17</f>
        <v>0</v>
      </c>
      <c r="CJ4" s="756">
        <f>'11. CES'!K17</f>
        <v>0</v>
      </c>
      <c r="CK4" s="756">
        <f>'11. CES'!L17</f>
        <v>0</v>
      </c>
      <c r="CL4" s="756">
        <f>'11. CES'!M17</f>
        <v>0</v>
      </c>
      <c r="CM4" s="756">
        <f>'11. CES'!N17</f>
        <v>0</v>
      </c>
      <c r="CN4" s="756">
        <f>'11. CES'!O17</f>
        <v>0</v>
      </c>
      <c r="CO4" s="756">
        <f>'11. CES'!P17</f>
        <v>0</v>
      </c>
      <c r="CP4" s="756">
        <f>'11. CES'!Q17</f>
        <v>0</v>
      </c>
    </row>
    <row r="5" spans="1:94" x14ac:dyDescent="0.2">
      <c r="A5" s="67" t="e">
        <f>'0. FilerInfo'!#REF!</f>
        <v>#REF!</v>
      </c>
      <c r="B5" s="758">
        <f>'0. FilerInfo'!$H$14</f>
        <v>0</v>
      </c>
      <c r="C5" s="758">
        <f>'0. FilerInfo'!$C$14</f>
        <v>0</v>
      </c>
      <c r="D5" s="1189">
        <f>'5. RPS I non-SCO'!B18</f>
        <v>0</v>
      </c>
      <c r="E5" s="1189">
        <f>'5. RPS I non-SCO'!C18</f>
        <v>0</v>
      </c>
      <c r="F5" s="1189">
        <f>'5. RPS I non-SCO'!D18</f>
        <v>0</v>
      </c>
      <c r="G5" s="1189">
        <f>'5. RPS I non-SCO'!E18</f>
        <v>0</v>
      </c>
      <c r="H5" s="1189">
        <f>'5. RPS I non-SCO'!F18</f>
        <v>0</v>
      </c>
      <c r="I5" s="1189">
        <f>'5. RPS I non-SCO'!G18</f>
        <v>0</v>
      </c>
      <c r="J5" s="1189">
        <f>'5. RPS I non-SCO'!H18</f>
        <v>0</v>
      </c>
      <c r="K5" s="1189">
        <f>'5. RPS I non-SCO'!I18</f>
        <v>0</v>
      </c>
      <c r="L5" s="1189">
        <f>'5. RPS I non-SCO'!J18</f>
        <v>0</v>
      </c>
      <c r="M5" s="1189">
        <f>'5. RPS I non-SCO'!K18</f>
        <v>0</v>
      </c>
      <c r="N5" s="1189">
        <f>'5. RPS I non-SCO'!L18</f>
        <v>0</v>
      </c>
      <c r="O5" s="1189">
        <f>'5. RPS I non-SCO'!M18</f>
        <v>0</v>
      </c>
      <c r="P5" s="1190">
        <f>'6. SCO'!C18</f>
        <v>0</v>
      </c>
      <c r="Q5" s="1190">
        <f>'6. SCO'!D18</f>
        <v>0</v>
      </c>
      <c r="R5" s="1190">
        <f>'6. SCO'!E18</f>
        <v>0</v>
      </c>
      <c r="S5" s="1190">
        <f>'6. SCO'!F18</f>
        <v>0</v>
      </c>
      <c r="T5" s="1190">
        <f>'6. SCO'!G18</f>
        <v>0</v>
      </c>
      <c r="U5" s="1190">
        <f>'6. SCO'!H18</f>
        <v>0</v>
      </c>
      <c r="V5" s="1190">
        <f>'6. SCO'!I18</f>
        <v>0</v>
      </c>
      <c r="W5" s="1190">
        <f>'6. SCO'!J18</f>
        <v>0</v>
      </c>
      <c r="X5" s="1190">
        <f>'6. SCO'!K18</f>
        <v>0</v>
      </c>
      <c r="Y5" s="1190">
        <f>'6. SCO'!L18</f>
        <v>0</v>
      </c>
      <c r="Z5" s="1190">
        <f>'6. SCO'!M18</f>
        <v>0</v>
      </c>
      <c r="AA5" s="1190">
        <f>'6. SCO'!N18</f>
        <v>0</v>
      </c>
      <c r="AB5" s="1190">
        <f>'6. SCO'!O18</f>
        <v>0</v>
      </c>
      <c r="AC5" s="1190">
        <f>'6. SCO'!P18</f>
        <v>0</v>
      </c>
      <c r="AD5" s="1190">
        <f>'6. SCO'!Q18</f>
        <v>0</v>
      </c>
      <c r="AE5" s="756">
        <f>'7. SCO-II'!C18</f>
        <v>0</v>
      </c>
      <c r="AF5" s="756">
        <f>'7. SCO-II'!D18</f>
        <v>0</v>
      </c>
      <c r="AG5" s="756">
        <f>'7. SCO-II'!E18</f>
        <v>0</v>
      </c>
      <c r="AH5" s="756">
        <f>'7. SCO-II'!F18</f>
        <v>0</v>
      </c>
      <c r="AI5" s="756">
        <f>'7. SCO-II'!G18</f>
        <v>0</v>
      </c>
      <c r="AJ5" s="756">
        <f>'7. SCO-II'!H18</f>
        <v>0</v>
      </c>
      <c r="AK5" s="756">
        <f>'7. SCO-II'!I18</f>
        <v>0</v>
      </c>
      <c r="AL5" s="756">
        <f>'7. SCO-II'!J18</f>
        <v>0</v>
      </c>
      <c r="AM5" s="756">
        <f>'7. SCO-II'!K18</f>
        <v>0</v>
      </c>
      <c r="AN5" s="756">
        <f>'7. SCO-II'!L18</f>
        <v>0</v>
      </c>
      <c r="AO5" s="756">
        <f>'7. SCO-II'!M18</f>
        <v>0</v>
      </c>
      <c r="AP5" s="756">
        <f>'7. SCO-II'!N18</f>
        <v>0</v>
      </c>
      <c r="AQ5" s="756">
        <f>'7. SCO-II'!O18</f>
        <v>0</v>
      </c>
      <c r="AR5" s="756">
        <f>'7. SCO-II'!P18</f>
        <v>0</v>
      </c>
      <c r="AS5" s="756">
        <f>'7. SCO-II'!Q18</f>
        <v>0</v>
      </c>
      <c r="AT5" s="756">
        <f>'7. SCO-II'!R18</f>
        <v>0</v>
      </c>
      <c r="AU5" s="756">
        <f>'8. RPS II RenEn'!C18</f>
        <v>0</v>
      </c>
      <c r="AV5" s="756">
        <f>'8. RPS II RenEn'!D18</f>
        <v>0</v>
      </c>
      <c r="AW5" s="756">
        <f>'8. RPS II RenEn'!E18</f>
        <v>0</v>
      </c>
      <c r="AX5" s="756">
        <f>'8. RPS II RenEn'!F18</f>
        <v>0</v>
      </c>
      <c r="AY5" s="756">
        <f>'8. RPS II RenEn'!G18</f>
        <v>0</v>
      </c>
      <c r="AZ5" s="756">
        <f>'8. RPS II RenEn'!H18</f>
        <v>0</v>
      </c>
      <c r="BA5" s="756">
        <f>'8. RPS II RenEn'!I18</f>
        <v>0</v>
      </c>
      <c r="BB5" s="756">
        <f>'8. RPS II RenEn'!J18</f>
        <v>0</v>
      </c>
      <c r="BC5" s="756">
        <f>'8. RPS II RenEn'!K18</f>
        <v>0</v>
      </c>
      <c r="BD5" s="756">
        <f>'8. RPS II RenEn'!L18</f>
        <v>0</v>
      </c>
      <c r="BE5" s="756">
        <f>'8. RPS II RenEn'!M18</f>
        <v>0</v>
      </c>
      <c r="BF5" s="756">
        <f>'9. RPS II WasteEn'!C18</f>
        <v>0</v>
      </c>
      <c r="BG5" s="756">
        <f>'9. RPS II WasteEn'!D18</f>
        <v>0</v>
      </c>
      <c r="BH5" s="756">
        <f>'9. RPS II WasteEn'!E18</f>
        <v>0</v>
      </c>
      <c r="BI5" s="756">
        <f>'9. RPS II WasteEn'!F18</f>
        <v>0</v>
      </c>
      <c r="BJ5" s="756">
        <f>'9. RPS II WasteEn'!G18</f>
        <v>0</v>
      </c>
      <c r="BK5" s="756">
        <f>'9. RPS II WasteEn'!H18</f>
        <v>0</v>
      </c>
      <c r="BL5" s="756">
        <f>'9. RPS II WasteEn'!I18</f>
        <v>0</v>
      </c>
      <c r="BM5" s="756">
        <f>'9. RPS II WasteEn'!J18</f>
        <v>0</v>
      </c>
      <c r="BN5" s="756">
        <f>'9. RPS II WasteEn'!K18</f>
        <v>0</v>
      </c>
      <c r="BO5" s="756">
        <f>'9. RPS II WasteEn'!L18</f>
        <v>0</v>
      </c>
      <c r="BP5" s="756">
        <f>'9. RPS II WasteEn'!M18</f>
        <v>0</v>
      </c>
      <c r="BQ5" s="756">
        <f>'10. APS'!C18</f>
        <v>0</v>
      </c>
      <c r="BR5" s="756">
        <f>'10. APS'!D18</f>
        <v>0</v>
      </c>
      <c r="BS5" s="756">
        <f>'10. APS'!E18</f>
        <v>0</v>
      </c>
      <c r="BT5" s="756">
        <f>'10. APS'!F18</f>
        <v>0</v>
      </c>
      <c r="BU5" s="756">
        <f>'10. APS'!G18</f>
        <v>0</v>
      </c>
      <c r="BV5" s="756">
        <f>'10. APS'!H18</f>
        <v>0</v>
      </c>
      <c r="BW5" s="756">
        <f>'10. APS'!I18</f>
        <v>0</v>
      </c>
      <c r="BX5" s="756">
        <f>'10. APS'!J18</f>
        <v>0</v>
      </c>
      <c r="BY5" s="756">
        <f>'10. APS'!K18</f>
        <v>0</v>
      </c>
      <c r="BZ5" s="756">
        <f>'10. APS'!L18</f>
        <v>0</v>
      </c>
      <c r="CA5" s="756">
        <f>'10. APS'!M18</f>
        <v>0</v>
      </c>
      <c r="CB5" s="756">
        <f>'11. CES'!C18</f>
        <v>0</v>
      </c>
      <c r="CC5" s="756">
        <f>'11. CES'!D18</f>
        <v>0</v>
      </c>
      <c r="CD5" s="756">
        <f>'11. CES'!E18</f>
        <v>0</v>
      </c>
      <c r="CE5" s="756">
        <f>'11. CES'!F18</f>
        <v>0</v>
      </c>
      <c r="CF5" s="756">
        <f>'11. CES'!G18</f>
        <v>0</v>
      </c>
      <c r="CG5" s="756">
        <f>'11. CES'!H18</f>
        <v>0</v>
      </c>
      <c r="CH5" s="756">
        <f>'11. CES'!I18</f>
        <v>0</v>
      </c>
      <c r="CI5" s="756">
        <f>'11. CES'!J18</f>
        <v>0</v>
      </c>
      <c r="CJ5" s="756">
        <f>'11. CES'!K18</f>
        <v>0</v>
      </c>
      <c r="CK5" s="756">
        <f>'11. CES'!L18</f>
        <v>0</v>
      </c>
      <c r="CL5" s="756">
        <f>'11. CES'!M18</f>
        <v>0</v>
      </c>
      <c r="CM5" s="756">
        <f>'11. CES'!N18</f>
        <v>0</v>
      </c>
      <c r="CN5" s="756">
        <f>'11. CES'!O18</f>
        <v>0</v>
      </c>
      <c r="CO5" s="756">
        <f>'11. CES'!P18</f>
        <v>0</v>
      </c>
      <c r="CP5" s="756">
        <f>'11. CES'!Q18</f>
        <v>0</v>
      </c>
    </row>
    <row r="6" spans="1:94" x14ac:dyDescent="0.2">
      <c r="A6" s="67" t="e">
        <f>'0. FilerInfo'!#REF!</f>
        <v>#REF!</v>
      </c>
      <c r="B6" s="758">
        <f>'0. FilerInfo'!$H$14</f>
        <v>0</v>
      </c>
      <c r="C6" s="758">
        <f>'0. FilerInfo'!$C$14</f>
        <v>0</v>
      </c>
      <c r="D6" s="1189">
        <f>'5. RPS I non-SCO'!B19</f>
        <v>0</v>
      </c>
      <c r="E6" s="1189">
        <f>'5. RPS I non-SCO'!C19</f>
        <v>0</v>
      </c>
      <c r="F6" s="1189">
        <f>'5. RPS I non-SCO'!D19</f>
        <v>0</v>
      </c>
      <c r="G6" s="1189">
        <f>'5. RPS I non-SCO'!E19</f>
        <v>0</v>
      </c>
      <c r="H6" s="1189">
        <f>'5. RPS I non-SCO'!F19</f>
        <v>0</v>
      </c>
      <c r="I6" s="1189">
        <f>'5. RPS I non-SCO'!G19</f>
        <v>0</v>
      </c>
      <c r="J6" s="1189">
        <f>'5. RPS I non-SCO'!H19</f>
        <v>0</v>
      </c>
      <c r="K6" s="1189">
        <f>'5. RPS I non-SCO'!I19</f>
        <v>0</v>
      </c>
      <c r="L6" s="1189">
        <f>'5. RPS I non-SCO'!J19</f>
        <v>0</v>
      </c>
      <c r="M6" s="1189">
        <f>'5. RPS I non-SCO'!K19</f>
        <v>0</v>
      </c>
      <c r="N6" s="1189">
        <f>'5. RPS I non-SCO'!L19</f>
        <v>0</v>
      </c>
      <c r="O6" s="1189">
        <f>'5. RPS I non-SCO'!M19</f>
        <v>0</v>
      </c>
      <c r="P6" s="1190">
        <f>'6. SCO'!C19</f>
        <v>0</v>
      </c>
      <c r="Q6" s="1190">
        <f>'6. SCO'!D19</f>
        <v>0</v>
      </c>
      <c r="R6" s="1190">
        <f>'6. SCO'!E19</f>
        <v>0</v>
      </c>
      <c r="S6" s="1190">
        <f>'6. SCO'!F19</f>
        <v>0</v>
      </c>
      <c r="T6" s="1190">
        <f>'6. SCO'!G19</f>
        <v>0</v>
      </c>
      <c r="U6" s="1190">
        <f>'6. SCO'!H19</f>
        <v>0</v>
      </c>
      <c r="V6" s="1190">
        <f>'6. SCO'!I19</f>
        <v>0</v>
      </c>
      <c r="W6" s="1190">
        <f>'6. SCO'!J19</f>
        <v>0</v>
      </c>
      <c r="X6" s="1190">
        <f>'6. SCO'!K19</f>
        <v>0</v>
      </c>
      <c r="Y6" s="1190">
        <f>'6. SCO'!L19</f>
        <v>0</v>
      </c>
      <c r="Z6" s="1190">
        <f>'6. SCO'!M19</f>
        <v>0</v>
      </c>
      <c r="AA6" s="1190">
        <f>'6. SCO'!N19</f>
        <v>0</v>
      </c>
      <c r="AB6" s="1190">
        <f>'6. SCO'!O19</f>
        <v>0</v>
      </c>
      <c r="AC6" s="1190">
        <f>'6. SCO'!P19</f>
        <v>0</v>
      </c>
      <c r="AD6" s="1190">
        <f>'6. SCO'!Q19</f>
        <v>0</v>
      </c>
      <c r="AE6" s="756">
        <f>'7. SCO-II'!C19</f>
        <v>0</v>
      </c>
      <c r="AF6" s="756">
        <f>'7. SCO-II'!D19</f>
        <v>0</v>
      </c>
      <c r="AG6" s="756">
        <f>'7. SCO-II'!E19</f>
        <v>0</v>
      </c>
      <c r="AH6" s="756">
        <f>'7. SCO-II'!F19</f>
        <v>0</v>
      </c>
      <c r="AI6" s="756">
        <f>'7. SCO-II'!G19</f>
        <v>0</v>
      </c>
      <c r="AJ6" s="756">
        <f>'7. SCO-II'!H19</f>
        <v>0</v>
      </c>
      <c r="AK6" s="756">
        <f>'7. SCO-II'!I19</f>
        <v>0</v>
      </c>
      <c r="AL6" s="756">
        <f>'7. SCO-II'!J19</f>
        <v>0</v>
      </c>
      <c r="AM6" s="756">
        <f>'7. SCO-II'!K19</f>
        <v>0</v>
      </c>
      <c r="AN6" s="756">
        <f>'7. SCO-II'!L19</f>
        <v>0</v>
      </c>
      <c r="AO6" s="756">
        <f>'7. SCO-II'!M19</f>
        <v>0</v>
      </c>
      <c r="AP6" s="756">
        <f>'7. SCO-II'!N19</f>
        <v>0</v>
      </c>
      <c r="AQ6" s="756">
        <f>'7. SCO-II'!O19</f>
        <v>0</v>
      </c>
      <c r="AR6" s="756">
        <f>'7. SCO-II'!P19</f>
        <v>0</v>
      </c>
      <c r="AS6" s="756">
        <f>'7. SCO-II'!Q19</f>
        <v>0</v>
      </c>
      <c r="AT6" s="756">
        <f>'7. SCO-II'!R19</f>
        <v>0</v>
      </c>
      <c r="AU6" s="756">
        <f>'8. RPS II RenEn'!C19</f>
        <v>0</v>
      </c>
      <c r="AV6" s="756">
        <f>'8. RPS II RenEn'!D19</f>
        <v>0</v>
      </c>
      <c r="AW6" s="756">
        <f>'8. RPS II RenEn'!E19</f>
        <v>0</v>
      </c>
      <c r="AX6" s="756">
        <f>'8. RPS II RenEn'!F19</f>
        <v>0</v>
      </c>
      <c r="AY6" s="756">
        <f>'8. RPS II RenEn'!G19</f>
        <v>0</v>
      </c>
      <c r="AZ6" s="756">
        <f>'8. RPS II RenEn'!H19</f>
        <v>0</v>
      </c>
      <c r="BA6" s="756">
        <f>'8. RPS II RenEn'!I19</f>
        <v>0</v>
      </c>
      <c r="BB6" s="756">
        <f>'8. RPS II RenEn'!J19</f>
        <v>0</v>
      </c>
      <c r="BC6" s="756">
        <f>'8. RPS II RenEn'!K19</f>
        <v>0</v>
      </c>
      <c r="BD6" s="756">
        <f>'8. RPS II RenEn'!L19</f>
        <v>0</v>
      </c>
      <c r="BE6" s="756">
        <f>'8. RPS II RenEn'!M19</f>
        <v>0</v>
      </c>
      <c r="BF6" s="756">
        <f>'9. RPS II WasteEn'!C19</f>
        <v>0</v>
      </c>
      <c r="BG6" s="756">
        <f>'9. RPS II WasteEn'!D19</f>
        <v>0</v>
      </c>
      <c r="BH6" s="756">
        <f>'9. RPS II WasteEn'!E19</f>
        <v>0</v>
      </c>
      <c r="BI6" s="756">
        <f>'9. RPS II WasteEn'!F19</f>
        <v>0</v>
      </c>
      <c r="BJ6" s="756">
        <f>'9. RPS II WasteEn'!G19</f>
        <v>0</v>
      </c>
      <c r="BK6" s="756">
        <f>'9. RPS II WasteEn'!H19</f>
        <v>0</v>
      </c>
      <c r="BL6" s="756">
        <f>'9. RPS II WasteEn'!I19</f>
        <v>0</v>
      </c>
      <c r="BM6" s="756">
        <f>'9. RPS II WasteEn'!J19</f>
        <v>0</v>
      </c>
      <c r="BN6" s="756">
        <f>'9. RPS II WasteEn'!K19</f>
        <v>0</v>
      </c>
      <c r="BO6" s="756">
        <f>'9. RPS II WasteEn'!L19</f>
        <v>0</v>
      </c>
      <c r="BP6" s="756">
        <f>'9. RPS II WasteEn'!M19</f>
        <v>0</v>
      </c>
      <c r="BQ6" s="756">
        <f>'10. APS'!C19</f>
        <v>0</v>
      </c>
      <c r="BR6" s="756">
        <f>'10. APS'!D19</f>
        <v>0</v>
      </c>
      <c r="BS6" s="756">
        <f>'10. APS'!E19</f>
        <v>0</v>
      </c>
      <c r="BT6" s="756">
        <f>'10. APS'!F19</f>
        <v>0</v>
      </c>
      <c r="BU6" s="756">
        <f>'10. APS'!G19</f>
        <v>0</v>
      </c>
      <c r="BV6" s="756">
        <f>'10. APS'!H19</f>
        <v>0</v>
      </c>
      <c r="BW6" s="756">
        <f>'10. APS'!I19</f>
        <v>0</v>
      </c>
      <c r="BX6" s="756">
        <f>'10. APS'!J19</f>
        <v>0</v>
      </c>
      <c r="BY6" s="756">
        <f>'10. APS'!K19</f>
        <v>0</v>
      </c>
      <c r="BZ6" s="756">
        <f>'10. APS'!L19</f>
        <v>0</v>
      </c>
      <c r="CA6" s="756">
        <f>'10. APS'!M19</f>
        <v>0</v>
      </c>
      <c r="CB6" s="756">
        <f>'11. CES'!C19</f>
        <v>0</v>
      </c>
      <c r="CC6" s="756">
        <f>'11. CES'!D19</f>
        <v>0</v>
      </c>
      <c r="CD6" s="756">
        <f>'11. CES'!E19</f>
        <v>0</v>
      </c>
      <c r="CE6" s="756">
        <f>'11. CES'!F19</f>
        <v>0</v>
      </c>
      <c r="CF6" s="756">
        <f>'11. CES'!G19</f>
        <v>0</v>
      </c>
      <c r="CG6" s="756">
        <f>'11. CES'!H19</f>
        <v>0</v>
      </c>
      <c r="CH6" s="756">
        <f>'11. CES'!I19</f>
        <v>0</v>
      </c>
      <c r="CI6" s="756">
        <f>'11. CES'!J19</f>
        <v>0</v>
      </c>
      <c r="CJ6" s="756">
        <f>'11. CES'!K19</f>
        <v>0</v>
      </c>
      <c r="CK6" s="756">
        <f>'11. CES'!L19</f>
        <v>0</v>
      </c>
      <c r="CL6" s="756">
        <f>'11. CES'!M19</f>
        <v>0</v>
      </c>
      <c r="CM6" s="756">
        <f>'11. CES'!N19</f>
        <v>0</v>
      </c>
      <c r="CN6" s="756">
        <f>'11. CES'!O19</f>
        <v>0</v>
      </c>
      <c r="CO6" s="756">
        <f>'11. CES'!P19</f>
        <v>0</v>
      </c>
      <c r="CP6" s="756">
        <f>'11. CES'!Q19</f>
        <v>0</v>
      </c>
    </row>
    <row r="7" spans="1:94" x14ac:dyDescent="0.2">
      <c r="A7" s="67" t="e">
        <f>'0. FilerInfo'!#REF!</f>
        <v>#REF!</v>
      </c>
      <c r="B7" s="758">
        <f>'0. FilerInfo'!$H$14</f>
        <v>0</v>
      </c>
      <c r="C7" s="758">
        <f>'0. FilerInfo'!$C$14</f>
        <v>0</v>
      </c>
      <c r="D7" s="1189">
        <f>'5. RPS I non-SCO'!B20</f>
        <v>0</v>
      </c>
      <c r="E7" s="1189">
        <f>'5. RPS I non-SCO'!C20</f>
        <v>0</v>
      </c>
      <c r="F7" s="1189">
        <f>'5. RPS I non-SCO'!D20</f>
        <v>0</v>
      </c>
      <c r="G7" s="1189">
        <f>'5. RPS I non-SCO'!E20</f>
        <v>0</v>
      </c>
      <c r="H7" s="1189">
        <f>'5. RPS I non-SCO'!F20</f>
        <v>0</v>
      </c>
      <c r="I7" s="1189">
        <f>'5. RPS I non-SCO'!G20</f>
        <v>0</v>
      </c>
      <c r="J7" s="1189">
        <f>'5. RPS I non-SCO'!H20</f>
        <v>0</v>
      </c>
      <c r="K7" s="1189">
        <f>'5. RPS I non-SCO'!I20</f>
        <v>0</v>
      </c>
      <c r="L7" s="1189">
        <f>'5. RPS I non-SCO'!J20</f>
        <v>0</v>
      </c>
      <c r="M7" s="1189">
        <f>'5. RPS I non-SCO'!K20</f>
        <v>0</v>
      </c>
      <c r="N7" s="1189">
        <f>'5. RPS I non-SCO'!L20</f>
        <v>0</v>
      </c>
      <c r="O7" s="1189">
        <f>'5. RPS I non-SCO'!M20</f>
        <v>0</v>
      </c>
      <c r="P7" s="1190">
        <f>'6. SCO'!C20</f>
        <v>0</v>
      </c>
      <c r="Q7" s="1190">
        <f>'6. SCO'!D20</f>
        <v>0</v>
      </c>
      <c r="R7" s="1190">
        <f>'6. SCO'!E20</f>
        <v>0</v>
      </c>
      <c r="S7" s="1190">
        <f>'6. SCO'!F20</f>
        <v>0</v>
      </c>
      <c r="T7" s="1190">
        <f>'6. SCO'!G20</f>
        <v>0</v>
      </c>
      <c r="U7" s="1190">
        <f>'6. SCO'!H20</f>
        <v>0</v>
      </c>
      <c r="V7" s="1190">
        <f>'6. SCO'!I20</f>
        <v>0</v>
      </c>
      <c r="W7" s="1190">
        <f>'6. SCO'!J20</f>
        <v>0</v>
      </c>
      <c r="X7" s="1190">
        <f>'6. SCO'!K20</f>
        <v>0</v>
      </c>
      <c r="Y7" s="1190">
        <f>'6. SCO'!L20</f>
        <v>0</v>
      </c>
      <c r="Z7" s="1190">
        <f>'6. SCO'!M20</f>
        <v>0</v>
      </c>
      <c r="AA7" s="1190">
        <f>'6. SCO'!N20</f>
        <v>0</v>
      </c>
      <c r="AB7" s="1190">
        <f>'6. SCO'!O20</f>
        <v>0</v>
      </c>
      <c r="AC7" s="1190">
        <f>'6. SCO'!P20</f>
        <v>0</v>
      </c>
      <c r="AD7" s="1190">
        <f>'6. SCO'!Q20</f>
        <v>0</v>
      </c>
      <c r="AE7" s="756">
        <f>'7. SCO-II'!C20</f>
        <v>0</v>
      </c>
      <c r="AF7" s="756">
        <f>'7. SCO-II'!D20</f>
        <v>0</v>
      </c>
      <c r="AG7" s="756">
        <f>'7. SCO-II'!E20</f>
        <v>0</v>
      </c>
      <c r="AH7" s="756">
        <f>'7. SCO-II'!F20</f>
        <v>0</v>
      </c>
      <c r="AI7" s="756">
        <f>'7. SCO-II'!G20</f>
        <v>0</v>
      </c>
      <c r="AJ7" s="756">
        <f>'7. SCO-II'!H20</f>
        <v>0</v>
      </c>
      <c r="AK7" s="756">
        <f>'7. SCO-II'!I20</f>
        <v>0</v>
      </c>
      <c r="AL7" s="756">
        <f>'7. SCO-II'!J20</f>
        <v>0</v>
      </c>
      <c r="AM7" s="756">
        <f>'7. SCO-II'!K20</f>
        <v>0</v>
      </c>
      <c r="AN7" s="756">
        <f>'7. SCO-II'!L20</f>
        <v>0</v>
      </c>
      <c r="AO7" s="756">
        <f>'7. SCO-II'!M20</f>
        <v>0</v>
      </c>
      <c r="AP7" s="756">
        <f>'7. SCO-II'!N20</f>
        <v>0</v>
      </c>
      <c r="AQ7" s="756">
        <f>'7. SCO-II'!O20</f>
        <v>0</v>
      </c>
      <c r="AR7" s="756">
        <f>'7. SCO-II'!P20</f>
        <v>0</v>
      </c>
      <c r="AS7" s="756">
        <f>'7. SCO-II'!Q20</f>
        <v>0</v>
      </c>
      <c r="AT7" s="756">
        <f>'7. SCO-II'!R20</f>
        <v>0</v>
      </c>
      <c r="AU7" s="756">
        <f>'8. RPS II RenEn'!C20</f>
        <v>0</v>
      </c>
      <c r="AV7" s="756">
        <f>'8. RPS II RenEn'!D20</f>
        <v>0</v>
      </c>
      <c r="AW7" s="756">
        <f>'8. RPS II RenEn'!E20</f>
        <v>0</v>
      </c>
      <c r="AX7" s="756">
        <f>'8. RPS II RenEn'!F20</f>
        <v>0</v>
      </c>
      <c r="AY7" s="756">
        <f>'8. RPS II RenEn'!G20</f>
        <v>0</v>
      </c>
      <c r="AZ7" s="756">
        <f>'8. RPS II RenEn'!H20</f>
        <v>0</v>
      </c>
      <c r="BA7" s="756">
        <f>'8. RPS II RenEn'!I20</f>
        <v>0</v>
      </c>
      <c r="BB7" s="756">
        <f>'8. RPS II RenEn'!J20</f>
        <v>0</v>
      </c>
      <c r="BC7" s="756">
        <f>'8. RPS II RenEn'!K20</f>
        <v>0</v>
      </c>
      <c r="BD7" s="756">
        <f>'8. RPS II RenEn'!L20</f>
        <v>0</v>
      </c>
      <c r="BE7" s="756">
        <f>'8. RPS II RenEn'!M20</f>
        <v>0</v>
      </c>
      <c r="BF7" s="756">
        <f>'9. RPS II WasteEn'!C20</f>
        <v>0</v>
      </c>
      <c r="BG7" s="756">
        <f>'9. RPS II WasteEn'!D20</f>
        <v>0</v>
      </c>
      <c r="BH7" s="756">
        <f>'9. RPS II WasteEn'!E20</f>
        <v>0</v>
      </c>
      <c r="BI7" s="756">
        <f>'9. RPS II WasteEn'!F20</f>
        <v>0</v>
      </c>
      <c r="BJ7" s="756">
        <f>'9. RPS II WasteEn'!G20</f>
        <v>0</v>
      </c>
      <c r="BK7" s="756">
        <f>'9. RPS II WasteEn'!H20</f>
        <v>0</v>
      </c>
      <c r="BL7" s="756">
        <f>'9. RPS II WasteEn'!I20</f>
        <v>0</v>
      </c>
      <c r="BM7" s="756">
        <f>'9. RPS II WasteEn'!J20</f>
        <v>0</v>
      </c>
      <c r="BN7" s="756">
        <f>'9. RPS II WasteEn'!K20</f>
        <v>0</v>
      </c>
      <c r="BO7" s="756">
        <f>'9. RPS II WasteEn'!L20</f>
        <v>0</v>
      </c>
      <c r="BP7" s="756">
        <f>'9. RPS II WasteEn'!M20</f>
        <v>0</v>
      </c>
      <c r="BQ7" s="756">
        <f>'10. APS'!C20</f>
        <v>0</v>
      </c>
      <c r="BR7" s="756">
        <f>'10. APS'!D20</f>
        <v>0</v>
      </c>
      <c r="BS7" s="756">
        <f>'10. APS'!E20</f>
        <v>0</v>
      </c>
      <c r="BT7" s="756">
        <f>'10. APS'!F20</f>
        <v>0</v>
      </c>
      <c r="BU7" s="756">
        <f>'10. APS'!G20</f>
        <v>0</v>
      </c>
      <c r="BV7" s="756">
        <f>'10. APS'!H20</f>
        <v>0</v>
      </c>
      <c r="BW7" s="756">
        <f>'10. APS'!I20</f>
        <v>0</v>
      </c>
      <c r="BX7" s="756">
        <f>'10. APS'!J20</f>
        <v>0</v>
      </c>
      <c r="BY7" s="756">
        <f>'10. APS'!K20</f>
        <v>0</v>
      </c>
      <c r="BZ7" s="756">
        <f>'10. APS'!L20</f>
        <v>0</v>
      </c>
      <c r="CA7" s="756">
        <f>'10. APS'!M20</f>
        <v>0</v>
      </c>
      <c r="CB7" s="756">
        <f>'11. CES'!C20</f>
        <v>0</v>
      </c>
      <c r="CC7" s="756">
        <f>'11. CES'!D20</f>
        <v>0</v>
      </c>
      <c r="CD7" s="756">
        <f>'11. CES'!E20</f>
        <v>0</v>
      </c>
      <c r="CE7" s="756">
        <f>'11. CES'!F20</f>
        <v>0</v>
      </c>
      <c r="CF7" s="756">
        <f>'11. CES'!G20</f>
        <v>0</v>
      </c>
      <c r="CG7" s="756">
        <f>'11. CES'!H20</f>
        <v>0</v>
      </c>
      <c r="CH7" s="756">
        <f>'11. CES'!I20</f>
        <v>0</v>
      </c>
      <c r="CI7" s="756">
        <f>'11. CES'!J20</f>
        <v>0</v>
      </c>
      <c r="CJ7" s="756">
        <f>'11. CES'!K20</f>
        <v>0</v>
      </c>
      <c r="CK7" s="756">
        <f>'11. CES'!L20</f>
        <v>0</v>
      </c>
      <c r="CL7" s="756">
        <f>'11. CES'!M20</f>
        <v>0</v>
      </c>
      <c r="CM7" s="756">
        <f>'11. CES'!N20</f>
        <v>0</v>
      </c>
      <c r="CN7" s="756">
        <f>'11. CES'!O20</f>
        <v>0</v>
      </c>
      <c r="CO7" s="756">
        <f>'11. CES'!P20</f>
        <v>0</v>
      </c>
      <c r="CP7" s="756">
        <f>'11. CES'!Q20</f>
        <v>0</v>
      </c>
    </row>
    <row r="8" spans="1:94" x14ac:dyDescent="0.2">
      <c r="A8" s="67" t="e">
        <f>'0. FilerInfo'!#REF!</f>
        <v>#REF!</v>
      </c>
      <c r="B8" s="758">
        <f>'0. FilerInfo'!$H$14</f>
        <v>0</v>
      </c>
      <c r="C8" s="758">
        <f>'0. FilerInfo'!$C$14</f>
        <v>0</v>
      </c>
      <c r="D8" s="1189">
        <f>'5. RPS I non-SCO'!B21</f>
        <v>0</v>
      </c>
      <c r="E8" s="1189">
        <f>'5. RPS I non-SCO'!C21</f>
        <v>0</v>
      </c>
      <c r="F8" s="1189">
        <f>'5. RPS I non-SCO'!D21</f>
        <v>0</v>
      </c>
      <c r="G8" s="1189">
        <f>'5. RPS I non-SCO'!E21</f>
        <v>0</v>
      </c>
      <c r="H8" s="1189">
        <f>'5. RPS I non-SCO'!F21</f>
        <v>0</v>
      </c>
      <c r="I8" s="1189">
        <f>'5. RPS I non-SCO'!G21</f>
        <v>0</v>
      </c>
      <c r="J8" s="1189">
        <f>'5. RPS I non-SCO'!H21</f>
        <v>0</v>
      </c>
      <c r="K8" s="1189">
        <f>'5. RPS I non-SCO'!I21</f>
        <v>0</v>
      </c>
      <c r="L8" s="1189">
        <f>'5. RPS I non-SCO'!J21</f>
        <v>0</v>
      </c>
      <c r="M8" s="1189">
        <f>'5. RPS I non-SCO'!K21</f>
        <v>0</v>
      </c>
      <c r="N8" s="1189">
        <f>'5. RPS I non-SCO'!L21</f>
        <v>0</v>
      </c>
      <c r="O8" s="1189">
        <f>'5. RPS I non-SCO'!M21</f>
        <v>0</v>
      </c>
      <c r="P8" s="1190">
        <f>'6. SCO'!C21</f>
        <v>0</v>
      </c>
      <c r="Q8" s="1190">
        <f>'6. SCO'!D21</f>
        <v>0</v>
      </c>
      <c r="R8" s="1190">
        <f>'6. SCO'!E21</f>
        <v>0</v>
      </c>
      <c r="S8" s="1190">
        <f>'6. SCO'!F21</f>
        <v>0</v>
      </c>
      <c r="T8" s="1190">
        <f>'6. SCO'!G21</f>
        <v>0</v>
      </c>
      <c r="U8" s="1190">
        <f>'6. SCO'!H21</f>
        <v>0</v>
      </c>
      <c r="V8" s="1190">
        <f>'6. SCO'!I21</f>
        <v>0</v>
      </c>
      <c r="W8" s="1190">
        <f>'6. SCO'!J21</f>
        <v>0</v>
      </c>
      <c r="X8" s="1190">
        <f>'6. SCO'!K21</f>
        <v>0</v>
      </c>
      <c r="Y8" s="1190">
        <f>'6. SCO'!L21</f>
        <v>0</v>
      </c>
      <c r="Z8" s="1190">
        <f>'6. SCO'!M21</f>
        <v>0</v>
      </c>
      <c r="AA8" s="1190">
        <f>'6. SCO'!N21</f>
        <v>0</v>
      </c>
      <c r="AB8" s="1190">
        <f>'6. SCO'!O21</f>
        <v>0</v>
      </c>
      <c r="AC8" s="1190">
        <f>'6. SCO'!P21</f>
        <v>0</v>
      </c>
      <c r="AD8" s="1190">
        <f>'6. SCO'!Q21</f>
        <v>0</v>
      </c>
      <c r="AE8" s="756">
        <f>'7. SCO-II'!C21</f>
        <v>0</v>
      </c>
      <c r="AF8" s="756">
        <f>'7. SCO-II'!D21</f>
        <v>0</v>
      </c>
      <c r="AG8" s="756">
        <f>'7. SCO-II'!E21</f>
        <v>0</v>
      </c>
      <c r="AH8" s="756">
        <f>'7. SCO-II'!F21</f>
        <v>0</v>
      </c>
      <c r="AI8" s="756">
        <f>'7. SCO-II'!G21</f>
        <v>0</v>
      </c>
      <c r="AJ8" s="756">
        <f>'7. SCO-II'!H21</f>
        <v>0</v>
      </c>
      <c r="AK8" s="756">
        <f>'7. SCO-II'!I21</f>
        <v>0</v>
      </c>
      <c r="AL8" s="756">
        <f>'7. SCO-II'!J21</f>
        <v>0</v>
      </c>
      <c r="AM8" s="756">
        <f>'7. SCO-II'!K21</f>
        <v>0</v>
      </c>
      <c r="AN8" s="756">
        <f>'7. SCO-II'!L21</f>
        <v>0</v>
      </c>
      <c r="AO8" s="756">
        <f>'7. SCO-II'!M21</f>
        <v>0</v>
      </c>
      <c r="AP8" s="756">
        <f>'7. SCO-II'!N21</f>
        <v>0</v>
      </c>
      <c r="AQ8" s="756">
        <f>'7. SCO-II'!O21</f>
        <v>0</v>
      </c>
      <c r="AR8" s="756">
        <f>'7. SCO-II'!P21</f>
        <v>0</v>
      </c>
      <c r="AS8" s="756">
        <f>'7. SCO-II'!Q21</f>
        <v>0</v>
      </c>
      <c r="AT8" s="756">
        <f>'7. SCO-II'!R21</f>
        <v>0</v>
      </c>
      <c r="AU8" s="756">
        <f>'8. RPS II RenEn'!C21</f>
        <v>0</v>
      </c>
      <c r="AV8" s="756">
        <f>'8. RPS II RenEn'!D21</f>
        <v>0</v>
      </c>
      <c r="AW8" s="756">
        <f>'8. RPS II RenEn'!E21</f>
        <v>0</v>
      </c>
      <c r="AX8" s="756">
        <f>'8. RPS II RenEn'!F21</f>
        <v>0</v>
      </c>
      <c r="AY8" s="756">
        <f>'8. RPS II RenEn'!G21</f>
        <v>0</v>
      </c>
      <c r="AZ8" s="756">
        <f>'8. RPS II RenEn'!H21</f>
        <v>0</v>
      </c>
      <c r="BA8" s="756">
        <f>'8. RPS II RenEn'!I21</f>
        <v>0</v>
      </c>
      <c r="BB8" s="756">
        <f>'8. RPS II RenEn'!J21</f>
        <v>0</v>
      </c>
      <c r="BC8" s="756">
        <f>'8. RPS II RenEn'!K21</f>
        <v>0</v>
      </c>
      <c r="BD8" s="756">
        <f>'8. RPS II RenEn'!L21</f>
        <v>0</v>
      </c>
      <c r="BE8" s="756">
        <f>'8. RPS II RenEn'!M21</f>
        <v>0</v>
      </c>
      <c r="BF8" s="756">
        <f>'9. RPS II WasteEn'!C21</f>
        <v>0</v>
      </c>
      <c r="BG8" s="756">
        <f>'9. RPS II WasteEn'!D21</f>
        <v>0</v>
      </c>
      <c r="BH8" s="756">
        <f>'9. RPS II WasteEn'!E21</f>
        <v>0</v>
      </c>
      <c r="BI8" s="756">
        <f>'9. RPS II WasteEn'!F21</f>
        <v>0</v>
      </c>
      <c r="BJ8" s="756">
        <f>'9. RPS II WasteEn'!G21</f>
        <v>0</v>
      </c>
      <c r="BK8" s="756">
        <f>'9. RPS II WasteEn'!H21</f>
        <v>0</v>
      </c>
      <c r="BL8" s="756">
        <f>'9. RPS II WasteEn'!I21</f>
        <v>0</v>
      </c>
      <c r="BM8" s="756">
        <f>'9. RPS II WasteEn'!J21</f>
        <v>0</v>
      </c>
      <c r="BN8" s="756">
        <f>'9. RPS II WasteEn'!K21</f>
        <v>0</v>
      </c>
      <c r="BO8" s="756">
        <f>'9. RPS II WasteEn'!L21</f>
        <v>0</v>
      </c>
      <c r="BP8" s="756">
        <f>'9. RPS II WasteEn'!M21</f>
        <v>0</v>
      </c>
      <c r="BQ8" s="756">
        <f>'10. APS'!C21</f>
        <v>0</v>
      </c>
      <c r="BR8" s="756">
        <f>'10. APS'!D21</f>
        <v>0</v>
      </c>
      <c r="BS8" s="756">
        <f>'10. APS'!E21</f>
        <v>0</v>
      </c>
      <c r="BT8" s="756">
        <f>'10. APS'!F21</f>
        <v>0</v>
      </c>
      <c r="BU8" s="756">
        <f>'10. APS'!G21</f>
        <v>0</v>
      </c>
      <c r="BV8" s="756">
        <f>'10. APS'!H21</f>
        <v>0</v>
      </c>
      <c r="BW8" s="756">
        <f>'10. APS'!I21</f>
        <v>0</v>
      </c>
      <c r="BX8" s="756">
        <f>'10. APS'!J21</f>
        <v>0</v>
      </c>
      <c r="BY8" s="756">
        <f>'10. APS'!K21</f>
        <v>0</v>
      </c>
      <c r="BZ8" s="756">
        <f>'10. APS'!L21</f>
        <v>0</v>
      </c>
      <c r="CA8" s="756">
        <f>'10. APS'!M21</f>
        <v>0</v>
      </c>
      <c r="CB8" s="756">
        <f>'11. CES'!C21</f>
        <v>0</v>
      </c>
      <c r="CC8" s="756">
        <f>'11. CES'!D21</f>
        <v>0</v>
      </c>
      <c r="CD8" s="756">
        <f>'11. CES'!E21</f>
        <v>0</v>
      </c>
      <c r="CE8" s="756">
        <f>'11. CES'!F21</f>
        <v>0</v>
      </c>
      <c r="CF8" s="756">
        <f>'11. CES'!G21</f>
        <v>0</v>
      </c>
      <c r="CG8" s="756">
        <f>'11. CES'!H21</f>
        <v>0</v>
      </c>
      <c r="CH8" s="756">
        <f>'11. CES'!I21</f>
        <v>0</v>
      </c>
      <c r="CI8" s="756">
        <f>'11. CES'!J21</f>
        <v>0</v>
      </c>
      <c r="CJ8" s="756">
        <f>'11. CES'!K21</f>
        <v>0</v>
      </c>
      <c r="CK8" s="756">
        <f>'11. CES'!L21</f>
        <v>0</v>
      </c>
      <c r="CL8" s="756">
        <f>'11. CES'!M21</f>
        <v>0</v>
      </c>
      <c r="CM8" s="756">
        <f>'11. CES'!N21</f>
        <v>0</v>
      </c>
      <c r="CN8" s="756">
        <f>'11. CES'!O21</f>
        <v>0</v>
      </c>
      <c r="CO8" s="756">
        <f>'11. CES'!P21</f>
        <v>0</v>
      </c>
      <c r="CP8" s="756">
        <f>'11. CES'!Q21</f>
        <v>0</v>
      </c>
    </row>
    <row r="9" spans="1:94" x14ac:dyDescent="0.2">
      <c r="A9" s="67" t="e">
        <f>'0. FilerInfo'!#REF!</f>
        <v>#REF!</v>
      </c>
      <c r="B9" s="758">
        <f>'0. FilerInfo'!$H$14</f>
        <v>0</v>
      </c>
      <c r="C9" s="758">
        <f>'0. FilerInfo'!$C$14</f>
        <v>0</v>
      </c>
      <c r="D9" s="1189">
        <f>'5. RPS I non-SCO'!B22</f>
        <v>0</v>
      </c>
      <c r="E9" s="1189">
        <f>'5. RPS I non-SCO'!C22</f>
        <v>0</v>
      </c>
      <c r="F9" s="1189">
        <f>'5. RPS I non-SCO'!D22</f>
        <v>0</v>
      </c>
      <c r="G9" s="1189">
        <f>'5. RPS I non-SCO'!E22</f>
        <v>0</v>
      </c>
      <c r="H9" s="1189">
        <f>'5. RPS I non-SCO'!F22</f>
        <v>0</v>
      </c>
      <c r="I9" s="1189">
        <f>'5. RPS I non-SCO'!G22</f>
        <v>0</v>
      </c>
      <c r="J9" s="1189">
        <f>'5. RPS I non-SCO'!H22</f>
        <v>0</v>
      </c>
      <c r="K9" s="1189">
        <f>'5. RPS I non-SCO'!I22</f>
        <v>0</v>
      </c>
      <c r="L9" s="1189">
        <f>'5. RPS I non-SCO'!J22</f>
        <v>0</v>
      </c>
      <c r="M9" s="1189">
        <f>'5. RPS I non-SCO'!K22</f>
        <v>0</v>
      </c>
      <c r="N9" s="1189">
        <f>'5. RPS I non-SCO'!L22</f>
        <v>0</v>
      </c>
      <c r="O9" s="1189">
        <f>'5. RPS I non-SCO'!M22</f>
        <v>0</v>
      </c>
      <c r="P9" s="1190">
        <f>'6. SCO'!C22</f>
        <v>0</v>
      </c>
      <c r="Q9" s="1190">
        <f>'6. SCO'!D22</f>
        <v>0</v>
      </c>
      <c r="R9" s="1190">
        <f>'6. SCO'!E22</f>
        <v>0</v>
      </c>
      <c r="S9" s="1190">
        <f>'6. SCO'!F22</f>
        <v>0</v>
      </c>
      <c r="T9" s="1190">
        <f>'6. SCO'!G22</f>
        <v>0</v>
      </c>
      <c r="U9" s="1190">
        <f>'6. SCO'!H22</f>
        <v>0</v>
      </c>
      <c r="V9" s="1190">
        <f>'6. SCO'!I22</f>
        <v>0</v>
      </c>
      <c r="W9" s="1190">
        <f>'6. SCO'!J22</f>
        <v>0</v>
      </c>
      <c r="X9" s="1190">
        <f>'6. SCO'!K22</f>
        <v>0</v>
      </c>
      <c r="Y9" s="1190">
        <f>'6. SCO'!L22</f>
        <v>0</v>
      </c>
      <c r="Z9" s="1190">
        <f>'6. SCO'!M22</f>
        <v>0</v>
      </c>
      <c r="AA9" s="1190">
        <f>'6. SCO'!N22</f>
        <v>0</v>
      </c>
      <c r="AB9" s="1190">
        <f>'6. SCO'!O22</f>
        <v>0</v>
      </c>
      <c r="AC9" s="1190">
        <f>'6. SCO'!P22</f>
        <v>0</v>
      </c>
      <c r="AD9" s="1190">
        <f>'6. SCO'!Q22</f>
        <v>0</v>
      </c>
      <c r="AE9" s="756">
        <f>'7. SCO-II'!C22</f>
        <v>0</v>
      </c>
      <c r="AF9" s="756">
        <f>'7. SCO-II'!D22</f>
        <v>0</v>
      </c>
      <c r="AG9" s="756">
        <f>'7. SCO-II'!E22</f>
        <v>0</v>
      </c>
      <c r="AH9" s="756">
        <f>'7. SCO-II'!F22</f>
        <v>0</v>
      </c>
      <c r="AI9" s="756">
        <f>'7. SCO-II'!G22</f>
        <v>0</v>
      </c>
      <c r="AJ9" s="756">
        <f>'7. SCO-II'!H22</f>
        <v>0</v>
      </c>
      <c r="AK9" s="756">
        <f>'7. SCO-II'!I22</f>
        <v>0</v>
      </c>
      <c r="AL9" s="756">
        <f>'7. SCO-II'!J22</f>
        <v>0</v>
      </c>
      <c r="AM9" s="756">
        <f>'7. SCO-II'!K22</f>
        <v>0</v>
      </c>
      <c r="AN9" s="756">
        <f>'7. SCO-II'!L22</f>
        <v>0</v>
      </c>
      <c r="AO9" s="756">
        <f>'7. SCO-II'!M22</f>
        <v>0</v>
      </c>
      <c r="AP9" s="756">
        <f>'7. SCO-II'!N22</f>
        <v>0</v>
      </c>
      <c r="AQ9" s="756">
        <f>'7. SCO-II'!O22</f>
        <v>0</v>
      </c>
      <c r="AR9" s="756">
        <f>'7. SCO-II'!P22</f>
        <v>0</v>
      </c>
      <c r="AS9" s="756">
        <f>'7. SCO-II'!Q22</f>
        <v>0</v>
      </c>
      <c r="AT9" s="756">
        <f>'7. SCO-II'!R22</f>
        <v>0</v>
      </c>
      <c r="AU9" s="756">
        <f>'8. RPS II RenEn'!C22</f>
        <v>0</v>
      </c>
      <c r="AV9" s="756">
        <f>'8. RPS II RenEn'!D22</f>
        <v>0</v>
      </c>
      <c r="AW9" s="756">
        <f>'8. RPS II RenEn'!E22</f>
        <v>0</v>
      </c>
      <c r="AX9" s="756">
        <f>'8. RPS II RenEn'!F22</f>
        <v>0</v>
      </c>
      <c r="AY9" s="756">
        <f>'8. RPS II RenEn'!G22</f>
        <v>0</v>
      </c>
      <c r="AZ9" s="756">
        <f>'8. RPS II RenEn'!H22</f>
        <v>0</v>
      </c>
      <c r="BA9" s="756">
        <f>'8. RPS II RenEn'!I22</f>
        <v>0</v>
      </c>
      <c r="BB9" s="756">
        <f>'8. RPS II RenEn'!J22</f>
        <v>0</v>
      </c>
      <c r="BC9" s="756">
        <f>'8. RPS II RenEn'!K22</f>
        <v>0</v>
      </c>
      <c r="BD9" s="756">
        <f>'8. RPS II RenEn'!L22</f>
        <v>0</v>
      </c>
      <c r="BE9" s="756">
        <f>'8. RPS II RenEn'!M22</f>
        <v>0</v>
      </c>
      <c r="BF9" s="756">
        <f>'9. RPS II WasteEn'!C22</f>
        <v>0</v>
      </c>
      <c r="BG9" s="756">
        <f>'9. RPS II WasteEn'!D22</f>
        <v>0</v>
      </c>
      <c r="BH9" s="756">
        <f>'9. RPS II WasteEn'!E22</f>
        <v>0</v>
      </c>
      <c r="BI9" s="756">
        <f>'9. RPS II WasteEn'!F22</f>
        <v>0</v>
      </c>
      <c r="BJ9" s="756">
        <f>'9. RPS II WasteEn'!G22</f>
        <v>0</v>
      </c>
      <c r="BK9" s="756">
        <f>'9. RPS II WasteEn'!H22</f>
        <v>0</v>
      </c>
      <c r="BL9" s="756">
        <f>'9. RPS II WasteEn'!I22</f>
        <v>0</v>
      </c>
      <c r="BM9" s="756">
        <f>'9. RPS II WasteEn'!J22</f>
        <v>0</v>
      </c>
      <c r="BN9" s="756">
        <f>'9. RPS II WasteEn'!K22</f>
        <v>0</v>
      </c>
      <c r="BO9" s="756">
        <f>'9. RPS II WasteEn'!L22</f>
        <v>0</v>
      </c>
      <c r="BP9" s="756">
        <f>'9. RPS II WasteEn'!M22</f>
        <v>0</v>
      </c>
      <c r="BQ9" s="756">
        <f>'10. APS'!C22</f>
        <v>0</v>
      </c>
      <c r="BR9" s="756">
        <f>'10. APS'!D22</f>
        <v>0</v>
      </c>
      <c r="BS9" s="756">
        <f>'10. APS'!E22</f>
        <v>0</v>
      </c>
      <c r="BT9" s="756">
        <f>'10. APS'!F22</f>
        <v>0</v>
      </c>
      <c r="BU9" s="756">
        <f>'10. APS'!G22</f>
        <v>0</v>
      </c>
      <c r="BV9" s="756">
        <f>'10. APS'!H22</f>
        <v>0</v>
      </c>
      <c r="BW9" s="756">
        <f>'10. APS'!I22</f>
        <v>0</v>
      </c>
      <c r="BX9" s="756">
        <f>'10. APS'!J22</f>
        <v>0</v>
      </c>
      <c r="BY9" s="756">
        <f>'10. APS'!K22</f>
        <v>0</v>
      </c>
      <c r="BZ9" s="756">
        <f>'10. APS'!L22</f>
        <v>0</v>
      </c>
      <c r="CA9" s="756">
        <f>'10. APS'!M22</f>
        <v>0</v>
      </c>
      <c r="CB9" s="756">
        <f>'11. CES'!C22</f>
        <v>0</v>
      </c>
      <c r="CC9" s="756">
        <f>'11. CES'!D22</f>
        <v>0</v>
      </c>
      <c r="CD9" s="756">
        <f>'11. CES'!E22</f>
        <v>0</v>
      </c>
      <c r="CE9" s="756">
        <f>'11. CES'!F22</f>
        <v>0</v>
      </c>
      <c r="CF9" s="756">
        <f>'11. CES'!G22</f>
        <v>0</v>
      </c>
      <c r="CG9" s="756">
        <f>'11. CES'!H22</f>
        <v>0</v>
      </c>
      <c r="CH9" s="756">
        <f>'11. CES'!I22</f>
        <v>0</v>
      </c>
      <c r="CI9" s="756">
        <f>'11. CES'!J22</f>
        <v>0</v>
      </c>
      <c r="CJ9" s="756">
        <f>'11. CES'!K22</f>
        <v>0</v>
      </c>
      <c r="CK9" s="756">
        <f>'11. CES'!L22</f>
        <v>0</v>
      </c>
      <c r="CL9" s="756">
        <f>'11. CES'!M22</f>
        <v>0</v>
      </c>
      <c r="CM9" s="756">
        <f>'11. CES'!N22</f>
        <v>0</v>
      </c>
      <c r="CN9" s="756">
        <f>'11. CES'!O22</f>
        <v>0</v>
      </c>
      <c r="CO9" s="756">
        <f>'11. CES'!P22</f>
        <v>0</v>
      </c>
      <c r="CP9" s="756">
        <f>'11. CES'!Q22</f>
        <v>0</v>
      </c>
    </row>
    <row r="10" spans="1:94" x14ac:dyDescent="0.2">
      <c r="A10" s="67" t="e">
        <f>'0. FilerInfo'!#REF!</f>
        <v>#REF!</v>
      </c>
      <c r="B10" s="758">
        <f>'0. FilerInfo'!$H$14</f>
        <v>0</v>
      </c>
      <c r="C10" s="758">
        <f>'0. FilerInfo'!$C$14</f>
        <v>0</v>
      </c>
      <c r="D10" s="1189" t="str">
        <f>'5. RPS I non-SCO'!B23</f>
        <v>Column Totals:</v>
      </c>
      <c r="E10" s="1189">
        <f>'5. RPS I non-SCO'!C23</f>
        <v>0</v>
      </c>
      <c r="F10" s="1189">
        <f>'5. RPS I non-SCO'!D23</f>
        <v>0</v>
      </c>
      <c r="G10" s="1189">
        <f>'5. RPS I non-SCO'!E23</f>
        <v>0</v>
      </c>
      <c r="H10" s="1189">
        <f>'5. RPS I non-SCO'!F23</f>
        <v>0</v>
      </c>
      <c r="I10" s="1189">
        <f>'5. RPS I non-SCO'!G23</f>
        <v>0</v>
      </c>
      <c r="J10" s="1189">
        <f>'5. RPS I non-SCO'!H23</f>
        <v>0</v>
      </c>
      <c r="K10" s="1189">
        <f>'5. RPS I non-SCO'!I23</f>
        <v>0</v>
      </c>
      <c r="L10" s="1189">
        <f>'5. RPS I non-SCO'!J23</f>
        <v>0</v>
      </c>
      <c r="M10" s="1189">
        <f>'5. RPS I non-SCO'!K23</f>
        <v>0</v>
      </c>
      <c r="N10" s="1189">
        <f>'5. RPS I non-SCO'!L23</f>
        <v>0</v>
      </c>
      <c r="O10" s="1189">
        <f>'5. RPS I non-SCO'!M23</f>
        <v>0</v>
      </c>
      <c r="P10" s="1190">
        <f>'6. SCO'!C23</f>
        <v>0</v>
      </c>
      <c r="Q10" s="1190">
        <f>'6. SCO'!D23</f>
        <v>0</v>
      </c>
      <c r="R10" s="1190">
        <f>'6. SCO'!E23</f>
        <v>0</v>
      </c>
      <c r="S10" s="1190">
        <f>'6. SCO'!F23</f>
        <v>0</v>
      </c>
      <c r="T10" s="1190">
        <f>'6. SCO'!G23</f>
        <v>0</v>
      </c>
      <c r="U10" s="1190">
        <f>'6. SCO'!H23</f>
        <v>0</v>
      </c>
      <c r="V10" s="1190">
        <f>'6. SCO'!I23</f>
        <v>0</v>
      </c>
      <c r="W10" s="1190">
        <f>'6. SCO'!J23</f>
        <v>0</v>
      </c>
      <c r="X10" s="1190">
        <f>'6. SCO'!K23</f>
        <v>0</v>
      </c>
      <c r="Y10" s="1190">
        <f>'6. SCO'!L23</f>
        <v>0</v>
      </c>
      <c r="Z10" s="1190">
        <f>'6. SCO'!M23</f>
        <v>0</v>
      </c>
      <c r="AA10" s="1190">
        <f>'6. SCO'!N23</f>
        <v>0</v>
      </c>
      <c r="AB10" s="1190">
        <f>'6. SCO'!O23</f>
        <v>0</v>
      </c>
      <c r="AC10" s="1190">
        <f>'6. SCO'!P23</f>
        <v>0</v>
      </c>
      <c r="AD10" s="1190">
        <f>'6. SCO'!Q23</f>
        <v>0</v>
      </c>
      <c r="AE10" s="756">
        <f>'7. SCO-II'!C23</f>
        <v>0</v>
      </c>
      <c r="AF10" s="756">
        <f>'7. SCO-II'!D23</f>
        <v>0</v>
      </c>
      <c r="AG10" s="756">
        <f>'7. SCO-II'!E23</f>
        <v>0</v>
      </c>
      <c r="AH10" s="756">
        <f>'7. SCO-II'!F23</f>
        <v>0</v>
      </c>
      <c r="AI10" s="756">
        <f>'7. SCO-II'!G23</f>
        <v>0</v>
      </c>
      <c r="AJ10" s="756">
        <f>'7. SCO-II'!H23</f>
        <v>0</v>
      </c>
      <c r="AK10" s="756">
        <f>'7. SCO-II'!I23</f>
        <v>0</v>
      </c>
      <c r="AL10" s="756">
        <f>'7. SCO-II'!J23</f>
        <v>0</v>
      </c>
      <c r="AM10" s="756">
        <f>'7. SCO-II'!K23</f>
        <v>0</v>
      </c>
      <c r="AN10" s="756">
        <f>'7. SCO-II'!L23</f>
        <v>0</v>
      </c>
      <c r="AO10" s="756">
        <f>'7. SCO-II'!M23</f>
        <v>0</v>
      </c>
      <c r="AP10" s="756">
        <f>'7. SCO-II'!N23</f>
        <v>0</v>
      </c>
      <c r="AQ10" s="756">
        <f>'7. SCO-II'!O23</f>
        <v>0</v>
      </c>
      <c r="AR10" s="756">
        <f>'7. SCO-II'!P23</f>
        <v>0</v>
      </c>
      <c r="AS10" s="756">
        <f>'7. SCO-II'!Q23</f>
        <v>0</v>
      </c>
      <c r="AT10" s="756">
        <f>'7. SCO-II'!R23</f>
        <v>0</v>
      </c>
      <c r="AU10" s="756">
        <f>'8. RPS II RenEn'!C23</f>
        <v>0</v>
      </c>
      <c r="AV10" s="756">
        <f>'8. RPS II RenEn'!D23</f>
        <v>0</v>
      </c>
      <c r="AW10" s="756">
        <f>'8. RPS II RenEn'!E23</f>
        <v>0</v>
      </c>
      <c r="AX10" s="756">
        <f>'8. RPS II RenEn'!F23</f>
        <v>0</v>
      </c>
      <c r="AY10" s="756">
        <f>'8. RPS II RenEn'!G23</f>
        <v>0</v>
      </c>
      <c r="AZ10" s="756">
        <f>'8. RPS II RenEn'!H23</f>
        <v>0</v>
      </c>
      <c r="BA10" s="756">
        <f>'8. RPS II RenEn'!I23</f>
        <v>0</v>
      </c>
      <c r="BB10" s="756">
        <f>'8. RPS II RenEn'!J23</f>
        <v>0</v>
      </c>
      <c r="BC10" s="756">
        <f>'8. RPS II RenEn'!K23</f>
        <v>0</v>
      </c>
      <c r="BD10" s="756">
        <f>'8. RPS II RenEn'!L23</f>
        <v>0</v>
      </c>
      <c r="BE10" s="756">
        <f>'8. RPS II RenEn'!M23</f>
        <v>0</v>
      </c>
      <c r="BF10" s="756">
        <f>'9. RPS II WasteEn'!C23</f>
        <v>0</v>
      </c>
      <c r="BG10" s="756">
        <f>'9. RPS II WasteEn'!D23</f>
        <v>0</v>
      </c>
      <c r="BH10" s="756">
        <f>'9. RPS II WasteEn'!E23</f>
        <v>0</v>
      </c>
      <c r="BI10" s="756">
        <f>'9. RPS II WasteEn'!F23</f>
        <v>0</v>
      </c>
      <c r="BJ10" s="756">
        <f>'9. RPS II WasteEn'!G23</f>
        <v>0</v>
      </c>
      <c r="BK10" s="756">
        <f>'9. RPS II WasteEn'!H23</f>
        <v>0</v>
      </c>
      <c r="BL10" s="756">
        <f>'9. RPS II WasteEn'!I23</f>
        <v>0</v>
      </c>
      <c r="BM10" s="756">
        <f>'9. RPS II WasteEn'!J23</f>
        <v>0</v>
      </c>
      <c r="BN10" s="756">
        <f>'9. RPS II WasteEn'!K23</f>
        <v>0</v>
      </c>
      <c r="BO10" s="756">
        <f>'9. RPS II WasteEn'!L23</f>
        <v>0</v>
      </c>
      <c r="BP10" s="756">
        <f>'9. RPS II WasteEn'!M23</f>
        <v>0</v>
      </c>
      <c r="BQ10" s="756">
        <f>'10. APS'!C23</f>
        <v>0</v>
      </c>
      <c r="BR10" s="756">
        <f>'10. APS'!D23</f>
        <v>0</v>
      </c>
      <c r="BS10" s="756">
        <f>'10. APS'!E23</f>
        <v>0</v>
      </c>
      <c r="BT10" s="756">
        <f>'10. APS'!F23</f>
        <v>0</v>
      </c>
      <c r="BU10" s="756">
        <f>'10. APS'!G23</f>
        <v>0</v>
      </c>
      <c r="BV10" s="756">
        <f>'10. APS'!H23</f>
        <v>0</v>
      </c>
      <c r="BW10" s="756">
        <f>'10. APS'!I23</f>
        <v>0</v>
      </c>
      <c r="BX10" s="756">
        <f>'10. APS'!J23</f>
        <v>0</v>
      </c>
      <c r="BY10" s="756">
        <f>'10. APS'!K23</f>
        <v>0</v>
      </c>
      <c r="BZ10" s="756">
        <f>'10. APS'!L23</f>
        <v>0</v>
      </c>
      <c r="CA10" s="756">
        <f>'10. APS'!M23</f>
        <v>0</v>
      </c>
      <c r="CB10" s="756">
        <f>'11. CES'!C23</f>
        <v>0</v>
      </c>
      <c r="CC10" s="756">
        <f>'11. CES'!D23</f>
        <v>0</v>
      </c>
      <c r="CD10" s="756">
        <f>'11. CES'!E23</f>
        <v>0</v>
      </c>
      <c r="CE10" s="756">
        <f>'11. CES'!F23</f>
        <v>0</v>
      </c>
      <c r="CF10" s="756">
        <f>'11. CES'!G23</f>
        <v>0</v>
      </c>
      <c r="CG10" s="756">
        <f>'11. CES'!H23</f>
        <v>0</v>
      </c>
      <c r="CH10" s="756">
        <f>'11. CES'!I23</f>
        <v>0</v>
      </c>
      <c r="CI10" s="756">
        <f>'11. CES'!J23</f>
        <v>0</v>
      </c>
      <c r="CJ10" s="756">
        <f>'11. CES'!K23</f>
        <v>0</v>
      </c>
      <c r="CK10" s="756">
        <f>'11. CES'!L23</f>
        <v>0</v>
      </c>
      <c r="CL10" s="756">
        <f>'11. CES'!M23</f>
        <v>0</v>
      </c>
      <c r="CM10" s="756">
        <f>'11. CES'!N23</f>
        <v>0</v>
      </c>
      <c r="CN10" s="756">
        <f>'11. CES'!O23</f>
        <v>0</v>
      </c>
      <c r="CO10" s="756">
        <f>'11. CES'!P23</f>
        <v>0</v>
      </c>
      <c r="CP10" s="756">
        <f>'11. CES'!Q23</f>
        <v>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DC49"/>
  <sheetViews>
    <sheetView showWhiteSpace="0" view="pageLayout" topLeftCell="A10" zoomScale="90" zoomScaleNormal="90" zoomScaleSheetLayoutView="80" zoomScalePageLayoutView="90" workbookViewId="0">
      <selection activeCell="C29" sqref="C29"/>
    </sheetView>
  </sheetViews>
  <sheetFormatPr defaultColWidth="8.85546875" defaultRowHeight="12.75" x14ac:dyDescent="0.2"/>
  <cols>
    <col min="1" max="1" width="3" bestFit="1" customWidth="1"/>
    <col min="2" max="5" width="10.42578125" customWidth="1"/>
    <col min="6" max="6" width="13.42578125" customWidth="1"/>
    <col min="7" max="7" width="12.5703125" bestFit="1" customWidth="1"/>
    <col min="8" max="8" width="11.42578125" customWidth="1"/>
    <col min="9" max="9" width="10.85546875" customWidth="1"/>
    <col min="10" max="10" width="11.85546875" customWidth="1"/>
    <col min="11" max="17" width="10.42578125" customWidth="1"/>
  </cols>
  <sheetData>
    <row r="1" spans="1:107" ht="18.75" customHeight="1" x14ac:dyDescent="0.2">
      <c r="B1" s="1301" t="str">
        <f>'1. Prelim'!B1:I1</f>
        <v>RPS/APS/CES 2018 Annual Compliance Workbook</v>
      </c>
      <c r="C1" s="1301"/>
      <c r="D1" s="1301"/>
      <c r="E1" s="1301"/>
      <c r="F1" s="1301"/>
      <c r="G1" s="1301"/>
      <c r="H1" s="1301"/>
      <c r="I1" s="1301"/>
      <c r="J1" s="1301"/>
      <c r="K1" s="1301"/>
      <c r="L1" s="1301"/>
      <c r="M1" s="1301"/>
      <c r="N1" s="1301"/>
      <c r="O1" s="1301"/>
      <c r="P1" s="1301"/>
      <c r="Q1" s="1301"/>
    </row>
    <row r="2" spans="1:107" ht="7.5" customHeight="1" thickBot="1" x14ac:dyDescent="0.3">
      <c r="A2" s="96"/>
      <c r="B2" s="33"/>
      <c r="C2" s="33"/>
      <c r="D2" s="33"/>
      <c r="E2" s="97"/>
      <c r="F2" s="33"/>
      <c r="G2" s="33"/>
      <c r="H2" s="33"/>
      <c r="I2" s="30"/>
      <c r="J2" s="30"/>
      <c r="K2" s="30"/>
      <c r="L2" s="30"/>
      <c r="M2" s="30"/>
      <c r="N2" s="30"/>
      <c r="O2" s="30"/>
      <c r="P2" s="30"/>
      <c r="Q2" s="30"/>
    </row>
    <row r="3" spans="1:107" s="63" customFormat="1" ht="15" customHeight="1" thickBot="1" x14ac:dyDescent="0.25">
      <c r="A3" s="76"/>
      <c r="B3" s="1232" t="s">
        <v>640</v>
      </c>
      <c r="C3" s="1233"/>
      <c r="D3" s="1233"/>
      <c r="E3" s="1233"/>
      <c r="F3" s="1233"/>
      <c r="G3" s="1233"/>
      <c r="H3" s="1233"/>
      <c r="I3" s="1233"/>
      <c r="J3" s="1233"/>
      <c r="K3" s="1233"/>
      <c r="L3" s="1233"/>
      <c r="M3" s="1233"/>
      <c r="N3" s="1233"/>
      <c r="O3" s="1233"/>
      <c r="P3" s="1233"/>
      <c r="Q3" s="1234"/>
    </row>
    <row r="4" spans="1:107" s="76" customFormat="1" ht="7.5" customHeight="1" thickBot="1" x14ac:dyDescent="0.25">
      <c r="B4" s="77" t="s">
        <v>202</v>
      </c>
      <c r="C4" s="77"/>
      <c r="D4" s="77"/>
      <c r="E4" s="77"/>
      <c r="F4" s="77"/>
      <c r="G4" s="77"/>
      <c r="H4" s="68"/>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row>
    <row r="5" spans="1:107" ht="22.5" customHeight="1" thickBot="1" x14ac:dyDescent="0.3">
      <c r="A5" s="61"/>
      <c r="B5" s="1211">
        <f>'0. FilerInfo'!C14</f>
        <v>0</v>
      </c>
      <c r="C5" s="1284"/>
      <c r="D5" s="1284"/>
      <c r="E5" s="1284"/>
      <c r="F5" s="1284"/>
      <c r="G5" s="1284"/>
      <c r="H5" s="1284"/>
      <c r="I5" s="1284"/>
      <c r="J5" s="1284"/>
      <c r="K5" s="1284"/>
      <c r="L5" s="1284"/>
      <c r="M5" s="1284"/>
      <c r="N5" s="1284"/>
      <c r="O5" s="1284"/>
      <c r="P5" s="1284"/>
      <c r="Q5" s="1285"/>
    </row>
    <row r="6" spans="1:107" s="5" customFormat="1" ht="7.5" customHeight="1" x14ac:dyDescent="0.25">
      <c r="A6" s="61"/>
      <c r="B6" s="1214"/>
      <c r="C6" s="1214"/>
      <c r="D6" s="1214"/>
      <c r="E6" s="1214"/>
      <c r="F6" s="1214"/>
      <c r="G6" s="33"/>
      <c r="H6" s="33"/>
      <c r="I6" s="33"/>
      <c r="J6" s="33"/>
      <c r="K6" s="33"/>
      <c r="L6" s="33"/>
      <c r="M6" s="33"/>
      <c r="N6" s="33"/>
      <c r="O6" s="33"/>
      <c r="P6" s="33"/>
      <c r="Q6" s="33"/>
    </row>
    <row r="7" spans="1:107" s="5" customFormat="1" ht="15" customHeight="1" x14ac:dyDescent="0.25">
      <c r="A7" s="33"/>
      <c r="B7" s="1323" t="s">
        <v>824</v>
      </c>
      <c r="C7" s="1323"/>
      <c r="D7" s="1323"/>
      <c r="E7" s="1323"/>
      <c r="F7" s="1323"/>
      <c r="G7" s="1323"/>
      <c r="H7" s="1323"/>
      <c r="I7" s="1323"/>
      <c r="J7" s="1323"/>
      <c r="K7" s="1323"/>
      <c r="L7" s="1323"/>
      <c r="M7" s="1323"/>
      <c r="N7" s="1323"/>
      <c r="O7" s="1323"/>
      <c r="P7" s="1323"/>
      <c r="Q7" s="1323"/>
    </row>
    <row r="8" spans="1:107" s="5" customFormat="1" ht="7.5" customHeight="1" thickBot="1" x14ac:dyDescent="0.3">
      <c r="A8" s="33"/>
      <c r="B8" s="374"/>
      <c r="C8" s="374"/>
      <c r="D8" s="374"/>
      <c r="E8" s="374"/>
      <c r="F8" s="374"/>
      <c r="G8" s="374"/>
      <c r="H8" s="79"/>
      <c r="I8" s="33"/>
      <c r="J8" s="33"/>
      <c r="K8" s="33"/>
      <c r="L8" s="33"/>
      <c r="M8" s="33"/>
      <c r="N8" s="33"/>
      <c r="O8" s="33"/>
      <c r="P8" s="33"/>
      <c r="Q8" s="33"/>
    </row>
    <row r="9" spans="1:107" s="1" customFormat="1" ht="19.5" customHeight="1" thickBot="1" x14ac:dyDescent="0.25">
      <c r="A9" s="116"/>
      <c r="B9" s="1320" t="s">
        <v>433</v>
      </c>
      <c r="C9" s="1321"/>
      <c r="D9" s="1321"/>
      <c r="E9" s="1321"/>
      <c r="F9" s="1321"/>
      <c r="G9" s="1321"/>
      <c r="H9" s="1321"/>
      <c r="I9" s="1321"/>
      <c r="J9" s="1321"/>
      <c r="K9" s="1321"/>
      <c r="L9" s="1321"/>
      <c r="M9" s="1321"/>
      <c r="N9" s="1321"/>
      <c r="O9" s="1321"/>
      <c r="P9" s="1321"/>
      <c r="Q9" s="1322"/>
    </row>
    <row r="10" spans="1:107" ht="7.5" customHeight="1" thickBot="1" x14ac:dyDescent="0.25">
      <c r="A10" s="30"/>
      <c r="B10" s="30"/>
      <c r="C10" s="30"/>
      <c r="D10" s="30"/>
      <c r="E10" s="30"/>
      <c r="F10" s="30"/>
      <c r="G10" s="30"/>
      <c r="H10" s="341"/>
      <c r="I10" s="30"/>
      <c r="J10" s="30"/>
      <c r="K10" s="30"/>
      <c r="L10" s="30"/>
      <c r="M10" s="30"/>
      <c r="N10" s="30"/>
    </row>
    <row r="11" spans="1:107" s="37" customFormat="1" ht="9.75" customHeight="1" thickBot="1" x14ac:dyDescent="0.25">
      <c r="A11" s="342" t="s">
        <v>188</v>
      </c>
      <c r="B11" s="375" t="s">
        <v>189</v>
      </c>
      <c r="C11" s="376" t="s">
        <v>190</v>
      </c>
      <c r="D11" s="342" t="s">
        <v>191</v>
      </c>
      <c r="E11" s="377" t="s">
        <v>192</v>
      </c>
      <c r="F11" s="376" t="s">
        <v>208</v>
      </c>
      <c r="G11" s="377" t="s">
        <v>193</v>
      </c>
      <c r="H11" s="376" t="s">
        <v>194</v>
      </c>
      <c r="I11" s="377" t="s">
        <v>195</v>
      </c>
      <c r="J11" s="378" t="s">
        <v>196</v>
      </c>
      <c r="K11" s="378" t="s">
        <v>197</v>
      </c>
      <c r="L11" s="377" t="s">
        <v>198</v>
      </c>
      <c r="M11" s="379" t="s">
        <v>209</v>
      </c>
      <c r="N11" s="379" t="s">
        <v>210</v>
      </c>
      <c r="O11" s="379" t="s">
        <v>212</v>
      </c>
      <c r="P11" s="379" t="s">
        <v>108</v>
      </c>
      <c r="Q11" s="379" t="s">
        <v>109</v>
      </c>
    </row>
    <row r="12" spans="1:107" ht="17.25" customHeight="1" thickBot="1" x14ac:dyDescent="0.25">
      <c r="A12" s="665"/>
      <c r="B12" s="667"/>
      <c r="C12" s="667"/>
      <c r="D12" s="667"/>
      <c r="E12" s="667"/>
      <c r="F12" s="667"/>
      <c r="G12" s="667"/>
      <c r="H12" s="667"/>
      <c r="I12" s="667"/>
      <c r="J12" s="1324" t="s">
        <v>502</v>
      </c>
      <c r="K12" s="1325"/>
      <c r="L12" s="675">
        <v>1.1410999999999999E-2</v>
      </c>
      <c r="M12" s="675">
        <v>1.7902999999999999E-2</v>
      </c>
      <c r="N12" s="1335" t="s">
        <v>503</v>
      </c>
      <c r="O12" s="1336"/>
      <c r="P12" s="672">
        <v>0.1</v>
      </c>
      <c r="Q12" s="653"/>
    </row>
    <row r="13" spans="1:107" s="25" customFormat="1" ht="122.25" customHeight="1" thickBot="1" x14ac:dyDescent="0.25">
      <c r="A13" s="380"/>
      <c r="B13" s="350" t="s">
        <v>199</v>
      </c>
      <c r="C13" s="403" t="s">
        <v>454</v>
      </c>
      <c r="D13" s="382" t="s">
        <v>455</v>
      </c>
      <c r="E13" s="382" t="s">
        <v>456</v>
      </c>
      <c r="F13" s="663" t="s">
        <v>495</v>
      </c>
      <c r="G13" s="668" t="s">
        <v>457</v>
      </c>
      <c r="H13" s="669" t="s">
        <v>462</v>
      </c>
      <c r="I13" s="668" t="s">
        <v>463</v>
      </c>
      <c r="J13" s="417" t="s">
        <v>458</v>
      </c>
      <c r="K13" s="914" t="s">
        <v>170</v>
      </c>
      <c r="L13" s="915" t="s">
        <v>415</v>
      </c>
      <c r="M13" s="916" t="s">
        <v>416</v>
      </c>
      <c r="N13" s="696" t="s">
        <v>459</v>
      </c>
      <c r="O13" s="668" t="s">
        <v>460</v>
      </c>
      <c r="P13" s="384" t="s">
        <v>9</v>
      </c>
      <c r="Q13" s="564" t="s">
        <v>461</v>
      </c>
    </row>
    <row r="14" spans="1:107" s="8" customFormat="1" ht="9.75" customHeight="1" thickBot="1" x14ac:dyDescent="0.25">
      <c r="A14" s="385"/>
      <c r="B14" s="386"/>
      <c r="C14" s="838" t="s">
        <v>200</v>
      </c>
      <c r="D14" s="666" t="s">
        <v>200</v>
      </c>
      <c r="E14" s="347" t="s">
        <v>200</v>
      </c>
      <c r="F14" s="343" t="s">
        <v>200</v>
      </c>
      <c r="G14" s="346" t="s">
        <v>200</v>
      </c>
      <c r="H14" s="348" t="s">
        <v>200</v>
      </c>
      <c r="I14" s="839" t="s">
        <v>200</v>
      </c>
      <c r="J14" s="343" t="s">
        <v>200</v>
      </c>
      <c r="K14" s="839" t="s">
        <v>200</v>
      </c>
      <c r="L14" s="347" t="s">
        <v>200</v>
      </c>
      <c r="M14" s="344" t="s">
        <v>200</v>
      </c>
      <c r="N14" s="347" t="s">
        <v>200</v>
      </c>
      <c r="O14" s="344" t="s">
        <v>200</v>
      </c>
      <c r="P14" s="344" t="s">
        <v>200</v>
      </c>
      <c r="Q14" s="347" t="s">
        <v>200</v>
      </c>
    </row>
    <row r="15" spans="1:107" s="17" customFormat="1" ht="15.75" customHeight="1" x14ac:dyDescent="0.2">
      <c r="A15" s="9">
        <v>1</v>
      </c>
      <c r="B15" s="179">
        <f>'1. Prelim'!B24</f>
        <v>0</v>
      </c>
      <c r="C15" s="43">
        <f>'1. Prelim'!C24</f>
        <v>0</v>
      </c>
      <c r="D15" s="171">
        <f>'2. SCO Load Allocation'!F46</f>
        <v>0</v>
      </c>
      <c r="E15" s="86">
        <f>'2. SCO Load Allocation'!G46</f>
        <v>0</v>
      </c>
      <c r="F15" s="55"/>
      <c r="G15" s="152"/>
      <c r="H15" s="55"/>
      <c r="I15" s="87"/>
      <c r="J15" s="646">
        <f>MAX(N15-SUM(F15:I15),0)</f>
        <v>0</v>
      </c>
      <c r="K15" s="387">
        <f>SUM(F15:J15)</f>
        <v>0</v>
      </c>
      <c r="L15" s="707">
        <f>ROUNDUP((L$12*D15),0)</f>
        <v>0</v>
      </c>
      <c r="M15" s="707">
        <f>ROUNDUP((M$12*E15),0)</f>
        <v>0</v>
      </c>
      <c r="N15" s="406">
        <f>L15+M15</f>
        <v>0</v>
      </c>
      <c r="O15" s="507"/>
      <c r="P15" s="510"/>
      <c r="Q15" s="513"/>
    </row>
    <row r="16" spans="1:107" s="17" customFormat="1" ht="15.75" customHeight="1" x14ac:dyDescent="0.2">
      <c r="A16" s="10">
        <v>2</v>
      </c>
      <c r="B16" s="180">
        <f>'1. Prelim'!B25</f>
        <v>0</v>
      </c>
      <c r="C16" s="43">
        <f>'1. Prelim'!C25</f>
        <v>0</v>
      </c>
      <c r="D16" s="168">
        <f>'2. SCO Load Allocation'!F47</f>
        <v>0</v>
      </c>
      <c r="E16" s="169">
        <f>'2. SCO Load Allocation'!G47</f>
        <v>0</v>
      </c>
      <c r="F16" s="40"/>
      <c r="G16" s="153"/>
      <c r="H16" s="40"/>
      <c r="I16" s="41"/>
      <c r="J16" s="647">
        <f t="shared" ref="J16:J22" si="0">MAX(N16-SUM(F16:I16),0)</f>
        <v>0</v>
      </c>
      <c r="K16" s="388">
        <f t="shared" ref="K16:K22" si="1">SUM(F16:J16)</f>
        <v>0</v>
      </c>
      <c r="L16" s="541">
        <f t="shared" ref="L16:L22" si="2">ROUNDUP((L$12*D16),0)</f>
        <v>0</v>
      </c>
      <c r="M16" s="541">
        <f t="shared" ref="M16:M22" si="3">ROUNDUP((M$12*E16),0)</f>
        <v>0</v>
      </c>
      <c r="N16" s="407">
        <f t="shared" ref="N16:N22" si="4">L16+M16</f>
        <v>0</v>
      </c>
      <c r="O16" s="508"/>
      <c r="P16" s="511"/>
      <c r="Q16" s="514"/>
    </row>
    <row r="17" spans="1:17" s="17" customFormat="1" ht="15.75" customHeight="1" x14ac:dyDescent="0.2">
      <c r="A17" s="10">
        <v>3</v>
      </c>
      <c r="B17" s="180">
        <f>'1. Prelim'!B26</f>
        <v>0</v>
      </c>
      <c r="C17" s="43">
        <f>'1. Prelim'!C26</f>
        <v>0</v>
      </c>
      <c r="D17" s="168">
        <f>'2. SCO Load Allocation'!F48</f>
        <v>0</v>
      </c>
      <c r="E17" s="169">
        <f>'2. SCO Load Allocation'!G48</f>
        <v>0</v>
      </c>
      <c r="F17" s="40"/>
      <c r="G17" s="153"/>
      <c r="H17" s="40"/>
      <c r="I17" s="41"/>
      <c r="J17" s="647">
        <f t="shared" si="0"/>
        <v>0</v>
      </c>
      <c r="K17" s="388">
        <f t="shared" si="1"/>
        <v>0</v>
      </c>
      <c r="L17" s="541">
        <f t="shared" si="2"/>
        <v>0</v>
      </c>
      <c r="M17" s="541">
        <f t="shared" si="3"/>
        <v>0</v>
      </c>
      <c r="N17" s="407">
        <f t="shared" si="4"/>
        <v>0</v>
      </c>
      <c r="O17" s="508"/>
      <c r="P17" s="511"/>
      <c r="Q17" s="514"/>
    </row>
    <row r="18" spans="1:17" s="17" customFormat="1" ht="15.75" customHeight="1" x14ac:dyDescent="0.2">
      <c r="A18" s="10">
        <v>4</v>
      </c>
      <c r="B18" s="180">
        <f>'1. Prelim'!B27</f>
        <v>0</v>
      </c>
      <c r="C18" s="43">
        <f>'1. Prelim'!C27</f>
        <v>0</v>
      </c>
      <c r="D18" s="168">
        <f>'2. SCO Load Allocation'!F49</f>
        <v>0</v>
      </c>
      <c r="E18" s="169">
        <f>'2. SCO Load Allocation'!G49</f>
        <v>0</v>
      </c>
      <c r="F18" s="40"/>
      <c r="G18" s="153"/>
      <c r="H18" s="40"/>
      <c r="I18" s="41"/>
      <c r="J18" s="647">
        <f t="shared" si="0"/>
        <v>0</v>
      </c>
      <c r="K18" s="388">
        <f t="shared" si="1"/>
        <v>0</v>
      </c>
      <c r="L18" s="541">
        <f t="shared" si="2"/>
        <v>0</v>
      </c>
      <c r="M18" s="541">
        <f t="shared" si="3"/>
        <v>0</v>
      </c>
      <c r="N18" s="407">
        <f t="shared" si="4"/>
        <v>0</v>
      </c>
      <c r="O18" s="508"/>
      <c r="P18" s="511"/>
      <c r="Q18" s="514"/>
    </row>
    <row r="19" spans="1:17" s="17" customFormat="1" ht="15.75" customHeight="1" x14ac:dyDescent="0.2">
      <c r="A19" s="10">
        <v>5</v>
      </c>
      <c r="B19" s="180">
        <f>'1. Prelim'!B28</f>
        <v>0</v>
      </c>
      <c r="C19" s="43">
        <f>'1. Prelim'!C28</f>
        <v>0</v>
      </c>
      <c r="D19" s="168">
        <f>'2. SCO Load Allocation'!F50</f>
        <v>0</v>
      </c>
      <c r="E19" s="169">
        <f>'2. SCO Load Allocation'!G50</f>
        <v>0</v>
      </c>
      <c r="F19" s="40"/>
      <c r="G19" s="153"/>
      <c r="H19" s="40"/>
      <c r="I19" s="41"/>
      <c r="J19" s="647">
        <f t="shared" si="0"/>
        <v>0</v>
      </c>
      <c r="K19" s="388">
        <f t="shared" si="1"/>
        <v>0</v>
      </c>
      <c r="L19" s="541">
        <f t="shared" si="2"/>
        <v>0</v>
      </c>
      <c r="M19" s="541">
        <f t="shared" si="3"/>
        <v>0</v>
      </c>
      <c r="N19" s="407">
        <f t="shared" si="4"/>
        <v>0</v>
      </c>
      <c r="O19" s="508"/>
      <c r="P19" s="511"/>
      <c r="Q19" s="514"/>
    </row>
    <row r="20" spans="1:17" s="17" customFormat="1" ht="15.75" customHeight="1" x14ac:dyDescent="0.2">
      <c r="A20" s="10">
        <v>6</v>
      </c>
      <c r="B20" s="180">
        <f>'1. Prelim'!B29</f>
        <v>0</v>
      </c>
      <c r="C20" s="43">
        <f>'1. Prelim'!C29</f>
        <v>0</v>
      </c>
      <c r="D20" s="168">
        <f>'2. SCO Load Allocation'!F51</f>
        <v>0</v>
      </c>
      <c r="E20" s="169">
        <f>'2. SCO Load Allocation'!G51</f>
        <v>0</v>
      </c>
      <c r="F20" s="40"/>
      <c r="G20" s="153"/>
      <c r="H20" s="40"/>
      <c r="I20" s="41"/>
      <c r="J20" s="647">
        <f t="shared" si="0"/>
        <v>0</v>
      </c>
      <c r="K20" s="388">
        <f t="shared" si="1"/>
        <v>0</v>
      </c>
      <c r="L20" s="541">
        <f t="shared" si="2"/>
        <v>0</v>
      </c>
      <c r="M20" s="541">
        <f t="shared" si="3"/>
        <v>0</v>
      </c>
      <c r="N20" s="407">
        <f t="shared" si="4"/>
        <v>0</v>
      </c>
      <c r="O20" s="508"/>
      <c r="P20" s="511"/>
      <c r="Q20" s="514"/>
    </row>
    <row r="21" spans="1:17" s="17" customFormat="1" ht="15.75" customHeight="1" x14ac:dyDescent="0.2">
      <c r="A21" s="10">
        <v>7</v>
      </c>
      <c r="B21" s="180">
        <f>'1. Prelim'!B30</f>
        <v>0</v>
      </c>
      <c r="C21" s="43">
        <f>'1. Prelim'!C30</f>
        <v>0</v>
      </c>
      <c r="D21" s="168">
        <f>'2. SCO Load Allocation'!F52</f>
        <v>0</v>
      </c>
      <c r="E21" s="169">
        <f>'2. SCO Load Allocation'!G52</f>
        <v>0</v>
      </c>
      <c r="F21" s="40"/>
      <c r="G21" s="153"/>
      <c r="H21" s="40"/>
      <c r="I21" s="41"/>
      <c r="J21" s="647">
        <f t="shared" si="0"/>
        <v>0</v>
      </c>
      <c r="K21" s="388">
        <f t="shared" si="1"/>
        <v>0</v>
      </c>
      <c r="L21" s="541">
        <f t="shared" si="2"/>
        <v>0</v>
      </c>
      <c r="M21" s="541">
        <f t="shared" si="3"/>
        <v>0</v>
      </c>
      <c r="N21" s="407">
        <f t="shared" si="4"/>
        <v>0</v>
      </c>
      <c r="O21" s="508"/>
      <c r="P21" s="511"/>
      <c r="Q21" s="514"/>
    </row>
    <row r="22" spans="1:17" s="17" customFormat="1" ht="15.75" customHeight="1" thickBot="1" x14ac:dyDescent="0.25">
      <c r="A22" s="10">
        <v>8</v>
      </c>
      <c r="B22" s="181">
        <f>'1. Prelim'!B31</f>
        <v>0</v>
      </c>
      <c r="C22" s="173">
        <f>'1. Prelim'!C31</f>
        <v>0</v>
      </c>
      <c r="D22" s="172">
        <f>'2. SCO Load Allocation'!F53</f>
        <v>0</v>
      </c>
      <c r="E22" s="170">
        <f>'2. SCO Load Allocation'!G53</f>
        <v>0</v>
      </c>
      <c r="F22" s="91"/>
      <c r="G22" s="154"/>
      <c r="H22" s="91"/>
      <c r="I22" s="92"/>
      <c r="J22" s="648">
        <f t="shared" si="0"/>
        <v>0</v>
      </c>
      <c r="K22" s="389">
        <f t="shared" si="1"/>
        <v>0</v>
      </c>
      <c r="L22" s="543">
        <f t="shared" si="2"/>
        <v>0</v>
      </c>
      <c r="M22" s="543">
        <f t="shared" si="3"/>
        <v>0</v>
      </c>
      <c r="N22" s="409">
        <f t="shared" si="4"/>
        <v>0</v>
      </c>
      <c r="O22" s="509"/>
      <c r="P22" s="512"/>
      <c r="Q22" s="515"/>
    </row>
    <row r="23" spans="1:17" s="17" customFormat="1" ht="21" customHeight="1" thickBot="1" x14ac:dyDescent="0.25">
      <c r="A23" s="81"/>
      <c r="B23" s="368" t="s">
        <v>201</v>
      </c>
      <c r="C23" s="391">
        <f>'1. Prelim'!C32</f>
        <v>0</v>
      </c>
      <c r="D23" s="391">
        <f>'2. SCO Load Allocation'!F54</f>
        <v>0</v>
      </c>
      <c r="E23" s="390">
        <f>'2. SCO Load Allocation'!G54</f>
        <v>0</v>
      </c>
      <c r="F23" s="390">
        <f>SUM(F15:F22)</f>
        <v>0</v>
      </c>
      <c r="G23" s="390">
        <f>SUM(G15:G22)</f>
        <v>0</v>
      </c>
      <c r="H23" s="390">
        <f t="shared" ref="H23:I23" si="5">SUM(H15:H22)</f>
        <v>0</v>
      </c>
      <c r="I23" s="390">
        <f t="shared" si="5"/>
        <v>0</v>
      </c>
      <c r="J23" s="390">
        <f t="shared" ref="J23:K23" si="6">ROUND(SUM(J15:J22),0)</f>
        <v>0</v>
      </c>
      <c r="K23" s="390">
        <f t="shared" si="6"/>
        <v>0</v>
      </c>
      <c r="L23" s="391">
        <f t="shared" ref="L23:M23" si="7">SUM(L15:L22)</f>
        <v>0</v>
      </c>
      <c r="M23" s="391">
        <f t="shared" si="7"/>
        <v>0</v>
      </c>
      <c r="N23" s="391">
        <f>SUM(N15:N22)</f>
        <v>0</v>
      </c>
      <c r="O23" s="366">
        <f t="shared" ref="O23" si="8">IF(K23&gt;N23,K23-N23,0)</f>
        <v>0</v>
      </c>
      <c r="P23" s="364">
        <f>ROUNDDOWN($P$12*N23,0)</f>
        <v>0</v>
      </c>
      <c r="Q23" s="542">
        <f>MIN(O23,P23)</f>
        <v>0</v>
      </c>
    </row>
    <row r="24" spans="1:17" s="17" customFormat="1" x14ac:dyDescent="0.2">
      <c r="A24" s="81"/>
      <c r="B24" s="368"/>
      <c r="C24" s="114"/>
      <c r="D24" s="114"/>
      <c r="E24" s="114"/>
      <c r="F24" s="392">
        <f>'1. Prelim'!E43</f>
        <v>0</v>
      </c>
      <c r="G24" s="369">
        <f>'4. Errant'!H14</f>
        <v>0</v>
      </c>
      <c r="H24" s="114"/>
      <c r="I24" s="114"/>
      <c r="J24" s="114"/>
      <c r="K24" s="114"/>
      <c r="L24" s="114"/>
      <c r="M24" s="114"/>
      <c r="N24" s="393"/>
      <c r="O24" s="393"/>
      <c r="P24" s="393"/>
      <c r="Q24" s="393"/>
    </row>
    <row r="25" spans="1:17" s="17" customFormat="1" x14ac:dyDescent="0.2">
      <c r="A25" s="81"/>
      <c r="B25" s="368"/>
      <c r="C25" s="114"/>
      <c r="D25" s="30"/>
      <c r="E25" s="30"/>
      <c r="F25" s="394" t="s">
        <v>95</v>
      </c>
      <c r="G25" s="395" t="s">
        <v>115</v>
      </c>
      <c r="H25" s="114"/>
      <c r="I25" s="114"/>
      <c r="J25" s="114"/>
      <c r="K25" s="114"/>
      <c r="L25" s="114"/>
      <c r="M25" s="114"/>
      <c r="N25" s="46"/>
      <c r="O25" s="46"/>
      <c r="P25" s="46"/>
      <c r="Q25" s="46"/>
    </row>
    <row r="26" spans="1:17" ht="6.75" customHeight="1" thickBot="1" x14ac:dyDescent="0.25">
      <c r="A26" s="99"/>
      <c r="B26" s="30"/>
      <c r="C26" s="30"/>
      <c r="D26" s="396"/>
      <c r="E26" s="397"/>
      <c r="F26" s="30"/>
      <c r="G26" s="30"/>
      <c r="H26" s="30"/>
      <c r="I26" s="30"/>
      <c r="J26" s="121"/>
      <c r="K26" s="30"/>
      <c r="L26" s="30"/>
      <c r="M26" s="30"/>
      <c r="N26" s="30"/>
      <c r="O26" s="30"/>
      <c r="P26" s="30"/>
      <c r="Q26" s="30"/>
    </row>
    <row r="27" spans="1:17" ht="13.5" thickBot="1" x14ac:dyDescent="0.25">
      <c r="A27" s="398"/>
      <c r="B27" s="12"/>
      <c r="C27" t="s">
        <v>226</v>
      </c>
      <c r="E27" s="30"/>
      <c r="F27" s="30"/>
      <c r="G27" s="30"/>
      <c r="H27" s="30"/>
      <c r="I27" s="30"/>
      <c r="J27" s="30"/>
      <c r="K27" s="30"/>
      <c r="L27" s="30"/>
      <c r="M27" s="30"/>
      <c r="N27" s="30"/>
      <c r="O27" s="30"/>
      <c r="P27" s="30"/>
      <c r="Q27" s="30"/>
    </row>
    <row r="28" spans="1:17" s="3" customFormat="1" ht="5.25" customHeight="1" thickBot="1" x14ac:dyDescent="0.25">
      <c r="A28" s="98"/>
      <c r="B28" s="1297"/>
      <c r="C28" s="1298"/>
      <c r="D28" s="1298"/>
      <c r="E28" s="98"/>
      <c r="F28" s="98"/>
      <c r="G28" s="98"/>
      <c r="H28" s="98"/>
      <c r="I28" s="98"/>
      <c r="J28" s="98"/>
      <c r="K28" s="98"/>
      <c r="L28" s="98"/>
      <c r="M28" s="98"/>
      <c r="N28" s="98"/>
      <c r="O28" s="98"/>
      <c r="P28" s="98"/>
      <c r="Q28" s="98"/>
    </row>
    <row r="29" spans="1:17" s="11" customFormat="1" ht="13.35" customHeight="1" thickBot="1" x14ac:dyDescent="0.25">
      <c r="B29" s="370"/>
      <c r="C29" s="25" t="s">
        <v>85</v>
      </c>
      <c r="E29" s="101"/>
      <c r="F29" s="101"/>
      <c r="G29" s="101"/>
      <c r="H29" s="101"/>
      <c r="I29" s="101"/>
      <c r="J29" s="101"/>
      <c r="K29" s="101"/>
      <c r="L29" s="101"/>
      <c r="M29" s="101"/>
      <c r="N29" s="101"/>
      <c r="O29" s="101"/>
      <c r="P29" s="101"/>
      <c r="Q29" s="101"/>
    </row>
    <row r="30" spans="1:17" ht="6.75" customHeight="1" thickBot="1" x14ac:dyDescent="0.25">
      <c r="A30" s="30"/>
      <c r="B30" s="30"/>
      <c r="C30" s="30"/>
      <c r="D30" s="30"/>
      <c r="E30" s="30"/>
      <c r="F30" s="30"/>
      <c r="G30" s="30"/>
      <c r="H30" s="30"/>
      <c r="I30" s="30"/>
      <c r="J30" s="30"/>
      <c r="K30" s="30"/>
      <c r="L30" s="30"/>
      <c r="M30" s="30"/>
      <c r="N30" s="30"/>
      <c r="O30" s="30"/>
      <c r="P30" s="30"/>
      <c r="Q30" s="30"/>
    </row>
    <row r="31" spans="1:17" ht="13.5" thickBot="1" x14ac:dyDescent="0.25">
      <c r="B31" s="14"/>
      <c r="C31" s="25" t="s">
        <v>83</v>
      </c>
      <c r="E31" s="30"/>
      <c r="F31" s="30"/>
      <c r="G31" s="30"/>
      <c r="H31" s="30"/>
      <c r="I31" s="30"/>
      <c r="J31" s="30"/>
      <c r="K31" s="30"/>
      <c r="L31" s="30"/>
      <c r="M31" s="30"/>
      <c r="N31" s="30"/>
      <c r="O31" s="30"/>
      <c r="P31" s="30"/>
      <c r="Q31" s="30"/>
    </row>
    <row r="32" spans="1:17" ht="6.75" customHeight="1" x14ac:dyDescent="0.2">
      <c r="A32" s="30"/>
      <c r="B32" s="30"/>
      <c r="C32" s="30"/>
      <c r="D32" s="30"/>
      <c r="E32" s="30"/>
      <c r="F32" s="30"/>
      <c r="G32" s="30"/>
      <c r="H32" s="30"/>
      <c r="I32" s="30"/>
      <c r="J32" s="30"/>
      <c r="K32" s="30"/>
      <c r="L32" s="30"/>
      <c r="M32" s="30"/>
      <c r="N32" s="30"/>
      <c r="O32" s="30"/>
      <c r="P32" s="30"/>
      <c r="Q32" s="30"/>
    </row>
    <row r="33" spans="1:17" x14ac:dyDescent="0.2">
      <c r="A33" s="30"/>
      <c r="B33" s="100" t="s">
        <v>239</v>
      </c>
      <c r="C33" s="30"/>
      <c r="D33" s="30"/>
      <c r="E33" s="30"/>
      <c r="F33" s="30"/>
      <c r="G33" s="30"/>
      <c r="H33" s="30"/>
      <c r="I33" s="30"/>
      <c r="J33" s="30"/>
      <c r="K33" s="30"/>
      <c r="L33" s="30"/>
      <c r="M33" s="30"/>
      <c r="N33" s="30"/>
      <c r="O33" s="30"/>
      <c r="P33" s="30"/>
      <c r="Q33" s="30"/>
    </row>
    <row r="34" spans="1:17" x14ac:dyDescent="0.2">
      <c r="A34" s="30"/>
      <c r="B34" s="100" t="s">
        <v>12</v>
      </c>
      <c r="C34" s="30"/>
      <c r="D34" s="30"/>
      <c r="E34" s="30"/>
      <c r="F34" s="30"/>
      <c r="G34" s="30"/>
      <c r="H34" s="30"/>
      <c r="I34" s="30"/>
      <c r="J34" s="30"/>
      <c r="K34" s="30"/>
      <c r="L34" s="30"/>
      <c r="M34" s="30"/>
      <c r="N34" s="30"/>
      <c r="O34" s="30"/>
      <c r="P34" s="30"/>
      <c r="Q34" s="30"/>
    </row>
    <row r="35" spans="1:17" ht="6.75" customHeight="1" x14ac:dyDescent="0.2">
      <c r="A35" s="30"/>
      <c r="B35" s="1319" t="s">
        <v>113</v>
      </c>
      <c r="C35" s="1319"/>
      <c r="D35" s="1319"/>
      <c r="E35" s="1319"/>
      <c r="F35" s="1319"/>
      <c r="G35" s="1319"/>
      <c r="H35" s="1319"/>
      <c r="I35" s="1319"/>
      <c r="J35" s="1319"/>
      <c r="K35" s="1319"/>
      <c r="L35" s="1319"/>
      <c r="M35" s="1319"/>
      <c r="N35" s="30"/>
      <c r="O35" s="30"/>
      <c r="P35" s="30"/>
      <c r="Q35" s="30"/>
    </row>
    <row r="36" spans="1:17" ht="12.75" customHeight="1" x14ac:dyDescent="0.2">
      <c r="A36" s="30"/>
      <c r="B36" s="1319"/>
      <c r="C36" s="1319"/>
      <c r="D36" s="1319"/>
      <c r="E36" s="1319"/>
      <c r="F36" s="1319"/>
      <c r="G36" s="1319"/>
      <c r="H36" s="1319"/>
      <c r="I36" s="1319"/>
      <c r="J36" s="1319"/>
      <c r="K36" s="1319"/>
      <c r="L36" s="1319"/>
      <c r="M36" s="1319"/>
      <c r="N36" s="30"/>
      <c r="O36" s="30"/>
      <c r="P36" s="30"/>
      <c r="Q36" s="30"/>
    </row>
    <row r="37" spans="1:17" ht="14.25" customHeight="1" x14ac:dyDescent="0.2">
      <c r="A37" s="30"/>
      <c r="B37" s="399" t="s">
        <v>81</v>
      </c>
      <c r="C37" s="400"/>
      <c r="D37" s="400"/>
      <c r="E37" s="400"/>
      <c r="F37" s="400"/>
      <c r="G37" s="400"/>
      <c r="H37" s="400"/>
      <c r="I37" s="400"/>
      <c r="J37" s="400"/>
      <c r="K37" s="400"/>
      <c r="L37" s="400"/>
      <c r="M37" s="400"/>
      <c r="N37" s="30"/>
      <c r="O37" s="30"/>
      <c r="P37" s="30"/>
      <c r="Q37" s="30"/>
    </row>
    <row r="38" spans="1:17" s="57" customFormat="1" ht="12.75" customHeight="1" x14ac:dyDescent="0.2">
      <c r="A38" s="331"/>
      <c r="B38" s="399" t="s">
        <v>114</v>
      </c>
      <c r="C38" s="400"/>
      <c r="D38" s="400"/>
      <c r="E38" s="400"/>
      <c r="F38" s="400"/>
      <c r="G38" s="400"/>
      <c r="H38" s="400"/>
      <c r="I38" s="400"/>
      <c r="J38" s="400"/>
      <c r="K38" s="400"/>
      <c r="L38" s="400"/>
      <c r="M38" s="400"/>
      <c r="N38" s="331"/>
      <c r="O38" s="331"/>
      <c r="P38" s="331"/>
      <c r="Q38" s="331"/>
    </row>
    <row r="39" spans="1:17" x14ac:dyDescent="0.2">
      <c r="A39" s="373"/>
      <c r="B39" s="373"/>
      <c r="C39" s="373"/>
      <c r="D39" s="373"/>
      <c r="E39" s="373"/>
      <c r="F39" s="373"/>
      <c r="G39" s="373"/>
      <c r="H39" s="373"/>
      <c r="I39" s="373"/>
      <c r="J39" s="373"/>
      <c r="K39" s="373"/>
      <c r="L39" s="373"/>
      <c r="M39" s="373"/>
      <c r="N39" s="373"/>
      <c r="O39" s="373"/>
      <c r="P39" s="373"/>
      <c r="Q39" s="373"/>
    </row>
    <row r="40" spans="1:17" x14ac:dyDescent="0.2">
      <c r="A40" s="30"/>
      <c r="B40" s="30"/>
      <c r="C40" s="30"/>
      <c r="D40" s="30"/>
      <c r="E40" s="30"/>
      <c r="F40" s="30"/>
      <c r="G40" s="30"/>
      <c r="H40" s="30"/>
      <c r="I40" s="30"/>
      <c r="J40" s="30"/>
      <c r="K40" s="30"/>
      <c r="L40" s="30"/>
      <c r="M40" s="30"/>
      <c r="N40" s="30"/>
      <c r="O40" s="30"/>
      <c r="P40" s="30"/>
      <c r="Q40" s="30"/>
    </row>
    <row r="41" spans="1:17" x14ac:dyDescent="0.2">
      <c r="A41" s="30"/>
      <c r="B41" s="30"/>
      <c r="C41" s="30"/>
      <c r="D41" s="30"/>
      <c r="E41" s="30"/>
      <c r="F41" s="30"/>
      <c r="G41" s="30"/>
      <c r="H41" s="30"/>
      <c r="I41" s="30"/>
      <c r="J41" s="30"/>
      <c r="K41" s="30"/>
      <c r="L41" s="30"/>
      <c r="M41" s="30"/>
      <c r="N41" s="30"/>
      <c r="O41" s="30"/>
      <c r="P41" s="30"/>
      <c r="Q41" s="30"/>
    </row>
    <row r="42" spans="1:17" x14ac:dyDescent="0.2">
      <c r="A42" s="30"/>
      <c r="B42" s="30"/>
      <c r="C42" s="30"/>
      <c r="D42" s="30"/>
      <c r="E42" s="30"/>
      <c r="F42" s="30"/>
      <c r="G42" s="30"/>
      <c r="H42" s="30"/>
      <c r="I42" s="30"/>
      <c r="J42" s="30"/>
      <c r="K42" s="30"/>
      <c r="L42" s="30"/>
      <c r="M42" s="30"/>
      <c r="N42" s="30"/>
      <c r="O42" s="30"/>
      <c r="P42" s="30"/>
      <c r="Q42" s="30"/>
    </row>
    <row r="43" spans="1:17" ht="15.75" x14ac:dyDescent="0.25">
      <c r="A43" s="30"/>
      <c r="B43" s="115"/>
      <c r="C43" s="30"/>
      <c r="D43" s="30"/>
      <c r="E43" s="30"/>
      <c r="F43" s="30"/>
      <c r="G43" s="30"/>
      <c r="H43" s="30"/>
      <c r="I43" s="30"/>
      <c r="J43" s="30"/>
      <c r="K43" s="30"/>
      <c r="L43" s="30"/>
      <c r="M43" s="30"/>
      <c r="N43" s="30"/>
      <c r="O43" s="30"/>
      <c r="P43" s="30"/>
      <c r="Q43" s="30"/>
    </row>
    <row r="44" spans="1:17" x14ac:dyDescent="0.2">
      <c r="A44" s="30"/>
      <c r="B44" s="30"/>
      <c r="C44" s="30"/>
      <c r="D44" s="30"/>
      <c r="E44" s="30"/>
      <c r="F44" s="30"/>
      <c r="G44" s="30"/>
      <c r="H44" s="30"/>
      <c r="I44" s="30"/>
      <c r="J44" s="30"/>
      <c r="K44" s="30"/>
      <c r="L44" s="30"/>
      <c r="M44" s="30"/>
      <c r="N44" s="30"/>
      <c r="O44" s="30"/>
      <c r="P44" s="30"/>
      <c r="Q44" s="30"/>
    </row>
    <row r="45" spans="1:17" x14ac:dyDescent="0.2">
      <c r="A45" s="30"/>
      <c r="B45" s="30"/>
      <c r="C45" s="30"/>
      <c r="D45" s="30"/>
      <c r="E45" s="30"/>
      <c r="F45" s="30"/>
      <c r="G45" s="30"/>
      <c r="H45" s="30"/>
      <c r="I45" s="30"/>
      <c r="J45" s="30"/>
      <c r="K45" s="30"/>
      <c r="L45" s="30"/>
      <c r="M45" s="30"/>
      <c r="N45" s="30"/>
      <c r="O45" s="30"/>
      <c r="P45" s="30"/>
      <c r="Q45" s="30"/>
    </row>
    <row r="46" spans="1:17" x14ac:dyDescent="0.2">
      <c r="A46" s="30"/>
      <c r="B46" s="30"/>
      <c r="C46" s="30"/>
      <c r="D46" s="30"/>
      <c r="E46" s="30"/>
      <c r="F46" s="30"/>
      <c r="G46" s="30"/>
      <c r="H46" s="30"/>
      <c r="I46" s="30"/>
      <c r="J46" s="30"/>
      <c r="K46" s="30"/>
      <c r="L46" s="30"/>
      <c r="M46" s="30"/>
      <c r="N46" s="30"/>
      <c r="O46" s="30"/>
      <c r="P46" s="30"/>
      <c r="Q46" s="30"/>
    </row>
    <row r="47" spans="1:17" x14ac:dyDescent="0.2">
      <c r="A47" s="30"/>
      <c r="B47" s="30"/>
      <c r="C47" s="30"/>
      <c r="D47" s="30"/>
      <c r="E47" s="30"/>
      <c r="F47" s="30"/>
      <c r="G47" s="30"/>
      <c r="H47" s="30"/>
      <c r="I47" s="30"/>
      <c r="J47" s="30"/>
      <c r="K47" s="30"/>
      <c r="L47" s="30"/>
      <c r="M47" s="30"/>
      <c r="N47" s="30"/>
    </row>
    <row r="48" spans="1:17" x14ac:dyDescent="0.2">
      <c r="A48" s="30"/>
      <c r="B48" s="30"/>
      <c r="C48" s="30"/>
      <c r="D48" s="30"/>
      <c r="E48" s="30"/>
      <c r="F48" s="30"/>
      <c r="G48" s="30"/>
      <c r="H48" s="30"/>
      <c r="I48" s="30"/>
      <c r="J48" s="30"/>
      <c r="K48" s="30"/>
      <c r="L48" s="30"/>
      <c r="M48" s="30"/>
      <c r="N48" s="30"/>
    </row>
    <row r="49" spans="1:14" x14ac:dyDescent="0.2">
      <c r="A49" s="30"/>
      <c r="B49" s="30"/>
      <c r="C49" s="30"/>
      <c r="D49" s="30"/>
      <c r="E49" s="30"/>
      <c r="F49" s="30"/>
      <c r="G49" s="30"/>
      <c r="H49" s="30"/>
      <c r="I49" s="30"/>
      <c r="J49" s="30"/>
      <c r="K49" s="30"/>
      <c r="L49" s="30"/>
      <c r="M49" s="30"/>
      <c r="N49" s="30"/>
    </row>
  </sheetData>
  <sheetProtection algorithmName="SHA-512" hashValue="KWP6PS1KrD9Id7JwZ/ZthA8CfhKF6wEj3PfVNltA22+PvPxWOQOQJbkaMpthAgpmQxgeZExVnNEXxCeb4CNXsA==" saltValue="ZFWzUyJLvMUlUdc8IRkB5Q==" spinCount="100000" sheet="1" objects="1" scenarios="1"/>
  <protectedRanges>
    <protectedRange sqref="H15:I15 F16:I22" name="Range1"/>
  </protectedRanges>
  <mergeCells count="10">
    <mergeCell ref="B1:Q1"/>
    <mergeCell ref="B35:M36"/>
    <mergeCell ref="B28:D28"/>
    <mergeCell ref="B6:F6"/>
    <mergeCell ref="B3:Q3"/>
    <mergeCell ref="B5:Q5"/>
    <mergeCell ref="B9:Q9"/>
    <mergeCell ref="J12:K12"/>
    <mergeCell ref="N12:O12"/>
    <mergeCell ref="B7:Q7"/>
  </mergeCells>
  <phoneticPr fontId="135" type="noConversion"/>
  <printOptions horizontalCentered="1" verticalCentered="1"/>
  <pageMargins left="0.25" right="0.25" top="0.75" bottom="0.75" header="0.3" footer="0.3"/>
  <pageSetup scale="75" fitToWidth="0" fitToHeight="0" orientation="landscape" r:id="rId1"/>
  <headerFooter scaleWithDoc="0"/>
  <ignoredErrors>
    <ignoredError sqref="G23" formula="1"/>
  </ignoredErrors>
  <extLst>
    <ext xmlns:mx="http://schemas.microsoft.com/office/mac/excel/2008/main" uri="http://schemas.microsoft.com/office/mac/excel/2008/main">
      <mx:PLV Mode="1"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T53"/>
  <sheetViews>
    <sheetView showWhiteSpace="0" view="pageLayout" topLeftCell="E13" zoomScale="90" zoomScalePageLayoutView="90" workbookViewId="0">
      <selection activeCell="O15" sqref="O15"/>
    </sheetView>
  </sheetViews>
  <sheetFormatPr defaultColWidth="8.85546875" defaultRowHeight="12.75" x14ac:dyDescent="0.2"/>
  <cols>
    <col min="1" max="1" width="2.140625" customWidth="1"/>
    <col min="2" max="2" width="19.42578125" customWidth="1"/>
    <col min="3" max="3" width="11.42578125" customWidth="1"/>
    <col min="4" max="4" width="11.140625" customWidth="1"/>
    <col min="5" max="5" width="12.42578125" customWidth="1"/>
    <col min="6" max="7" width="11.7109375" customWidth="1"/>
    <col min="8" max="8" width="11.28515625" customWidth="1"/>
    <col min="9" max="9" width="11" customWidth="1"/>
    <col min="10" max="10" width="11.42578125" customWidth="1"/>
    <col min="11" max="11" width="11.7109375" customWidth="1"/>
    <col min="12" max="12" width="10.7109375" customWidth="1"/>
    <col min="13" max="15" width="11" customWidth="1"/>
    <col min="16" max="16" width="12.85546875" customWidth="1"/>
    <col min="17" max="17" width="10.140625" customWidth="1"/>
    <col min="18" max="18" width="10.85546875" customWidth="1"/>
    <col min="19" max="19" width="1.42578125" customWidth="1"/>
  </cols>
  <sheetData>
    <row r="1" spans="1:20" ht="18.75" customHeight="1" x14ac:dyDescent="0.2">
      <c r="B1" s="1301" t="str">
        <f>'1. Prelim'!B1:F1</f>
        <v>RPS/APS/CES 2018 Annual Compliance Workbook</v>
      </c>
      <c r="C1" s="1301"/>
      <c r="D1" s="1301"/>
      <c r="E1" s="1301"/>
      <c r="F1" s="1301"/>
      <c r="G1" s="1301"/>
      <c r="H1" s="1301"/>
      <c r="I1" s="1301"/>
      <c r="J1" s="1301"/>
      <c r="K1" s="1301"/>
      <c r="L1" s="1301"/>
      <c r="M1" s="1301"/>
      <c r="N1" s="1301"/>
      <c r="O1" s="1301"/>
      <c r="P1" s="1301"/>
      <c r="Q1" s="1301"/>
      <c r="R1" s="1301"/>
      <c r="S1" s="30"/>
      <c r="T1" s="30"/>
    </row>
    <row r="2" spans="1:20" ht="11.25" customHeight="1" thickBot="1" x14ac:dyDescent="0.3">
      <c r="A2" s="96"/>
      <c r="B2" s="33"/>
      <c r="C2" s="33"/>
      <c r="D2" s="33"/>
      <c r="E2" s="97"/>
      <c r="F2" s="97"/>
      <c r="G2" s="33"/>
      <c r="H2" s="33"/>
      <c r="I2" s="33"/>
      <c r="J2" s="30"/>
      <c r="K2" s="30"/>
      <c r="L2" s="30"/>
      <c r="M2" s="30"/>
      <c r="N2" s="30"/>
      <c r="O2" s="30"/>
      <c r="P2" s="30"/>
      <c r="Q2" s="30"/>
      <c r="R2" s="30"/>
      <c r="S2" s="30"/>
      <c r="T2" s="30"/>
    </row>
    <row r="3" spans="1:20" s="63" customFormat="1" ht="15" customHeight="1" thickBot="1" x14ac:dyDescent="0.25">
      <c r="A3" s="76"/>
      <c r="B3" s="1232" t="s">
        <v>640</v>
      </c>
      <c r="C3" s="1233"/>
      <c r="D3" s="1233"/>
      <c r="E3" s="1233"/>
      <c r="F3" s="1233"/>
      <c r="G3" s="1233"/>
      <c r="H3" s="1233"/>
      <c r="I3" s="1233"/>
      <c r="J3" s="1233"/>
      <c r="K3" s="1233"/>
      <c r="L3" s="1233"/>
      <c r="M3" s="1233"/>
      <c r="N3" s="1233"/>
      <c r="O3" s="1233"/>
      <c r="P3" s="1233"/>
      <c r="Q3" s="1233"/>
      <c r="R3" s="1234"/>
      <c r="S3" s="76"/>
      <c r="T3" s="76"/>
    </row>
    <row r="4" spans="1:20" s="76" customFormat="1" ht="7.5" customHeight="1" thickBot="1" x14ac:dyDescent="0.25">
      <c r="B4" s="77" t="s">
        <v>202</v>
      </c>
      <c r="C4" s="77"/>
      <c r="D4" s="77"/>
      <c r="E4" s="77"/>
      <c r="F4" s="77"/>
      <c r="G4" s="77"/>
      <c r="H4" s="77"/>
      <c r="I4" s="68"/>
    </row>
    <row r="5" spans="1:20" ht="22.5" customHeight="1" thickBot="1" x14ac:dyDescent="0.3">
      <c r="A5" s="61"/>
      <c r="B5" s="1211">
        <f>'0. FilerInfo'!C14</f>
        <v>0</v>
      </c>
      <c r="C5" s="1284"/>
      <c r="D5" s="1284"/>
      <c r="E5" s="1284"/>
      <c r="F5" s="1284"/>
      <c r="G5" s="1284"/>
      <c r="H5" s="1284"/>
      <c r="I5" s="1284"/>
      <c r="J5" s="1284"/>
      <c r="K5" s="1284"/>
      <c r="L5" s="1284"/>
      <c r="M5" s="1284"/>
      <c r="N5" s="1284"/>
      <c r="O5" s="1284"/>
      <c r="P5" s="1284"/>
      <c r="Q5" s="1284"/>
      <c r="R5" s="1285"/>
      <c r="S5" s="30"/>
      <c r="T5" s="30"/>
    </row>
    <row r="6" spans="1:20" s="5" customFormat="1" ht="7.5" customHeight="1" x14ac:dyDescent="0.25">
      <c r="A6" s="61"/>
      <c r="B6" s="1214"/>
      <c r="C6" s="1214"/>
      <c r="D6" s="1214"/>
      <c r="E6" s="1214"/>
      <c r="F6" s="1214"/>
      <c r="G6" s="1214"/>
      <c r="H6" s="33"/>
      <c r="I6" s="33"/>
      <c r="J6" s="33"/>
      <c r="K6" s="33"/>
      <c r="L6" s="33"/>
      <c r="M6" s="33"/>
      <c r="N6" s="33"/>
      <c r="O6" s="33"/>
      <c r="P6" s="33"/>
      <c r="Q6" s="33"/>
      <c r="R6" s="33"/>
      <c r="S6" s="33"/>
      <c r="T6" s="33"/>
    </row>
    <row r="7" spans="1:20" s="5" customFormat="1" ht="12" customHeight="1" x14ac:dyDescent="0.25">
      <c r="A7" s="33"/>
      <c r="B7" s="1323" t="s">
        <v>824</v>
      </c>
      <c r="C7" s="1323"/>
      <c r="D7" s="1323"/>
      <c r="E7" s="1323"/>
      <c r="F7" s="1323"/>
      <c r="G7" s="1323"/>
      <c r="H7" s="1323"/>
      <c r="I7" s="1323"/>
      <c r="J7" s="1323"/>
      <c r="K7" s="1323"/>
      <c r="L7" s="1323"/>
      <c r="M7" s="1323"/>
      <c r="N7" s="1323"/>
      <c r="O7" s="1323"/>
      <c r="P7" s="1323"/>
      <c r="Q7" s="1323"/>
      <c r="R7" s="33"/>
      <c r="S7" s="33"/>
      <c r="T7" s="33"/>
    </row>
    <row r="8" spans="1:20" s="5" customFormat="1" ht="6" customHeight="1" thickBot="1" x14ac:dyDescent="0.3">
      <c r="A8" s="33"/>
      <c r="B8" s="374"/>
      <c r="C8" s="374"/>
      <c r="D8" s="374"/>
      <c r="E8" s="374"/>
      <c r="F8" s="374"/>
      <c r="G8" s="374"/>
      <c r="H8" s="374"/>
      <c r="I8" s="79"/>
      <c r="J8" s="33"/>
      <c r="K8" s="33"/>
      <c r="L8" s="33"/>
      <c r="M8" s="33"/>
      <c r="N8" s="33"/>
      <c r="O8" s="33"/>
      <c r="P8" s="33"/>
      <c r="Q8" s="33"/>
      <c r="R8" s="33"/>
      <c r="S8" s="33"/>
      <c r="T8" s="33"/>
    </row>
    <row r="9" spans="1:20" s="1" customFormat="1" ht="19.5" customHeight="1" thickBot="1" x14ac:dyDescent="0.25">
      <c r="A9" s="116"/>
      <c r="B9" s="1320" t="s">
        <v>434</v>
      </c>
      <c r="C9" s="1321"/>
      <c r="D9" s="1321"/>
      <c r="E9" s="1321"/>
      <c r="F9" s="1321"/>
      <c r="G9" s="1321"/>
      <c r="H9" s="1321"/>
      <c r="I9" s="1321"/>
      <c r="J9" s="1321"/>
      <c r="K9" s="1321"/>
      <c r="L9" s="1321"/>
      <c r="M9" s="1321"/>
      <c r="N9" s="1321"/>
      <c r="O9" s="1321"/>
      <c r="P9" s="1321"/>
      <c r="Q9" s="1321"/>
      <c r="R9" s="1322"/>
      <c r="S9" s="116"/>
      <c r="T9" s="116"/>
    </row>
    <row r="10" spans="1:20" ht="7.5" customHeight="1" thickBot="1" x14ac:dyDescent="0.25">
      <c r="A10" s="30"/>
      <c r="B10" s="30"/>
      <c r="C10" s="30"/>
      <c r="D10" s="30"/>
      <c r="E10" s="30"/>
      <c r="F10" s="30"/>
      <c r="G10" s="30"/>
      <c r="H10" s="30"/>
      <c r="I10" s="30"/>
      <c r="J10" s="30"/>
      <c r="K10" s="341"/>
      <c r="L10" s="30"/>
      <c r="M10" s="30"/>
      <c r="N10" s="30"/>
      <c r="O10" s="30"/>
      <c r="P10" s="30"/>
      <c r="Q10" s="30"/>
      <c r="R10" s="30"/>
      <c r="S10" s="30"/>
      <c r="T10" s="30"/>
    </row>
    <row r="11" spans="1:20" s="37" customFormat="1" ht="9.75" customHeight="1" thickBot="1" x14ac:dyDescent="0.25">
      <c r="A11" s="402" t="s">
        <v>188</v>
      </c>
      <c r="B11" s="375" t="s">
        <v>189</v>
      </c>
      <c r="C11" s="376" t="s">
        <v>190</v>
      </c>
      <c r="D11" s="378" t="s">
        <v>191</v>
      </c>
      <c r="E11" s="378" t="s">
        <v>192</v>
      </c>
      <c r="F11" s="378" t="s">
        <v>208</v>
      </c>
      <c r="G11" s="378" t="s">
        <v>193</v>
      </c>
      <c r="H11" s="376" t="s">
        <v>194</v>
      </c>
      <c r="I11" s="378" t="s">
        <v>195</v>
      </c>
      <c r="J11" s="344" t="s">
        <v>196</v>
      </c>
      <c r="K11" s="345" t="s">
        <v>197</v>
      </c>
      <c r="L11" s="346" t="s">
        <v>198</v>
      </c>
      <c r="M11" s="666" t="s">
        <v>209</v>
      </c>
      <c r="N11" s="346" t="s">
        <v>210</v>
      </c>
      <c r="O11" s="378" t="s">
        <v>212</v>
      </c>
      <c r="P11" s="377" t="s">
        <v>108</v>
      </c>
      <c r="Q11" s="378" t="s">
        <v>109</v>
      </c>
      <c r="R11" s="378" t="s">
        <v>23</v>
      </c>
      <c r="S11" s="117"/>
      <c r="T11" s="117"/>
    </row>
    <row r="12" spans="1:20" s="37" customFormat="1" ht="18" customHeight="1" thickBot="1" x14ac:dyDescent="0.25">
      <c r="A12" s="665"/>
      <c r="B12" s="667"/>
      <c r="C12" s="667"/>
      <c r="D12" s="667"/>
      <c r="E12" s="667"/>
      <c r="F12" s="667"/>
      <c r="G12" s="667"/>
      <c r="H12" s="703"/>
      <c r="I12" s="667"/>
      <c r="J12" s="704"/>
      <c r="K12" s="1324" t="s">
        <v>502</v>
      </c>
      <c r="L12" s="1325"/>
      <c r="M12" s="671">
        <v>2.6823E-2</v>
      </c>
      <c r="N12" s="671">
        <v>4.0682999999999997E-2</v>
      </c>
      <c r="O12" s="1335" t="s">
        <v>503</v>
      </c>
      <c r="P12" s="1336"/>
      <c r="Q12" s="672">
        <v>0.1</v>
      </c>
      <c r="R12" s="653"/>
      <c r="S12" s="117"/>
      <c r="T12" s="117"/>
    </row>
    <row r="13" spans="1:20" s="25" customFormat="1" ht="129.75" customHeight="1" thickBot="1" x14ac:dyDescent="0.25">
      <c r="B13" s="381" t="s">
        <v>199</v>
      </c>
      <c r="C13" s="403" t="s">
        <v>448</v>
      </c>
      <c r="D13" s="382" t="s">
        <v>464</v>
      </c>
      <c r="E13" s="382" t="s">
        <v>465</v>
      </c>
      <c r="F13" s="382" t="s">
        <v>466</v>
      </c>
      <c r="G13" s="663" t="s">
        <v>496</v>
      </c>
      <c r="H13" s="403" t="s">
        <v>467</v>
      </c>
      <c r="I13" s="383" t="s">
        <v>13</v>
      </c>
      <c r="J13" s="668" t="s">
        <v>472</v>
      </c>
      <c r="K13" s="417" t="s">
        <v>468</v>
      </c>
      <c r="L13" s="698" t="s">
        <v>1</v>
      </c>
      <c r="M13" s="696" t="s">
        <v>413</v>
      </c>
      <c r="N13" s="696" t="s">
        <v>414</v>
      </c>
      <c r="O13" s="701" t="s">
        <v>469</v>
      </c>
      <c r="P13" s="418" t="s">
        <v>470</v>
      </c>
      <c r="Q13" s="404" t="s">
        <v>10</v>
      </c>
      <c r="R13" s="405" t="s">
        <v>471</v>
      </c>
      <c r="S13" s="100"/>
      <c r="T13" s="100"/>
    </row>
    <row r="14" spans="1:20" s="8" customFormat="1" ht="9.75" customHeight="1" thickBot="1" x14ac:dyDescent="0.25">
      <c r="A14" s="25"/>
      <c r="B14" s="386"/>
      <c r="C14" s="712" t="s">
        <v>200</v>
      </c>
      <c r="D14" s="666" t="s">
        <v>200</v>
      </c>
      <c r="E14" s="666" t="s">
        <v>200</v>
      </c>
      <c r="F14" s="666" t="s">
        <v>200</v>
      </c>
      <c r="G14" s="666" t="s">
        <v>200</v>
      </c>
      <c r="H14" s="838" t="s">
        <v>200</v>
      </c>
      <c r="I14" s="666" t="s">
        <v>200</v>
      </c>
      <c r="J14" s="345" t="s">
        <v>200</v>
      </c>
      <c r="K14" s="343" t="s">
        <v>200</v>
      </c>
      <c r="L14" s="346" t="s">
        <v>200</v>
      </c>
      <c r="M14" s="347" t="s">
        <v>200</v>
      </c>
      <c r="N14" s="347" t="s">
        <v>200</v>
      </c>
      <c r="O14" s="344" t="s">
        <v>200</v>
      </c>
      <c r="P14" s="712" t="s">
        <v>200</v>
      </c>
      <c r="Q14" s="840" t="s">
        <v>200</v>
      </c>
      <c r="R14" s="846" t="s">
        <v>200</v>
      </c>
      <c r="S14" s="118"/>
      <c r="T14" s="118"/>
    </row>
    <row r="15" spans="1:20" s="17" customFormat="1" ht="15.75" customHeight="1" x14ac:dyDescent="0.2">
      <c r="A15" s="9">
        <v>1</v>
      </c>
      <c r="B15" s="42">
        <f>'1. Prelim'!B24</f>
        <v>0</v>
      </c>
      <c r="C15" s="171">
        <f>'1. Prelim'!C24</f>
        <v>0</v>
      </c>
      <c r="D15" s="171">
        <f>'3. SCO-II Exempt'!F44</f>
        <v>0</v>
      </c>
      <c r="E15" s="171">
        <f>'3. SCO-II Exempt'!H44</f>
        <v>0</v>
      </c>
      <c r="F15" s="171">
        <f>'3. SCO-II Exempt'!I44</f>
        <v>0</v>
      </c>
      <c r="G15" s="55"/>
      <c r="H15" s="152"/>
      <c r="I15" s="55"/>
      <c r="J15" s="87"/>
      <c r="K15" s="697">
        <f>MAX(O15-SUM(G15:J15),0)</f>
        <v>0</v>
      </c>
      <c r="L15" s="387">
        <f>SUM(G15:K15)</f>
        <v>0</v>
      </c>
      <c r="M15" s="707">
        <f>ROUNDUP((M$12*E15),0)</f>
        <v>0</v>
      </c>
      <c r="N15" s="707">
        <f>ROUNDUP((N$12*F15),0)</f>
        <v>0</v>
      </c>
      <c r="O15" s="406">
        <f>M15+N15</f>
        <v>0</v>
      </c>
      <c r="P15" s="1337"/>
      <c r="Q15" s="1340"/>
      <c r="R15" s="1343"/>
      <c r="S15" s="46"/>
      <c r="T15" s="46"/>
    </row>
    <row r="16" spans="1:20" s="17" customFormat="1" ht="15.75" customHeight="1" x14ac:dyDescent="0.2">
      <c r="A16" s="10">
        <v>2</v>
      </c>
      <c r="B16" s="177">
        <f>'1. Prelim'!B25</f>
        <v>0</v>
      </c>
      <c r="C16" s="168">
        <f>'1. Prelim'!C25</f>
        <v>0</v>
      </c>
      <c r="D16" s="171">
        <f>'3. SCO-II Exempt'!F45</f>
        <v>0</v>
      </c>
      <c r="E16" s="171">
        <f>'3. SCO-II Exempt'!H45</f>
        <v>0</v>
      </c>
      <c r="F16" s="171">
        <f>'3. SCO-II Exempt'!I45</f>
        <v>0</v>
      </c>
      <c r="G16" s="40"/>
      <c r="H16" s="153"/>
      <c r="I16" s="40"/>
      <c r="J16" s="41"/>
      <c r="K16" s="699">
        <f t="shared" ref="K16:K22" si="0">MAX(O16-SUM(G16:J16),0)</f>
        <v>0</v>
      </c>
      <c r="L16" s="388">
        <f t="shared" ref="L16:L22" si="1">SUM(G16:K16)</f>
        <v>0</v>
      </c>
      <c r="M16" s="541">
        <f t="shared" ref="M16:M22" si="2">ROUNDUP((M$12*E16),0)</f>
        <v>0</v>
      </c>
      <c r="N16" s="541">
        <f t="shared" ref="N16:N22" si="3">ROUNDUP((N$12*F16),0)</f>
        <v>0</v>
      </c>
      <c r="O16" s="407">
        <f t="shared" ref="O16:O22" si="4">M16+N16</f>
        <v>0</v>
      </c>
      <c r="P16" s="1338"/>
      <c r="Q16" s="1341"/>
      <c r="R16" s="1344"/>
      <c r="S16" s="46"/>
      <c r="T16" s="46"/>
    </row>
    <row r="17" spans="1:20" s="17" customFormat="1" ht="15.75" customHeight="1" x14ac:dyDescent="0.2">
      <c r="A17" s="10">
        <v>3</v>
      </c>
      <c r="B17" s="177">
        <f>'1. Prelim'!B26</f>
        <v>0</v>
      </c>
      <c r="C17" s="168">
        <f>'1. Prelim'!C26</f>
        <v>0</v>
      </c>
      <c r="D17" s="171">
        <f>'3. SCO-II Exempt'!F46</f>
        <v>0</v>
      </c>
      <c r="E17" s="171">
        <f>'3. SCO-II Exempt'!H46</f>
        <v>0</v>
      </c>
      <c r="F17" s="171">
        <f>'3. SCO-II Exempt'!I46</f>
        <v>0</v>
      </c>
      <c r="G17" s="40"/>
      <c r="H17" s="153"/>
      <c r="I17" s="40"/>
      <c r="J17" s="41"/>
      <c r="K17" s="699">
        <f t="shared" si="0"/>
        <v>0</v>
      </c>
      <c r="L17" s="388">
        <f t="shared" si="1"/>
        <v>0</v>
      </c>
      <c r="M17" s="541">
        <f t="shared" si="2"/>
        <v>0</v>
      </c>
      <c r="N17" s="541">
        <f t="shared" si="3"/>
        <v>0</v>
      </c>
      <c r="O17" s="407">
        <f t="shared" si="4"/>
        <v>0</v>
      </c>
      <c r="P17" s="1338"/>
      <c r="Q17" s="1341"/>
      <c r="R17" s="1344"/>
      <c r="S17" s="46"/>
      <c r="T17" s="46"/>
    </row>
    <row r="18" spans="1:20" s="17" customFormat="1" ht="15.75" customHeight="1" x14ac:dyDescent="0.2">
      <c r="A18" s="10">
        <v>4</v>
      </c>
      <c r="B18" s="177">
        <f>'1. Prelim'!B27</f>
        <v>0</v>
      </c>
      <c r="C18" s="168">
        <f>'1. Prelim'!C27</f>
        <v>0</v>
      </c>
      <c r="D18" s="171">
        <f>'3. SCO-II Exempt'!F47</f>
        <v>0</v>
      </c>
      <c r="E18" s="171">
        <f>'3. SCO-II Exempt'!H47</f>
        <v>0</v>
      </c>
      <c r="F18" s="171">
        <f>'3. SCO-II Exempt'!I47</f>
        <v>0</v>
      </c>
      <c r="G18" s="40"/>
      <c r="H18" s="153"/>
      <c r="I18" s="40"/>
      <c r="J18" s="41"/>
      <c r="K18" s="699">
        <f t="shared" si="0"/>
        <v>0</v>
      </c>
      <c r="L18" s="388">
        <f t="shared" si="1"/>
        <v>0</v>
      </c>
      <c r="M18" s="541">
        <f t="shared" si="2"/>
        <v>0</v>
      </c>
      <c r="N18" s="541">
        <f t="shared" si="3"/>
        <v>0</v>
      </c>
      <c r="O18" s="407">
        <f t="shared" si="4"/>
        <v>0</v>
      </c>
      <c r="P18" s="1338"/>
      <c r="Q18" s="1341"/>
      <c r="R18" s="1344"/>
      <c r="S18" s="46"/>
      <c r="T18" s="46"/>
    </row>
    <row r="19" spans="1:20" s="17" customFormat="1" ht="15.75" customHeight="1" x14ac:dyDescent="0.2">
      <c r="A19" s="10">
        <v>5</v>
      </c>
      <c r="B19" s="177">
        <f>'1. Prelim'!B28</f>
        <v>0</v>
      </c>
      <c r="C19" s="168">
        <f>'1. Prelim'!C28</f>
        <v>0</v>
      </c>
      <c r="D19" s="171">
        <f>'3. SCO-II Exempt'!F48</f>
        <v>0</v>
      </c>
      <c r="E19" s="171">
        <f>'3. SCO-II Exempt'!H48</f>
        <v>0</v>
      </c>
      <c r="F19" s="171">
        <f>'3. SCO-II Exempt'!I48</f>
        <v>0</v>
      </c>
      <c r="G19" s="40"/>
      <c r="H19" s="153"/>
      <c r="I19" s="40"/>
      <c r="J19" s="41"/>
      <c r="K19" s="699">
        <f t="shared" si="0"/>
        <v>0</v>
      </c>
      <c r="L19" s="388">
        <f t="shared" si="1"/>
        <v>0</v>
      </c>
      <c r="M19" s="541">
        <f t="shared" si="2"/>
        <v>0</v>
      </c>
      <c r="N19" s="541">
        <f t="shared" si="3"/>
        <v>0</v>
      </c>
      <c r="O19" s="407">
        <f t="shared" si="4"/>
        <v>0</v>
      </c>
      <c r="P19" s="1338"/>
      <c r="Q19" s="1341"/>
      <c r="R19" s="1344"/>
      <c r="S19" s="46"/>
      <c r="T19" s="46"/>
    </row>
    <row r="20" spans="1:20" s="17" customFormat="1" ht="15.75" customHeight="1" x14ac:dyDescent="0.2">
      <c r="A20" s="10">
        <v>6</v>
      </c>
      <c r="B20" s="177">
        <f>'1. Prelim'!B29</f>
        <v>0</v>
      </c>
      <c r="C20" s="168">
        <f>'1. Prelim'!C29</f>
        <v>0</v>
      </c>
      <c r="D20" s="171">
        <f>'3. SCO-II Exempt'!F49</f>
        <v>0</v>
      </c>
      <c r="E20" s="171">
        <f>'3. SCO-II Exempt'!H49</f>
        <v>0</v>
      </c>
      <c r="F20" s="171">
        <f>'3. SCO-II Exempt'!I49</f>
        <v>0</v>
      </c>
      <c r="G20" s="40"/>
      <c r="H20" s="153"/>
      <c r="I20" s="40"/>
      <c r="J20" s="41"/>
      <c r="K20" s="699">
        <f t="shared" si="0"/>
        <v>0</v>
      </c>
      <c r="L20" s="388">
        <f t="shared" si="1"/>
        <v>0</v>
      </c>
      <c r="M20" s="541">
        <f t="shared" si="2"/>
        <v>0</v>
      </c>
      <c r="N20" s="541">
        <f t="shared" si="3"/>
        <v>0</v>
      </c>
      <c r="O20" s="407">
        <f t="shared" si="4"/>
        <v>0</v>
      </c>
      <c r="P20" s="1338"/>
      <c r="Q20" s="1341"/>
      <c r="R20" s="1344"/>
      <c r="S20" s="46"/>
      <c r="T20" s="46"/>
    </row>
    <row r="21" spans="1:20" s="17" customFormat="1" ht="15.75" customHeight="1" x14ac:dyDescent="0.2">
      <c r="A21" s="10">
        <v>7</v>
      </c>
      <c r="B21" s="177">
        <f>'1. Prelim'!B30</f>
        <v>0</v>
      </c>
      <c r="C21" s="168">
        <f>'1. Prelim'!C30</f>
        <v>0</v>
      </c>
      <c r="D21" s="171">
        <f>'3. SCO-II Exempt'!F50</f>
        <v>0</v>
      </c>
      <c r="E21" s="171">
        <f>'3. SCO-II Exempt'!H50</f>
        <v>0</v>
      </c>
      <c r="F21" s="171">
        <f>'3. SCO-II Exempt'!I50</f>
        <v>0</v>
      </c>
      <c r="G21" s="40"/>
      <c r="H21" s="153"/>
      <c r="I21" s="40"/>
      <c r="J21" s="41"/>
      <c r="K21" s="699">
        <f t="shared" si="0"/>
        <v>0</v>
      </c>
      <c r="L21" s="388">
        <f t="shared" si="1"/>
        <v>0</v>
      </c>
      <c r="M21" s="541">
        <f t="shared" si="2"/>
        <v>0</v>
      </c>
      <c r="N21" s="541">
        <f t="shared" si="3"/>
        <v>0</v>
      </c>
      <c r="O21" s="407">
        <f t="shared" si="4"/>
        <v>0</v>
      </c>
      <c r="P21" s="1338"/>
      <c r="Q21" s="1341"/>
      <c r="R21" s="1344"/>
      <c r="S21" s="46"/>
      <c r="T21" s="46"/>
    </row>
    <row r="22" spans="1:20" s="17" customFormat="1" ht="15.75" customHeight="1" thickBot="1" x14ac:dyDescent="0.25">
      <c r="A22" s="408">
        <v>8</v>
      </c>
      <c r="B22" s="178">
        <f>'1. Prelim'!B31</f>
        <v>0</v>
      </c>
      <c r="C22" s="173">
        <f>'1. Prelim'!C31</f>
        <v>0</v>
      </c>
      <c r="D22" s="173">
        <f>'3. SCO-II Exempt'!F51</f>
        <v>0</v>
      </c>
      <c r="E22" s="171">
        <f>'3. SCO-II Exempt'!H51</f>
        <v>0</v>
      </c>
      <c r="F22" s="171">
        <f>'3. SCO-II Exempt'!I51</f>
        <v>0</v>
      </c>
      <c r="G22" s="91"/>
      <c r="H22" s="154"/>
      <c r="I22" s="91"/>
      <c r="J22" s="92"/>
      <c r="K22" s="700">
        <f t="shared" si="0"/>
        <v>0</v>
      </c>
      <c r="L22" s="389">
        <f t="shared" si="1"/>
        <v>0</v>
      </c>
      <c r="M22" s="543">
        <f t="shared" si="2"/>
        <v>0</v>
      </c>
      <c r="N22" s="543">
        <f t="shared" si="3"/>
        <v>0</v>
      </c>
      <c r="O22" s="409">
        <f t="shared" si="4"/>
        <v>0</v>
      </c>
      <c r="P22" s="1339"/>
      <c r="Q22" s="1342"/>
      <c r="R22" s="1345"/>
      <c r="S22" s="46"/>
      <c r="T22" s="46"/>
    </row>
    <row r="23" spans="1:20" s="17" customFormat="1" ht="21" customHeight="1" thickBot="1" x14ac:dyDescent="0.25">
      <c r="A23" s="81"/>
      <c r="B23" s="368" t="s">
        <v>201</v>
      </c>
      <c r="C23" s="364">
        <f>'1. Prelim'!C32</f>
        <v>0</v>
      </c>
      <c r="D23" s="364">
        <f>'3. SCO-II Exempt'!F52</f>
        <v>0</v>
      </c>
      <c r="E23" s="364">
        <f>'3. SCO-II Exempt'!H52</f>
        <v>0</v>
      </c>
      <c r="F23" s="364">
        <f>'3. SCO-II Exempt'!I52</f>
        <v>0</v>
      </c>
      <c r="G23" s="365">
        <f>SUM(G15:G22)</f>
        <v>0</v>
      </c>
      <c r="H23" s="365">
        <f>SUM(H15:H22)</f>
        <v>0</v>
      </c>
      <c r="I23" s="365">
        <f>SUM(I15:I22)</f>
        <v>0</v>
      </c>
      <c r="J23" s="365">
        <f>SUM(J15:J22)</f>
        <v>0</v>
      </c>
      <c r="K23" s="365">
        <f t="shared" ref="K23:O23" si="5">SUM(K15:K22)</f>
        <v>0</v>
      </c>
      <c r="L23" s="365">
        <f t="shared" si="5"/>
        <v>0</v>
      </c>
      <c r="M23" s="423">
        <f t="shared" si="5"/>
        <v>0</v>
      </c>
      <c r="N23" s="423">
        <f t="shared" si="5"/>
        <v>0</v>
      </c>
      <c r="O23" s="423">
        <f t="shared" si="5"/>
        <v>0</v>
      </c>
      <c r="P23" s="366">
        <f>IF(L23&gt;O23,L23-O23,0)</f>
        <v>0</v>
      </c>
      <c r="Q23" s="364">
        <f>ROUNDDOWN($Q$12*O23,0)</f>
        <v>0</v>
      </c>
      <c r="R23" s="364">
        <f>MIN(P23,Q23)</f>
        <v>0</v>
      </c>
      <c r="S23" s="46"/>
      <c r="T23" s="46"/>
    </row>
    <row r="24" spans="1:20" s="17" customFormat="1" x14ac:dyDescent="0.2">
      <c r="A24" s="81"/>
      <c r="B24" s="368"/>
      <c r="C24" s="114"/>
      <c r="D24" s="114"/>
      <c r="E24" s="114"/>
      <c r="F24" s="114"/>
      <c r="G24" s="392">
        <f>'1. Prelim'!E55</f>
        <v>0</v>
      </c>
      <c r="H24" s="369">
        <f>'4. Errant'!I14</f>
        <v>0</v>
      </c>
      <c r="I24" s="114"/>
      <c r="J24" s="114"/>
      <c r="K24" s="114"/>
      <c r="L24" s="114"/>
      <c r="M24" s="114"/>
      <c r="N24" s="114"/>
      <c r="O24" s="114"/>
      <c r="P24" s="114"/>
      <c r="Q24" s="46"/>
      <c r="R24" s="46"/>
      <c r="S24" s="46"/>
      <c r="T24" s="46"/>
    </row>
    <row r="25" spans="1:20" x14ac:dyDescent="0.2">
      <c r="A25" s="99" t="s">
        <v>202</v>
      </c>
      <c r="B25" s="30"/>
      <c r="C25" s="30"/>
      <c r="D25" s="30"/>
      <c r="E25" s="30"/>
      <c r="F25" s="30"/>
      <c r="G25" s="394" t="s">
        <v>181</v>
      </c>
      <c r="H25" s="395" t="s">
        <v>115</v>
      </c>
      <c r="I25" s="30"/>
      <c r="J25" s="30"/>
      <c r="K25" s="30"/>
      <c r="L25" s="30"/>
      <c r="M25" s="121"/>
      <c r="N25" s="121"/>
      <c r="O25" s="121"/>
      <c r="P25" s="30"/>
      <c r="Q25" s="30"/>
      <c r="R25" s="30"/>
      <c r="S25" s="30"/>
      <c r="T25" s="30"/>
    </row>
    <row r="26" spans="1:20" ht="8.25" customHeight="1" thickBot="1" x14ac:dyDescent="0.25">
      <c r="A26" s="99"/>
      <c r="B26" s="30"/>
      <c r="C26" s="30"/>
      <c r="D26" s="30"/>
      <c r="E26" s="30"/>
      <c r="F26" s="30"/>
      <c r="G26" s="396"/>
      <c r="H26" s="411"/>
      <c r="I26" s="30"/>
      <c r="J26" s="30"/>
      <c r="K26" s="30"/>
      <c r="L26" s="30"/>
      <c r="M26" s="121"/>
      <c r="N26" s="121"/>
      <c r="O26" s="121"/>
      <c r="P26" s="30"/>
      <c r="Q26" s="30"/>
      <c r="R26" s="30"/>
      <c r="S26" s="30"/>
      <c r="T26" s="30"/>
    </row>
    <row r="27" spans="1:20" ht="13.5" thickBot="1" x14ac:dyDescent="0.25">
      <c r="A27" s="398"/>
      <c r="B27" s="12"/>
      <c r="C27" t="s">
        <v>226</v>
      </c>
      <c r="H27" s="30"/>
      <c r="I27" s="30"/>
      <c r="J27" s="30"/>
      <c r="K27" s="30"/>
      <c r="L27" s="30"/>
      <c r="M27" s="30"/>
      <c r="N27" s="30"/>
      <c r="O27" s="30"/>
      <c r="P27" s="30"/>
      <c r="Q27" s="30"/>
      <c r="R27" s="30"/>
      <c r="S27" s="30"/>
      <c r="T27" s="30"/>
    </row>
    <row r="28" spans="1:20" s="3" customFormat="1" ht="5.25" customHeight="1" thickBot="1" x14ac:dyDescent="0.25">
      <c r="A28" s="98"/>
      <c r="B28" s="1297"/>
      <c r="C28" s="1298"/>
      <c r="D28" s="1298"/>
      <c r="E28" s="1298"/>
      <c r="F28" s="1298"/>
      <c r="G28" s="1298"/>
      <c r="H28" s="98"/>
      <c r="I28" s="98"/>
      <c r="J28" s="98"/>
      <c r="K28" s="98"/>
      <c r="L28" s="98"/>
      <c r="M28" s="98"/>
      <c r="N28" s="98"/>
      <c r="O28" s="98"/>
      <c r="P28" s="98"/>
      <c r="Q28" s="98"/>
      <c r="R28" s="98"/>
      <c r="S28" s="98"/>
      <c r="T28" s="98"/>
    </row>
    <row r="29" spans="1:20" s="11" customFormat="1" ht="13.35" customHeight="1" thickBot="1" x14ac:dyDescent="0.25">
      <c r="B29" s="370"/>
      <c r="C29" s="100" t="s">
        <v>82</v>
      </c>
      <c r="H29" s="101"/>
      <c r="I29" s="101"/>
      <c r="J29" s="101"/>
      <c r="K29" s="101"/>
      <c r="L29" s="101"/>
      <c r="M29" s="101"/>
      <c r="N29" s="101"/>
      <c r="O29" s="101"/>
      <c r="P29" s="101"/>
      <c r="Q29" s="101"/>
      <c r="R29" s="101"/>
      <c r="S29" s="101"/>
      <c r="T29" s="101"/>
    </row>
    <row r="30" spans="1:20" ht="4.5" customHeight="1" thickBot="1" x14ac:dyDescent="0.25">
      <c r="A30" s="30"/>
      <c r="B30" s="30"/>
      <c r="C30" s="30"/>
      <c r="D30" s="30"/>
      <c r="E30" s="30"/>
      <c r="F30" s="30"/>
      <c r="G30" s="30"/>
      <c r="H30" s="30"/>
      <c r="I30" s="30"/>
      <c r="J30" s="30"/>
      <c r="K30" s="30"/>
      <c r="L30" s="30"/>
      <c r="M30" s="30"/>
      <c r="N30" s="30"/>
      <c r="O30" s="30"/>
      <c r="P30" s="30"/>
      <c r="Q30" s="30"/>
      <c r="R30" s="30"/>
      <c r="S30" s="30"/>
      <c r="T30" s="30"/>
    </row>
    <row r="31" spans="1:20" ht="13.5" thickBot="1" x14ac:dyDescent="0.25">
      <c r="B31" s="14"/>
      <c r="C31" s="100" t="s">
        <v>84</v>
      </c>
      <c r="D31" s="11"/>
      <c r="E31" s="11"/>
      <c r="F31" s="11"/>
      <c r="H31" s="30"/>
      <c r="I31" s="30"/>
      <c r="J31" s="30"/>
      <c r="K31" s="30"/>
      <c r="L31" s="30"/>
      <c r="M31" s="30"/>
      <c r="N31" s="30"/>
      <c r="O31" s="30"/>
      <c r="P31" s="30"/>
      <c r="Q31" s="30"/>
      <c r="R31" s="30"/>
      <c r="S31" s="30"/>
      <c r="T31" s="30"/>
    </row>
    <row r="32" spans="1:20" ht="6.75" customHeight="1" x14ac:dyDescent="0.2">
      <c r="A32" s="30"/>
      <c r="B32" s="30"/>
      <c r="C32" s="30"/>
      <c r="D32" s="30"/>
      <c r="E32" s="30"/>
      <c r="F32" s="30"/>
      <c r="G32" s="30"/>
      <c r="H32" s="30"/>
      <c r="I32" s="30"/>
      <c r="J32" s="30"/>
      <c r="K32" s="30"/>
      <c r="L32" s="30"/>
      <c r="M32" s="30"/>
      <c r="N32" s="30"/>
      <c r="O32" s="30"/>
      <c r="P32" s="30"/>
      <c r="Q32" s="30"/>
      <c r="R32" s="30"/>
      <c r="S32" s="30"/>
      <c r="T32" s="30"/>
    </row>
    <row r="33" spans="1:20" x14ac:dyDescent="0.2">
      <c r="A33" s="30"/>
      <c r="B33" s="100" t="s">
        <v>168</v>
      </c>
      <c r="C33" s="30"/>
      <c r="D33" s="30"/>
      <c r="E33" s="30"/>
      <c r="F33" s="30"/>
      <c r="G33" s="30"/>
      <c r="H33" s="30"/>
      <c r="I33" s="30"/>
      <c r="J33" s="30"/>
      <c r="K33" s="30"/>
      <c r="L33" s="30"/>
      <c r="M33" s="30"/>
      <c r="N33" s="30"/>
      <c r="O33" s="30"/>
      <c r="P33" s="30"/>
      <c r="Q33" s="30"/>
      <c r="R33" s="30"/>
      <c r="S33" s="30"/>
      <c r="T33" s="30"/>
    </row>
    <row r="34" spans="1:20" x14ac:dyDescent="0.2">
      <c r="A34" s="30"/>
      <c r="B34" s="100" t="s">
        <v>14</v>
      </c>
      <c r="C34" s="30"/>
      <c r="D34" s="30"/>
      <c r="E34" s="30"/>
      <c r="F34" s="30"/>
      <c r="G34" s="30"/>
      <c r="H34" s="30"/>
      <c r="I34" s="30"/>
      <c r="J34" s="30"/>
      <c r="K34" s="30"/>
      <c r="L34" s="30"/>
      <c r="M34" s="30"/>
      <c r="N34" s="30"/>
      <c r="O34" s="30"/>
      <c r="P34" s="30"/>
      <c r="Q34" s="30"/>
      <c r="R34" s="30"/>
      <c r="S34" s="30"/>
      <c r="T34" s="30"/>
    </row>
    <row r="35" spans="1:20" ht="6" customHeight="1" x14ac:dyDescent="0.2">
      <c r="A35" s="30"/>
      <c r="B35" s="30"/>
      <c r="C35" s="30"/>
      <c r="D35" s="30"/>
      <c r="E35" s="30"/>
      <c r="F35" s="30"/>
      <c r="G35" s="30"/>
      <c r="H35" s="30"/>
      <c r="I35" s="30"/>
      <c r="J35" s="30"/>
      <c r="K35" s="30"/>
      <c r="L35" s="30"/>
      <c r="M35" s="30"/>
      <c r="N35" s="30"/>
      <c r="O35" s="30"/>
      <c r="P35" s="30"/>
      <c r="Q35" s="30"/>
      <c r="R35" s="30"/>
      <c r="S35" s="30"/>
      <c r="T35" s="30"/>
    </row>
    <row r="36" spans="1:20" s="17" customFormat="1" ht="15.75" customHeight="1" x14ac:dyDescent="0.2">
      <c r="A36" s="46"/>
      <c r="B36" s="412" t="s">
        <v>179</v>
      </c>
      <c r="C36" s="46"/>
      <c r="D36" s="46"/>
      <c r="E36" s="46"/>
      <c r="F36" s="46"/>
      <c r="G36" s="46"/>
      <c r="H36" s="46"/>
      <c r="I36" s="46"/>
      <c r="J36" s="46"/>
      <c r="K36" s="46"/>
      <c r="L36" s="46"/>
      <c r="M36" s="46"/>
      <c r="N36" s="46"/>
      <c r="O36" s="46"/>
      <c r="P36" s="46"/>
      <c r="Q36" s="46"/>
      <c r="R36" s="46"/>
      <c r="S36" s="46"/>
      <c r="T36" s="46"/>
    </row>
    <row r="37" spans="1:20" s="56" customFormat="1" ht="19.5" customHeight="1" x14ac:dyDescent="0.2">
      <c r="A37" s="119"/>
      <c r="B37" s="119" t="s">
        <v>182</v>
      </c>
      <c r="C37" s="119"/>
      <c r="D37" s="119"/>
      <c r="E37" s="119"/>
      <c r="F37" s="119"/>
      <c r="G37" s="119"/>
      <c r="H37" s="119"/>
      <c r="I37" s="119"/>
      <c r="J37" s="119"/>
      <c r="K37" s="119"/>
      <c r="L37" s="119"/>
      <c r="M37" s="119"/>
      <c r="N37" s="119"/>
      <c r="O37" s="119"/>
      <c r="P37" s="119"/>
      <c r="Q37" s="119"/>
      <c r="R37" s="119"/>
      <c r="S37" s="119"/>
    </row>
    <row r="38" spans="1:20" x14ac:dyDescent="0.2">
      <c r="A38" s="373"/>
      <c r="B38" s="373"/>
      <c r="C38" s="373"/>
      <c r="D38" s="373"/>
      <c r="E38" s="373"/>
      <c r="F38" s="373"/>
      <c r="G38" s="373"/>
      <c r="H38" s="373"/>
      <c r="I38" s="373"/>
      <c r="J38" s="373"/>
      <c r="K38" s="373"/>
      <c r="L38" s="373"/>
      <c r="M38" s="373"/>
      <c r="N38" s="373"/>
      <c r="O38" s="373"/>
      <c r="P38" s="373"/>
      <c r="Q38" s="373"/>
      <c r="R38" s="373"/>
      <c r="S38" s="373"/>
      <c r="T38" s="30"/>
    </row>
    <row r="39" spans="1:20" x14ac:dyDescent="0.2">
      <c r="A39" s="30"/>
      <c r="B39" s="30"/>
      <c r="C39" s="30"/>
      <c r="D39" s="30"/>
      <c r="E39" s="30"/>
      <c r="F39" s="30"/>
      <c r="G39" s="30"/>
      <c r="H39" s="30"/>
      <c r="I39" s="30"/>
      <c r="J39" s="30"/>
      <c r="K39" s="30"/>
      <c r="L39" s="30"/>
      <c r="M39" s="30"/>
      <c r="N39" s="30"/>
      <c r="O39" s="30"/>
      <c r="P39" s="30"/>
      <c r="Q39" s="30"/>
      <c r="R39" s="30"/>
      <c r="S39" s="30"/>
      <c r="T39" s="30"/>
    </row>
    <row r="40" spans="1:20" ht="15" x14ac:dyDescent="0.25">
      <c r="A40" s="30"/>
      <c r="B40" s="30"/>
      <c r="C40" s="30"/>
      <c r="D40" s="649"/>
      <c r="E40" s="649"/>
      <c r="F40" s="649"/>
      <c r="G40" s="30"/>
      <c r="H40" s="30"/>
      <c r="I40" s="30"/>
      <c r="J40" s="30"/>
      <c r="K40" s="30"/>
      <c r="L40" s="30"/>
      <c r="M40" s="30"/>
      <c r="N40" s="30"/>
      <c r="O40" s="30"/>
      <c r="P40" s="30"/>
      <c r="Q40" s="30"/>
      <c r="R40" s="30"/>
      <c r="S40" s="30"/>
      <c r="T40" s="30"/>
    </row>
    <row r="41" spans="1:20" ht="15" x14ac:dyDescent="0.25">
      <c r="A41" s="30"/>
      <c r="B41" s="30"/>
      <c r="C41" s="30"/>
      <c r="D41" s="650"/>
      <c r="E41" s="650"/>
      <c r="F41" s="650"/>
      <c r="G41" s="30"/>
      <c r="H41" s="30"/>
      <c r="I41" s="30"/>
      <c r="J41" s="30"/>
      <c r="K41" s="30"/>
      <c r="L41" s="30"/>
      <c r="M41" s="30"/>
      <c r="N41" s="30"/>
      <c r="O41" s="30"/>
      <c r="P41" s="30"/>
      <c r="Q41" s="30"/>
      <c r="R41" s="30"/>
      <c r="S41" s="30"/>
      <c r="T41" s="30"/>
    </row>
    <row r="42" spans="1:20" ht="15" x14ac:dyDescent="0.25">
      <c r="A42" s="30"/>
      <c r="B42" s="30"/>
      <c r="C42" s="30"/>
      <c r="D42" s="650"/>
      <c r="E42" s="650"/>
      <c r="F42" s="650"/>
      <c r="G42" s="30"/>
      <c r="H42" s="30"/>
      <c r="I42" s="30"/>
      <c r="J42" s="30"/>
      <c r="K42" s="30"/>
      <c r="L42" s="30"/>
      <c r="M42" s="30"/>
      <c r="N42" s="30"/>
      <c r="O42" s="30"/>
      <c r="P42" s="30"/>
      <c r="Q42" s="30"/>
      <c r="R42" s="30"/>
      <c r="S42" s="30"/>
      <c r="T42" s="30"/>
    </row>
    <row r="43" spans="1:20" ht="15.75" x14ac:dyDescent="0.25">
      <c r="A43" s="30"/>
      <c r="B43" s="115"/>
      <c r="C43" s="30"/>
      <c r="D43" s="30"/>
      <c r="E43" s="30"/>
      <c r="F43" s="30"/>
      <c r="G43" s="30"/>
      <c r="H43" s="30"/>
      <c r="I43" s="30"/>
      <c r="J43" s="30"/>
      <c r="K43" s="30"/>
      <c r="L43" s="30"/>
      <c r="M43" s="30"/>
      <c r="N43" s="30"/>
      <c r="O43" s="30"/>
      <c r="P43" s="30"/>
      <c r="Q43" s="30"/>
      <c r="R43" s="30"/>
      <c r="S43" s="30"/>
      <c r="T43" s="30"/>
    </row>
    <row r="44" spans="1:20" x14ac:dyDescent="0.2">
      <c r="A44" s="30"/>
      <c r="B44" s="30"/>
      <c r="C44" s="30"/>
      <c r="D44" s="30"/>
      <c r="E44" s="30"/>
      <c r="F44" s="30"/>
      <c r="G44" s="30"/>
      <c r="H44" s="100"/>
      <c r="I44" s="30"/>
      <c r="J44" s="30"/>
      <c r="K44" s="30"/>
      <c r="L44" s="30"/>
      <c r="M44" s="30"/>
      <c r="N44" s="30"/>
      <c r="O44" s="30"/>
      <c r="P44" s="30"/>
      <c r="Q44" s="30"/>
      <c r="R44" s="30"/>
      <c r="S44" s="30"/>
      <c r="T44" s="30"/>
    </row>
    <row r="45" spans="1:20" x14ac:dyDescent="0.2">
      <c r="A45" s="30"/>
      <c r="B45" s="30"/>
      <c r="C45" s="30"/>
      <c r="D45" s="30"/>
      <c r="E45" s="30"/>
      <c r="F45" s="30"/>
      <c r="G45" s="30"/>
      <c r="H45" s="30"/>
      <c r="I45" s="30"/>
      <c r="J45" s="30"/>
      <c r="K45" s="30"/>
      <c r="L45" s="30"/>
      <c r="M45" s="30"/>
      <c r="N45" s="30"/>
      <c r="O45" s="30"/>
      <c r="P45" s="30"/>
      <c r="Q45" s="30"/>
      <c r="R45" s="30"/>
      <c r="S45" s="30"/>
      <c r="T45" s="30"/>
    </row>
    <row r="46" spans="1:20" x14ac:dyDescent="0.2">
      <c r="A46" s="30"/>
      <c r="B46" s="30"/>
      <c r="C46" s="30"/>
      <c r="D46" s="30"/>
      <c r="E46" s="30"/>
      <c r="F46" s="30"/>
      <c r="G46" s="30"/>
      <c r="H46" s="30"/>
      <c r="I46" s="30"/>
      <c r="J46" s="30"/>
      <c r="K46" s="30"/>
      <c r="L46" s="30"/>
      <c r="M46" s="30"/>
      <c r="N46" s="30"/>
      <c r="O46" s="30"/>
      <c r="P46" s="30"/>
      <c r="Q46" s="30"/>
      <c r="R46" s="30"/>
      <c r="S46" s="30"/>
      <c r="T46" s="30"/>
    </row>
    <row r="47" spans="1:20" x14ac:dyDescent="0.2">
      <c r="A47" s="30"/>
      <c r="B47" s="30"/>
      <c r="C47" s="30"/>
      <c r="D47" s="30"/>
      <c r="E47" s="30"/>
      <c r="F47" s="30"/>
      <c r="G47" s="30"/>
      <c r="H47" s="30"/>
      <c r="I47" s="30"/>
      <c r="J47" s="30"/>
      <c r="K47" s="30"/>
      <c r="L47" s="30"/>
      <c r="M47" s="30"/>
      <c r="N47" s="30"/>
      <c r="O47" s="30"/>
      <c r="P47" s="30"/>
      <c r="Q47" s="30"/>
      <c r="R47" s="30"/>
      <c r="S47" s="30"/>
      <c r="T47" s="30"/>
    </row>
    <row r="48" spans="1:20" x14ac:dyDescent="0.2">
      <c r="A48" s="30"/>
      <c r="B48" s="30"/>
      <c r="C48" s="30"/>
      <c r="D48" s="30"/>
      <c r="E48" s="30"/>
      <c r="F48" s="30"/>
      <c r="G48" s="30"/>
      <c r="H48" s="30"/>
      <c r="I48" s="30"/>
      <c r="J48" s="30"/>
      <c r="K48" s="30"/>
      <c r="L48" s="30"/>
      <c r="M48" s="30"/>
      <c r="N48" s="30"/>
      <c r="O48" s="30"/>
      <c r="P48" s="30"/>
      <c r="Q48" s="30"/>
      <c r="R48" s="30"/>
      <c r="S48" s="30"/>
      <c r="T48" s="30"/>
    </row>
    <row r="49" spans="1:20" x14ac:dyDescent="0.2">
      <c r="A49" s="30"/>
      <c r="B49" s="30"/>
      <c r="C49" s="30"/>
      <c r="D49" s="30"/>
      <c r="E49" s="30"/>
      <c r="F49" s="30"/>
      <c r="G49" s="30"/>
      <c r="H49" s="30"/>
      <c r="I49" s="30"/>
      <c r="J49" s="30"/>
      <c r="K49" s="30"/>
      <c r="L49" s="30"/>
      <c r="M49" s="30"/>
      <c r="N49" s="30"/>
      <c r="O49" s="30"/>
      <c r="P49" s="30"/>
      <c r="Q49" s="30"/>
      <c r="R49" s="30"/>
      <c r="S49" s="30"/>
      <c r="T49" s="30"/>
    </row>
    <row r="50" spans="1:20" x14ac:dyDescent="0.2">
      <c r="A50" s="30"/>
      <c r="B50" s="30"/>
      <c r="C50" s="30"/>
      <c r="D50" s="30"/>
      <c r="E50" s="30"/>
      <c r="F50" s="30"/>
      <c r="G50" s="30"/>
      <c r="H50" s="30"/>
      <c r="I50" s="30"/>
      <c r="J50" s="30"/>
      <c r="K50" s="30"/>
      <c r="L50" s="30"/>
      <c r="M50" s="30"/>
      <c r="N50" s="30"/>
      <c r="O50" s="30"/>
      <c r="P50" s="30"/>
      <c r="Q50" s="30"/>
      <c r="R50" s="30"/>
      <c r="S50" s="30"/>
      <c r="T50" s="30"/>
    </row>
    <row r="51" spans="1:20" x14ac:dyDescent="0.2">
      <c r="A51" s="30"/>
      <c r="B51" s="30"/>
      <c r="C51" s="30"/>
      <c r="D51" s="30"/>
      <c r="E51" s="30"/>
      <c r="F51" s="30"/>
      <c r="G51" s="30"/>
      <c r="H51" s="30"/>
      <c r="I51" s="30"/>
      <c r="J51" s="30"/>
      <c r="K51" s="30"/>
      <c r="L51" s="30"/>
      <c r="M51" s="30"/>
      <c r="N51" s="30"/>
      <c r="O51" s="30"/>
      <c r="P51" s="30"/>
      <c r="Q51" s="30"/>
      <c r="R51" s="30"/>
      <c r="S51" s="30"/>
      <c r="T51" s="30"/>
    </row>
    <row r="52" spans="1:20" x14ac:dyDescent="0.2">
      <c r="A52" s="30"/>
      <c r="B52" s="30"/>
      <c r="C52" s="30"/>
      <c r="D52" s="30"/>
      <c r="E52" s="30"/>
      <c r="F52" s="30"/>
      <c r="G52" s="30"/>
      <c r="H52" s="30"/>
      <c r="I52" s="30"/>
      <c r="J52" s="30"/>
      <c r="K52" s="30"/>
      <c r="L52" s="30"/>
      <c r="M52" s="30"/>
      <c r="N52" s="30"/>
      <c r="O52" s="30"/>
      <c r="P52" s="30"/>
      <c r="Q52" s="30"/>
      <c r="R52" s="30"/>
      <c r="S52" s="30"/>
      <c r="T52" s="30"/>
    </row>
    <row r="53" spans="1:20" x14ac:dyDescent="0.2">
      <c r="A53" s="30"/>
      <c r="B53" s="30"/>
      <c r="C53" s="30"/>
      <c r="D53" s="30"/>
      <c r="E53" s="30"/>
      <c r="F53" s="30"/>
      <c r="G53" s="30"/>
      <c r="H53" s="30"/>
      <c r="I53" s="30"/>
      <c r="J53" s="30"/>
      <c r="K53" s="30"/>
      <c r="L53" s="30"/>
      <c r="M53" s="30"/>
      <c r="N53" s="30"/>
      <c r="O53" s="30"/>
      <c r="P53" s="30"/>
      <c r="Q53" s="30"/>
      <c r="R53" s="30"/>
      <c r="S53" s="30"/>
      <c r="T53" s="30"/>
    </row>
  </sheetData>
  <sheetProtection algorithmName="SHA-512" hashValue="Z5ro1rW99dYgPpucsBy+NG94my6qaOrouD0WBdhsr/8PpQ94biisNz1Rh83oIJrU4FOL6zYOpWp86btuGiDHSw==" saltValue="LfPhovZ2W4DJCncVs1ZEaQ==" spinCount="100000" sheet="1" objects="1" scenarios="1"/>
  <protectedRanges>
    <protectedRange sqref="G15:I22" name="Range1"/>
    <protectedRange sqref="J15:J22" name="Range1_1"/>
  </protectedRanges>
  <mergeCells count="12">
    <mergeCell ref="B1:R1"/>
    <mergeCell ref="B28:G28"/>
    <mergeCell ref="P15:P22"/>
    <mergeCell ref="Q15:Q22"/>
    <mergeCell ref="R15:R22"/>
    <mergeCell ref="B6:G6"/>
    <mergeCell ref="B3:R3"/>
    <mergeCell ref="B5:R5"/>
    <mergeCell ref="B9:R9"/>
    <mergeCell ref="K12:L12"/>
    <mergeCell ref="O12:P12"/>
    <mergeCell ref="B7:Q7"/>
  </mergeCells>
  <phoneticPr fontId="135" type="noConversion"/>
  <printOptions horizontalCentered="1" verticalCentered="1"/>
  <pageMargins left="0.25" right="0.25" top="0.75" bottom="0.75" header="0.3" footer="0.3"/>
  <pageSetup scale="64" orientation="landscape" r:id="rId1"/>
  <extLst>
    <ext xmlns:mx="http://schemas.microsoft.com/office/mac/excel/2008/main" uri="http://schemas.microsoft.com/office/mac/excel/2008/main">
      <mx:PLV Mode="1"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pageSetUpPr fitToPage="1"/>
  </sheetPr>
  <dimension ref="A1:AG36"/>
  <sheetViews>
    <sheetView showWhiteSpace="0" view="pageLayout" topLeftCell="A16" zoomScaleSheetLayoutView="71" workbookViewId="0">
      <selection activeCell="H23" sqref="H23"/>
    </sheetView>
  </sheetViews>
  <sheetFormatPr defaultColWidth="8.85546875" defaultRowHeight="12.75" x14ac:dyDescent="0.2"/>
  <cols>
    <col min="1" max="1" width="2.140625" customWidth="1"/>
    <col min="2" max="2" width="19.42578125" customWidth="1"/>
    <col min="3" max="3" width="12.42578125" customWidth="1"/>
    <col min="4" max="4" width="12" customWidth="1"/>
    <col min="5" max="5" width="10.85546875" customWidth="1"/>
    <col min="6" max="7" width="10" customWidth="1"/>
    <col min="8" max="9" width="10.5703125" customWidth="1"/>
    <col min="10" max="10" width="8.85546875" customWidth="1"/>
    <col min="11" max="11" width="10.42578125" customWidth="1"/>
    <col min="12" max="12" width="8.85546875" customWidth="1"/>
    <col min="13" max="13" width="9.140625" customWidth="1"/>
    <col min="14" max="14" width="2.140625" customWidth="1"/>
    <col min="15" max="15" width="3.42578125" customWidth="1"/>
  </cols>
  <sheetData>
    <row r="1" spans="1:33" ht="18.75" customHeight="1" x14ac:dyDescent="0.2">
      <c r="A1" s="30"/>
      <c r="B1" s="1301" t="str">
        <f>'1. Prelim'!B1:F1</f>
        <v>RPS/APS/CES 2018 Annual Compliance Workbook</v>
      </c>
      <c r="C1" s="1301"/>
      <c r="D1" s="1301"/>
      <c r="E1" s="1301"/>
      <c r="F1" s="1301"/>
      <c r="G1" s="1301"/>
      <c r="H1" s="1301"/>
      <c r="I1" s="1301"/>
      <c r="J1" s="1301"/>
      <c r="K1" s="1301"/>
      <c r="L1" s="1301"/>
      <c r="M1" s="1301"/>
      <c r="N1" s="328"/>
      <c r="O1" s="120"/>
      <c r="P1" s="30"/>
    </row>
    <row r="2" spans="1:33" ht="11.25" customHeight="1" thickBot="1" x14ac:dyDescent="0.3">
      <c r="A2" s="96"/>
      <c r="B2" s="33"/>
      <c r="C2" s="33"/>
      <c r="D2" s="33"/>
      <c r="E2" s="33"/>
      <c r="F2" s="33"/>
      <c r="G2" s="30"/>
      <c r="H2" s="30"/>
      <c r="I2" s="30"/>
      <c r="J2" s="30"/>
      <c r="K2" s="30"/>
      <c r="L2" s="30"/>
      <c r="M2" s="30"/>
      <c r="N2" s="30"/>
      <c r="O2" s="30"/>
      <c r="P2" s="30"/>
    </row>
    <row r="3" spans="1:33" s="63" customFormat="1" ht="15" customHeight="1" thickBot="1" x14ac:dyDescent="0.25">
      <c r="A3" s="76"/>
      <c r="B3" s="1232" t="s">
        <v>640</v>
      </c>
      <c r="C3" s="1233"/>
      <c r="D3" s="1233"/>
      <c r="E3" s="1233"/>
      <c r="F3" s="1233"/>
      <c r="G3" s="1233"/>
      <c r="H3" s="1233"/>
      <c r="I3" s="1233"/>
      <c r="J3" s="1233"/>
      <c r="K3" s="1233"/>
      <c r="L3" s="1233"/>
      <c r="M3" s="1234"/>
      <c r="N3" s="68"/>
      <c r="O3" s="68"/>
      <c r="P3" s="76"/>
    </row>
    <row r="4" spans="1:33" s="76" customFormat="1" ht="7.5" customHeight="1" thickBot="1" x14ac:dyDescent="0.25">
      <c r="B4" s="77" t="s">
        <v>202</v>
      </c>
      <c r="C4" s="77"/>
      <c r="D4" s="77"/>
      <c r="E4" s="77"/>
      <c r="F4" s="68"/>
      <c r="Q4" s="63"/>
      <c r="R4" s="63"/>
      <c r="S4" s="63"/>
      <c r="T4" s="63"/>
      <c r="U4" s="63"/>
      <c r="V4" s="63"/>
      <c r="W4" s="63"/>
      <c r="X4" s="63"/>
      <c r="Y4" s="63"/>
      <c r="Z4" s="63"/>
      <c r="AA4" s="63"/>
      <c r="AB4" s="63"/>
      <c r="AC4" s="63"/>
      <c r="AD4" s="63"/>
      <c r="AE4" s="63"/>
      <c r="AF4" s="63"/>
      <c r="AG4" s="63"/>
    </row>
    <row r="5" spans="1:33" ht="22.5" customHeight="1" thickBot="1" x14ac:dyDescent="0.3">
      <c r="A5" s="61"/>
      <c r="B5" s="1211">
        <f>'0. FilerInfo'!C14</f>
        <v>0</v>
      </c>
      <c r="C5" s="1284"/>
      <c r="D5" s="1284"/>
      <c r="E5" s="1284"/>
      <c r="F5" s="1284"/>
      <c r="G5" s="1284"/>
      <c r="H5" s="1284"/>
      <c r="I5" s="1284"/>
      <c r="J5" s="1284"/>
      <c r="K5" s="1284"/>
      <c r="L5" s="1284"/>
      <c r="M5" s="1285"/>
      <c r="N5" s="329"/>
      <c r="O5" s="78"/>
      <c r="P5" s="30"/>
    </row>
    <row r="6" spans="1:33" s="5" customFormat="1" ht="7.5" customHeight="1" x14ac:dyDescent="0.25">
      <c r="A6" s="61"/>
      <c r="B6" s="1214"/>
      <c r="C6" s="1214"/>
      <c r="D6" s="1214"/>
      <c r="E6" s="33"/>
      <c r="F6" s="33"/>
      <c r="G6" s="33"/>
      <c r="H6" s="33"/>
      <c r="I6" s="33"/>
      <c r="J6" s="33"/>
      <c r="K6" s="33"/>
      <c r="L6" s="33"/>
      <c r="M6" s="33"/>
      <c r="N6" s="33"/>
      <c r="O6" s="33"/>
      <c r="P6" s="33"/>
    </row>
    <row r="7" spans="1:33" s="5" customFormat="1" ht="15" customHeight="1" x14ac:dyDescent="0.25">
      <c r="A7" s="33"/>
      <c r="B7" s="1323" t="s">
        <v>824</v>
      </c>
      <c r="C7" s="1323"/>
      <c r="D7" s="1323"/>
      <c r="E7" s="1323"/>
      <c r="F7" s="1323"/>
      <c r="G7" s="1323"/>
      <c r="H7" s="1323"/>
      <c r="I7" s="1323"/>
      <c r="J7" s="1323"/>
      <c r="K7" s="1323"/>
      <c r="L7" s="1323"/>
      <c r="M7" s="1323"/>
      <c r="N7" s="1188"/>
      <c r="O7" s="1188"/>
      <c r="P7" s="1188"/>
      <c r="Q7" s="1188"/>
    </row>
    <row r="8" spans="1:33" s="5" customFormat="1" ht="6" customHeight="1" thickBot="1" x14ac:dyDescent="0.3">
      <c r="A8" s="33"/>
      <c r="B8" s="374"/>
      <c r="C8" s="374"/>
      <c r="D8" s="374"/>
      <c r="E8" s="374"/>
      <c r="F8" s="79"/>
      <c r="G8" s="33"/>
      <c r="H8" s="33"/>
      <c r="I8" s="33"/>
      <c r="J8" s="33"/>
      <c r="K8" s="33"/>
      <c r="L8" s="33"/>
      <c r="M8" s="33"/>
      <c r="N8" s="33"/>
      <c r="O8" s="33"/>
      <c r="P8" s="33"/>
    </row>
    <row r="9" spans="1:33" s="1" customFormat="1" ht="24" customHeight="1" thickBot="1" x14ac:dyDescent="0.25">
      <c r="A9" s="116"/>
      <c r="B9" s="1320" t="s">
        <v>435</v>
      </c>
      <c r="C9" s="1321"/>
      <c r="D9" s="1321"/>
      <c r="E9" s="1321"/>
      <c r="F9" s="1321"/>
      <c r="G9" s="1321"/>
      <c r="H9" s="1321"/>
      <c r="I9" s="1321"/>
      <c r="J9" s="1321"/>
      <c r="K9" s="1321"/>
      <c r="L9" s="1321"/>
      <c r="M9" s="1322"/>
      <c r="O9" s="116"/>
      <c r="P9" s="116"/>
    </row>
    <row r="10" spans="1:33" ht="4.5" customHeight="1" thickBot="1" x14ac:dyDescent="0.25">
      <c r="A10" s="30"/>
      <c r="B10" s="30"/>
      <c r="C10" s="30"/>
      <c r="D10" s="30"/>
      <c r="E10" s="30"/>
      <c r="F10" s="30"/>
      <c r="G10" s="30"/>
      <c r="H10" s="341"/>
      <c r="I10" s="30"/>
      <c r="J10" s="30"/>
      <c r="K10" s="30"/>
      <c r="L10" s="30"/>
      <c r="M10" s="30"/>
      <c r="N10" s="30"/>
      <c r="O10" s="30"/>
      <c r="P10" s="30"/>
    </row>
    <row r="11" spans="1:33" s="2" customFormat="1" ht="13.5" thickBot="1" x14ac:dyDescent="0.25">
      <c r="A11" s="713" t="s">
        <v>188</v>
      </c>
      <c r="B11" s="413" t="s">
        <v>189</v>
      </c>
      <c r="C11" s="712" t="s">
        <v>190</v>
      </c>
      <c r="D11" s="413" t="s">
        <v>191</v>
      </c>
      <c r="E11" s="414" t="s">
        <v>192</v>
      </c>
      <c r="F11" s="414" t="s">
        <v>208</v>
      </c>
      <c r="G11" s="712" t="s">
        <v>193</v>
      </c>
      <c r="H11" s="414" t="s">
        <v>194</v>
      </c>
      <c r="I11" s="414" t="s">
        <v>195</v>
      </c>
      <c r="J11" s="345" t="s">
        <v>196</v>
      </c>
      <c r="K11" s="343" t="s">
        <v>197</v>
      </c>
      <c r="L11" s="414" t="s">
        <v>198</v>
      </c>
      <c r="M11" s="415" t="s">
        <v>209</v>
      </c>
      <c r="N11" s="416"/>
      <c r="O11" s="416"/>
      <c r="P11" s="416"/>
    </row>
    <row r="12" spans="1:33" s="2" customFormat="1" ht="15.75" thickBot="1" x14ac:dyDescent="0.25">
      <c r="A12" s="665"/>
      <c r="B12" s="667"/>
      <c r="C12" s="667"/>
      <c r="D12" s="667"/>
      <c r="E12" s="667"/>
      <c r="F12" s="667"/>
      <c r="G12" s="667"/>
      <c r="H12" s="1324" t="s">
        <v>500</v>
      </c>
      <c r="I12" s="1325"/>
      <c r="J12" s="706">
        <v>2.6155000000000001E-2</v>
      </c>
      <c r="K12" s="716" t="s">
        <v>504</v>
      </c>
      <c r="L12" s="705">
        <v>0.3</v>
      </c>
      <c r="M12" s="667"/>
      <c r="N12"/>
      <c r="O12" s="30"/>
      <c r="P12" s="416"/>
    </row>
    <row r="13" spans="1:33" ht="118.5" thickBot="1" x14ac:dyDescent="0.25">
      <c r="A13" s="714"/>
      <c r="B13" s="725" t="s">
        <v>211</v>
      </c>
      <c r="C13" s="350" t="s">
        <v>473</v>
      </c>
      <c r="D13" s="726" t="s">
        <v>497</v>
      </c>
      <c r="E13" s="727" t="s">
        <v>474</v>
      </c>
      <c r="F13" s="352" t="s">
        <v>478</v>
      </c>
      <c r="G13" s="731" t="s">
        <v>479</v>
      </c>
      <c r="H13" s="353" t="s">
        <v>475</v>
      </c>
      <c r="I13" s="695" t="s">
        <v>412</v>
      </c>
      <c r="J13" s="350" t="s">
        <v>4</v>
      </c>
      <c r="K13" s="351" t="s">
        <v>476</v>
      </c>
      <c r="L13" s="353" t="s">
        <v>5</v>
      </c>
      <c r="M13" s="354" t="s">
        <v>477</v>
      </c>
      <c r="N13" s="30"/>
      <c r="O13" s="30"/>
      <c r="P13" s="30"/>
    </row>
    <row r="14" spans="1:33" s="8" customFormat="1" ht="13.5" customHeight="1" thickBot="1" x14ac:dyDescent="0.25">
      <c r="A14" s="715"/>
      <c r="B14" s="730"/>
      <c r="C14" s="847" t="s">
        <v>200</v>
      </c>
      <c r="D14" s="841" t="s">
        <v>200</v>
      </c>
      <c r="E14" s="848" t="s">
        <v>200</v>
      </c>
      <c r="F14" s="846" t="s">
        <v>200</v>
      </c>
      <c r="G14" s="840" t="s">
        <v>200</v>
      </c>
      <c r="H14" s="849" t="s">
        <v>200</v>
      </c>
      <c r="I14" s="850" t="s">
        <v>200</v>
      </c>
      <c r="J14" s="847" t="s">
        <v>200</v>
      </c>
      <c r="K14" s="841" t="s">
        <v>200</v>
      </c>
      <c r="L14" s="851" t="s">
        <v>200</v>
      </c>
      <c r="M14" s="848" t="s">
        <v>200</v>
      </c>
      <c r="N14" s="118"/>
      <c r="O14" s="118"/>
      <c r="P14" s="118"/>
    </row>
    <row r="15" spans="1:33" ht="15.75" customHeight="1" x14ac:dyDescent="0.2">
      <c r="A15" s="9">
        <v>1</v>
      </c>
      <c r="B15" s="179">
        <f>'1. Prelim'!B24</f>
        <v>0</v>
      </c>
      <c r="C15" s="184">
        <f>'1. Prelim'!C24</f>
        <v>0</v>
      </c>
      <c r="D15" s="55"/>
      <c r="E15" s="152"/>
      <c r="F15" s="55"/>
      <c r="G15" s="87"/>
      <c r="H15" s="709">
        <f>MAX(J15-SUM(D15:G15),0)</f>
        <v>0</v>
      </c>
      <c r="I15" s="707">
        <f>SUM(D15:H15)</f>
        <v>0</v>
      </c>
      <c r="J15" s="406">
        <f t="shared" ref="J15:J22" si="0">ROUNDUP((J$12*C15),0)</f>
        <v>0</v>
      </c>
      <c r="K15" s="1347"/>
      <c r="L15" s="1351"/>
      <c r="M15" s="1348"/>
      <c r="N15" s="30"/>
      <c r="O15" s="30"/>
      <c r="P15" s="30"/>
    </row>
    <row r="16" spans="1:33" ht="15.75" customHeight="1" x14ac:dyDescent="0.2">
      <c r="A16" s="10">
        <v>2</v>
      </c>
      <c r="B16" s="180">
        <f>'1. Prelim'!B25</f>
        <v>0</v>
      </c>
      <c r="C16" s="185">
        <f>'1. Prelim'!C25</f>
        <v>0</v>
      </c>
      <c r="D16" s="40"/>
      <c r="E16" s="153"/>
      <c r="F16" s="40"/>
      <c r="G16" s="41"/>
      <c r="H16" s="710">
        <f t="shared" ref="H16:H22" si="1">MAX(J16-SUM(D16:G16),0)</f>
        <v>0</v>
      </c>
      <c r="I16" s="541">
        <f t="shared" ref="I16:I22" si="2">SUM(D16:H16)</f>
        <v>0</v>
      </c>
      <c r="J16" s="407">
        <f t="shared" si="0"/>
        <v>0</v>
      </c>
      <c r="K16" s="1347"/>
      <c r="L16" s="1351"/>
      <c r="M16" s="1349"/>
      <c r="N16" s="30"/>
      <c r="O16" s="30"/>
      <c r="P16" s="30"/>
    </row>
    <row r="17" spans="1:16" ht="15.75" customHeight="1" x14ac:dyDescent="0.2">
      <c r="A17" s="10">
        <v>3</v>
      </c>
      <c r="B17" s="180">
        <f>'1. Prelim'!B26</f>
        <v>0</v>
      </c>
      <c r="C17" s="185">
        <f>'1. Prelim'!C26</f>
        <v>0</v>
      </c>
      <c r="D17" s="40"/>
      <c r="E17" s="153"/>
      <c r="F17" s="40"/>
      <c r="G17" s="41"/>
      <c r="H17" s="710">
        <f t="shared" si="1"/>
        <v>0</v>
      </c>
      <c r="I17" s="541">
        <f t="shared" si="2"/>
        <v>0</v>
      </c>
      <c r="J17" s="407">
        <f t="shared" si="0"/>
        <v>0</v>
      </c>
      <c r="K17" s="1347"/>
      <c r="L17" s="1351"/>
      <c r="M17" s="1349"/>
      <c r="N17" s="30"/>
      <c r="O17" s="30"/>
      <c r="P17" s="30"/>
    </row>
    <row r="18" spans="1:16" ht="15.75" customHeight="1" x14ac:dyDescent="0.2">
      <c r="A18" s="10">
        <v>4</v>
      </c>
      <c r="B18" s="180">
        <f>'1. Prelim'!B27</f>
        <v>0</v>
      </c>
      <c r="C18" s="185">
        <f>'1. Prelim'!C27</f>
        <v>0</v>
      </c>
      <c r="D18" s="40"/>
      <c r="E18" s="153"/>
      <c r="F18" s="40"/>
      <c r="G18" s="41"/>
      <c r="H18" s="710">
        <f t="shared" si="1"/>
        <v>0</v>
      </c>
      <c r="I18" s="541">
        <f t="shared" si="2"/>
        <v>0</v>
      </c>
      <c r="J18" s="407">
        <f t="shared" si="0"/>
        <v>0</v>
      </c>
      <c r="K18" s="1347"/>
      <c r="L18" s="1351"/>
      <c r="M18" s="1349"/>
      <c r="N18" s="30"/>
      <c r="O18" s="30"/>
      <c r="P18" s="30"/>
    </row>
    <row r="19" spans="1:16" ht="15.75" customHeight="1" x14ac:dyDescent="0.2">
      <c r="A19" s="10">
        <v>5</v>
      </c>
      <c r="B19" s="180">
        <f>'1. Prelim'!B28</f>
        <v>0</v>
      </c>
      <c r="C19" s="185">
        <f>'1. Prelim'!C28</f>
        <v>0</v>
      </c>
      <c r="D19" s="40"/>
      <c r="E19" s="153"/>
      <c r="F19" s="40"/>
      <c r="G19" s="41"/>
      <c r="H19" s="710">
        <f t="shared" si="1"/>
        <v>0</v>
      </c>
      <c r="I19" s="541">
        <f t="shared" si="2"/>
        <v>0</v>
      </c>
      <c r="J19" s="407">
        <f t="shared" si="0"/>
        <v>0</v>
      </c>
      <c r="K19" s="1347"/>
      <c r="L19" s="1351"/>
      <c r="M19" s="1349"/>
      <c r="N19" s="30"/>
      <c r="O19" s="30"/>
      <c r="P19" s="30"/>
    </row>
    <row r="20" spans="1:16" ht="15.75" customHeight="1" x14ac:dyDescent="0.2">
      <c r="A20" s="10">
        <v>6</v>
      </c>
      <c r="B20" s="180">
        <f>'1. Prelim'!B29</f>
        <v>0</v>
      </c>
      <c r="C20" s="185">
        <f>'1. Prelim'!C29</f>
        <v>0</v>
      </c>
      <c r="D20" s="40"/>
      <c r="E20" s="153"/>
      <c r="F20" s="40"/>
      <c r="G20" s="41"/>
      <c r="H20" s="710">
        <f t="shared" si="1"/>
        <v>0</v>
      </c>
      <c r="I20" s="541">
        <f t="shared" si="2"/>
        <v>0</v>
      </c>
      <c r="J20" s="407">
        <f t="shared" si="0"/>
        <v>0</v>
      </c>
      <c r="K20" s="1347"/>
      <c r="L20" s="1351"/>
      <c r="M20" s="1349"/>
      <c r="N20" s="30"/>
      <c r="O20" s="30"/>
      <c r="P20" s="30"/>
    </row>
    <row r="21" spans="1:16" ht="15.75" customHeight="1" x14ac:dyDescent="0.2">
      <c r="A21" s="10">
        <v>7</v>
      </c>
      <c r="B21" s="180">
        <f>'1. Prelim'!B30</f>
        <v>0</v>
      </c>
      <c r="C21" s="185">
        <f>'1. Prelim'!C30</f>
        <v>0</v>
      </c>
      <c r="D21" s="40"/>
      <c r="E21" s="153"/>
      <c r="F21" s="40"/>
      <c r="G21" s="41"/>
      <c r="H21" s="710">
        <f t="shared" si="1"/>
        <v>0</v>
      </c>
      <c r="I21" s="541">
        <f t="shared" si="2"/>
        <v>0</v>
      </c>
      <c r="J21" s="407">
        <f t="shared" si="0"/>
        <v>0</v>
      </c>
      <c r="K21" s="1347"/>
      <c r="L21" s="1351"/>
      <c r="M21" s="1349"/>
      <c r="N21" s="30"/>
      <c r="O21" s="30"/>
      <c r="P21" s="30"/>
    </row>
    <row r="22" spans="1:16" ht="15.75" customHeight="1" thickBot="1" x14ac:dyDescent="0.25">
      <c r="A22" s="10">
        <v>8</v>
      </c>
      <c r="B22" s="181">
        <f>'1. Prelim'!B31</f>
        <v>0</v>
      </c>
      <c r="C22" s="186">
        <f>'1. Prelim'!C31</f>
        <v>0</v>
      </c>
      <c r="D22" s="91"/>
      <c r="E22" s="154"/>
      <c r="F22" s="91"/>
      <c r="G22" s="92"/>
      <c r="H22" s="711">
        <f t="shared" si="1"/>
        <v>0</v>
      </c>
      <c r="I22" s="543">
        <f t="shared" si="2"/>
        <v>0</v>
      </c>
      <c r="J22" s="409">
        <f t="shared" si="0"/>
        <v>0</v>
      </c>
      <c r="K22" s="1347"/>
      <c r="L22" s="1351"/>
      <c r="M22" s="1350"/>
      <c r="N22" s="30"/>
      <c r="O22" s="30"/>
      <c r="P22" s="30"/>
    </row>
    <row r="23" spans="1:16" s="17" customFormat="1" ht="13.5" thickBot="1" x14ac:dyDescent="0.25">
      <c r="A23" s="81"/>
      <c r="B23" s="368" t="s">
        <v>201</v>
      </c>
      <c r="C23" s="708">
        <f>'1. Prelim'!C32</f>
        <v>0</v>
      </c>
      <c r="D23" s="419">
        <f t="shared" ref="D23:J23" si="3">SUM(D15:D22)</f>
        <v>0</v>
      </c>
      <c r="E23" s="420">
        <f t="shared" si="3"/>
        <v>0</v>
      </c>
      <c r="F23" s="420">
        <f t="shared" si="3"/>
        <v>0</v>
      </c>
      <c r="G23" s="367">
        <f t="shared" si="3"/>
        <v>0</v>
      </c>
      <c r="H23" s="38">
        <f t="shared" si="3"/>
        <v>0</v>
      </c>
      <c r="I23" s="410">
        <f t="shared" si="3"/>
        <v>0</v>
      </c>
      <c r="J23" s="364">
        <f t="shared" si="3"/>
        <v>0</v>
      </c>
      <c r="K23" s="421">
        <f>IF(I23&gt;J23,I23-J23,0)</f>
        <v>0</v>
      </c>
      <c r="L23" s="422">
        <f>(ROUNDDOWN($L$12*J23,0))</f>
        <v>0</v>
      </c>
      <c r="M23" s="423">
        <f>MIN(K23,L23)</f>
        <v>0</v>
      </c>
      <c r="N23" s="412"/>
      <c r="O23" s="46"/>
      <c r="P23" s="46"/>
    </row>
    <row r="24" spans="1:16" x14ac:dyDescent="0.2">
      <c r="A24" s="424"/>
      <c r="B24" s="425"/>
      <c r="C24" s="121"/>
      <c r="D24" s="121"/>
      <c r="E24" s="426">
        <f>'4. Errant'!J14</f>
        <v>0</v>
      </c>
      <c r="F24" s="121"/>
      <c r="G24" s="121"/>
      <c r="H24" s="121"/>
      <c r="I24" s="121"/>
      <c r="J24" s="121"/>
      <c r="K24" s="121"/>
      <c r="L24" s="121"/>
      <c r="M24" s="121"/>
      <c r="N24" s="30"/>
      <c r="O24" s="30"/>
      <c r="P24" s="30"/>
    </row>
    <row r="25" spans="1:16" x14ac:dyDescent="0.2">
      <c r="A25" s="424"/>
      <c r="B25" s="425"/>
      <c r="C25" s="121"/>
      <c r="D25" s="121"/>
      <c r="E25" s="121"/>
      <c r="F25" s="121"/>
      <c r="G25" s="121"/>
      <c r="H25" s="121"/>
      <c r="I25" s="121"/>
      <c r="J25" s="121"/>
      <c r="K25" s="121"/>
      <c r="L25" s="121"/>
      <c r="M25" s="121"/>
      <c r="N25" s="30"/>
      <c r="O25" s="30"/>
      <c r="P25" s="30"/>
    </row>
    <row r="26" spans="1:16" ht="17.25" customHeight="1" x14ac:dyDescent="0.2">
      <c r="A26" s="427"/>
      <c r="B26" s="334"/>
      <c r="C26" s="122"/>
      <c r="D26" s="122"/>
      <c r="E26" s="122"/>
      <c r="F26" s="122"/>
      <c r="G26" s="122"/>
      <c r="H26" s="122"/>
      <c r="I26" s="122"/>
      <c r="J26" s="122"/>
      <c r="K26" s="122"/>
      <c r="L26" s="122"/>
      <c r="M26" s="122"/>
      <c r="N26" s="30"/>
      <c r="O26" s="30"/>
      <c r="P26" s="30"/>
    </row>
    <row r="27" spans="1:16" ht="7.5" customHeight="1" thickBot="1" x14ac:dyDescent="0.25">
      <c r="A27" s="99" t="s">
        <v>202</v>
      </c>
      <c r="B27" s="30"/>
      <c r="C27" s="30"/>
      <c r="D27" s="30"/>
      <c r="E27" s="30"/>
      <c r="F27" s="30"/>
      <c r="G27" s="30"/>
      <c r="H27" s="30"/>
      <c r="I27" s="30"/>
      <c r="J27" s="121"/>
      <c r="K27" s="30"/>
      <c r="L27" s="121"/>
      <c r="M27" s="30"/>
      <c r="N27" s="30"/>
      <c r="O27" s="30"/>
      <c r="P27" s="30"/>
    </row>
    <row r="28" spans="1:16" ht="13.5" thickBot="1" x14ac:dyDescent="0.25">
      <c r="A28" s="398"/>
      <c r="B28" s="12"/>
      <c r="C28" t="s">
        <v>226</v>
      </c>
      <c r="G28" s="30"/>
      <c r="H28" s="30"/>
      <c r="I28" s="30"/>
      <c r="J28" s="30"/>
      <c r="K28" s="30"/>
      <c r="L28" s="30"/>
      <c r="M28" s="30"/>
      <c r="N28" s="30"/>
      <c r="O28" s="30"/>
      <c r="P28" s="30"/>
    </row>
    <row r="29" spans="1:16" s="3" customFormat="1" ht="7.5" customHeight="1" thickBot="1" x14ac:dyDescent="0.25">
      <c r="A29" s="98"/>
      <c r="B29" s="1297"/>
      <c r="C29" s="1298"/>
      <c r="D29" s="1298"/>
      <c r="E29" s="98"/>
      <c r="F29" s="98"/>
      <c r="G29" s="98"/>
      <c r="H29" s="98"/>
      <c r="I29" s="98"/>
      <c r="J29" s="98"/>
      <c r="K29" s="98"/>
      <c r="L29" s="98"/>
      <c r="M29" s="98"/>
      <c r="N29" s="98"/>
      <c r="O29" s="98"/>
      <c r="P29" s="98"/>
    </row>
    <row r="30" spans="1:16" s="3" customFormat="1" ht="13.35" customHeight="1" thickBot="1" x14ac:dyDescent="0.25">
      <c r="B30" s="428"/>
      <c r="C30" s="25" t="s">
        <v>8</v>
      </c>
      <c r="G30" s="98"/>
      <c r="H30" s="98"/>
      <c r="I30" s="98"/>
      <c r="J30" s="98"/>
      <c r="K30" s="98"/>
      <c r="L30" s="98"/>
      <c r="M30" s="98"/>
      <c r="N30" s="98"/>
      <c r="O30" s="98"/>
      <c r="P30" s="98"/>
    </row>
    <row r="31" spans="1:16" ht="7.5" customHeight="1" thickBot="1" x14ac:dyDescent="0.25">
      <c r="A31" s="30"/>
      <c r="B31" s="30"/>
      <c r="C31" s="30"/>
      <c r="D31" s="30"/>
      <c r="E31" s="30"/>
      <c r="F31" s="30"/>
      <c r="G31" s="30"/>
      <c r="H31" s="30"/>
      <c r="I31" s="30"/>
      <c r="J31" s="30"/>
      <c r="K31" s="30"/>
      <c r="L31" s="30"/>
      <c r="M31" s="30"/>
      <c r="N31" s="30"/>
      <c r="O31" s="30"/>
      <c r="P31" s="30"/>
    </row>
    <row r="32" spans="1:16" ht="13.5" customHeight="1" thickBot="1" x14ac:dyDescent="0.25">
      <c r="B32" s="14"/>
      <c r="C32" s="1346" t="s">
        <v>171</v>
      </c>
      <c r="D32" s="1346"/>
      <c r="E32" s="1346"/>
      <c r="F32" s="1346"/>
      <c r="G32" s="1346"/>
      <c r="H32" s="1346"/>
      <c r="I32" s="1346"/>
      <c r="J32" s="1346"/>
      <c r="K32" s="1346"/>
      <c r="L32" s="1346"/>
      <c r="M32" s="1346"/>
      <c r="N32" s="30"/>
      <c r="O32" s="30"/>
      <c r="P32" s="30"/>
    </row>
    <row r="33" spans="1:16" x14ac:dyDescent="0.2">
      <c r="A33" s="30"/>
      <c r="B33" s="30"/>
      <c r="C33" s="1346"/>
      <c r="D33" s="1346"/>
      <c r="E33" s="1346"/>
      <c r="F33" s="1346"/>
      <c r="G33" s="1346"/>
      <c r="H33" s="1346"/>
      <c r="I33" s="1346"/>
      <c r="J33" s="1346"/>
      <c r="K33" s="1346"/>
      <c r="L33" s="1346"/>
      <c r="M33" s="1346"/>
      <c r="N33" s="30"/>
      <c r="O33" s="30"/>
      <c r="P33" s="30"/>
    </row>
    <row r="34" spans="1:16" x14ac:dyDescent="0.2">
      <c r="A34" s="373"/>
      <c r="B34" s="373"/>
      <c r="C34" s="373"/>
      <c r="D34" s="373"/>
      <c r="E34" s="373"/>
      <c r="F34" s="373"/>
      <c r="G34" s="373"/>
      <c r="H34" s="373"/>
      <c r="I34" s="373"/>
      <c r="J34" s="373"/>
      <c r="K34" s="373"/>
      <c r="L34" s="373"/>
      <c r="M34" s="373"/>
      <c r="N34" s="373"/>
      <c r="O34" s="30"/>
      <c r="P34" s="30"/>
    </row>
    <row r="35" spans="1:16" x14ac:dyDescent="0.2">
      <c r="A35" s="373"/>
      <c r="B35" s="373"/>
      <c r="C35" s="373"/>
      <c r="D35" s="373"/>
      <c r="E35" s="373"/>
      <c r="F35" s="373"/>
      <c r="G35" s="373"/>
      <c r="H35" s="373"/>
      <c r="I35" s="373"/>
      <c r="J35" s="373"/>
      <c r="K35" s="373"/>
      <c r="L35" s="373"/>
      <c r="M35" s="373"/>
      <c r="N35" s="373"/>
      <c r="O35" s="30"/>
      <c r="P35" s="30"/>
    </row>
    <row r="36" spans="1:16" x14ac:dyDescent="0.2">
      <c r="A36" s="373"/>
      <c r="B36" s="373"/>
      <c r="C36" s="373"/>
      <c r="D36" s="373"/>
      <c r="E36" s="373"/>
      <c r="F36" s="373"/>
      <c r="G36" s="373"/>
      <c r="H36" s="373"/>
      <c r="I36" s="373"/>
      <c r="J36" s="373"/>
      <c r="K36" s="373"/>
      <c r="L36" s="373"/>
      <c r="M36" s="373"/>
      <c r="N36" s="373"/>
      <c r="O36" s="30"/>
      <c r="P36" s="30"/>
    </row>
  </sheetData>
  <sheetProtection algorithmName="SHA-512" hashValue="9e47zYzzKmis8rEqedeLkX0up0J7iAUaRrcu55E5a4UZe+udowPQlT4brLAo+c0d1yFgYumzwD4XLP/RmZRvlw==" saltValue="mku1xNXjNuQcQXQ3e7VIIg==" spinCount="100000" sheet="1" objects="1" scenarios="1"/>
  <protectedRanges>
    <protectedRange sqref="D15:G22" name="Range1"/>
  </protectedRanges>
  <mergeCells count="12">
    <mergeCell ref="C32:M33"/>
    <mergeCell ref="B29:D29"/>
    <mergeCell ref="K15:K22"/>
    <mergeCell ref="B1:M1"/>
    <mergeCell ref="B5:M5"/>
    <mergeCell ref="B9:M9"/>
    <mergeCell ref="M15:M22"/>
    <mergeCell ref="L15:L22"/>
    <mergeCell ref="B6:D6"/>
    <mergeCell ref="B3:M3"/>
    <mergeCell ref="H12:I12"/>
    <mergeCell ref="B7:M7"/>
  </mergeCells>
  <phoneticPr fontId="19" type="noConversion"/>
  <printOptions horizontalCentered="1" verticalCentered="1"/>
  <pageMargins left="0.25" right="0.25" top="0.75" bottom="0.75" header="0.3" footer="0.3"/>
  <pageSetup scale="86" orientation="landscape" r:id="rId1"/>
  <headerFooter alignWithMargins="0"/>
  <extLst>
    <ext xmlns:mx="http://schemas.microsoft.com/office/mac/excel/2008/main" uri="http://schemas.microsoft.com/office/mac/excel/2008/main">
      <mx:PLV Mode="1"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pageSetUpPr fitToPage="1"/>
  </sheetPr>
  <dimension ref="A1:CH34"/>
  <sheetViews>
    <sheetView showWhiteSpace="0" view="pageLayout" topLeftCell="A7" workbookViewId="0">
      <selection activeCell="B7" sqref="B7:M7"/>
    </sheetView>
  </sheetViews>
  <sheetFormatPr defaultColWidth="8.85546875" defaultRowHeight="12.75" x14ac:dyDescent="0.2"/>
  <cols>
    <col min="1" max="1" width="2.140625" customWidth="1"/>
    <col min="2" max="2" width="19.42578125" customWidth="1"/>
    <col min="3" max="3" width="10.7109375" customWidth="1"/>
    <col min="4" max="4" width="12.85546875" customWidth="1"/>
    <col min="5" max="5" width="11" customWidth="1"/>
    <col min="6" max="6" width="10.28515625" customWidth="1"/>
    <col min="7" max="7" width="10.42578125" customWidth="1"/>
    <col min="8" max="9" width="11.28515625" customWidth="1"/>
    <col min="10" max="10" width="10.42578125" customWidth="1"/>
    <col min="11" max="11" width="11.28515625" bestFit="1" customWidth="1"/>
    <col min="12" max="12" width="9" customWidth="1"/>
    <col min="13" max="13" width="9.28515625" customWidth="1"/>
    <col min="14" max="14" width="2.85546875" customWidth="1"/>
  </cols>
  <sheetData>
    <row r="1" spans="1:86" ht="18.75" customHeight="1" x14ac:dyDescent="0.2">
      <c r="A1" s="30"/>
      <c r="B1" s="1301" t="str">
        <f>'1. Prelim'!B1:F1</f>
        <v>RPS/APS/CES 2018 Annual Compliance Workbook</v>
      </c>
      <c r="C1" s="1301"/>
      <c r="D1" s="1301"/>
      <c r="E1" s="1301"/>
      <c r="F1" s="1301"/>
      <c r="G1" s="1301"/>
      <c r="H1" s="1301"/>
      <c r="I1" s="1301"/>
      <c r="J1" s="1301"/>
      <c r="K1" s="1301"/>
      <c r="L1" s="1301"/>
      <c r="M1" s="1301"/>
      <c r="N1" s="328"/>
      <c r="O1" s="120"/>
    </row>
    <row r="2" spans="1:86" ht="11.25" customHeight="1" thickBot="1" x14ac:dyDescent="0.3">
      <c r="A2" s="96"/>
      <c r="B2" s="33"/>
      <c r="C2" s="33"/>
      <c r="D2" s="33"/>
      <c r="E2" s="33"/>
      <c r="F2" s="33"/>
      <c r="G2" s="30"/>
      <c r="H2" s="30"/>
      <c r="I2" s="30"/>
      <c r="J2" s="30"/>
      <c r="K2" s="30"/>
      <c r="L2" s="30"/>
      <c r="M2" s="30"/>
      <c r="N2" s="30"/>
      <c r="O2" s="30"/>
    </row>
    <row r="3" spans="1:86" s="63" customFormat="1" ht="15" customHeight="1" thickBot="1" x14ac:dyDescent="0.25">
      <c r="A3" s="76"/>
      <c r="B3" s="1232" t="s">
        <v>640</v>
      </c>
      <c r="C3" s="1233"/>
      <c r="D3" s="1233"/>
      <c r="E3" s="1233"/>
      <c r="F3" s="1233"/>
      <c r="G3" s="1233"/>
      <c r="H3" s="1233"/>
      <c r="I3" s="1233"/>
      <c r="J3" s="1233"/>
      <c r="K3" s="1233"/>
      <c r="L3" s="1233"/>
      <c r="M3" s="1234"/>
      <c r="N3" s="68"/>
      <c r="O3" s="68"/>
    </row>
    <row r="4" spans="1:86" s="76" customFormat="1" ht="7.5" customHeight="1" thickBot="1" x14ac:dyDescent="0.25">
      <c r="B4" s="77" t="s">
        <v>202</v>
      </c>
      <c r="C4" s="77"/>
      <c r="D4" s="77"/>
      <c r="E4" s="77"/>
      <c r="F4" s="68"/>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row>
    <row r="5" spans="1:86" ht="22.5" customHeight="1" thickBot="1" x14ac:dyDescent="0.3">
      <c r="A5" s="61"/>
      <c r="B5" s="1211">
        <f>'0. FilerInfo'!C14</f>
        <v>0</v>
      </c>
      <c r="C5" s="1284"/>
      <c r="D5" s="1284"/>
      <c r="E5" s="1284"/>
      <c r="F5" s="1284"/>
      <c r="G5" s="1284"/>
      <c r="H5" s="1284"/>
      <c r="I5" s="1284"/>
      <c r="J5" s="1284"/>
      <c r="K5" s="1284"/>
      <c r="L5" s="1284"/>
      <c r="M5" s="1285"/>
      <c r="N5" s="329"/>
      <c r="O5" s="78"/>
    </row>
    <row r="6" spans="1:86" s="5" customFormat="1" ht="7.5" customHeight="1" x14ac:dyDescent="0.25">
      <c r="A6" s="61"/>
      <c r="B6" s="1214"/>
      <c r="C6" s="1214"/>
      <c r="D6" s="1214"/>
      <c r="E6" s="33"/>
      <c r="F6" s="33"/>
      <c r="G6" s="33"/>
      <c r="H6" s="33"/>
      <c r="I6" s="33"/>
      <c r="J6" s="33"/>
      <c r="K6" s="33"/>
      <c r="L6" s="33"/>
      <c r="M6" s="33"/>
      <c r="N6" s="33"/>
      <c r="O6" s="33"/>
    </row>
    <row r="7" spans="1:86" s="5" customFormat="1" ht="15" customHeight="1" x14ac:dyDescent="0.25">
      <c r="A7" s="33"/>
      <c r="B7" s="1323" t="s">
        <v>824</v>
      </c>
      <c r="C7" s="1323"/>
      <c r="D7" s="1323"/>
      <c r="E7" s="1323"/>
      <c r="F7" s="1323"/>
      <c r="G7" s="1323"/>
      <c r="H7" s="1323"/>
      <c r="I7" s="1323"/>
      <c r="J7" s="1323"/>
      <c r="K7" s="1323"/>
      <c r="L7" s="1323"/>
      <c r="M7" s="1323"/>
      <c r="N7" s="33"/>
      <c r="O7" s="33"/>
    </row>
    <row r="8" spans="1:86" s="5" customFormat="1" ht="6" customHeight="1" thickBot="1" x14ac:dyDescent="0.3">
      <c r="A8" s="33"/>
      <c r="B8" s="374"/>
      <c r="C8" s="374"/>
      <c r="D8" s="374"/>
      <c r="E8" s="374"/>
      <c r="F8" s="79"/>
      <c r="G8" s="33"/>
      <c r="H8" s="33"/>
      <c r="I8" s="33"/>
      <c r="J8" s="33"/>
      <c r="K8" s="33"/>
      <c r="L8" s="33"/>
      <c r="M8" s="33"/>
      <c r="N8" s="33"/>
      <c r="O8" s="33"/>
    </row>
    <row r="9" spans="1:86" s="1" customFormat="1" ht="21.75" customHeight="1" thickBot="1" x14ac:dyDescent="0.25">
      <c r="A9" s="116"/>
      <c r="B9" s="1353" t="s">
        <v>436</v>
      </c>
      <c r="C9" s="1354"/>
      <c r="D9" s="1354"/>
      <c r="E9" s="1354"/>
      <c r="F9" s="1354"/>
      <c r="G9" s="1354"/>
      <c r="H9" s="1354"/>
      <c r="I9" s="1354"/>
      <c r="J9" s="1354"/>
      <c r="K9" s="1354"/>
      <c r="L9" s="1354"/>
      <c r="M9" s="1355"/>
      <c r="N9" s="116"/>
      <c r="O9" s="116"/>
    </row>
    <row r="10" spans="1:86" ht="4.5" customHeight="1" thickBot="1" x14ac:dyDescent="0.25">
      <c r="A10" s="30"/>
      <c r="B10" s="30"/>
      <c r="C10" s="30"/>
      <c r="D10" s="30"/>
      <c r="E10" s="30"/>
      <c r="F10" s="30"/>
      <c r="G10" s="30"/>
      <c r="H10" s="341"/>
      <c r="I10" s="30"/>
      <c r="J10" s="30"/>
      <c r="K10" s="30"/>
      <c r="L10" s="30"/>
      <c r="M10" s="30"/>
      <c r="N10" s="30"/>
      <c r="O10" s="30"/>
    </row>
    <row r="11" spans="1:86" s="16" customFormat="1" ht="11.25" customHeight="1" thickBot="1" x14ac:dyDescent="0.25">
      <c r="A11" s="720" t="s">
        <v>188</v>
      </c>
      <c r="B11" s="429" t="s">
        <v>189</v>
      </c>
      <c r="C11" s="723" t="s">
        <v>190</v>
      </c>
      <c r="D11" s="429" t="s">
        <v>191</v>
      </c>
      <c r="E11" s="430" t="s">
        <v>192</v>
      </c>
      <c r="F11" s="430" t="s">
        <v>208</v>
      </c>
      <c r="G11" s="719" t="s">
        <v>193</v>
      </c>
      <c r="H11" s="431" t="s">
        <v>194</v>
      </c>
      <c r="I11" s="431" t="s">
        <v>195</v>
      </c>
      <c r="J11" s="717" t="s">
        <v>196</v>
      </c>
      <c r="K11" s="429" t="s">
        <v>197</v>
      </c>
      <c r="L11" s="431" t="s">
        <v>198</v>
      </c>
      <c r="M11" s="432" t="s">
        <v>209</v>
      </c>
      <c r="N11" s="123"/>
      <c r="O11" s="123"/>
    </row>
    <row r="12" spans="1:86" s="2" customFormat="1" ht="15.75" thickBot="1" x14ac:dyDescent="0.25">
      <c r="A12" s="665"/>
      <c r="B12" s="667"/>
      <c r="C12" s="667"/>
      <c r="D12" s="667"/>
      <c r="E12" s="667"/>
      <c r="F12" s="667"/>
      <c r="G12" s="667"/>
      <c r="H12" s="1324" t="s">
        <v>500</v>
      </c>
      <c r="I12" s="1325"/>
      <c r="J12" s="718">
        <v>3.5000000000000003E-2</v>
      </c>
      <c r="K12" s="716" t="s">
        <v>504</v>
      </c>
      <c r="L12" s="670">
        <v>0.05</v>
      </c>
      <c r="M12" s="667"/>
      <c r="N12"/>
      <c r="O12"/>
    </row>
    <row r="13" spans="1:86" s="15" customFormat="1" ht="108.75" thickBot="1" x14ac:dyDescent="0.25">
      <c r="A13" s="721"/>
      <c r="B13" s="725" t="s">
        <v>211</v>
      </c>
      <c r="C13" s="669" t="s">
        <v>480</v>
      </c>
      <c r="D13" s="726" t="s">
        <v>498</v>
      </c>
      <c r="E13" s="727" t="s">
        <v>474</v>
      </c>
      <c r="F13" s="350" t="s">
        <v>21</v>
      </c>
      <c r="G13" s="350" t="s">
        <v>483</v>
      </c>
      <c r="H13" s="353" t="s">
        <v>475</v>
      </c>
      <c r="I13" s="695" t="s">
        <v>3</v>
      </c>
      <c r="J13" s="728" t="s">
        <v>2</v>
      </c>
      <c r="K13" s="351" t="s">
        <v>481</v>
      </c>
      <c r="L13" s="353" t="s">
        <v>11</v>
      </c>
      <c r="M13" s="729" t="s">
        <v>482</v>
      </c>
      <c r="N13" s="124"/>
      <c r="O13" s="124"/>
    </row>
    <row r="14" spans="1:86" s="8" customFormat="1" ht="8.25" customHeight="1" thickBot="1" x14ac:dyDescent="0.25">
      <c r="A14" s="722"/>
      <c r="B14" s="724"/>
      <c r="C14" s="847" t="s">
        <v>200</v>
      </c>
      <c r="D14" s="841" t="s">
        <v>200</v>
      </c>
      <c r="E14" s="848" t="s">
        <v>200</v>
      </c>
      <c r="F14" s="846" t="s">
        <v>200</v>
      </c>
      <c r="G14" s="846" t="s">
        <v>200</v>
      </c>
      <c r="H14" s="849" t="s">
        <v>200</v>
      </c>
      <c r="I14" s="850" t="s">
        <v>200</v>
      </c>
      <c r="J14" s="852" t="s">
        <v>200</v>
      </c>
      <c r="K14" s="841" t="s">
        <v>200</v>
      </c>
      <c r="L14" s="845" t="s">
        <v>200</v>
      </c>
      <c r="M14" s="840" t="s">
        <v>200</v>
      </c>
      <c r="N14" s="118"/>
      <c r="O14" s="118"/>
    </row>
    <row r="15" spans="1:86" s="17" customFormat="1" ht="15.75" customHeight="1" x14ac:dyDescent="0.2">
      <c r="A15" s="9">
        <v>1</v>
      </c>
      <c r="B15" s="85">
        <f>'1. Prelim'!B24</f>
        <v>0</v>
      </c>
      <c r="C15" s="86">
        <f>'1. Prelim'!C24</f>
        <v>0</v>
      </c>
      <c r="D15" s="55"/>
      <c r="E15" s="152"/>
      <c r="F15" s="55"/>
      <c r="G15" s="87"/>
      <c r="H15" s="709">
        <f t="shared" ref="H15:H22" si="0">MAX(J15-SUM(D15:G15),0)</f>
        <v>0</v>
      </c>
      <c r="I15" s="707">
        <f>SUM(D15:H15)</f>
        <v>0</v>
      </c>
      <c r="J15" s="387">
        <f t="shared" ref="J15:J22" si="1">ROUNDUP((J$12*C15),0)</f>
        <v>0</v>
      </c>
      <c r="K15" s="1356"/>
      <c r="L15" s="1359"/>
      <c r="M15" s="1362"/>
      <c r="N15" s="46"/>
      <c r="O15" s="46"/>
    </row>
    <row r="16" spans="1:86" s="17" customFormat="1" ht="15.75" customHeight="1" x14ac:dyDescent="0.2">
      <c r="A16" s="10">
        <v>2</v>
      </c>
      <c r="B16" s="182">
        <f>'1. Prelim'!B25</f>
        <v>0</v>
      </c>
      <c r="C16" s="169">
        <f>'1. Prelim'!C25</f>
        <v>0</v>
      </c>
      <c r="D16" s="40"/>
      <c r="E16" s="153"/>
      <c r="F16" s="40"/>
      <c r="G16" s="41"/>
      <c r="H16" s="710">
        <f t="shared" si="0"/>
        <v>0</v>
      </c>
      <c r="I16" s="541">
        <f t="shared" ref="I16:I22" si="2">SUM(D16:H16)</f>
        <v>0</v>
      </c>
      <c r="J16" s="388">
        <f t="shared" si="1"/>
        <v>0</v>
      </c>
      <c r="K16" s="1357"/>
      <c r="L16" s="1360"/>
      <c r="M16" s="1363"/>
      <c r="N16" s="46"/>
      <c r="O16" s="46"/>
    </row>
    <row r="17" spans="1:16" s="17" customFormat="1" ht="15.75" customHeight="1" x14ac:dyDescent="0.2">
      <c r="A17" s="10">
        <v>3</v>
      </c>
      <c r="B17" s="182">
        <f>'1. Prelim'!B26</f>
        <v>0</v>
      </c>
      <c r="C17" s="169">
        <f>'1. Prelim'!C26</f>
        <v>0</v>
      </c>
      <c r="D17" s="40"/>
      <c r="E17" s="153"/>
      <c r="F17" s="40"/>
      <c r="G17" s="41"/>
      <c r="H17" s="710">
        <f t="shared" si="0"/>
        <v>0</v>
      </c>
      <c r="I17" s="541">
        <f t="shared" si="2"/>
        <v>0</v>
      </c>
      <c r="J17" s="388">
        <f t="shared" si="1"/>
        <v>0</v>
      </c>
      <c r="K17" s="1357"/>
      <c r="L17" s="1360"/>
      <c r="M17" s="1363"/>
      <c r="N17" s="46"/>
      <c r="O17" s="46"/>
    </row>
    <row r="18" spans="1:16" s="17" customFormat="1" ht="15.75" customHeight="1" x14ac:dyDescent="0.2">
      <c r="A18" s="10">
        <v>4</v>
      </c>
      <c r="B18" s="182">
        <f>'1. Prelim'!B27</f>
        <v>0</v>
      </c>
      <c r="C18" s="169">
        <f>'1. Prelim'!C27</f>
        <v>0</v>
      </c>
      <c r="D18" s="40"/>
      <c r="E18" s="153"/>
      <c r="F18" s="40"/>
      <c r="G18" s="41"/>
      <c r="H18" s="710">
        <f t="shared" si="0"/>
        <v>0</v>
      </c>
      <c r="I18" s="541">
        <f t="shared" si="2"/>
        <v>0</v>
      </c>
      <c r="J18" s="388">
        <f t="shared" si="1"/>
        <v>0</v>
      </c>
      <c r="K18" s="1357"/>
      <c r="L18" s="1360"/>
      <c r="M18" s="1363"/>
      <c r="N18" s="46"/>
      <c r="O18" s="46"/>
    </row>
    <row r="19" spans="1:16" s="17" customFormat="1" ht="15.75" customHeight="1" x14ac:dyDescent="0.2">
      <c r="A19" s="10">
        <v>5</v>
      </c>
      <c r="B19" s="182">
        <f>'1. Prelim'!B28</f>
        <v>0</v>
      </c>
      <c r="C19" s="169">
        <f>'1. Prelim'!C28</f>
        <v>0</v>
      </c>
      <c r="D19" s="40"/>
      <c r="E19" s="153"/>
      <c r="F19" s="40"/>
      <c r="G19" s="41"/>
      <c r="H19" s="710">
        <f t="shared" si="0"/>
        <v>0</v>
      </c>
      <c r="I19" s="541">
        <f t="shared" si="2"/>
        <v>0</v>
      </c>
      <c r="J19" s="388">
        <f t="shared" si="1"/>
        <v>0</v>
      </c>
      <c r="K19" s="1357"/>
      <c r="L19" s="1360"/>
      <c r="M19" s="1363"/>
      <c r="N19" s="46"/>
      <c r="O19" s="46"/>
    </row>
    <row r="20" spans="1:16" s="17" customFormat="1" ht="15.75" customHeight="1" x14ac:dyDescent="0.2">
      <c r="A20" s="10">
        <v>6</v>
      </c>
      <c r="B20" s="182">
        <f>'1. Prelim'!B29</f>
        <v>0</v>
      </c>
      <c r="C20" s="169">
        <f>'1. Prelim'!C29</f>
        <v>0</v>
      </c>
      <c r="D20" s="40"/>
      <c r="E20" s="153"/>
      <c r="F20" s="40"/>
      <c r="G20" s="41"/>
      <c r="H20" s="710">
        <f t="shared" si="0"/>
        <v>0</v>
      </c>
      <c r="I20" s="541">
        <f t="shared" si="2"/>
        <v>0</v>
      </c>
      <c r="J20" s="388">
        <f t="shared" si="1"/>
        <v>0</v>
      </c>
      <c r="K20" s="1357"/>
      <c r="L20" s="1360"/>
      <c r="M20" s="1363"/>
      <c r="N20" s="46"/>
      <c r="O20" s="46"/>
    </row>
    <row r="21" spans="1:16" s="17" customFormat="1" ht="15.75" customHeight="1" x14ac:dyDescent="0.2">
      <c r="A21" s="10">
        <v>7</v>
      </c>
      <c r="B21" s="182">
        <f>'1. Prelim'!B30</f>
        <v>0</v>
      </c>
      <c r="C21" s="169">
        <f>'1. Prelim'!C30</f>
        <v>0</v>
      </c>
      <c r="D21" s="40"/>
      <c r="E21" s="153"/>
      <c r="F21" s="40"/>
      <c r="G21" s="41"/>
      <c r="H21" s="710">
        <f t="shared" si="0"/>
        <v>0</v>
      </c>
      <c r="I21" s="541">
        <f t="shared" si="2"/>
        <v>0</v>
      </c>
      <c r="J21" s="388">
        <f t="shared" si="1"/>
        <v>0</v>
      </c>
      <c r="K21" s="1357"/>
      <c r="L21" s="1360"/>
      <c r="M21" s="1363"/>
      <c r="N21" s="46"/>
      <c r="O21" s="46"/>
    </row>
    <row r="22" spans="1:16" s="17" customFormat="1" ht="15.75" customHeight="1" thickBot="1" x14ac:dyDescent="0.25">
      <c r="A22" s="10">
        <v>8</v>
      </c>
      <c r="B22" s="183">
        <f>'1. Prelim'!B31</f>
        <v>0</v>
      </c>
      <c r="C22" s="170">
        <f>'1. Prelim'!C31</f>
        <v>0</v>
      </c>
      <c r="D22" s="91"/>
      <c r="E22" s="154"/>
      <c r="F22" s="91"/>
      <c r="G22" s="92"/>
      <c r="H22" s="711">
        <f t="shared" si="0"/>
        <v>0</v>
      </c>
      <c r="I22" s="543">
        <f t="shared" si="2"/>
        <v>0</v>
      </c>
      <c r="J22" s="389">
        <f t="shared" si="1"/>
        <v>0</v>
      </c>
      <c r="K22" s="1358"/>
      <c r="L22" s="1361"/>
      <c r="M22" s="1364"/>
      <c r="N22" s="46"/>
      <c r="O22" s="46"/>
    </row>
    <row r="23" spans="1:16" s="17" customFormat="1" ht="13.5" thickBot="1" x14ac:dyDescent="0.25">
      <c r="A23" s="81"/>
      <c r="B23" s="368" t="s">
        <v>201</v>
      </c>
      <c r="C23" s="708">
        <f>'1. Prelim'!C32</f>
        <v>0</v>
      </c>
      <c r="D23" s="829">
        <f t="shared" ref="D23:J23" si="3">SUM(D15:D22)</f>
        <v>0</v>
      </c>
      <c r="E23" s="830">
        <f t="shared" si="3"/>
        <v>0</v>
      </c>
      <c r="F23" s="391">
        <f t="shared" si="3"/>
        <v>0</v>
      </c>
      <c r="G23" s="391">
        <f t="shared" si="3"/>
        <v>0</v>
      </c>
      <c r="H23" s="831">
        <f t="shared" si="3"/>
        <v>0</v>
      </c>
      <c r="I23" s="830">
        <f t="shared" si="3"/>
        <v>0</v>
      </c>
      <c r="J23" s="829">
        <f t="shared" si="3"/>
        <v>0</v>
      </c>
      <c r="K23" s="832">
        <f>IF(I23&gt;J23,I23-J23,0)</f>
        <v>0</v>
      </c>
      <c r="L23" s="833">
        <f>ROUNDDOWN($L$12*J23,0)</f>
        <v>0</v>
      </c>
      <c r="M23" s="422">
        <f>MIN(K23,L23)</f>
        <v>0</v>
      </c>
      <c r="N23" s="46"/>
      <c r="O23" s="46"/>
    </row>
    <row r="24" spans="1:16" s="17" customFormat="1" x14ac:dyDescent="0.2">
      <c r="A24" s="81"/>
      <c r="B24" s="368"/>
      <c r="C24" s="114"/>
      <c r="D24" s="114"/>
      <c r="E24" s="392">
        <f>'4. Errant'!K14</f>
        <v>0</v>
      </c>
      <c r="F24" s="834" t="s">
        <v>341</v>
      </c>
      <c r="G24" s="114"/>
      <c r="H24" s="114"/>
      <c r="I24" s="114"/>
      <c r="J24" s="114"/>
      <c r="K24" s="1352"/>
      <c r="L24" s="1352"/>
      <c r="M24" s="1352"/>
      <c r="N24" s="46"/>
      <c r="O24" s="46"/>
    </row>
    <row r="25" spans="1:16" ht="9" customHeight="1" thickBot="1" x14ac:dyDescent="0.25">
      <c r="A25" s="99" t="s">
        <v>202</v>
      </c>
      <c r="B25" s="30"/>
      <c r="C25" s="30"/>
      <c r="D25" s="30"/>
      <c r="E25" s="30"/>
      <c r="F25" s="30"/>
      <c r="G25" s="30"/>
      <c r="H25" s="30"/>
      <c r="I25" s="30"/>
      <c r="J25" s="121"/>
      <c r="K25" s="30"/>
      <c r="L25" s="121"/>
      <c r="M25" s="30"/>
      <c r="N25" s="30"/>
      <c r="O25" s="30"/>
    </row>
    <row r="26" spans="1:16" ht="13.5" thickBot="1" x14ac:dyDescent="0.25">
      <c r="A26" s="99"/>
      <c r="B26" s="12"/>
      <c r="C26" t="s">
        <v>226</v>
      </c>
      <c r="E26" s="30"/>
      <c r="F26" s="30"/>
      <c r="G26" s="30"/>
      <c r="H26" s="30"/>
      <c r="I26" s="30"/>
      <c r="J26" s="30"/>
      <c r="K26" s="30"/>
      <c r="L26" s="30"/>
      <c r="M26" s="30"/>
      <c r="N26" s="30"/>
      <c r="O26" s="30"/>
    </row>
    <row r="27" spans="1:16" s="3" customFormat="1" ht="4.5" customHeight="1" thickBot="1" x14ac:dyDescent="0.25">
      <c r="A27" s="98"/>
      <c r="B27" s="433"/>
      <c r="C27" s="98"/>
      <c r="D27" s="98"/>
      <c r="E27" s="98"/>
      <c r="F27" s="98"/>
      <c r="G27" s="98"/>
      <c r="H27" s="98"/>
      <c r="I27" s="98"/>
      <c r="J27" s="98"/>
      <c r="K27" s="98"/>
      <c r="L27" s="98"/>
      <c r="M27" s="98"/>
      <c r="N27" s="98"/>
      <c r="O27" s="98"/>
    </row>
    <row r="28" spans="1:16" s="3" customFormat="1" ht="13.35" customHeight="1" thickBot="1" x14ac:dyDescent="0.25">
      <c r="A28" s="98"/>
      <c r="B28" s="428"/>
      <c r="C28" s="25" t="s">
        <v>8</v>
      </c>
      <c r="E28" s="98"/>
      <c r="F28" s="98"/>
      <c r="G28" s="98"/>
      <c r="H28" s="98"/>
      <c r="I28" s="98"/>
      <c r="J28" s="98"/>
      <c r="K28" s="98"/>
      <c r="L28" s="98"/>
      <c r="M28" s="98"/>
      <c r="N28" s="98"/>
      <c r="O28" s="98"/>
    </row>
    <row r="29" spans="1:16" ht="6" customHeight="1" thickBot="1" x14ac:dyDescent="0.25">
      <c r="A29" s="30"/>
      <c r="B29" s="30"/>
      <c r="C29" s="30"/>
      <c r="D29" s="30"/>
      <c r="E29" s="30"/>
      <c r="F29" s="30"/>
      <c r="G29" s="30"/>
      <c r="H29" s="30"/>
      <c r="I29" s="30"/>
      <c r="J29" s="30"/>
      <c r="K29" s="30"/>
      <c r="L29" s="30"/>
      <c r="M29" s="30"/>
      <c r="N29" s="30"/>
      <c r="O29" s="30"/>
    </row>
    <row r="30" spans="1:16" s="18" customFormat="1" ht="13.5" thickBot="1" x14ac:dyDescent="0.25">
      <c r="A30" s="125"/>
      <c r="B30" s="434"/>
      <c r="C30" s="25" t="s">
        <v>172</v>
      </c>
      <c r="E30" s="125"/>
      <c r="F30" s="125"/>
      <c r="G30" s="125"/>
      <c r="H30" s="125"/>
      <c r="I30" s="125"/>
      <c r="J30" s="125"/>
      <c r="K30" s="125"/>
      <c r="L30" s="125"/>
      <c r="M30" s="125"/>
      <c r="N30" s="125"/>
      <c r="O30" s="125"/>
    </row>
    <row r="31" spans="1:16" ht="9.75" customHeight="1" x14ac:dyDescent="0.2">
      <c r="A31" s="30"/>
      <c r="B31" s="30"/>
      <c r="C31" s="30"/>
      <c r="D31" s="30"/>
      <c r="E31" s="30"/>
      <c r="F31" s="30"/>
      <c r="G31" s="30"/>
      <c r="H31" s="30"/>
      <c r="I31" s="30"/>
      <c r="J31" s="30"/>
      <c r="K31" s="30"/>
      <c r="L31" s="30"/>
      <c r="M31" s="30"/>
      <c r="N31" s="30"/>
      <c r="O31" s="30"/>
    </row>
    <row r="32" spans="1:16" x14ac:dyDescent="0.2">
      <c r="A32" s="30"/>
      <c r="B32" s="30"/>
      <c r="C32" s="30"/>
      <c r="D32" s="30"/>
      <c r="E32" s="30"/>
      <c r="F32" s="30"/>
      <c r="G32" s="30"/>
      <c r="H32" s="30"/>
      <c r="I32" s="30"/>
      <c r="J32" s="30"/>
      <c r="K32" s="30"/>
      <c r="L32" s="30"/>
      <c r="M32" s="30"/>
      <c r="N32" s="30"/>
      <c r="O32" s="30"/>
      <c r="P32" s="30"/>
    </row>
    <row r="33" spans="1:16" x14ac:dyDescent="0.2">
      <c r="A33" s="30"/>
      <c r="B33" s="30"/>
      <c r="C33" s="30"/>
      <c r="D33" s="30"/>
      <c r="E33" s="30"/>
      <c r="F33" s="30"/>
      <c r="G33" s="30"/>
      <c r="H33" s="30"/>
      <c r="I33" s="30"/>
      <c r="J33" s="30"/>
      <c r="K33" s="30"/>
      <c r="L33" s="30"/>
      <c r="M33" s="30"/>
      <c r="N33" s="30"/>
      <c r="O33" s="30"/>
      <c r="P33" s="30"/>
    </row>
    <row r="34" spans="1:16" x14ac:dyDescent="0.2">
      <c r="A34" s="30"/>
      <c r="B34" s="30"/>
      <c r="C34" s="30"/>
      <c r="D34" s="30"/>
      <c r="E34" s="30"/>
      <c r="F34" s="30"/>
      <c r="G34" s="30"/>
      <c r="H34" s="30"/>
      <c r="I34" s="30"/>
      <c r="J34" s="30"/>
      <c r="K34" s="30"/>
      <c r="L34" s="30"/>
      <c r="M34" s="30"/>
      <c r="N34" s="30"/>
      <c r="O34" s="30"/>
      <c r="P34" s="30"/>
    </row>
  </sheetData>
  <sheetProtection algorithmName="SHA-512" hashValue="htlj8aK3QchPR/zNyebK2augWMaqQrFqG+dNGBN701JsAOB+gQ+JWvWysy/A9FiioxDpiIvRoRL8bgDLD/SlSA==" saltValue="R4v897FeZW9liPZvR36/6w==" spinCount="100000" sheet="1" objects="1" scenarios="1"/>
  <protectedRanges>
    <protectedRange sqref="D15:E22" name="Range1"/>
  </protectedRanges>
  <mergeCells count="11">
    <mergeCell ref="K24:M24"/>
    <mergeCell ref="B3:M3"/>
    <mergeCell ref="B5:M5"/>
    <mergeCell ref="B6:D6"/>
    <mergeCell ref="B1:M1"/>
    <mergeCell ref="B9:M9"/>
    <mergeCell ref="K15:K22"/>
    <mergeCell ref="L15:L22"/>
    <mergeCell ref="M15:M22"/>
    <mergeCell ref="H12:I12"/>
    <mergeCell ref="B7:M7"/>
  </mergeCells>
  <phoneticPr fontId="19" type="noConversion"/>
  <printOptions horizontalCentered="1" verticalCentered="1"/>
  <pageMargins left="0.25" right="0.25" top="0.75" bottom="0.75" header="0.3" footer="0.3"/>
  <pageSetup scale="81" orientation="landscape" r:id="rId1"/>
  <headerFooter alignWithMargins="0"/>
  <extLst>
    <ext xmlns:mx="http://schemas.microsoft.com/office/mac/excel/2008/main" uri="http://schemas.microsoft.com/office/mac/excel/2008/main">
      <mx:PLV Mode="1"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pageSetUpPr fitToPage="1"/>
  </sheetPr>
  <dimension ref="A1:P43"/>
  <sheetViews>
    <sheetView showWhiteSpace="0" view="pageLayout" topLeftCell="A16" workbookViewId="0">
      <selection activeCell="B7" sqref="B7:M7"/>
    </sheetView>
  </sheetViews>
  <sheetFormatPr defaultColWidth="8.85546875" defaultRowHeight="12.75" x14ac:dyDescent="0.2"/>
  <cols>
    <col min="1" max="1" width="2.140625" customWidth="1"/>
    <col min="2" max="2" width="19.42578125" customWidth="1"/>
    <col min="3" max="3" width="12.7109375" customWidth="1"/>
    <col min="4" max="4" width="13" customWidth="1"/>
    <col min="5" max="5" width="10.7109375" customWidth="1"/>
    <col min="6" max="7" width="10" customWidth="1"/>
    <col min="8" max="8" width="12.28515625" customWidth="1"/>
    <col min="9" max="9" width="10.7109375" customWidth="1"/>
    <col min="10" max="10" width="10.140625" bestFit="1" customWidth="1"/>
    <col min="11" max="11" width="11.28515625" customWidth="1"/>
    <col min="12" max="12" width="9.42578125" customWidth="1"/>
    <col min="13" max="13" width="8.85546875" customWidth="1"/>
    <col min="14" max="14" width="2.85546875" customWidth="1"/>
  </cols>
  <sheetData>
    <row r="1" spans="1:16" ht="18.75" customHeight="1" x14ac:dyDescent="0.2">
      <c r="A1" s="30"/>
      <c r="B1" s="1301" t="str">
        <f>'1. Prelim'!B1:F1</f>
        <v>RPS/APS/CES 2018 Annual Compliance Workbook</v>
      </c>
      <c r="C1" s="1301"/>
      <c r="D1" s="1301"/>
      <c r="E1" s="1301"/>
      <c r="F1" s="1301"/>
      <c r="G1" s="1301"/>
      <c r="H1" s="1301"/>
      <c r="I1" s="1301"/>
      <c r="J1" s="1301"/>
      <c r="K1" s="1301"/>
      <c r="L1" s="1301"/>
      <c r="M1" s="1301"/>
      <c r="N1" s="328"/>
      <c r="O1" s="328"/>
      <c r="P1" s="30"/>
    </row>
    <row r="2" spans="1:16" ht="11.25" customHeight="1" thickBot="1" x14ac:dyDescent="0.3">
      <c r="A2" s="96"/>
      <c r="B2" s="33"/>
      <c r="C2" s="33"/>
      <c r="D2" s="33"/>
      <c r="E2" s="33"/>
      <c r="F2" s="33"/>
      <c r="G2" s="30"/>
      <c r="H2" s="30"/>
      <c r="I2" s="30"/>
      <c r="J2" s="30"/>
      <c r="K2" s="30"/>
      <c r="L2" s="30"/>
      <c r="M2" s="30"/>
      <c r="N2" s="30"/>
      <c r="O2" s="30"/>
      <c r="P2" s="30"/>
    </row>
    <row r="3" spans="1:16" s="63" customFormat="1" ht="15" customHeight="1" thickBot="1" x14ac:dyDescent="0.25">
      <c r="A3" s="76"/>
      <c r="B3" s="1232" t="s">
        <v>640</v>
      </c>
      <c r="C3" s="1233"/>
      <c r="D3" s="1233"/>
      <c r="E3" s="1233"/>
      <c r="F3" s="1233"/>
      <c r="G3" s="1233"/>
      <c r="H3" s="1233"/>
      <c r="I3" s="1233"/>
      <c r="J3" s="1233"/>
      <c r="K3" s="1233"/>
      <c r="L3" s="1233"/>
      <c r="M3" s="1234"/>
      <c r="N3" s="68"/>
      <c r="O3" s="68"/>
      <c r="P3" s="76"/>
    </row>
    <row r="4" spans="1:16" s="76" customFormat="1" ht="7.5" customHeight="1" thickBot="1" x14ac:dyDescent="0.25">
      <c r="B4" s="77" t="s">
        <v>202</v>
      </c>
      <c r="C4" s="77"/>
      <c r="D4" s="77"/>
      <c r="E4" s="77"/>
      <c r="F4" s="68"/>
    </row>
    <row r="5" spans="1:16" ht="22.5" customHeight="1" thickBot="1" x14ac:dyDescent="0.3">
      <c r="A5" s="61"/>
      <c r="B5" s="1211">
        <f>'0. FilerInfo'!C14</f>
        <v>0</v>
      </c>
      <c r="C5" s="1284"/>
      <c r="D5" s="1284"/>
      <c r="E5" s="1284"/>
      <c r="F5" s="1284"/>
      <c r="G5" s="1284"/>
      <c r="H5" s="1284"/>
      <c r="I5" s="1284"/>
      <c r="J5" s="1284"/>
      <c r="K5" s="1284"/>
      <c r="L5" s="1284"/>
      <c r="M5" s="1285"/>
      <c r="N5" s="329"/>
      <c r="O5" s="329"/>
      <c r="P5" s="30"/>
    </row>
    <row r="6" spans="1:16" s="5" customFormat="1" ht="7.5" customHeight="1" x14ac:dyDescent="0.25">
      <c r="A6" s="61"/>
      <c r="B6" s="1214"/>
      <c r="C6" s="1214"/>
      <c r="D6" s="1214"/>
      <c r="E6" s="33"/>
      <c r="F6" s="33"/>
      <c r="G6" s="33"/>
      <c r="H6" s="33"/>
      <c r="I6" s="33"/>
      <c r="J6" s="33"/>
      <c r="K6" s="33"/>
      <c r="L6" s="33"/>
      <c r="M6" s="33"/>
      <c r="N6" s="33"/>
      <c r="O6" s="33"/>
      <c r="P6" s="33"/>
    </row>
    <row r="7" spans="1:16" s="5" customFormat="1" ht="15" customHeight="1" x14ac:dyDescent="0.25">
      <c r="A7" s="33"/>
      <c r="B7" s="1323" t="s">
        <v>824</v>
      </c>
      <c r="C7" s="1323"/>
      <c r="D7" s="1323"/>
      <c r="E7" s="1323"/>
      <c r="F7" s="1323"/>
      <c r="G7" s="1323"/>
      <c r="H7" s="1323"/>
      <c r="I7" s="1323"/>
      <c r="J7" s="1323"/>
      <c r="K7" s="1323"/>
      <c r="L7" s="1323"/>
      <c r="M7" s="1323"/>
      <c r="N7" s="33"/>
      <c r="O7" s="33"/>
      <c r="P7" s="33"/>
    </row>
    <row r="8" spans="1:16" s="5" customFormat="1" ht="6" customHeight="1" thickBot="1" x14ac:dyDescent="0.3">
      <c r="A8" s="33"/>
      <c r="B8" s="374"/>
      <c r="C8" s="374"/>
      <c r="D8" s="374"/>
      <c r="E8" s="374"/>
      <c r="F8" s="79"/>
      <c r="G8" s="33"/>
      <c r="H8" s="33"/>
      <c r="I8" s="33"/>
      <c r="J8" s="33"/>
      <c r="K8" s="33"/>
      <c r="L8" s="33"/>
      <c r="M8" s="33"/>
      <c r="N8" s="33"/>
      <c r="O8" s="33"/>
      <c r="P8" s="33"/>
    </row>
    <row r="9" spans="1:16" s="1" customFormat="1" ht="20.25" customHeight="1" thickBot="1" x14ac:dyDescent="0.25">
      <c r="A9" s="116"/>
      <c r="B9" s="1320" t="s">
        <v>437</v>
      </c>
      <c r="C9" s="1321"/>
      <c r="D9" s="1321"/>
      <c r="E9" s="1321"/>
      <c r="F9" s="1321"/>
      <c r="G9" s="1321"/>
      <c r="H9" s="1321"/>
      <c r="I9" s="1321"/>
      <c r="J9" s="1321"/>
      <c r="K9" s="1321"/>
      <c r="L9" s="1321"/>
      <c r="M9" s="1322"/>
      <c r="N9" s="116"/>
      <c r="O9" s="116"/>
      <c r="P9" s="116"/>
    </row>
    <row r="10" spans="1:16" ht="5.25" customHeight="1" thickBot="1" x14ac:dyDescent="0.25">
      <c r="A10" s="30"/>
      <c r="B10" s="30"/>
      <c r="C10" s="30"/>
      <c r="D10" s="30"/>
      <c r="E10" s="30"/>
      <c r="F10" s="30"/>
      <c r="G10" s="30"/>
      <c r="H10" s="341"/>
      <c r="I10" s="30"/>
      <c r="J10" s="30"/>
      <c r="K10" s="30"/>
      <c r="L10" s="30"/>
      <c r="M10" s="30"/>
      <c r="N10" s="30"/>
      <c r="O10" s="30"/>
      <c r="P10" s="30"/>
    </row>
    <row r="11" spans="1:16" s="2" customFormat="1" ht="9.75" customHeight="1" thickBot="1" x14ac:dyDescent="0.25">
      <c r="A11" s="343" t="s">
        <v>188</v>
      </c>
      <c r="B11" s="348" t="s">
        <v>189</v>
      </c>
      <c r="C11" s="348" t="s">
        <v>190</v>
      </c>
      <c r="D11" s="348" t="s">
        <v>191</v>
      </c>
      <c r="E11" s="348" t="s">
        <v>192</v>
      </c>
      <c r="F11" s="348" t="s">
        <v>208</v>
      </c>
      <c r="G11" s="732" t="s">
        <v>193</v>
      </c>
      <c r="H11" s="733" t="s">
        <v>194</v>
      </c>
      <c r="I11" s="733" t="s">
        <v>195</v>
      </c>
      <c r="J11" s="348" t="s">
        <v>196</v>
      </c>
      <c r="K11" s="733" t="s">
        <v>197</v>
      </c>
      <c r="L11" s="733" t="s">
        <v>198</v>
      </c>
      <c r="M11" s="702" t="s">
        <v>209</v>
      </c>
      <c r="N11" s="416"/>
      <c r="O11" s="416"/>
      <c r="P11" s="416"/>
    </row>
    <row r="12" spans="1:16" s="2" customFormat="1" ht="15.75" thickBot="1" x14ac:dyDescent="0.25">
      <c r="A12" s="665"/>
      <c r="B12" s="667"/>
      <c r="C12" s="667"/>
      <c r="D12" s="667"/>
      <c r="E12" s="667"/>
      <c r="F12" s="667"/>
      <c r="G12" s="667"/>
      <c r="H12" s="1324" t="s">
        <v>500</v>
      </c>
      <c r="I12" s="1325"/>
      <c r="J12" s="917">
        <v>4.4999999999999998E-2</v>
      </c>
      <c r="K12" s="716" t="s">
        <v>501</v>
      </c>
      <c r="L12" s="705">
        <v>0.3</v>
      </c>
      <c r="M12" s="667"/>
      <c r="N12"/>
      <c r="O12"/>
    </row>
    <row r="13" spans="1:16" s="15" customFormat="1" ht="102" thickBot="1" x14ac:dyDescent="0.25">
      <c r="A13" s="721"/>
      <c r="B13" s="725" t="s">
        <v>211</v>
      </c>
      <c r="C13" s="725" t="s">
        <v>484</v>
      </c>
      <c r="D13" s="350" t="s">
        <v>499</v>
      </c>
      <c r="E13" s="729" t="s">
        <v>485</v>
      </c>
      <c r="F13" s="350" t="s">
        <v>487</v>
      </c>
      <c r="G13" s="734" t="s">
        <v>488</v>
      </c>
      <c r="H13" s="351" t="s">
        <v>475</v>
      </c>
      <c r="I13" s="734" t="s">
        <v>411</v>
      </c>
      <c r="J13" s="354" t="s">
        <v>6</v>
      </c>
      <c r="K13" s="353" t="s">
        <v>486</v>
      </c>
      <c r="L13" s="353" t="s">
        <v>7</v>
      </c>
      <c r="M13" s="729" t="s">
        <v>477</v>
      </c>
      <c r="N13" s="124"/>
      <c r="O13" s="124"/>
      <c r="P13" s="124"/>
    </row>
    <row r="14" spans="1:16" s="8" customFormat="1" ht="9.75" customHeight="1" thickBot="1" x14ac:dyDescent="0.2">
      <c r="A14" s="722"/>
      <c r="B14" s="356"/>
      <c r="C14" s="853" t="s">
        <v>200</v>
      </c>
      <c r="D14" s="841" t="s">
        <v>200</v>
      </c>
      <c r="E14" s="848" t="s">
        <v>200</v>
      </c>
      <c r="F14" s="854" t="s">
        <v>200</v>
      </c>
      <c r="G14" s="843" t="s">
        <v>200</v>
      </c>
      <c r="H14" s="841" t="s">
        <v>200</v>
      </c>
      <c r="I14" s="840" t="s">
        <v>200</v>
      </c>
      <c r="J14" s="840" t="s">
        <v>200</v>
      </c>
      <c r="K14" s="845" t="s">
        <v>200</v>
      </c>
      <c r="L14" s="845" t="s">
        <v>200</v>
      </c>
      <c r="M14" s="840" t="s">
        <v>200</v>
      </c>
      <c r="N14" s="118"/>
      <c r="O14" s="118"/>
      <c r="P14" s="118"/>
    </row>
    <row r="15" spans="1:16" ht="15.75" customHeight="1" x14ac:dyDescent="0.2">
      <c r="A15" s="9">
        <v>1</v>
      </c>
      <c r="B15" s="179">
        <f>'1. Prelim'!B24</f>
        <v>0</v>
      </c>
      <c r="C15" s="184">
        <f>'1. Prelim'!C24</f>
        <v>0</v>
      </c>
      <c r="D15" s="55"/>
      <c r="E15" s="152"/>
      <c r="F15" s="55"/>
      <c r="G15" s="87"/>
      <c r="H15" s="646">
        <f t="shared" ref="H15:H22" si="0">MAX(J15-SUM(D15:G15),0)</f>
        <v>0</v>
      </c>
      <c r="I15" s="707">
        <f>SUM(D15:H15)</f>
        <v>0</v>
      </c>
      <c r="J15" s="406">
        <f t="shared" ref="J15:J22" si="1">ROUNDUP((J$12*C15),0)</f>
        <v>0</v>
      </c>
      <c r="K15" s="1367"/>
      <c r="L15" s="1365"/>
      <c r="M15" s="1348"/>
      <c r="N15" s="30"/>
      <c r="O15" s="30"/>
      <c r="P15" s="30"/>
    </row>
    <row r="16" spans="1:16" ht="15.75" customHeight="1" x14ac:dyDescent="0.2">
      <c r="A16" s="10">
        <v>2</v>
      </c>
      <c r="B16" s="180">
        <f>'1. Prelim'!B25</f>
        <v>0</v>
      </c>
      <c r="C16" s="185">
        <f>'1. Prelim'!C25</f>
        <v>0</v>
      </c>
      <c r="D16" s="40"/>
      <c r="E16" s="153"/>
      <c r="F16" s="40"/>
      <c r="G16" s="41"/>
      <c r="H16" s="647">
        <f t="shared" si="0"/>
        <v>0</v>
      </c>
      <c r="I16" s="541">
        <f t="shared" ref="I16:I22" si="2">SUM(D16:H16)</f>
        <v>0</v>
      </c>
      <c r="J16" s="407">
        <f t="shared" si="1"/>
        <v>0</v>
      </c>
      <c r="K16" s="1347"/>
      <c r="L16" s="1351"/>
      <c r="M16" s="1349"/>
      <c r="N16" s="30"/>
      <c r="O16" s="30"/>
      <c r="P16" s="30"/>
    </row>
    <row r="17" spans="1:16" ht="15.75" customHeight="1" x14ac:dyDescent="0.2">
      <c r="A17" s="10">
        <v>3</v>
      </c>
      <c r="B17" s="180">
        <f>'1. Prelim'!B26</f>
        <v>0</v>
      </c>
      <c r="C17" s="185">
        <f>'1. Prelim'!C26</f>
        <v>0</v>
      </c>
      <c r="D17" s="40"/>
      <c r="E17" s="153"/>
      <c r="F17" s="40"/>
      <c r="G17" s="41"/>
      <c r="H17" s="647">
        <f t="shared" si="0"/>
        <v>0</v>
      </c>
      <c r="I17" s="541">
        <f t="shared" si="2"/>
        <v>0</v>
      </c>
      <c r="J17" s="407">
        <f t="shared" si="1"/>
        <v>0</v>
      </c>
      <c r="K17" s="1347"/>
      <c r="L17" s="1351"/>
      <c r="M17" s="1349"/>
      <c r="N17" s="30"/>
      <c r="O17" s="30"/>
      <c r="P17" s="30"/>
    </row>
    <row r="18" spans="1:16" ht="15.75" customHeight="1" x14ac:dyDescent="0.2">
      <c r="A18" s="10">
        <v>4</v>
      </c>
      <c r="B18" s="180">
        <f>'1. Prelim'!B27</f>
        <v>0</v>
      </c>
      <c r="C18" s="185">
        <f>'1. Prelim'!C27</f>
        <v>0</v>
      </c>
      <c r="D18" s="40"/>
      <c r="E18" s="153"/>
      <c r="F18" s="40"/>
      <c r="G18" s="41"/>
      <c r="H18" s="647">
        <f t="shared" si="0"/>
        <v>0</v>
      </c>
      <c r="I18" s="541">
        <f t="shared" si="2"/>
        <v>0</v>
      </c>
      <c r="J18" s="407">
        <f t="shared" si="1"/>
        <v>0</v>
      </c>
      <c r="K18" s="1347"/>
      <c r="L18" s="1351"/>
      <c r="M18" s="1349"/>
      <c r="N18" s="30"/>
      <c r="O18" s="30"/>
      <c r="P18" s="30"/>
    </row>
    <row r="19" spans="1:16" ht="15.75" customHeight="1" x14ac:dyDescent="0.2">
      <c r="A19" s="10">
        <v>5</v>
      </c>
      <c r="B19" s="180">
        <f>'1. Prelim'!B28</f>
        <v>0</v>
      </c>
      <c r="C19" s="185">
        <f>'1. Prelim'!C28</f>
        <v>0</v>
      </c>
      <c r="D19" s="40"/>
      <c r="E19" s="153"/>
      <c r="F19" s="40"/>
      <c r="G19" s="41"/>
      <c r="H19" s="647">
        <f t="shared" si="0"/>
        <v>0</v>
      </c>
      <c r="I19" s="541">
        <f t="shared" si="2"/>
        <v>0</v>
      </c>
      <c r="J19" s="407">
        <f t="shared" si="1"/>
        <v>0</v>
      </c>
      <c r="K19" s="1347"/>
      <c r="L19" s="1351"/>
      <c r="M19" s="1349"/>
      <c r="N19" s="30"/>
      <c r="O19" s="30"/>
      <c r="P19" s="30"/>
    </row>
    <row r="20" spans="1:16" ht="15.75" customHeight="1" x14ac:dyDescent="0.2">
      <c r="A20" s="10">
        <v>6</v>
      </c>
      <c r="B20" s="180">
        <f>'1. Prelim'!B29</f>
        <v>0</v>
      </c>
      <c r="C20" s="185">
        <f>'1. Prelim'!C29</f>
        <v>0</v>
      </c>
      <c r="D20" s="40"/>
      <c r="E20" s="153"/>
      <c r="F20" s="40"/>
      <c r="G20" s="41"/>
      <c r="H20" s="647">
        <f t="shared" si="0"/>
        <v>0</v>
      </c>
      <c r="I20" s="541">
        <f t="shared" si="2"/>
        <v>0</v>
      </c>
      <c r="J20" s="407">
        <f t="shared" si="1"/>
        <v>0</v>
      </c>
      <c r="K20" s="1347"/>
      <c r="L20" s="1351"/>
      <c r="M20" s="1349"/>
      <c r="N20" s="30"/>
      <c r="O20" s="30"/>
      <c r="P20" s="30"/>
    </row>
    <row r="21" spans="1:16" ht="15.75" customHeight="1" x14ac:dyDescent="0.2">
      <c r="A21" s="10">
        <v>7</v>
      </c>
      <c r="B21" s="180">
        <f>'1. Prelim'!B30</f>
        <v>0</v>
      </c>
      <c r="C21" s="185">
        <f>'1. Prelim'!C30</f>
        <v>0</v>
      </c>
      <c r="D21" s="40"/>
      <c r="E21" s="153"/>
      <c r="F21" s="40"/>
      <c r="G21" s="41"/>
      <c r="H21" s="647">
        <f t="shared" si="0"/>
        <v>0</v>
      </c>
      <c r="I21" s="541">
        <f t="shared" si="2"/>
        <v>0</v>
      </c>
      <c r="J21" s="407">
        <f t="shared" si="1"/>
        <v>0</v>
      </c>
      <c r="K21" s="1347"/>
      <c r="L21" s="1351"/>
      <c r="M21" s="1349"/>
      <c r="N21" s="30"/>
      <c r="O21" s="30"/>
      <c r="P21" s="30"/>
    </row>
    <row r="22" spans="1:16" ht="15.75" customHeight="1" thickBot="1" x14ac:dyDescent="0.25">
      <c r="A22" s="10">
        <v>8</v>
      </c>
      <c r="B22" s="181">
        <f>'1. Prelim'!B31</f>
        <v>0</v>
      </c>
      <c r="C22" s="186">
        <f>'1. Prelim'!C31</f>
        <v>0</v>
      </c>
      <c r="D22" s="91"/>
      <c r="E22" s="154"/>
      <c r="F22" s="91"/>
      <c r="G22" s="92"/>
      <c r="H22" s="648">
        <f t="shared" si="0"/>
        <v>0</v>
      </c>
      <c r="I22" s="543">
        <f t="shared" si="2"/>
        <v>0</v>
      </c>
      <c r="J22" s="409">
        <f t="shared" si="1"/>
        <v>0</v>
      </c>
      <c r="K22" s="1368"/>
      <c r="L22" s="1366"/>
      <c r="M22" s="1350"/>
      <c r="N22" s="30"/>
      <c r="O22" s="30"/>
      <c r="P22" s="30"/>
    </row>
    <row r="23" spans="1:16" ht="13.5" thickBot="1" x14ac:dyDescent="0.25">
      <c r="A23" s="424"/>
      <c r="B23" s="425" t="s">
        <v>201</v>
      </c>
      <c r="C23" s="435">
        <f>'1. Prelim'!C32</f>
        <v>0</v>
      </c>
      <c r="D23" s="436">
        <f t="shared" ref="D23:J23" si="3">SUM(D15:D22)</f>
        <v>0</v>
      </c>
      <c r="E23" s="437">
        <f t="shared" si="3"/>
        <v>0</v>
      </c>
      <c r="F23" s="438">
        <f t="shared" si="3"/>
        <v>0</v>
      </c>
      <c r="G23" s="439">
        <f t="shared" si="3"/>
        <v>0</v>
      </c>
      <c r="H23" s="19">
        <f t="shared" si="3"/>
        <v>0</v>
      </c>
      <c r="I23" s="437">
        <f t="shared" si="3"/>
        <v>0</v>
      </c>
      <c r="J23" s="440">
        <f t="shared" si="3"/>
        <v>0</v>
      </c>
      <c r="K23" s="438">
        <f>IF(I23&gt;J23,I23-J23,0)</f>
        <v>0</v>
      </c>
      <c r="L23" s="441">
        <f>ROUNDDOWN($L$12*J23,0)</f>
        <v>0</v>
      </c>
      <c r="M23" s="439">
        <f>MIN(K23,L23)</f>
        <v>0</v>
      </c>
      <c r="N23" s="30"/>
      <c r="O23" s="30"/>
      <c r="P23" s="30"/>
    </row>
    <row r="24" spans="1:16" x14ac:dyDescent="0.2">
      <c r="A24" s="424"/>
      <c r="B24" s="425"/>
      <c r="C24" s="121"/>
      <c r="D24" s="121"/>
      <c r="E24" s="442">
        <f>'4. Errant'!L14</f>
        <v>0</v>
      </c>
      <c r="F24" s="121"/>
      <c r="G24" s="121"/>
      <c r="H24" s="121"/>
      <c r="I24" s="121"/>
      <c r="J24" s="121"/>
      <c r="K24" s="121"/>
      <c r="L24" s="121"/>
      <c r="M24" s="121"/>
      <c r="N24" s="30"/>
      <c r="O24" s="30"/>
      <c r="P24" s="30"/>
    </row>
    <row r="25" spans="1:16" ht="10.5" customHeight="1" thickBot="1" x14ac:dyDescent="0.25">
      <c r="A25" s="99" t="s">
        <v>202</v>
      </c>
      <c r="B25" s="30"/>
      <c r="C25" s="30"/>
      <c r="D25" s="30"/>
      <c r="E25" s="30"/>
      <c r="F25" s="30"/>
      <c r="G25" s="30"/>
      <c r="H25" s="30"/>
      <c r="I25" s="30"/>
      <c r="J25" s="121"/>
      <c r="K25" s="30"/>
      <c r="L25" s="121"/>
      <c r="M25" s="30"/>
      <c r="N25" s="30"/>
      <c r="O25" s="30"/>
      <c r="P25" s="30"/>
    </row>
    <row r="26" spans="1:16" ht="13.5" thickBot="1" x14ac:dyDescent="0.25">
      <c r="A26" s="99"/>
      <c r="B26" s="12"/>
      <c r="C26" s="30" t="s">
        <v>226</v>
      </c>
      <c r="D26" s="30"/>
      <c r="E26" s="30"/>
      <c r="F26" s="30"/>
      <c r="G26" s="30"/>
      <c r="H26" s="30"/>
      <c r="I26" s="30"/>
      <c r="J26" s="30"/>
      <c r="K26" s="30"/>
      <c r="L26" s="30"/>
      <c r="M26" s="30"/>
      <c r="N26" s="30"/>
      <c r="O26" s="30"/>
      <c r="P26" s="30"/>
    </row>
    <row r="27" spans="1:16" s="3" customFormat="1" ht="8.25" customHeight="1" thickBot="1" x14ac:dyDescent="0.25">
      <c r="A27" s="98"/>
      <c r="B27" s="443"/>
      <c r="C27" s="98"/>
      <c r="D27" s="98"/>
      <c r="E27" s="98"/>
      <c r="F27" s="98"/>
      <c r="G27" s="98"/>
      <c r="H27" s="98"/>
      <c r="I27" s="98"/>
      <c r="J27" s="98"/>
      <c r="K27" s="98"/>
      <c r="L27" s="98"/>
      <c r="M27" s="98"/>
      <c r="N27" s="98"/>
      <c r="O27" s="98"/>
      <c r="P27" s="98"/>
    </row>
    <row r="28" spans="1:16" s="3" customFormat="1" ht="13.35" customHeight="1" thickBot="1" x14ac:dyDescent="0.25">
      <c r="A28" s="98"/>
      <c r="B28" s="428"/>
      <c r="C28" s="25" t="s">
        <v>8</v>
      </c>
      <c r="D28" s="98"/>
      <c r="E28" s="98"/>
      <c r="F28" s="98"/>
      <c r="G28" s="98"/>
      <c r="H28" s="98"/>
      <c r="I28" s="98"/>
      <c r="J28" s="98"/>
      <c r="K28" s="98"/>
      <c r="L28" s="98"/>
      <c r="M28" s="98"/>
      <c r="N28" s="98"/>
      <c r="O28" s="98"/>
      <c r="P28" s="98"/>
    </row>
    <row r="29" spans="1:16" ht="8.25" customHeight="1" thickBot="1" x14ac:dyDescent="0.25">
      <c r="A29" s="30"/>
      <c r="C29" s="30"/>
      <c r="D29" s="30"/>
      <c r="E29" s="30"/>
      <c r="F29" s="30"/>
      <c r="G29" s="30"/>
      <c r="H29" s="30"/>
      <c r="I29" s="30"/>
      <c r="J29" s="30"/>
      <c r="K29" s="30"/>
      <c r="L29" s="30"/>
      <c r="M29" s="30"/>
      <c r="N29" s="30"/>
      <c r="O29" s="30"/>
      <c r="P29" s="30"/>
    </row>
    <row r="30" spans="1:16" ht="13.5" thickBot="1" x14ac:dyDescent="0.25">
      <c r="A30" s="30"/>
      <c r="B30" s="14"/>
      <c r="C30" s="100" t="s">
        <v>173</v>
      </c>
      <c r="D30" s="30"/>
      <c r="E30" s="30"/>
      <c r="F30" s="30"/>
      <c r="G30" s="30"/>
      <c r="H30" s="30"/>
      <c r="I30" s="30"/>
      <c r="J30" s="30"/>
      <c r="K30" s="30"/>
      <c r="L30" s="30"/>
      <c r="M30" s="30"/>
      <c r="N30" s="30"/>
      <c r="O30" s="30"/>
      <c r="P30" s="30"/>
    </row>
    <row r="31" spans="1:16" x14ac:dyDescent="0.2">
      <c r="A31" s="373"/>
      <c r="B31" s="339"/>
      <c r="C31" s="373"/>
      <c r="D31" s="373"/>
      <c r="E31" s="373"/>
      <c r="F31" s="373"/>
      <c r="G31" s="373"/>
      <c r="H31" s="373"/>
      <c r="I31" s="373"/>
      <c r="J31" s="373"/>
      <c r="K31" s="373"/>
      <c r="L31" s="373"/>
      <c r="M31" s="373"/>
      <c r="N31" s="373"/>
      <c r="O31" s="373"/>
      <c r="P31" s="30"/>
    </row>
    <row r="32" spans="1:16" x14ac:dyDescent="0.2">
      <c r="A32" s="30"/>
      <c r="B32" s="30"/>
      <c r="C32" s="30"/>
      <c r="D32" s="30"/>
      <c r="E32" s="30"/>
      <c r="F32" s="30"/>
      <c r="G32" s="30"/>
      <c r="H32" s="30"/>
      <c r="I32" s="30"/>
      <c r="J32" s="30"/>
      <c r="K32" s="30"/>
      <c r="L32" s="30"/>
      <c r="M32" s="30"/>
      <c r="N32" s="30"/>
      <c r="O32" s="30"/>
      <c r="P32" s="30"/>
    </row>
    <row r="33" spans="1:16" x14ac:dyDescent="0.2">
      <c r="A33" s="30"/>
      <c r="B33" s="30"/>
      <c r="C33" s="30"/>
      <c r="D33" s="30"/>
      <c r="E33" s="30"/>
      <c r="F33" s="30"/>
      <c r="G33" s="30"/>
      <c r="H33" s="30"/>
      <c r="I33" s="30"/>
      <c r="J33" s="30"/>
      <c r="K33" s="30"/>
      <c r="L33" s="30"/>
      <c r="M33" s="30"/>
      <c r="N33" s="30"/>
      <c r="O33" s="30"/>
      <c r="P33" s="30"/>
    </row>
    <row r="34" spans="1:16" x14ac:dyDescent="0.2">
      <c r="A34" s="30"/>
      <c r="B34" s="30"/>
      <c r="C34" s="30"/>
      <c r="D34" s="30"/>
      <c r="E34" s="30"/>
      <c r="F34" s="30"/>
      <c r="G34" s="30"/>
      <c r="H34" s="30"/>
      <c r="I34" s="30"/>
      <c r="J34" s="30"/>
      <c r="K34" s="30"/>
      <c r="L34" s="30"/>
      <c r="M34" s="30"/>
      <c r="N34" s="30"/>
      <c r="O34" s="30"/>
      <c r="P34" s="30"/>
    </row>
    <row r="35" spans="1:16" x14ac:dyDescent="0.2">
      <c r="A35" s="30"/>
      <c r="B35" s="30"/>
      <c r="C35" s="30"/>
      <c r="D35" s="30"/>
      <c r="E35" s="30"/>
      <c r="F35" s="30"/>
      <c r="G35" s="30"/>
      <c r="H35" s="30"/>
      <c r="I35" s="30"/>
      <c r="J35" s="30"/>
      <c r="K35" s="30"/>
      <c r="L35" s="30"/>
      <c r="M35" s="30"/>
      <c r="N35" s="30"/>
      <c r="O35" s="30"/>
      <c r="P35" s="30"/>
    </row>
    <row r="36" spans="1:16" x14ac:dyDescent="0.2">
      <c r="A36" s="30"/>
      <c r="B36" s="30"/>
      <c r="C36" s="30"/>
      <c r="D36" s="30"/>
      <c r="E36" s="30"/>
      <c r="F36" s="30"/>
      <c r="G36" s="30"/>
      <c r="H36" s="30"/>
      <c r="I36" s="30"/>
      <c r="J36" s="30"/>
      <c r="K36" s="30"/>
      <c r="L36" s="30"/>
      <c r="M36" s="30"/>
      <c r="N36" s="30"/>
      <c r="O36" s="30"/>
      <c r="P36" s="30"/>
    </row>
    <row r="37" spans="1:16" x14ac:dyDescent="0.2">
      <c r="A37" s="30"/>
      <c r="B37" s="30"/>
      <c r="C37" s="30"/>
      <c r="D37" s="30"/>
      <c r="E37" s="30"/>
      <c r="F37" s="30"/>
      <c r="G37" s="30"/>
      <c r="H37" s="30"/>
      <c r="I37" s="30"/>
      <c r="J37" s="30"/>
      <c r="K37" s="30"/>
      <c r="L37" s="30"/>
      <c r="M37" s="30"/>
      <c r="N37" s="30"/>
      <c r="O37" s="30"/>
      <c r="P37" s="30"/>
    </row>
    <row r="38" spans="1:16" x14ac:dyDescent="0.2">
      <c r="A38" s="30"/>
      <c r="B38" s="30"/>
      <c r="C38" s="30"/>
      <c r="D38" s="30"/>
      <c r="E38" s="30"/>
      <c r="F38" s="30"/>
      <c r="G38" s="30"/>
      <c r="H38" s="30"/>
      <c r="I38" s="30"/>
      <c r="J38" s="30"/>
      <c r="K38" s="30"/>
      <c r="L38" s="30"/>
      <c r="M38" s="30"/>
      <c r="N38" s="30"/>
      <c r="O38" s="30"/>
      <c r="P38" s="30"/>
    </row>
    <row r="39" spans="1:16" x14ac:dyDescent="0.2">
      <c r="A39" s="30"/>
      <c r="B39" s="30"/>
      <c r="C39" s="30"/>
      <c r="D39" s="30"/>
      <c r="E39" s="30"/>
      <c r="F39" s="30"/>
      <c r="G39" s="30"/>
      <c r="H39" s="30"/>
      <c r="I39" s="30"/>
      <c r="J39" s="30"/>
      <c r="K39" s="30"/>
      <c r="L39" s="30"/>
      <c r="M39" s="30"/>
      <c r="N39" s="30"/>
      <c r="O39" s="30"/>
      <c r="P39" s="30"/>
    </row>
    <row r="40" spans="1:16" x14ac:dyDescent="0.2">
      <c r="A40" s="30"/>
      <c r="B40" s="30"/>
      <c r="C40" s="30"/>
      <c r="D40" s="30"/>
      <c r="E40" s="30"/>
      <c r="F40" s="30"/>
      <c r="G40" s="30"/>
      <c r="H40" s="30"/>
      <c r="I40" s="30"/>
      <c r="J40" s="30"/>
      <c r="K40" s="30"/>
      <c r="L40" s="30"/>
      <c r="M40" s="30"/>
      <c r="N40" s="30"/>
      <c r="O40" s="30"/>
      <c r="P40" s="30"/>
    </row>
    <row r="41" spans="1:16" x14ac:dyDescent="0.2">
      <c r="A41" s="30"/>
      <c r="B41" s="30"/>
      <c r="C41" s="30"/>
      <c r="D41" s="30"/>
      <c r="E41" s="30"/>
      <c r="F41" s="30"/>
      <c r="G41" s="30"/>
      <c r="H41" s="30"/>
      <c r="I41" s="30"/>
      <c r="J41" s="30"/>
      <c r="K41" s="30"/>
      <c r="L41" s="30"/>
      <c r="M41" s="30"/>
      <c r="N41" s="30"/>
      <c r="O41" s="30"/>
      <c r="P41" s="30"/>
    </row>
    <row r="42" spans="1:16" x14ac:dyDescent="0.2">
      <c r="A42" s="30"/>
      <c r="B42" s="30"/>
      <c r="C42" s="30"/>
      <c r="D42" s="30"/>
      <c r="E42" s="30"/>
      <c r="F42" s="30"/>
      <c r="G42" s="30"/>
      <c r="H42" s="30"/>
      <c r="I42" s="30"/>
      <c r="J42" s="30"/>
      <c r="K42" s="30"/>
      <c r="L42" s="30"/>
      <c r="M42" s="30"/>
      <c r="N42" s="30"/>
      <c r="O42" s="30"/>
      <c r="P42" s="30"/>
    </row>
    <row r="43" spans="1:16" x14ac:dyDescent="0.2">
      <c r="A43" s="30"/>
      <c r="B43" s="30"/>
      <c r="C43" s="30"/>
      <c r="D43" s="30"/>
      <c r="E43" s="30"/>
      <c r="F43" s="30"/>
      <c r="G43" s="30"/>
      <c r="H43" s="30"/>
      <c r="I43" s="30"/>
      <c r="J43" s="30"/>
      <c r="K43" s="30"/>
      <c r="L43" s="30"/>
      <c r="M43" s="30"/>
      <c r="N43" s="30"/>
      <c r="O43" s="30"/>
      <c r="P43" s="30"/>
    </row>
  </sheetData>
  <sheetProtection algorithmName="SHA-512" hashValue="bo4KJNEjlJ7B/RvFNLYkZLEAPgvKaSh+HQgYWlRkkeZXSi7tWeyJy3ELMYfehM6n2FR+Wsjr/u1dBqDb+W9DYA==" saltValue="dBd4QObHW+8Ra5VWlgnf9Q==" spinCount="100000" sheet="1" objects="1" scenarios="1"/>
  <protectedRanges>
    <protectedRange sqref="D15:F22" name="Range1"/>
  </protectedRanges>
  <mergeCells count="10">
    <mergeCell ref="L15:L22"/>
    <mergeCell ref="B9:M9"/>
    <mergeCell ref="B1:M1"/>
    <mergeCell ref="B3:M3"/>
    <mergeCell ref="B5:M5"/>
    <mergeCell ref="M15:M22"/>
    <mergeCell ref="B6:D6"/>
    <mergeCell ref="K15:K22"/>
    <mergeCell ref="H12:I12"/>
    <mergeCell ref="B7:M7"/>
  </mergeCells>
  <phoneticPr fontId="19" type="noConversion"/>
  <printOptions horizontalCentered="1" verticalCentered="1"/>
  <pageMargins left="0.25" right="0.25" top="0.75" bottom="0.75" header="0.3" footer="0.3"/>
  <pageSetup scale="79" orientation="landscape" r:id="rId1"/>
  <headerFooter alignWithMargins="0"/>
  <extLst>
    <ext xmlns:mx="http://schemas.microsoft.com/office/mac/excel/2008/main" uri="http://schemas.microsoft.com/office/mac/excel/2008/main">
      <mx:PLV Mode="1"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0BFE0-B420-4B84-B1C0-B8A45BC2504E}">
  <sheetPr codeName="Sheet15">
    <tabColor rgb="FF00B0F0"/>
  </sheetPr>
  <dimension ref="A1:DC43"/>
  <sheetViews>
    <sheetView view="pageLayout" topLeftCell="A11" zoomScaleNormal="90" zoomScaleSheetLayoutView="80" workbookViewId="0">
      <selection activeCell="M19" sqref="M19"/>
    </sheetView>
  </sheetViews>
  <sheetFormatPr defaultColWidth="8.85546875" defaultRowHeight="12.75" x14ac:dyDescent="0.2"/>
  <cols>
    <col min="1" max="1" width="3" style="155" bestFit="1" customWidth="1"/>
    <col min="2" max="2" width="10.42578125" style="155" customWidth="1"/>
    <col min="3" max="3" width="15" style="155" customWidth="1"/>
    <col min="4" max="4" width="12.5703125" style="155" customWidth="1"/>
    <col min="5" max="5" width="12.5703125" style="155" bestFit="1" customWidth="1"/>
    <col min="6" max="6" width="11.42578125" style="155" customWidth="1"/>
    <col min="7" max="7" width="10.85546875" style="155" customWidth="1"/>
    <col min="8" max="8" width="12.42578125" style="155" hidden="1" customWidth="1"/>
    <col min="9" max="9" width="12.5703125" style="155" hidden="1" customWidth="1"/>
    <col min="10" max="10" width="11.85546875" style="155" customWidth="1"/>
    <col min="11" max="11" width="11.42578125" style="155" customWidth="1"/>
    <col min="12" max="12" width="10.42578125" style="155" customWidth="1"/>
    <col min="13" max="13" width="11.42578125" style="155" customWidth="1"/>
    <col min="14" max="14" width="9.42578125" style="155" customWidth="1"/>
    <col min="15" max="17" width="10.42578125" style="155" customWidth="1"/>
    <col min="18" max="18" width="10.7109375" style="155" customWidth="1"/>
    <col min="19" max="16384" width="8.85546875" style="155"/>
  </cols>
  <sheetData>
    <row r="1" spans="1:107" ht="18.75" customHeight="1" x14ac:dyDescent="0.2">
      <c r="B1" s="1371" t="str">
        <f>'[1]1. Prelim'!B1:F1</f>
        <v>RPS/APS/CES 2018 Annual Compliance Workbook</v>
      </c>
      <c r="C1" s="1371"/>
      <c r="D1" s="1371"/>
      <c r="E1" s="1371"/>
      <c r="F1" s="1371"/>
      <c r="G1" s="1371"/>
      <c r="H1" s="1371"/>
      <c r="I1" s="1371"/>
      <c r="J1" s="1371"/>
      <c r="K1" s="1371"/>
      <c r="L1" s="1371"/>
      <c r="M1" s="1371"/>
      <c r="N1" s="1371"/>
      <c r="O1" s="1371"/>
      <c r="P1" s="1371"/>
      <c r="Q1" s="1371"/>
      <c r="R1" s="925"/>
    </row>
    <row r="2" spans="1:107" ht="7.5" customHeight="1" thickBot="1" x14ac:dyDescent="0.3">
      <c r="A2" s="276"/>
      <c r="B2" s="925"/>
      <c r="C2" s="925"/>
      <c r="D2" s="925"/>
      <c r="E2" s="925"/>
      <c r="F2" s="925"/>
      <c r="G2" s="925"/>
      <c r="H2" s="925"/>
      <c r="I2" s="925"/>
      <c r="J2" s="925"/>
      <c r="K2" s="925"/>
      <c r="L2" s="925"/>
      <c r="M2" s="925"/>
      <c r="N2" s="925"/>
      <c r="O2" s="925"/>
      <c r="P2" s="925"/>
      <c r="Q2" s="925"/>
      <c r="R2" s="925"/>
    </row>
    <row r="3" spans="1:107" s="865" customFormat="1" ht="15" customHeight="1" thickBot="1" x14ac:dyDescent="0.25">
      <c r="A3" s="863"/>
      <c r="B3" s="1372" t="s">
        <v>640</v>
      </c>
      <c r="C3" s="1373"/>
      <c r="D3" s="1373"/>
      <c r="E3" s="1373"/>
      <c r="F3" s="1373"/>
      <c r="G3" s="1373"/>
      <c r="H3" s="1373"/>
      <c r="I3" s="1373"/>
      <c r="J3" s="1373"/>
      <c r="K3" s="1373"/>
      <c r="L3" s="1373"/>
      <c r="M3" s="1373"/>
      <c r="N3" s="1373"/>
      <c r="O3" s="1373"/>
      <c r="P3" s="1373"/>
      <c r="Q3" s="1374"/>
      <c r="R3" s="155"/>
    </row>
    <row r="4" spans="1:107" s="863" customFormat="1" ht="7.5" customHeight="1" thickBot="1" x14ac:dyDescent="0.25">
      <c r="B4" s="922" t="s">
        <v>202</v>
      </c>
      <c r="C4" s="922"/>
      <c r="D4" s="922"/>
      <c r="E4" s="922"/>
      <c r="F4" s="644"/>
      <c r="R4" s="865"/>
      <c r="S4" s="865"/>
      <c r="T4" s="865"/>
      <c r="U4" s="865"/>
      <c r="V4" s="865"/>
      <c r="W4" s="865"/>
      <c r="X4" s="865"/>
      <c r="Y4" s="865"/>
      <c r="Z4" s="865"/>
      <c r="AA4" s="865"/>
      <c r="AB4" s="865"/>
      <c r="AC4" s="865"/>
      <c r="AD4" s="865"/>
      <c r="AE4" s="865"/>
      <c r="AF4" s="865"/>
      <c r="AG4" s="865"/>
      <c r="AH4" s="865"/>
      <c r="AI4" s="865"/>
      <c r="AJ4" s="865"/>
      <c r="AK4" s="865"/>
      <c r="AL4" s="865"/>
      <c r="AM4" s="865"/>
      <c r="AN4" s="865"/>
      <c r="AO4" s="865"/>
      <c r="AP4" s="865"/>
      <c r="AQ4" s="865"/>
      <c r="AR4" s="865"/>
      <c r="AS4" s="865"/>
      <c r="AT4" s="865"/>
      <c r="AU4" s="865"/>
      <c r="AV4" s="865"/>
      <c r="AW4" s="865"/>
      <c r="AX4" s="865"/>
      <c r="AY4" s="865"/>
      <c r="AZ4" s="865"/>
      <c r="BA4" s="865"/>
      <c r="BB4" s="865"/>
      <c r="BC4" s="865"/>
      <c r="BD4" s="865"/>
      <c r="BE4" s="865"/>
      <c r="BF4" s="865"/>
      <c r="BG4" s="865"/>
      <c r="BH4" s="865"/>
      <c r="BI4" s="865"/>
      <c r="BJ4" s="865"/>
      <c r="BK4" s="865"/>
      <c r="BL4" s="865"/>
      <c r="BM4" s="865"/>
      <c r="BN4" s="865"/>
      <c r="BO4" s="865"/>
      <c r="BP4" s="865"/>
      <c r="BQ4" s="865"/>
      <c r="BR4" s="865"/>
      <c r="BS4" s="865"/>
      <c r="BT4" s="865"/>
      <c r="BU4" s="865"/>
      <c r="BV4" s="865"/>
      <c r="BW4" s="865"/>
      <c r="BX4" s="865"/>
      <c r="BY4" s="865"/>
      <c r="BZ4" s="865"/>
      <c r="CA4" s="865"/>
      <c r="CB4" s="865"/>
      <c r="CC4" s="865"/>
      <c r="CD4" s="865"/>
      <c r="CE4" s="865"/>
      <c r="CF4" s="865"/>
      <c r="CG4" s="865"/>
      <c r="CH4" s="865"/>
      <c r="CI4" s="865"/>
      <c r="CJ4" s="865"/>
      <c r="CK4" s="865"/>
      <c r="CL4" s="865"/>
      <c r="CM4" s="865"/>
      <c r="CN4" s="865"/>
      <c r="CO4" s="865"/>
      <c r="CP4" s="865"/>
      <c r="CQ4" s="865"/>
      <c r="CR4" s="865"/>
      <c r="CS4" s="865"/>
      <c r="CT4" s="865"/>
      <c r="CU4" s="865"/>
      <c r="CV4" s="865"/>
      <c r="CW4" s="865"/>
      <c r="CX4" s="865"/>
      <c r="CY4" s="865"/>
      <c r="CZ4" s="865"/>
      <c r="DA4" s="865"/>
      <c r="DB4" s="865"/>
      <c r="DC4" s="865"/>
    </row>
    <row r="5" spans="1:107" ht="22.5" customHeight="1" thickBot="1" x14ac:dyDescent="0.3">
      <c r="A5" s="926"/>
      <c r="B5" s="1375">
        <f>'0. FilerInfo'!C14</f>
        <v>0</v>
      </c>
      <c r="C5" s="1376"/>
      <c r="D5" s="1376"/>
      <c r="E5" s="1376"/>
      <c r="F5" s="1376"/>
      <c r="G5" s="1376"/>
      <c r="H5" s="1376"/>
      <c r="I5" s="1376"/>
      <c r="J5" s="1376"/>
      <c r="K5" s="1376"/>
      <c r="L5" s="1376"/>
      <c r="M5" s="1376"/>
      <c r="N5" s="1376"/>
      <c r="O5" s="1376"/>
      <c r="P5" s="1376"/>
      <c r="Q5" s="1377"/>
    </row>
    <row r="6" spans="1:107" s="69" customFormat="1" ht="7.5" customHeight="1" x14ac:dyDescent="0.25">
      <c r="A6" s="926"/>
      <c r="B6" s="1240"/>
      <c r="C6" s="1240"/>
      <c r="D6" s="1240"/>
      <c r="E6" s="127"/>
      <c r="F6" s="127"/>
      <c r="G6" s="127"/>
      <c r="H6" s="127"/>
      <c r="I6" s="127"/>
      <c r="J6" s="127"/>
      <c r="K6" s="127"/>
      <c r="L6" s="127"/>
      <c r="M6" s="127"/>
      <c r="N6" s="127"/>
      <c r="O6" s="127"/>
      <c r="P6" s="127"/>
      <c r="Q6" s="127"/>
    </row>
    <row r="7" spans="1:107" s="69" customFormat="1" ht="15" customHeight="1" x14ac:dyDescent="0.25">
      <c r="A7" s="127"/>
      <c r="B7" s="1323" t="s">
        <v>824</v>
      </c>
      <c r="C7" s="1323"/>
      <c r="D7" s="1323"/>
      <c r="E7" s="1323"/>
      <c r="F7" s="1323"/>
      <c r="G7" s="1323"/>
      <c r="H7" s="1323"/>
      <c r="I7" s="1323"/>
      <c r="J7" s="1323"/>
      <c r="K7" s="1323"/>
      <c r="L7" s="1323"/>
      <c r="M7" s="1323"/>
      <c r="N7" s="1323"/>
      <c r="O7" s="1323"/>
      <c r="P7" s="1323"/>
      <c r="Q7" s="1323"/>
    </row>
    <row r="8" spans="1:107" s="69" customFormat="1" ht="7.5" customHeight="1" x14ac:dyDescent="0.25">
      <c r="A8" s="127"/>
      <c r="B8" s="927"/>
      <c r="C8" s="927"/>
      <c r="D8" s="927"/>
      <c r="E8" s="927"/>
      <c r="F8" s="281"/>
      <c r="G8" s="127"/>
      <c r="H8" s="127"/>
      <c r="I8" s="127"/>
      <c r="J8" s="127"/>
      <c r="K8" s="127"/>
      <c r="L8" s="127"/>
      <c r="M8" s="127"/>
      <c r="N8" s="127"/>
      <c r="O8" s="127"/>
      <c r="P8" s="127"/>
      <c r="Q8" s="127"/>
    </row>
    <row r="9" spans="1:107" s="882" customFormat="1" ht="19.5" customHeight="1" x14ac:dyDescent="0.2">
      <c r="A9" s="884"/>
      <c r="B9" s="1369" t="s">
        <v>589</v>
      </c>
      <c r="C9" s="1369"/>
      <c r="D9" s="1369"/>
      <c r="E9" s="1369"/>
      <c r="F9" s="1369"/>
      <c r="G9" s="1369"/>
      <c r="H9" s="1369"/>
      <c r="I9" s="1369"/>
      <c r="J9" s="1369"/>
      <c r="K9" s="1369"/>
      <c r="L9" s="1369"/>
      <c r="M9" s="1369"/>
      <c r="N9" s="1369"/>
      <c r="O9" s="1369"/>
      <c r="P9" s="1369"/>
      <c r="Q9" s="1369"/>
      <c r="R9" s="1369"/>
    </row>
    <row r="10" spans="1:107" ht="7.5" customHeight="1" thickBot="1" x14ac:dyDescent="0.25">
      <c r="A10" s="156"/>
      <c r="B10" s="156"/>
      <c r="C10" s="156"/>
      <c r="D10" s="156"/>
      <c r="E10" s="156"/>
      <c r="F10" s="928"/>
      <c r="G10" s="156"/>
      <c r="H10" s="156"/>
      <c r="I10" s="156"/>
      <c r="J10" s="156"/>
      <c r="K10" s="156"/>
      <c r="L10" s="156"/>
      <c r="M10" s="156"/>
      <c r="N10" s="156"/>
    </row>
    <row r="11" spans="1:107" s="936" customFormat="1" ht="9.75" customHeight="1" thickBot="1" x14ac:dyDescent="0.25">
      <c r="A11" s="929" t="s">
        <v>188</v>
      </c>
      <c r="B11" s="930" t="s">
        <v>189</v>
      </c>
      <c r="C11" s="931" t="s">
        <v>190</v>
      </c>
      <c r="D11" s="929" t="s">
        <v>191</v>
      </c>
      <c r="E11" s="932" t="s">
        <v>192</v>
      </c>
      <c r="F11" s="933" t="s">
        <v>208</v>
      </c>
      <c r="G11" s="933" t="s">
        <v>193</v>
      </c>
      <c r="H11" s="934" t="s">
        <v>194</v>
      </c>
      <c r="I11" s="933" t="s">
        <v>195</v>
      </c>
      <c r="J11" s="933" t="s">
        <v>196</v>
      </c>
      <c r="K11" s="933" t="s">
        <v>197</v>
      </c>
      <c r="L11" s="934" t="s">
        <v>198</v>
      </c>
      <c r="M11" s="935" t="s">
        <v>209</v>
      </c>
      <c r="N11" s="935" t="s">
        <v>210</v>
      </c>
      <c r="O11" s="935" t="s">
        <v>212</v>
      </c>
      <c r="P11" s="935" t="s">
        <v>108</v>
      </c>
      <c r="Q11" s="935" t="s">
        <v>109</v>
      </c>
      <c r="R11" s="155"/>
    </row>
    <row r="12" spans="1:107" ht="33" customHeight="1" thickBot="1" x14ac:dyDescent="0.25">
      <c r="A12" s="937"/>
      <c r="B12" s="938"/>
      <c r="C12" s="938"/>
      <c r="D12" s="939"/>
      <c r="E12" s="940"/>
      <c r="F12" s="1381" t="s">
        <v>505</v>
      </c>
      <c r="G12" s="1382"/>
      <c r="H12" s="1382"/>
      <c r="I12" s="1382"/>
      <c r="J12" s="1382"/>
      <c r="K12" s="1383"/>
      <c r="L12" s="941">
        <v>0.03</v>
      </c>
      <c r="M12" s="942"/>
      <c r="N12" s="941"/>
      <c r="O12" s="1384" t="s">
        <v>591</v>
      </c>
      <c r="P12" s="1385"/>
      <c r="Q12" s="943">
        <v>0</v>
      </c>
    </row>
    <row r="13" spans="1:107" s="956" customFormat="1" ht="102.75" customHeight="1" thickBot="1" x14ac:dyDescent="0.25">
      <c r="A13" s="944"/>
      <c r="B13" s="945" t="s">
        <v>199</v>
      </c>
      <c r="C13" s="946" t="s">
        <v>507</v>
      </c>
      <c r="D13" s="947" t="s">
        <v>592</v>
      </c>
      <c r="E13" s="947" t="s">
        <v>593</v>
      </c>
      <c r="F13" s="947" t="s">
        <v>646</v>
      </c>
      <c r="G13" s="948" t="s">
        <v>419</v>
      </c>
      <c r="H13" s="946" t="s">
        <v>487</v>
      </c>
      <c r="I13" s="949" t="s">
        <v>488</v>
      </c>
      <c r="J13" s="948" t="s">
        <v>594</v>
      </c>
      <c r="K13" s="950" t="s">
        <v>508</v>
      </c>
      <c r="L13" s="951" t="s">
        <v>530</v>
      </c>
      <c r="M13" s="952" t="s">
        <v>421</v>
      </c>
      <c r="N13" s="953" t="s">
        <v>506</v>
      </c>
      <c r="O13" s="954" t="s">
        <v>491</v>
      </c>
      <c r="P13" s="955" t="s">
        <v>526</v>
      </c>
      <c r="Q13" s="954" t="s">
        <v>527</v>
      </c>
    </row>
    <row r="14" spans="1:107" s="966" customFormat="1" ht="9.75" customHeight="1" thickBot="1" x14ac:dyDescent="0.25">
      <c r="A14" s="957"/>
      <c r="B14" s="958"/>
      <c r="C14" s="959" t="s">
        <v>200</v>
      </c>
      <c r="D14" s="960" t="s">
        <v>200</v>
      </c>
      <c r="E14" s="960" t="s">
        <v>200</v>
      </c>
      <c r="F14" s="961" t="s">
        <v>200</v>
      </c>
      <c r="G14" s="960" t="s">
        <v>200</v>
      </c>
      <c r="H14" s="961" t="s">
        <v>200</v>
      </c>
      <c r="I14" s="962" t="s">
        <v>200</v>
      </c>
      <c r="J14" s="961" t="s">
        <v>200</v>
      </c>
      <c r="K14" s="963" t="s">
        <v>200</v>
      </c>
      <c r="L14" s="933" t="s">
        <v>200</v>
      </c>
      <c r="M14" s="964" t="s">
        <v>200</v>
      </c>
      <c r="N14" s="965" t="s">
        <v>200</v>
      </c>
      <c r="O14" s="933" t="s">
        <v>200</v>
      </c>
      <c r="P14" s="934" t="s">
        <v>200</v>
      </c>
      <c r="Q14" s="933" t="s">
        <v>200</v>
      </c>
    </row>
    <row r="15" spans="1:107" s="158" customFormat="1" ht="15.75" customHeight="1" x14ac:dyDescent="0.2">
      <c r="A15" s="315">
        <v>1</v>
      </c>
      <c r="B15" s="967">
        <f>'1. Prelim'!B24</f>
        <v>0</v>
      </c>
      <c r="C15" s="967">
        <f>'1. Prelim'!C24</f>
        <v>0</v>
      </c>
      <c r="D15" s="968"/>
      <c r="E15" s="1162">
        <f t="shared" ref="E15:E22" si="0">C15-D15</f>
        <v>0</v>
      </c>
      <c r="F15" s="968"/>
      <c r="G15" s="152"/>
      <c r="H15" s="970"/>
      <c r="I15" s="970"/>
      <c r="J15" s="1162">
        <f>MAX(L15-SUM(F15:G15),0)</f>
        <v>0</v>
      </c>
      <c r="K15" s="971">
        <f t="shared" ref="K15:K22" si="1">SUM(F15:J15)</f>
        <v>0</v>
      </c>
      <c r="L15" s="1163">
        <f>ROUNDUP($L$12*E15,0)</f>
        <v>0</v>
      </c>
      <c r="M15" s="1161">
        <f>'5. RPS I non-SCO'!J15+'6. SCO'!N15+'7. SCO-II'!O15</f>
        <v>0</v>
      </c>
      <c r="N15" s="972">
        <f>L15+M15</f>
        <v>0</v>
      </c>
      <c r="O15" s="969"/>
      <c r="P15" s="973"/>
      <c r="Q15" s="974"/>
      <c r="R15" s="975"/>
    </row>
    <row r="16" spans="1:107" s="158" customFormat="1" ht="15.75" customHeight="1" x14ac:dyDescent="0.2">
      <c r="A16" s="318">
        <v>2</v>
      </c>
      <c r="B16" s="967">
        <f>'1. Prelim'!B25</f>
        <v>0</v>
      </c>
      <c r="C16" s="967">
        <f>'1. Prelim'!C25</f>
        <v>0</v>
      </c>
      <c r="D16" s="976"/>
      <c r="E16" s="1164">
        <f t="shared" si="0"/>
        <v>0</v>
      </c>
      <c r="F16" s="976"/>
      <c r="G16" s="153"/>
      <c r="H16" s="978"/>
      <c r="I16" s="978"/>
      <c r="J16" s="1164">
        <f t="shared" ref="J16:J22" si="2">MAX(L16-SUM(F16:G16),0)</f>
        <v>0</v>
      </c>
      <c r="K16" s="979">
        <f t="shared" si="1"/>
        <v>0</v>
      </c>
      <c r="L16" s="1165">
        <f t="shared" ref="L16:L22" si="3">ROUNDUP($L$12*E16,0)</f>
        <v>0</v>
      </c>
      <c r="M16" s="1161">
        <f>'5. RPS I non-SCO'!J16+'6. SCO'!N16+'7. SCO-II'!O16</f>
        <v>0</v>
      </c>
      <c r="N16" s="972">
        <f t="shared" ref="N16:N22" si="4">L16+M16</f>
        <v>0</v>
      </c>
      <c r="O16" s="977"/>
      <c r="P16" s="980"/>
      <c r="Q16" s="981"/>
    </row>
    <row r="17" spans="1:17" s="158" customFormat="1" ht="15.75" customHeight="1" x14ac:dyDescent="0.2">
      <c r="A17" s="318">
        <v>3</v>
      </c>
      <c r="B17" s="967">
        <f>'1. Prelim'!B26</f>
        <v>0</v>
      </c>
      <c r="C17" s="967">
        <f>'1. Prelim'!C26</f>
        <v>0</v>
      </c>
      <c r="D17" s="976"/>
      <c r="E17" s="1164">
        <f t="shared" si="0"/>
        <v>0</v>
      </c>
      <c r="F17" s="976"/>
      <c r="G17" s="153"/>
      <c r="H17" s="978"/>
      <c r="I17" s="978"/>
      <c r="J17" s="1164">
        <f t="shared" si="2"/>
        <v>0</v>
      </c>
      <c r="K17" s="979">
        <f t="shared" si="1"/>
        <v>0</v>
      </c>
      <c r="L17" s="1165">
        <f t="shared" si="3"/>
        <v>0</v>
      </c>
      <c r="M17" s="1161">
        <f>'5. RPS I non-SCO'!J17+'6. SCO'!N17+'7. SCO-II'!O17</f>
        <v>0</v>
      </c>
      <c r="N17" s="972">
        <f t="shared" si="4"/>
        <v>0</v>
      </c>
      <c r="O17" s="977"/>
      <c r="P17" s="980"/>
      <c r="Q17" s="981"/>
    </row>
    <row r="18" spans="1:17" s="158" customFormat="1" ht="15.75" customHeight="1" x14ac:dyDescent="0.2">
      <c r="A18" s="318">
        <v>4</v>
      </c>
      <c r="B18" s="967">
        <f>'1. Prelim'!B27</f>
        <v>0</v>
      </c>
      <c r="C18" s="967">
        <f>'1. Prelim'!C27</f>
        <v>0</v>
      </c>
      <c r="D18" s="976"/>
      <c r="E18" s="1164">
        <f t="shared" si="0"/>
        <v>0</v>
      </c>
      <c r="F18" s="976"/>
      <c r="G18" s="153"/>
      <c r="H18" s="978"/>
      <c r="I18" s="978"/>
      <c r="J18" s="1164">
        <f t="shared" si="2"/>
        <v>0</v>
      </c>
      <c r="K18" s="979">
        <f t="shared" si="1"/>
        <v>0</v>
      </c>
      <c r="L18" s="1165">
        <f t="shared" si="3"/>
        <v>0</v>
      </c>
      <c r="M18" s="1161">
        <f>'5. RPS I non-SCO'!J18+'6. SCO'!N18+'7. SCO-II'!O18</f>
        <v>0</v>
      </c>
      <c r="N18" s="972">
        <f t="shared" si="4"/>
        <v>0</v>
      </c>
      <c r="O18" s="977"/>
      <c r="P18" s="980"/>
      <c r="Q18" s="981"/>
    </row>
    <row r="19" spans="1:17" s="158" customFormat="1" ht="15.75" customHeight="1" x14ac:dyDescent="0.2">
      <c r="A19" s="318">
        <v>5</v>
      </c>
      <c r="B19" s="967">
        <f>'1. Prelim'!B28</f>
        <v>0</v>
      </c>
      <c r="C19" s="967">
        <f>'1. Prelim'!C28</f>
        <v>0</v>
      </c>
      <c r="D19" s="976"/>
      <c r="E19" s="1164">
        <f t="shared" si="0"/>
        <v>0</v>
      </c>
      <c r="F19" s="976"/>
      <c r="G19" s="153"/>
      <c r="H19" s="978"/>
      <c r="I19" s="978"/>
      <c r="J19" s="1164">
        <f t="shared" si="2"/>
        <v>0</v>
      </c>
      <c r="K19" s="979">
        <f t="shared" si="1"/>
        <v>0</v>
      </c>
      <c r="L19" s="1165">
        <f t="shared" si="3"/>
        <v>0</v>
      </c>
      <c r="M19" s="1161">
        <f>'5. RPS I non-SCO'!J19+'6. SCO'!N19+'7. SCO-II'!O19</f>
        <v>0</v>
      </c>
      <c r="N19" s="972">
        <f t="shared" si="4"/>
        <v>0</v>
      </c>
      <c r="O19" s="977"/>
      <c r="P19" s="980"/>
      <c r="Q19" s="981"/>
    </row>
    <row r="20" spans="1:17" s="158" customFormat="1" ht="15.75" customHeight="1" x14ac:dyDescent="0.2">
      <c r="A20" s="318">
        <v>6</v>
      </c>
      <c r="B20" s="967">
        <f>'1. Prelim'!B29</f>
        <v>0</v>
      </c>
      <c r="C20" s="967">
        <f>'1. Prelim'!C29</f>
        <v>0</v>
      </c>
      <c r="D20" s="976"/>
      <c r="E20" s="1164">
        <f t="shared" si="0"/>
        <v>0</v>
      </c>
      <c r="F20" s="976"/>
      <c r="G20" s="153"/>
      <c r="H20" s="978"/>
      <c r="I20" s="978"/>
      <c r="J20" s="1164">
        <f t="shared" si="2"/>
        <v>0</v>
      </c>
      <c r="K20" s="979">
        <f t="shared" si="1"/>
        <v>0</v>
      </c>
      <c r="L20" s="1165">
        <f t="shared" si="3"/>
        <v>0</v>
      </c>
      <c r="M20" s="1161">
        <f>'5. RPS I non-SCO'!J20+'6. SCO'!N20+'7. SCO-II'!O20</f>
        <v>0</v>
      </c>
      <c r="N20" s="972">
        <f t="shared" si="4"/>
        <v>0</v>
      </c>
      <c r="O20" s="977"/>
      <c r="P20" s="980"/>
      <c r="Q20" s="981"/>
    </row>
    <row r="21" spans="1:17" s="158" customFormat="1" ht="15.75" customHeight="1" x14ac:dyDescent="0.2">
      <c r="A21" s="318">
        <v>7</v>
      </c>
      <c r="B21" s="967">
        <f>'1. Prelim'!B30</f>
        <v>0</v>
      </c>
      <c r="C21" s="967">
        <f>'1. Prelim'!C30</f>
        <v>0</v>
      </c>
      <c r="D21" s="976"/>
      <c r="E21" s="1164">
        <f t="shared" si="0"/>
        <v>0</v>
      </c>
      <c r="F21" s="976"/>
      <c r="G21" s="153"/>
      <c r="H21" s="978"/>
      <c r="I21" s="978"/>
      <c r="J21" s="1164">
        <f t="shared" si="2"/>
        <v>0</v>
      </c>
      <c r="K21" s="979">
        <f t="shared" si="1"/>
        <v>0</v>
      </c>
      <c r="L21" s="1165">
        <f t="shared" si="3"/>
        <v>0</v>
      </c>
      <c r="M21" s="1161">
        <f>'5. RPS I non-SCO'!J21+'6. SCO'!N21+'7. SCO-II'!O21</f>
        <v>0</v>
      </c>
      <c r="N21" s="972">
        <f t="shared" si="4"/>
        <v>0</v>
      </c>
      <c r="O21" s="977"/>
      <c r="P21" s="980"/>
      <c r="Q21" s="981"/>
    </row>
    <row r="22" spans="1:17" s="158" customFormat="1" ht="15.75" customHeight="1" thickBot="1" x14ac:dyDescent="0.25">
      <c r="A22" s="318">
        <v>8</v>
      </c>
      <c r="B22" s="982">
        <f>'1. Prelim'!B31</f>
        <v>0</v>
      </c>
      <c r="C22" s="982">
        <f>'1. Prelim'!C31</f>
        <v>0</v>
      </c>
      <c r="D22" s="983"/>
      <c r="E22" s="1166">
        <f t="shared" si="0"/>
        <v>0</v>
      </c>
      <c r="F22" s="983"/>
      <c r="G22" s="154"/>
      <c r="H22" s="985"/>
      <c r="I22" s="985"/>
      <c r="J22" s="1166">
        <f t="shared" si="2"/>
        <v>0</v>
      </c>
      <c r="K22" s="986">
        <f t="shared" si="1"/>
        <v>0</v>
      </c>
      <c r="L22" s="1167">
        <f t="shared" si="3"/>
        <v>0</v>
      </c>
      <c r="M22" s="1161">
        <f>'5. RPS I non-SCO'!J22+'6. SCO'!N22+'7. SCO-II'!O22</f>
        <v>0</v>
      </c>
      <c r="N22" s="972">
        <f t="shared" si="4"/>
        <v>0</v>
      </c>
      <c r="O22" s="984"/>
      <c r="P22" s="987"/>
      <c r="Q22" s="988"/>
    </row>
    <row r="23" spans="1:17" s="158" customFormat="1" ht="23.25" thickBot="1" x14ac:dyDescent="0.25">
      <c r="A23" s="284"/>
      <c r="B23" s="989" t="s">
        <v>201</v>
      </c>
      <c r="C23" s="990">
        <f>'1. Prelim'!C32</f>
        <v>0</v>
      </c>
      <c r="D23" s="990">
        <f t="shared" ref="D23:L23" si="5">SUM(D15:D22)</f>
        <v>0</v>
      </c>
      <c r="E23" s="990">
        <f t="shared" si="5"/>
        <v>0</v>
      </c>
      <c r="F23" s="990">
        <f t="shared" si="5"/>
        <v>0</v>
      </c>
      <c r="G23" s="990">
        <f t="shared" si="5"/>
        <v>0</v>
      </c>
      <c r="H23" s="990">
        <f t="shared" si="5"/>
        <v>0</v>
      </c>
      <c r="I23" s="990">
        <f t="shared" si="5"/>
        <v>0</v>
      </c>
      <c r="J23" s="990">
        <f t="shared" si="5"/>
        <v>0</v>
      </c>
      <c r="K23" s="990">
        <f t="shared" si="5"/>
        <v>0</v>
      </c>
      <c r="L23" s="990">
        <f t="shared" si="5"/>
        <v>0</v>
      </c>
      <c r="M23" s="991">
        <f t="shared" ref="M23" si="6">SUM(M15:M22)</f>
        <v>0</v>
      </c>
      <c r="N23" s="992">
        <f>SUM(N15:N22)</f>
        <v>0</v>
      </c>
      <c r="O23" s="993">
        <f>IF(K23&gt;L23,K23-L23,0)</f>
        <v>0</v>
      </c>
      <c r="P23" s="993">
        <f>ROUNDDOWN($Q$12*L23,0)</f>
        <v>0</v>
      </c>
      <c r="Q23" s="994">
        <f>MIN(O23,P23)</f>
        <v>0</v>
      </c>
    </row>
    <row r="24" spans="1:17" s="158" customFormat="1" x14ac:dyDescent="0.2">
      <c r="A24" s="284"/>
      <c r="B24" s="995"/>
      <c r="C24" s="996"/>
      <c r="D24" s="996"/>
      <c r="E24" s="996"/>
      <c r="F24" s="156"/>
      <c r="G24" s="369">
        <f>'4. Errant'!G18</f>
        <v>0</v>
      </c>
      <c r="H24" s="997"/>
      <c r="I24" s="997"/>
      <c r="J24" s="996"/>
      <c r="K24" s="996"/>
      <c r="L24" s="996"/>
      <c r="M24" s="996"/>
      <c r="N24" s="996"/>
      <c r="O24" s="998"/>
      <c r="P24" s="998"/>
      <c r="Q24" s="998"/>
    </row>
    <row r="25" spans="1:17" s="158" customFormat="1" x14ac:dyDescent="0.2">
      <c r="A25" s="284"/>
      <c r="B25" s="999" t="s">
        <v>492</v>
      </c>
      <c r="C25" s="156"/>
      <c r="D25" s="156"/>
      <c r="E25" s="156"/>
      <c r="F25" s="156"/>
      <c r="G25" s="156"/>
      <c r="H25" s="156"/>
      <c r="I25" s="156"/>
      <c r="J25" s="156"/>
      <c r="K25" s="156"/>
      <c r="L25" s="156"/>
      <c r="M25" s="156"/>
      <c r="N25" s="996"/>
      <c r="O25" s="998"/>
      <c r="P25" s="998"/>
      <c r="Q25" s="998"/>
    </row>
    <row r="26" spans="1:17" s="158" customFormat="1" ht="12.75" customHeight="1" x14ac:dyDescent="0.2">
      <c r="A26" s="284"/>
      <c r="B26" s="1000" t="s">
        <v>595</v>
      </c>
      <c r="C26" s="1370" t="s">
        <v>525</v>
      </c>
      <c r="D26" s="1370"/>
      <c r="E26" s="1370"/>
      <c r="F26" s="1370"/>
      <c r="G26" s="1370"/>
      <c r="H26" s="1370"/>
      <c r="I26" s="1370"/>
      <c r="J26" s="1370"/>
      <c r="K26" s="1370"/>
      <c r="L26" s="1370"/>
      <c r="M26" s="1370"/>
      <c r="N26" s="1370"/>
      <c r="O26" s="1370"/>
      <c r="P26" s="1370"/>
      <c r="Q26" s="1370"/>
    </row>
    <row r="27" spans="1:17" s="158" customFormat="1" x14ac:dyDescent="0.2">
      <c r="A27" s="284"/>
      <c r="B27" s="1000"/>
      <c r="C27" s="1147" t="s">
        <v>596</v>
      </c>
      <c r="D27" s="1148"/>
      <c r="E27" s="1148"/>
      <c r="F27" s="1148"/>
      <c r="G27" s="1148"/>
      <c r="H27" s="1148"/>
      <c r="I27" s="1148"/>
      <c r="J27" s="1148"/>
      <c r="K27" s="1148"/>
      <c r="L27" s="1148"/>
      <c r="M27" s="1148"/>
      <c r="N27" s="1148"/>
      <c r="O27" s="1148"/>
      <c r="P27" s="1148"/>
      <c r="Q27" s="1148"/>
    </row>
    <row r="28" spans="1:17" s="158" customFormat="1" x14ac:dyDescent="0.2">
      <c r="A28" s="284"/>
      <c r="B28" s="1000" t="s">
        <v>597</v>
      </c>
      <c r="C28" s="1370" t="s">
        <v>607</v>
      </c>
      <c r="D28" s="1370"/>
      <c r="E28" s="1370"/>
      <c r="F28" s="1370"/>
      <c r="G28" s="1370"/>
      <c r="H28" s="1370"/>
      <c r="I28" s="1370"/>
      <c r="J28" s="1370"/>
      <c r="K28" s="1370"/>
      <c r="L28" s="1370"/>
      <c r="M28" s="1370"/>
      <c r="N28" s="1370"/>
      <c r="O28" s="1370"/>
      <c r="P28" s="1370"/>
      <c r="Q28" s="1370"/>
    </row>
    <row r="29" spans="1:17" s="158" customFormat="1" x14ac:dyDescent="0.2">
      <c r="A29" s="284"/>
      <c r="C29" s="1370" t="s">
        <v>634</v>
      </c>
      <c r="D29" s="1370"/>
      <c r="E29" s="1370"/>
      <c r="F29" s="1370"/>
      <c r="G29" s="1370"/>
      <c r="H29" s="1370"/>
      <c r="I29" s="1370"/>
      <c r="J29" s="1370"/>
      <c r="K29" s="1370"/>
      <c r="L29" s="1370"/>
      <c r="M29" s="1370"/>
      <c r="N29" s="1370"/>
      <c r="O29" s="1370"/>
      <c r="P29" s="1370"/>
      <c r="Q29" s="1370"/>
    </row>
    <row r="30" spans="1:17" s="158" customFormat="1" x14ac:dyDescent="0.2">
      <c r="A30" s="284"/>
      <c r="C30" s="1370" t="s">
        <v>608</v>
      </c>
      <c r="D30" s="1370"/>
      <c r="E30" s="1370"/>
      <c r="F30" s="1370"/>
      <c r="G30" s="1370"/>
      <c r="H30" s="1370"/>
      <c r="I30" s="1370"/>
      <c r="J30" s="1370"/>
      <c r="K30" s="1370"/>
      <c r="L30" s="1370"/>
      <c r="M30" s="1370"/>
      <c r="N30" s="1370"/>
      <c r="O30" s="1370"/>
      <c r="P30" s="1370"/>
      <c r="Q30" s="1370"/>
    </row>
    <row r="31" spans="1:17" s="158" customFormat="1" x14ac:dyDescent="0.2">
      <c r="A31" s="284"/>
      <c r="B31" s="1000" t="s">
        <v>598</v>
      </c>
      <c r="C31" s="1001" t="s">
        <v>493</v>
      </c>
      <c r="D31" s="996"/>
      <c r="E31" s="996"/>
      <c r="F31" s="996"/>
      <c r="G31" s="996"/>
      <c r="H31" s="1002"/>
      <c r="I31" s="1002"/>
      <c r="J31" s="996"/>
      <c r="K31" s="996"/>
      <c r="L31" s="996"/>
      <c r="M31" s="996"/>
      <c r="N31" s="996"/>
      <c r="O31" s="317"/>
      <c r="P31" s="317"/>
      <c r="Q31" s="998"/>
    </row>
    <row r="32" spans="1:17" s="158" customFormat="1" ht="13.5" thickBot="1" x14ac:dyDescent="0.25">
      <c r="A32" s="284"/>
      <c r="Q32" s="317"/>
    </row>
    <row r="33" spans="1:17" ht="13.5" thickBot="1" x14ac:dyDescent="0.25">
      <c r="A33" s="1003"/>
      <c r="B33" s="322"/>
      <c r="C33" s="155" t="s">
        <v>420</v>
      </c>
      <c r="D33" s="156"/>
      <c r="E33" s="156"/>
      <c r="F33" s="156"/>
      <c r="G33" s="156"/>
      <c r="H33" s="156"/>
      <c r="I33" s="156"/>
      <c r="J33" s="156"/>
      <c r="K33" s="156"/>
      <c r="L33" s="156"/>
      <c r="M33" s="156"/>
      <c r="N33" s="156"/>
      <c r="O33" s="156"/>
      <c r="P33" s="156"/>
      <c r="Q33" s="156"/>
    </row>
    <row r="34" spans="1:17" s="157" customFormat="1" ht="5.25" customHeight="1" thickBot="1" x14ac:dyDescent="0.25">
      <c r="A34" s="921"/>
      <c r="B34" s="1270"/>
      <c r="C34" s="1271"/>
      <c r="D34" s="921"/>
      <c r="E34" s="921"/>
      <c r="F34" s="921"/>
      <c r="G34" s="921"/>
      <c r="H34" s="921"/>
      <c r="I34" s="921"/>
      <c r="J34" s="921"/>
      <c r="K34" s="921"/>
      <c r="L34" s="921"/>
      <c r="M34" s="921"/>
      <c r="N34" s="921"/>
      <c r="O34" s="921"/>
      <c r="P34" s="921"/>
      <c r="Q34" s="921"/>
    </row>
    <row r="35" spans="1:17" ht="13.5" thickBot="1" x14ac:dyDescent="0.25">
      <c r="B35" s="1150"/>
      <c r="C35" s="1151"/>
      <c r="D35" s="956" t="s">
        <v>635</v>
      </c>
      <c r="E35" s="156"/>
      <c r="F35" s="156"/>
      <c r="G35" s="156"/>
      <c r="H35" s="156"/>
      <c r="I35" s="156"/>
      <c r="J35" s="156"/>
      <c r="K35" s="156"/>
      <c r="L35" s="156"/>
      <c r="M35" s="156"/>
      <c r="N35" s="156"/>
      <c r="O35" s="156"/>
      <c r="P35" s="156"/>
      <c r="Q35" s="156"/>
    </row>
    <row r="36" spans="1:17" ht="6.75" customHeight="1" thickBot="1" x14ac:dyDescent="0.25">
      <c r="A36" s="156"/>
      <c r="B36" s="156"/>
      <c r="C36" s="156"/>
      <c r="D36" s="156"/>
      <c r="E36" s="156"/>
      <c r="F36" s="156"/>
      <c r="G36" s="156"/>
      <c r="H36" s="156"/>
      <c r="I36" s="156"/>
      <c r="J36" s="156"/>
      <c r="K36" s="156"/>
      <c r="L36" s="156"/>
      <c r="M36" s="156"/>
      <c r="N36" s="156"/>
      <c r="O36" s="156"/>
      <c r="P36" s="156"/>
      <c r="Q36" s="156"/>
    </row>
    <row r="37" spans="1:17" s="956" customFormat="1" ht="13.35" customHeight="1" thickBot="1" x14ac:dyDescent="0.25">
      <c r="B37" s="1004"/>
      <c r="C37" s="371" t="s">
        <v>825</v>
      </c>
      <c r="D37" s="1005"/>
      <c r="E37" s="1005"/>
      <c r="F37" s="1005"/>
      <c r="G37" s="1005"/>
      <c r="H37" s="1005"/>
      <c r="I37" s="1005"/>
      <c r="J37" s="1005"/>
      <c r="K37" s="1005"/>
      <c r="L37" s="1005"/>
      <c r="M37" s="1005"/>
      <c r="N37" s="1005"/>
      <c r="O37" s="1005"/>
      <c r="P37" s="1005"/>
      <c r="Q37" s="1005"/>
    </row>
    <row r="38" spans="1:17" ht="6.75" customHeight="1" thickBot="1" x14ac:dyDescent="0.25">
      <c r="A38" s="156"/>
      <c r="B38" s="156"/>
      <c r="C38" s="156"/>
      <c r="D38" s="156"/>
      <c r="E38" s="156"/>
      <c r="F38" s="156"/>
      <c r="G38" s="156"/>
      <c r="H38" s="156"/>
      <c r="I38" s="156"/>
      <c r="J38" s="156"/>
      <c r="K38" s="156"/>
      <c r="L38" s="156"/>
      <c r="M38" s="156"/>
      <c r="N38" s="156"/>
      <c r="O38" s="156"/>
      <c r="P38" s="156"/>
      <c r="Q38" s="156"/>
    </row>
    <row r="39" spans="1:17" s="1008" customFormat="1" ht="12.75" customHeight="1" thickBot="1" x14ac:dyDescent="0.25">
      <c r="A39" s="278"/>
      <c r="B39" s="372"/>
      <c r="C39" s="100" t="s">
        <v>826</v>
      </c>
      <c r="D39" s="1149"/>
      <c r="E39" s="1149"/>
      <c r="F39" s="1149"/>
      <c r="G39" s="1149"/>
      <c r="H39" s="1149"/>
      <c r="I39" s="1149"/>
      <c r="J39" s="1149"/>
      <c r="K39" s="1149"/>
      <c r="L39" s="1149"/>
      <c r="M39" s="278"/>
      <c r="N39" s="278"/>
      <c r="O39" s="278"/>
      <c r="P39" s="278"/>
      <c r="Q39" s="278"/>
    </row>
    <row r="40" spans="1:17" x14ac:dyDescent="0.2">
      <c r="A40" s="156"/>
      <c r="B40" s="1009"/>
      <c r="C40" s="156"/>
      <c r="N40" s="156"/>
      <c r="O40" s="156"/>
      <c r="P40" s="156"/>
      <c r="Q40" s="156"/>
    </row>
    <row r="41" spans="1:17" s="1008" customFormat="1" ht="12.75" customHeight="1" thickBot="1" x14ac:dyDescent="0.25">
      <c r="A41" s="278"/>
      <c r="B41" s="1006"/>
      <c r="C41" s="1007"/>
      <c r="D41" s="1007"/>
      <c r="E41" s="1007"/>
      <c r="F41" s="1007"/>
      <c r="G41" s="1007"/>
      <c r="H41" s="1007"/>
      <c r="I41" s="1007"/>
      <c r="J41" s="1007"/>
      <c r="K41" s="1007"/>
      <c r="L41" s="278"/>
      <c r="M41" s="278"/>
      <c r="N41" s="278"/>
      <c r="O41" s="278"/>
      <c r="P41" s="278"/>
      <c r="Q41" s="278"/>
    </row>
    <row r="42" spans="1:17" s="1008" customFormat="1" ht="12.75" customHeight="1" thickBot="1" x14ac:dyDescent="0.25">
      <c r="A42" s="278"/>
      <c r="B42" s="1006"/>
      <c r="C42" s="1007"/>
      <c r="D42" s="1378" t="s">
        <v>588</v>
      </c>
      <c r="E42" s="1379"/>
      <c r="F42" s="1379"/>
      <c r="G42" s="1379"/>
      <c r="H42" s="1379"/>
      <c r="I42" s="1379"/>
      <c r="J42" s="1379"/>
      <c r="K42" s="1379"/>
      <c r="L42" s="1379"/>
      <c r="M42" s="1380"/>
      <c r="N42" s="278"/>
      <c r="O42" s="278"/>
      <c r="P42" s="278"/>
      <c r="Q42" s="278"/>
    </row>
    <row r="43" spans="1:17" x14ac:dyDescent="0.2">
      <c r="A43" s="895"/>
      <c r="B43" s="895"/>
      <c r="C43" s="895"/>
      <c r="D43" s="895"/>
      <c r="E43" s="895"/>
      <c r="F43" s="895"/>
      <c r="G43" s="895"/>
      <c r="H43" s="895"/>
      <c r="I43" s="895"/>
      <c r="J43" s="895"/>
      <c r="K43" s="895"/>
      <c r="L43" s="895"/>
      <c r="M43" s="895"/>
      <c r="N43" s="895"/>
      <c r="O43" s="895"/>
      <c r="P43" s="895"/>
      <c r="Q43" s="895"/>
    </row>
  </sheetData>
  <sheetProtection algorithmName="SHA-512" hashValue="MlztYzJfeeJziP7Fuogfx/Pq+8Pu1a1CfPLr0521vl0voU0QcqDImApIXnfM2wAsT+5qC1rjAnqJuKY+dquB3g==" saltValue="yuFiGXmWE7Coub856T2Pdg==" spinCount="100000" sheet="1" objects="1" scenarios="1"/>
  <protectedRanges>
    <protectedRange sqref="F16:F22 D16:D22 H16:I22" name="Range1"/>
    <protectedRange sqref="G15:G22" name="Range1_1"/>
  </protectedRanges>
  <mergeCells count="14">
    <mergeCell ref="D42:M42"/>
    <mergeCell ref="F12:K12"/>
    <mergeCell ref="O12:P12"/>
    <mergeCell ref="C26:Q26"/>
    <mergeCell ref="C28:Q28"/>
    <mergeCell ref="C29:Q29"/>
    <mergeCell ref="B34:C34"/>
    <mergeCell ref="B9:R9"/>
    <mergeCell ref="C30:Q30"/>
    <mergeCell ref="B1:Q1"/>
    <mergeCell ref="B3:Q3"/>
    <mergeCell ref="B5:Q5"/>
    <mergeCell ref="B6:D6"/>
    <mergeCell ref="B7:Q7"/>
  </mergeCells>
  <hyperlinks>
    <hyperlink ref="C27" r:id="rId1" xr:uid="{AB0B7320-9726-4A9F-ABD9-12F0B9763BE4}"/>
  </hyperlinks>
  <printOptions horizontalCentered="1" verticalCentered="1"/>
  <pageMargins left="0.25" right="0.25" top="0.75" bottom="0.75" header="0.3" footer="0.3"/>
  <pageSetup scale="75" fitToWidth="0" fitToHeight="0" orientation="landscape" r:id="rId2"/>
  <headerFooter scaleWithDoc="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347F6-9095-4843-84B6-3A4D76F7CC0E}">
  <sheetPr codeName="Sheet17">
    <tabColor rgb="FF00B050"/>
    <pageSetUpPr fitToPage="1"/>
  </sheetPr>
  <dimension ref="A1:L51"/>
  <sheetViews>
    <sheetView showGridLines="0" topLeftCell="A10" zoomScaleNormal="100" workbookViewId="0">
      <selection activeCell="C17" sqref="C17"/>
    </sheetView>
  </sheetViews>
  <sheetFormatPr defaultColWidth="8.85546875" defaultRowHeight="15" x14ac:dyDescent="0.25"/>
  <cols>
    <col min="1" max="1" width="2.140625" style="1022" customWidth="1"/>
    <col min="2" max="2" width="19.42578125" style="1022" customWidth="1"/>
    <col min="3" max="3" width="17.85546875" style="1022" customWidth="1"/>
    <col min="4" max="4" width="18.85546875" style="1022" customWidth="1"/>
    <col min="5" max="5" width="18.140625" style="1022" customWidth="1"/>
    <col min="6" max="6" width="16.7109375" style="1022" customWidth="1"/>
    <col min="7" max="8" width="19.140625" style="1022" customWidth="1"/>
    <col min="9" max="9" width="18.7109375" style="1022" customWidth="1"/>
    <col min="10" max="10" width="19.5703125" style="1022" customWidth="1"/>
    <col min="11" max="11" width="1.42578125" style="1022" customWidth="1"/>
    <col min="12" max="16384" width="8.85546875" style="1022"/>
  </cols>
  <sheetData>
    <row r="1" spans="1:12" ht="18.75" customHeight="1" x14ac:dyDescent="0.25">
      <c r="B1" s="1386" t="s">
        <v>580</v>
      </c>
      <c r="C1" s="1386"/>
      <c r="D1" s="1386"/>
      <c r="E1" s="1386"/>
      <c r="F1" s="1386"/>
      <c r="G1" s="1386"/>
      <c r="H1" s="1386"/>
      <c r="I1" s="1386"/>
      <c r="J1" s="1386"/>
      <c r="K1" s="1023"/>
      <c r="L1" s="1023"/>
    </row>
    <row r="2" spans="1:12" ht="6.75" customHeight="1" thickBot="1" x14ac:dyDescent="0.3">
      <c r="A2" s="1024"/>
      <c r="B2" s="1025"/>
      <c r="C2" s="1025"/>
      <c r="D2" s="1025"/>
      <c r="E2" s="1026"/>
      <c r="F2" s="1025"/>
      <c r="G2" s="1025"/>
      <c r="H2" s="1023"/>
      <c r="I2" s="1023"/>
      <c r="J2" s="1023"/>
      <c r="K2" s="1023"/>
      <c r="L2" s="1023"/>
    </row>
    <row r="3" spans="1:12" s="1028" customFormat="1" ht="15" customHeight="1" thickBot="1" x14ac:dyDescent="0.25">
      <c r="A3" s="1027"/>
      <c r="B3" s="1387" t="s">
        <v>642</v>
      </c>
      <c r="C3" s="1388"/>
      <c r="D3" s="1388"/>
      <c r="E3" s="1388"/>
      <c r="F3" s="1388"/>
      <c r="G3" s="1388"/>
      <c r="H3" s="1388"/>
      <c r="I3" s="1388"/>
      <c r="J3" s="1389"/>
      <c r="K3" s="1027"/>
      <c r="L3" s="1027"/>
    </row>
    <row r="4" spans="1:12" s="1027" customFormat="1" ht="7.5" customHeight="1" thickBot="1" x14ac:dyDescent="0.25">
      <c r="B4" s="1029" t="s">
        <v>202</v>
      </c>
      <c r="C4" s="1029"/>
      <c r="D4" s="1029"/>
      <c r="E4" s="1029"/>
      <c r="F4" s="1029"/>
      <c r="G4" s="1029"/>
    </row>
    <row r="5" spans="1:12" ht="30.75" customHeight="1" thickBot="1" x14ac:dyDescent="0.3">
      <c r="A5" s="1030"/>
      <c r="B5" s="1211">
        <f>'0. FilerInfo'!C14</f>
        <v>0</v>
      </c>
      <c r="C5" s="1399"/>
      <c r="D5" s="1399"/>
      <c r="E5" s="1399"/>
      <c r="F5" s="1399"/>
      <c r="G5" s="1399"/>
      <c r="H5" s="1399"/>
      <c r="I5" s="1399"/>
      <c r="J5" s="1400"/>
      <c r="K5" s="1023"/>
      <c r="L5" s="1023"/>
    </row>
    <row r="6" spans="1:12" s="1027" customFormat="1" ht="7.5" customHeight="1" thickBot="1" x14ac:dyDescent="0.25">
      <c r="B6" s="1029"/>
      <c r="C6" s="1029"/>
      <c r="D6" s="1029"/>
      <c r="E6" s="1029"/>
      <c r="F6" s="1029"/>
      <c r="G6" s="1029"/>
    </row>
    <row r="7" spans="1:12" ht="30.75" customHeight="1" thickBot="1" x14ac:dyDescent="0.3">
      <c r="A7" s="1030"/>
      <c r="B7" s="1390" t="s">
        <v>579</v>
      </c>
      <c r="C7" s="1391"/>
      <c r="D7" s="1391"/>
      <c r="E7" s="1391"/>
      <c r="F7" s="1391"/>
      <c r="G7" s="1391"/>
      <c r="H7" s="1391"/>
      <c r="I7" s="1391"/>
      <c r="J7" s="1392"/>
      <c r="K7" s="1023"/>
      <c r="L7" s="1023"/>
    </row>
    <row r="8" spans="1:12" s="1033" customFormat="1" ht="5.25" customHeight="1" thickBot="1" x14ac:dyDescent="0.3">
      <c r="A8" s="1031"/>
      <c r="B8" s="1032"/>
      <c r="C8" s="1032"/>
      <c r="D8" s="1032"/>
      <c r="E8" s="1032"/>
      <c r="F8" s="1032"/>
      <c r="G8" s="1032"/>
      <c r="H8" s="1032"/>
      <c r="I8" s="1032"/>
      <c r="J8" s="1032"/>
    </row>
    <row r="9" spans="1:12" s="1033" customFormat="1" ht="15" customHeight="1" thickBot="1" x14ac:dyDescent="0.3">
      <c r="A9" s="1031"/>
      <c r="B9" s="1034" t="s">
        <v>604</v>
      </c>
      <c r="C9" s="1035"/>
      <c r="D9" s="1035"/>
      <c r="E9" s="1035"/>
      <c r="F9" s="1035"/>
      <c r="G9" s="1035"/>
      <c r="H9" s="1035"/>
      <c r="I9" s="1036"/>
      <c r="J9" s="1037"/>
    </row>
    <row r="10" spans="1:12" s="1039" customFormat="1" ht="4.5" customHeight="1" thickBot="1" x14ac:dyDescent="0.3">
      <c r="A10" s="1025"/>
      <c r="B10" s="1038"/>
      <c r="C10" s="1038"/>
      <c r="D10" s="1038"/>
      <c r="E10" s="1038"/>
      <c r="F10" s="1038"/>
      <c r="G10" s="1038"/>
      <c r="H10" s="1025"/>
      <c r="I10" s="1025"/>
      <c r="J10" s="1025"/>
      <c r="K10" s="1025"/>
      <c r="L10" s="1025"/>
    </row>
    <row r="11" spans="1:12" s="1041" customFormat="1" ht="31.5" customHeight="1" thickBot="1" x14ac:dyDescent="0.25">
      <c r="A11" s="1040"/>
      <c r="B11" s="1393" t="s">
        <v>578</v>
      </c>
      <c r="C11" s="1394"/>
      <c r="D11" s="1394"/>
      <c r="E11" s="1394"/>
      <c r="F11" s="1394"/>
      <c r="G11" s="1394"/>
      <c r="H11" s="1394"/>
      <c r="I11" s="1394"/>
      <c r="J11" s="1395"/>
      <c r="K11" s="1040"/>
      <c r="L11" s="1040"/>
    </row>
    <row r="12" spans="1:12" ht="7.5" customHeight="1" thickBot="1" x14ac:dyDescent="0.3">
      <c r="A12" s="1023"/>
      <c r="B12" s="1023"/>
      <c r="C12" s="1023"/>
      <c r="D12" s="1023"/>
      <c r="E12" s="1023"/>
      <c r="F12" s="1023"/>
      <c r="G12" s="1023"/>
      <c r="H12" s="1023"/>
      <c r="I12" s="1042"/>
      <c r="J12" s="1023"/>
      <c r="K12" s="1023"/>
      <c r="L12" s="1023"/>
    </row>
    <row r="13" spans="1:12" s="1051" customFormat="1" ht="9.75" customHeight="1" thickBot="1" x14ac:dyDescent="0.25">
      <c r="A13" s="1043" t="s">
        <v>188</v>
      </c>
      <c r="B13" s="1044" t="s">
        <v>189</v>
      </c>
      <c r="C13" s="1045" t="s">
        <v>190</v>
      </c>
      <c r="D13" s="1046" t="s">
        <v>191</v>
      </c>
      <c r="E13" s="1046" t="s">
        <v>192</v>
      </c>
      <c r="F13" s="1046" t="s">
        <v>208</v>
      </c>
      <c r="G13" s="1047" t="s">
        <v>193</v>
      </c>
      <c r="H13" s="1048" t="s">
        <v>194</v>
      </c>
      <c r="I13" s="1049" t="s">
        <v>195</v>
      </c>
      <c r="J13" s="1047" t="s">
        <v>196</v>
      </c>
      <c r="K13" s="1050"/>
      <c r="L13" s="1050"/>
    </row>
    <row r="14" spans="1:12" s="1051" customFormat="1" ht="18" customHeight="1" thickBot="1" x14ac:dyDescent="0.3">
      <c r="A14" s="1052"/>
      <c r="B14" s="1053"/>
      <c r="C14" s="1396" t="s">
        <v>577</v>
      </c>
      <c r="D14" s="1397"/>
      <c r="E14" s="1397"/>
      <c r="F14" s="1397"/>
      <c r="G14" s="1398"/>
      <c r="H14" s="1397" t="s">
        <v>576</v>
      </c>
      <c r="I14" s="1397"/>
      <c r="J14" s="1398"/>
      <c r="K14" s="1050"/>
      <c r="L14" s="1050"/>
    </row>
    <row r="15" spans="1:12" s="1054" customFormat="1" ht="61.5" customHeight="1" thickBot="1" x14ac:dyDescent="0.25">
      <c r="B15" s="1055" t="s">
        <v>575</v>
      </c>
      <c r="C15" s="1056" t="s">
        <v>574</v>
      </c>
      <c r="D15" s="1057" t="s">
        <v>573</v>
      </c>
      <c r="E15" s="1058" t="s">
        <v>572</v>
      </c>
      <c r="F15" s="1058" t="s">
        <v>70</v>
      </c>
      <c r="G15" s="1059" t="s">
        <v>571</v>
      </c>
      <c r="H15" s="1060" t="s">
        <v>547</v>
      </c>
      <c r="I15" s="1061" t="s">
        <v>546</v>
      </c>
      <c r="J15" s="1062" t="s">
        <v>605</v>
      </c>
      <c r="K15" s="1063"/>
      <c r="L15" s="1063"/>
    </row>
    <row r="16" spans="1:12" s="1067" customFormat="1" ht="9.75" customHeight="1" thickBot="1" x14ac:dyDescent="0.25">
      <c r="A16" s="1054"/>
      <c r="B16" s="1064"/>
      <c r="C16" s="1065" t="s">
        <v>570</v>
      </c>
      <c r="D16" s="1049" t="s">
        <v>570</v>
      </c>
      <c r="E16" s="1049" t="s">
        <v>570</v>
      </c>
      <c r="F16" s="1049" t="s">
        <v>570</v>
      </c>
      <c r="G16" s="1047" t="s">
        <v>570</v>
      </c>
      <c r="H16" s="1049" t="s">
        <v>570</v>
      </c>
      <c r="I16" s="1049" t="s">
        <v>570</v>
      </c>
      <c r="J16" s="1047" t="s">
        <v>570</v>
      </c>
      <c r="K16" s="1066"/>
      <c r="L16" s="1066"/>
    </row>
    <row r="17" spans="1:12" s="1071" customFormat="1" ht="21" customHeight="1" thickBot="1" x14ac:dyDescent="0.3">
      <c r="A17" s="1068">
        <v>1</v>
      </c>
      <c r="B17" s="1069" t="s">
        <v>569</v>
      </c>
      <c r="C17" s="1191"/>
      <c r="D17" s="1192"/>
      <c r="E17" s="1192"/>
      <c r="F17" s="1192"/>
      <c r="G17" s="1193"/>
      <c r="H17" s="1192"/>
      <c r="I17" s="1192"/>
      <c r="J17" s="1193"/>
      <c r="K17" s="1070"/>
      <c r="L17" s="1070"/>
    </row>
    <row r="18" spans="1:12" s="1071" customFormat="1" ht="7.5" customHeight="1" thickBot="1" x14ac:dyDescent="0.25">
      <c r="A18" s="1072"/>
      <c r="B18" s="1070"/>
      <c r="C18" s="1070"/>
      <c r="D18" s="1070"/>
      <c r="E18" s="1070"/>
      <c r="F18" s="1070"/>
      <c r="G18" s="1070"/>
      <c r="H18" s="1070"/>
      <c r="I18" s="1070"/>
      <c r="J18" s="1070"/>
      <c r="K18" s="1070"/>
      <c r="L18" s="1070"/>
    </row>
    <row r="19" spans="1:12" s="1071" customFormat="1" ht="15.75" customHeight="1" thickBot="1" x14ac:dyDescent="0.25">
      <c r="A19" s="1072"/>
      <c r="B19" s="1401" t="s">
        <v>568</v>
      </c>
      <c r="C19" s="1402"/>
      <c r="D19" s="1402"/>
      <c r="E19" s="1402"/>
      <c r="F19" s="1402"/>
      <c r="G19" s="1402"/>
      <c r="H19" s="1402"/>
      <c r="I19" s="1402"/>
      <c r="J19" s="1403"/>
      <c r="K19" s="1070"/>
      <c r="L19" s="1070"/>
    </row>
    <row r="20" spans="1:12" s="1071" customFormat="1" ht="19.5" customHeight="1" x14ac:dyDescent="0.25">
      <c r="A20" s="1072"/>
      <c r="B20" s="1073"/>
      <c r="C20" s="1074" t="s">
        <v>567</v>
      </c>
      <c r="D20" s="1075"/>
      <c r="E20" s="1076" t="s">
        <v>562</v>
      </c>
      <c r="F20" s="1077"/>
      <c r="G20" s="1022"/>
      <c r="H20" s="1078" t="s">
        <v>566</v>
      </c>
      <c r="I20" s="1079"/>
      <c r="J20" s="1080"/>
      <c r="K20" s="1070"/>
      <c r="L20" s="1070"/>
    </row>
    <row r="21" spans="1:12" s="1071" customFormat="1" ht="19.5" customHeight="1" thickBot="1" x14ac:dyDescent="0.4">
      <c r="A21" s="1072"/>
      <c r="B21" s="1073"/>
      <c r="D21" s="1081" t="s">
        <v>565</v>
      </c>
      <c r="E21" s="1082" t="s">
        <v>564</v>
      </c>
      <c r="G21" s="1074" t="s">
        <v>563</v>
      </c>
      <c r="I21" s="1076" t="s">
        <v>562</v>
      </c>
      <c r="J21" s="1080"/>
      <c r="K21" s="1070"/>
      <c r="L21" s="1070"/>
    </row>
    <row r="22" spans="1:12" s="1071" customFormat="1" ht="19.5" customHeight="1" thickBot="1" x14ac:dyDescent="0.4">
      <c r="A22" s="1072"/>
      <c r="B22" s="1073"/>
      <c r="C22" s="1081" t="s">
        <v>561</v>
      </c>
      <c r="D22" s="1083">
        <f>C17+D17+E17+F17+G17</f>
        <v>0</v>
      </c>
      <c r="E22" s="1082" t="s">
        <v>560</v>
      </c>
      <c r="G22" s="1081" t="s">
        <v>559</v>
      </c>
      <c r="H22" s="1083">
        <f>J48+H49+I49+J49+H50+I50+J50</f>
        <v>0</v>
      </c>
      <c r="I22" s="1082" t="s">
        <v>556</v>
      </c>
      <c r="J22" s="1080"/>
      <c r="K22" s="1070"/>
      <c r="L22" s="1070"/>
    </row>
    <row r="23" spans="1:12" s="1071" customFormat="1" ht="19.5" customHeight="1" thickBot="1" x14ac:dyDescent="0.4">
      <c r="A23" s="1072"/>
      <c r="B23" s="1073"/>
      <c r="C23" s="1081" t="s">
        <v>558</v>
      </c>
      <c r="D23" s="1083">
        <f>H17+I17+J17</f>
        <v>0</v>
      </c>
      <c r="E23" s="1082" t="s">
        <v>556</v>
      </c>
      <c r="G23" s="1081" t="s">
        <v>557</v>
      </c>
      <c r="H23" s="1083">
        <f>H47+I47+J47</f>
        <v>0</v>
      </c>
      <c r="I23" s="1082" t="s">
        <v>556</v>
      </c>
      <c r="J23" s="1080"/>
      <c r="K23" s="1070"/>
      <c r="L23" s="1070"/>
    </row>
    <row r="24" spans="1:12" ht="10.5" customHeight="1" thickBot="1" x14ac:dyDescent="0.3">
      <c r="A24" s="1084" t="s">
        <v>202</v>
      </c>
      <c r="B24" s="1085"/>
      <c r="C24" s="1086"/>
      <c r="D24" s="1086"/>
      <c r="E24" s="1086"/>
      <c r="F24" s="1086"/>
      <c r="G24" s="1086"/>
      <c r="H24" s="1086"/>
      <c r="I24" s="1087"/>
      <c r="J24" s="1088"/>
      <c r="K24" s="1023"/>
      <c r="L24" s="1023"/>
    </row>
    <row r="25" spans="1:12" ht="3.75" customHeight="1" thickBot="1" x14ac:dyDescent="0.3">
      <c r="A25" s="1084"/>
      <c r="B25" s="1023"/>
      <c r="C25" s="1023"/>
      <c r="D25" s="1023"/>
      <c r="E25" s="1023"/>
      <c r="F25" s="1089"/>
      <c r="G25" s="1090"/>
      <c r="H25" s="1023"/>
      <c r="I25" s="1023"/>
      <c r="J25" s="1023"/>
      <c r="K25" s="1023"/>
      <c r="L25" s="1023"/>
    </row>
    <row r="26" spans="1:12" ht="15" customHeight="1" thickBot="1" x14ac:dyDescent="0.3">
      <c r="A26" s="1084"/>
      <c r="B26" s="1091"/>
      <c r="C26" s="1186" t="s">
        <v>555</v>
      </c>
      <c r="D26" s="1023"/>
      <c r="E26" s="1023"/>
      <c r="F26" s="1089"/>
      <c r="G26" s="1090"/>
      <c r="H26" s="1023"/>
      <c r="I26" s="1023"/>
      <c r="J26" s="1023"/>
      <c r="K26" s="1023"/>
      <c r="L26" s="1023"/>
    </row>
    <row r="27" spans="1:12" ht="3" customHeight="1" thickBot="1" x14ac:dyDescent="0.3">
      <c r="A27" s="1084"/>
      <c r="B27" s="1023"/>
      <c r="C27" s="1023"/>
      <c r="D27" s="1023"/>
      <c r="E27" s="1023"/>
      <c r="F27" s="1089"/>
      <c r="G27" s="1090"/>
      <c r="H27" s="1023"/>
      <c r="I27" s="1023"/>
      <c r="J27" s="1023"/>
      <c r="K27" s="1023"/>
      <c r="L27" s="1023"/>
    </row>
    <row r="28" spans="1:12" ht="13.5" customHeight="1" thickBot="1" x14ac:dyDescent="0.3">
      <c r="A28" s="1092"/>
      <c r="B28" s="1093"/>
      <c r="C28" s="1187" t="s">
        <v>554</v>
      </c>
      <c r="G28" s="1023"/>
      <c r="H28" s="1023"/>
      <c r="K28" s="1023"/>
      <c r="L28" s="1023"/>
    </row>
    <row r="29" spans="1:12" s="1098" customFormat="1" ht="3.75" customHeight="1" x14ac:dyDescent="0.2">
      <c r="A29" s="1094"/>
      <c r="B29" s="1095"/>
      <c r="C29" s="1096"/>
      <c r="D29" s="1097"/>
      <c r="E29" s="1097"/>
      <c r="F29" s="1097"/>
      <c r="G29" s="1094"/>
      <c r="H29" s="1094"/>
      <c r="I29" s="1094"/>
      <c r="J29" s="1094"/>
      <c r="K29" s="1094"/>
      <c r="L29" s="1094"/>
    </row>
    <row r="30" spans="1:12" s="1054" customFormat="1" ht="13.35" customHeight="1" x14ac:dyDescent="0.2">
      <c r="B30" s="1099" t="s">
        <v>647</v>
      </c>
      <c r="D30" s="1099"/>
      <c r="E30" s="1099"/>
      <c r="F30" s="1099"/>
      <c r="G30" s="1099"/>
      <c r="H30" s="1099"/>
      <c r="I30" s="1099"/>
      <c r="J30" s="1099"/>
      <c r="K30" s="1099"/>
      <c r="L30" s="1063"/>
    </row>
    <row r="31" spans="1:12" x14ac:dyDescent="0.25">
      <c r="B31" s="1100" t="s">
        <v>553</v>
      </c>
      <c r="D31" s="1054"/>
      <c r="E31" s="1054"/>
      <c r="G31" s="1023"/>
      <c r="H31" s="1023"/>
      <c r="I31" s="1023"/>
      <c r="J31" s="1023"/>
      <c r="K31" s="1023"/>
      <c r="L31" s="1023"/>
    </row>
    <row r="32" spans="1:12" x14ac:dyDescent="0.25">
      <c r="A32" s="1023"/>
      <c r="B32" s="1099" t="s">
        <v>552</v>
      </c>
      <c r="C32" s="1033"/>
      <c r="D32" s="1033"/>
      <c r="E32" s="1023"/>
      <c r="F32" s="1023"/>
      <c r="G32" s="1023"/>
      <c r="H32" s="1023"/>
      <c r="I32" s="1023"/>
      <c r="J32" s="1023"/>
      <c r="K32" s="1023"/>
      <c r="L32" s="1023"/>
    </row>
    <row r="33" spans="1:12" x14ac:dyDescent="0.25">
      <c r="A33" s="1023"/>
      <c r="B33" s="1099" t="s">
        <v>551</v>
      </c>
      <c r="C33" s="1033"/>
      <c r="D33" s="1033"/>
      <c r="E33" s="1023"/>
      <c r="F33" s="1023"/>
      <c r="G33" s="1023"/>
      <c r="H33" s="1023"/>
      <c r="I33" s="1023"/>
      <c r="J33" s="1023"/>
      <c r="K33" s="1023"/>
      <c r="L33" s="1023"/>
    </row>
    <row r="34" spans="1:12" s="1101" customFormat="1" x14ac:dyDescent="0.2">
      <c r="B34" s="1099" t="s">
        <v>550</v>
      </c>
    </row>
    <row r="35" spans="1:12" s="1104" customFormat="1" ht="14.25" customHeight="1" x14ac:dyDescent="0.2">
      <c r="A35" s="1102"/>
      <c r="B35" s="1099" t="s">
        <v>549</v>
      </c>
      <c r="C35" s="1103"/>
      <c r="D35" s="1102"/>
      <c r="E35" s="1102"/>
      <c r="F35" s="1102"/>
      <c r="G35" s="1102"/>
      <c r="H35" s="1102"/>
      <c r="I35" s="1102"/>
      <c r="J35" s="1102"/>
      <c r="K35" s="1102"/>
    </row>
    <row r="36" spans="1:12" ht="6.75" customHeight="1" thickBot="1" x14ac:dyDescent="0.3">
      <c r="A36" s="1105"/>
      <c r="B36" s="1105"/>
      <c r="C36" s="1105"/>
      <c r="D36" s="1105"/>
      <c r="E36" s="1105"/>
      <c r="F36" s="1105"/>
      <c r="G36" s="1105"/>
      <c r="H36" s="1105"/>
      <c r="I36" s="1105"/>
      <c r="J36" s="1105"/>
      <c r="K36" s="1105"/>
      <c r="L36" s="1023"/>
    </row>
    <row r="37" spans="1:12" ht="15.75" thickBot="1" x14ac:dyDescent="0.3">
      <c r="A37" s="1023"/>
      <c r="B37" s="1404" t="s">
        <v>548</v>
      </c>
      <c r="C37" s="1405"/>
      <c r="D37" s="1405"/>
      <c r="E37" s="1405"/>
      <c r="F37" s="1405"/>
      <c r="G37" s="1405"/>
      <c r="H37" s="1405"/>
      <c r="I37" s="1405"/>
      <c r="J37" s="1406"/>
      <c r="K37" s="1023"/>
      <c r="L37" s="1023"/>
    </row>
    <row r="38" spans="1:12" ht="3.75" customHeight="1" thickBot="1" x14ac:dyDescent="0.3">
      <c r="A38" s="1023"/>
      <c r="D38" s="1106"/>
      <c r="E38" s="1106"/>
      <c r="F38" s="1023"/>
      <c r="G38" s="1023"/>
      <c r="H38" s="1023"/>
      <c r="I38" s="1023"/>
      <c r="J38" s="1023"/>
      <c r="K38" s="1023"/>
      <c r="L38" s="1023"/>
    </row>
    <row r="39" spans="1:12" ht="36" customHeight="1" thickBot="1" x14ac:dyDescent="0.3">
      <c r="A39" s="1023"/>
      <c r="B39" s="1107"/>
      <c r="C39" s="1108"/>
      <c r="D39" s="1109"/>
      <c r="E39" s="1109"/>
      <c r="F39" s="1108"/>
      <c r="G39" s="1110"/>
      <c r="H39" s="1111" t="s">
        <v>547</v>
      </c>
      <c r="I39" s="1112" t="s">
        <v>546</v>
      </c>
      <c r="J39" s="1113" t="s">
        <v>545</v>
      </c>
      <c r="K39" s="1023"/>
      <c r="L39" s="1023"/>
    </row>
    <row r="40" spans="1:12" ht="15" customHeight="1" x14ac:dyDescent="0.25">
      <c r="A40" s="1023"/>
      <c r="B40" s="1407" t="s">
        <v>606</v>
      </c>
      <c r="C40" s="1408"/>
      <c r="D40" s="1408"/>
      <c r="E40" s="1114"/>
      <c r="F40" s="1115"/>
      <c r="G40" s="1116" t="s">
        <v>544</v>
      </c>
      <c r="H40" s="1117">
        <v>11.589986739459002</v>
      </c>
      <c r="I40" s="1118">
        <v>14.915368147821958</v>
      </c>
      <c r="J40" s="1119">
        <v>18.510606884113329</v>
      </c>
      <c r="K40" s="1023"/>
      <c r="L40" s="1023"/>
    </row>
    <row r="41" spans="1:12" ht="16.5" customHeight="1" x14ac:dyDescent="0.35">
      <c r="A41" s="1023"/>
      <c r="B41" s="1409"/>
      <c r="C41" s="1410"/>
      <c r="D41" s="1410"/>
      <c r="E41" s="1115"/>
      <c r="F41" s="1115"/>
      <c r="G41" s="1116" t="s">
        <v>543</v>
      </c>
      <c r="H41" s="1120">
        <v>114.79469982339999</v>
      </c>
      <c r="I41" s="1121">
        <v>206.79360175599999</v>
      </c>
      <c r="J41" s="1122">
        <v>202.62948932689085</v>
      </c>
      <c r="K41" s="1023"/>
      <c r="L41" s="1023"/>
    </row>
    <row r="42" spans="1:12" ht="15.75" customHeight="1" x14ac:dyDescent="0.35">
      <c r="A42" s="1023"/>
      <c r="B42" s="1409"/>
      <c r="C42" s="1410"/>
      <c r="D42" s="1410"/>
      <c r="E42" s="1115"/>
      <c r="F42" s="1115"/>
      <c r="G42" s="1116" t="s">
        <v>542</v>
      </c>
      <c r="H42" s="1123" t="s">
        <v>534</v>
      </c>
      <c r="I42" s="1124" t="s">
        <v>534</v>
      </c>
      <c r="J42" s="1122">
        <v>209.33999930459942</v>
      </c>
      <c r="K42" s="1023"/>
      <c r="L42" s="1023"/>
    </row>
    <row r="43" spans="1:12" ht="15.75" customHeight="1" x14ac:dyDescent="0.35">
      <c r="A43" s="1023"/>
      <c r="B43" s="1409" t="s">
        <v>541</v>
      </c>
      <c r="C43" s="1410"/>
      <c r="D43" s="1410"/>
      <c r="E43" s="1115"/>
      <c r="F43" s="1115"/>
      <c r="G43" s="1116" t="s">
        <v>540</v>
      </c>
      <c r="H43" s="1120">
        <v>7.054792384E-3</v>
      </c>
      <c r="I43" s="1121">
        <v>1.5873282863999999E-2</v>
      </c>
      <c r="J43" s="1122">
        <v>6.6290999779789792E-2</v>
      </c>
      <c r="K43" s="1023"/>
      <c r="L43" s="1023"/>
    </row>
    <row r="44" spans="1:12" ht="14.25" customHeight="1" x14ac:dyDescent="0.35">
      <c r="A44" s="1023"/>
      <c r="B44" s="1411"/>
      <c r="C44" s="1412"/>
      <c r="D44" s="1412"/>
      <c r="E44" s="1125"/>
      <c r="F44" s="1125"/>
      <c r="G44" s="1126" t="s">
        <v>539</v>
      </c>
      <c r="H44" s="1120">
        <v>1.3889122505999999E-3</v>
      </c>
      <c r="I44" s="1121">
        <v>7.9366414319999995E-3</v>
      </c>
      <c r="J44" s="1122">
        <v>8.838799970638642E-3</v>
      </c>
      <c r="K44" s="1023"/>
      <c r="L44" s="1023"/>
    </row>
    <row r="45" spans="1:12" s="1127" customFormat="1" ht="3.75" customHeight="1" x14ac:dyDescent="0.25">
      <c r="B45" s="1128"/>
      <c r="C45" s="1129"/>
      <c r="D45" s="1129"/>
      <c r="E45" s="1129"/>
      <c r="F45" s="1129"/>
      <c r="G45" s="1130"/>
      <c r="H45" s="1131"/>
      <c r="J45" s="1130"/>
    </row>
    <row r="46" spans="1:12" s="1033" customFormat="1" ht="16.5" customHeight="1" x14ac:dyDescent="0.25">
      <c r="B46" s="1132"/>
      <c r="C46" s="1133"/>
      <c r="D46" s="1133"/>
      <c r="E46" s="1133"/>
      <c r="F46" s="1133"/>
      <c r="G46" s="1134" t="s">
        <v>538</v>
      </c>
      <c r="H46" s="1135">
        <f>H17*H40</f>
        <v>0</v>
      </c>
      <c r="I46" s="1136">
        <f>I17*I40</f>
        <v>0</v>
      </c>
      <c r="J46" s="1137">
        <f>J17*J40</f>
        <v>0</v>
      </c>
    </row>
    <row r="47" spans="1:12" ht="15" customHeight="1" x14ac:dyDescent="0.35">
      <c r="A47" s="1023"/>
      <c r="B47" s="1413" t="s">
        <v>537</v>
      </c>
      <c r="C47" s="1414"/>
      <c r="D47" s="1414"/>
      <c r="E47" s="1138"/>
      <c r="F47" s="1138"/>
      <c r="G47" s="1116" t="s">
        <v>536</v>
      </c>
      <c r="H47" s="1139">
        <f>H46*H41/2000</f>
        <v>0</v>
      </c>
      <c r="I47" s="1121">
        <f>I46*I41/2000</f>
        <v>0</v>
      </c>
      <c r="J47" s="1122">
        <f>(J46*0.51)*J41/2000</f>
        <v>0</v>
      </c>
      <c r="K47" s="1023"/>
      <c r="L47" s="1023"/>
    </row>
    <row r="48" spans="1:12" ht="14.25" customHeight="1" x14ac:dyDescent="0.35">
      <c r="A48" s="1023"/>
      <c r="B48" s="1413"/>
      <c r="C48" s="1414"/>
      <c r="D48" s="1414"/>
      <c r="E48" s="1138"/>
      <c r="F48" s="1138"/>
      <c r="G48" s="1116" t="s">
        <v>535</v>
      </c>
      <c r="H48" s="1140" t="s">
        <v>534</v>
      </c>
      <c r="I48" s="1124" t="s">
        <v>534</v>
      </c>
      <c r="J48" s="1122">
        <f>(J46*0.49)*J42/2000</f>
        <v>0</v>
      </c>
      <c r="K48" s="1023"/>
      <c r="L48" s="1023"/>
    </row>
    <row r="49" spans="1:12" ht="14.25" customHeight="1" x14ac:dyDescent="0.35">
      <c r="A49" s="1023"/>
      <c r="B49" s="1413"/>
      <c r="C49" s="1414"/>
      <c r="D49" s="1414"/>
      <c r="E49" s="1138"/>
      <c r="F49" s="1138"/>
      <c r="G49" s="1116" t="s">
        <v>533</v>
      </c>
      <c r="H49" s="1139">
        <f>H46*H43/2000</f>
        <v>0</v>
      </c>
      <c r="I49" s="1121">
        <f>I46*I43/2000</f>
        <v>0</v>
      </c>
      <c r="J49" s="1122">
        <f>J46*J43/2000</f>
        <v>0</v>
      </c>
      <c r="K49" s="1023"/>
      <c r="L49" s="1023"/>
    </row>
    <row r="50" spans="1:12" ht="14.25" customHeight="1" thickBot="1" x14ac:dyDescent="0.4">
      <c r="A50" s="1023"/>
      <c r="B50" s="1141"/>
      <c r="C50" s="1142"/>
      <c r="D50" s="1142"/>
      <c r="E50" s="1142"/>
      <c r="F50" s="1142"/>
      <c r="G50" s="1143" t="s">
        <v>532</v>
      </c>
      <c r="H50" s="1144">
        <f>H46*H44/2000</f>
        <v>0</v>
      </c>
      <c r="I50" s="1145">
        <f>I46*I44/2000</f>
        <v>0</v>
      </c>
      <c r="J50" s="1146">
        <f>J46*J44/2000</f>
        <v>0</v>
      </c>
      <c r="K50" s="1023"/>
      <c r="L50" s="1023"/>
    </row>
    <row r="51" spans="1:12" ht="6.75" customHeight="1" x14ac:dyDescent="0.25">
      <c r="H51" s="1033"/>
      <c r="I51" s="1033"/>
      <c r="J51" s="1033"/>
    </row>
  </sheetData>
  <sheetProtection algorithmName="SHA-512" hashValue="LUH1/aZRXJI0ga4b5rLn1DItKKDOqIcxFuNpBIiIBQ3bteiU3QnX820kpHdBx5aPCEa5jppTiLO/c5VXwGlAzQ==" saltValue="/l+IzL38RnBRiSSi8jFt+A==" spinCount="100000" sheet="1" objects="1" scenarios="1"/>
  <mergeCells count="12">
    <mergeCell ref="B19:J19"/>
    <mergeCell ref="B37:J37"/>
    <mergeCell ref="B40:D42"/>
    <mergeCell ref="B43:D44"/>
    <mergeCell ref="B47:D49"/>
    <mergeCell ref="B1:J1"/>
    <mergeCell ref="B3:J3"/>
    <mergeCell ref="B7:J7"/>
    <mergeCell ref="B11:J11"/>
    <mergeCell ref="C14:G14"/>
    <mergeCell ref="H14:J14"/>
    <mergeCell ref="B5:J5"/>
  </mergeCells>
  <pageMargins left="0.7" right="0.7" top="0.75" bottom="0.75" header="0.3" footer="0.3"/>
  <pageSetup scale="68" orientation="landscape" r:id="rId1"/>
  <headerFooter>
    <oddFooter>&amp;LFor 2018 Calendar Year Emissions&amp;R3/27/19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CCFF99"/>
    <pageSetUpPr fitToPage="1"/>
  </sheetPr>
  <dimension ref="A1:BA34"/>
  <sheetViews>
    <sheetView showWhiteSpace="0" view="pageLayout" topLeftCell="A16" workbookViewId="0">
      <selection activeCell="B7" sqref="B7:G7"/>
    </sheetView>
  </sheetViews>
  <sheetFormatPr defaultColWidth="8.85546875" defaultRowHeight="12.75" x14ac:dyDescent="0.2"/>
  <cols>
    <col min="1" max="1" width="3" customWidth="1"/>
    <col min="2" max="2" width="19.42578125" customWidth="1"/>
    <col min="3" max="3" width="39.42578125" customWidth="1"/>
    <col min="4" max="4" width="17.28515625" customWidth="1"/>
    <col min="5" max="5" width="18.42578125" customWidth="1"/>
    <col min="6" max="6" width="17.85546875" customWidth="1"/>
    <col min="7" max="7" width="17.42578125" customWidth="1"/>
    <col min="8" max="8" width="2.42578125" customWidth="1"/>
  </cols>
  <sheetData>
    <row r="1" spans="1:53" ht="18.75" customHeight="1" x14ac:dyDescent="0.2">
      <c r="A1" s="30"/>
      <c r="B1" s="1301" t="str">
        <f>'1. Prelim'!B1:F1</f>
        <v>RPS/APS/CES 2018 Annual Compliance Workbook</v>
      </c>
      <c r="C1" s="1301"/>
      <c r="D1" s="1301"/>
      <c r="E1" s="1301"/>
      <c r="F1" s="1301"/>
      <c r="G1" s="1301"/>
      <c r="H1" s="328"/>
      <c r="I1" s="328"/>
      <c r="J1" s="328"/>
      <c r="K1" s="328"/>
      <c r="L1" s="328"/>
      <c r="M1" s="328"/>
      <c r="N1" s="146"/>
      <c r="O1" s="146"/>
      <c r="P1" s="146"/>
      <c r="Q1" s="146"/>
    </row>
    <row r="2" spans="1:53" ht="11.25" customHeight="1" thickBot="1" x14ac:dyDescent="0.3">
      <c r="A2" s="96"/>
      <c r="B2" s="33"/>
      <c r="C2" s="33"/>
      <c r="D2" s="33"/>
      <c r="E2" s="97"/>
      <c r="F2" s="33"/>
      <c r="G2" s="33"/>
      <c r="H2" s="33"/>
    </row>
    <row r="3" spans="1:53" s="63" customFormat="1" ht="19.5" customHeight="1" thickBot="1" x14ac:dyDescent="0.25">
      <c r="B3" s="1232" t="s">
        <v>641</v>
      </c>
      <c r="C3" s="1233"/>
      <c r="D3" s="1233"/>
      <c r="E3" s="1233"/>
      <c r="F3" s="1233"/>
      <c r="G3" s="1234"/>
      <c r="H3" s="68"/>
      <c r="I3" s="147"/>
      <c r="J3" s="147"/>
      <c r="K3" s="147"/>
      <c r="L3" s="147"/>
      <c r="M3" s="147"/>
      <c r="N3" s="147"/>
      <c r="O3" s="147"/>
      <c r="P3" s="147"/>
      <c r="Q3" s="147"/>
    </row>
    <row r="4" spans="1:53" s="76" customFormat="1" ht="10.5" customHeight="1" thickBot="1" x14ac:dyDescent="0.25">
      <c r="B4" s="77" t="s">
        <v>202</v>
      </c>
      <c r="C4" s="77"/>
      <c r="D4" s="77"/>
      <c r="E4" s="77"/>
      <c r="F4" s="77"/>
      <c r="G4" s="77"/>
      <c r="H4" s="68"/>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row>
    <row r="5" spans="1:53" ht="22.5" customHeight="1" thickBot="1" x14ac:dyDescent="0.3">
      <c r="A5" s="60"/>
      <c r="B5" s="1211">
        <f>'0. FilerInfo'!C14</f>
        <v>0</v>
      </c>
      <c r="C5" s="1284"/>
      <c r="D5" s="1284"/>
      <c r="E5" s="1284"/>
      <c r="F5" s="1284"/>
      <c r="G5" s="1285"/>
      <c r="H5" s="329"/>
      <c r="I5" s="148"/>
      <c r="J5" s="148"/>
      <c r="K5" s="148"/>
      <c r="L5" s="148"/>
      <c r="M5" s="148"/>
      <c r="N5" s="148"/>
      <c r="O5" s="148"/>
      <c r="P5" s="148"/>
      <c r="Q5" s="148"/>
    </row>
    <row r="6" spans="1:53" s="5" customFormat="1" ht="10.5" customHeight="1" x14ac:dyDescent="0.25">
      <c r="A6" s="61"/>
      <c r="B6" s="1214"/>
      <c r="C6" s="1214"/>
      <c r="D6" s="1214"/>
      <c r="E6" s="1214"/>
      <c r="F6" s="1214"/>
      <c r="G6" s="33"/>
      <c r="H6" s="33"/>
    </row>
    <row r="7" spans="1:53" s="5" customFormat="1" ht="15" customHeight="1" x14ac:dyDescent="0.25">
      <c r="A7" s="33"/>
      <c r="B7" s="1323" t="s">
        <v>824</v>
      </c>
      <c r="C7" s="1323"/>
      <c r="D7" s="1323"/>
      <c r="E7" s="1323"/>
      <c r="F7" s="1323"/>
      <c r="G7" s="1323"/>
      <c r="H7" s="327"/>
      <c r="I7" s="327"/>
      <c r="J7" s="327"/>
      <c r="K7" s="327"/>
      <c r="L7" s="327"/>
      <c r="M7" s="327"/>
    </row>
    <row r="8" spans="1:53" ht="9.6" customHeight="1" x14ac:dyDescent="0.25">
      <c r="A8" s="33"/>
      <c r="B8" s="330"/>
      <c r="C8" s="331"/>
      <c r="D8" s="331"/>
      <c r="E8" s="330"/>
      <c r="F8" s="30"/>
      <c r="G8" s="30"/>
      <c r="H8" s="30"/>
    </row>
    <row r="9" spans="1:53" ht="5.45" customHeight="1" thickBot="1" x14ac:dyDescent="0.25">
      <c r="A9" s="30"/>
      <c r="B9" s="30"/>
      <c r="C9" s="30"/>
      <c r="D9" s="30"/>
      <c r="E9" s="30"/>
      <c r="F9" s="30"/>
      <c r="G9" s="30"/>
      <c r="H9" s="30"/>
    </row>
    <row r="10" spans="1:53" s="17" customFormat="1" ht="22.5" customHeight="1" thickBot="1" x14ac:dyDescent="0.25">
      <c r="B10" s="1415" t="s">
        <v>590</v>
      </c>
      <c r="C10" s="1416"/>
      <c r="D10" s="1416"/>
      <c r="E10" s="1416"/>
      <c r="F10" s="1416"/>
      <c r="G10" s="1417"/>
    </row>
    <row r="11" spans="1:53" s="17" customFormat="1" ht="9.6" customHeight="1" x14ac:dyDescent="0.2">
      <c r="A11" s="46"/>
      <c r="B11" s="444"/>
      <c r="C11" s="445"/>
      <c r="D11" s="445"/>
      <c r="E11" s="445"/>
      <c r="F11" s="46"/>
      <c r="G11" s="46"/>
      <c r="H11" s="46"/>
    </row>
    <row r="12" spans="1:53" s="20" customFormat="1" ht="9.75" thickBot="1" x14ac:dyDescent="0.2">
      <c r="A12" s="446" t="s">
        <v>188</v>
      </c>
      <c r="B12" s="447" t="s">
        <v>189</v>
      </c>
      <c r="C12" s="447"/>
      <c r="D12" s="447" t="s">
        <v>191</v>
      </c>
      <c r="E12" s="447" t="s">
        <v>192</v>
      </c>
      <c r="F12" s="447" t="s">
        <v>208</v>
      </c>
      <c r="G12" s="447" t="s">
        <v>193</v>
      </c>
      <c r="H12" s="447"/>
    </row>
    <row r="13" spans="1:53" ht="13.35" customHeight="1" x14ac:dyDescent="0.2">
      <c r="A13" s="1420"/>
      <c r="B13" s="1432" t="s">
        <v>218</v>
      </c>
      <c r="C13" s="1433"/>
      <c r="D13" s="1430" t="s">
        <v>489</v>
      </c>
      <c r="E13" s="1436" t="s">
        <v>228</v>
      </c>
      <c r="F13" s="1436" t="s">
        <v>490</v>
      </c>
      <c r="G13" s="1426" t="s">
        <v>229</v>
      </c>
      <c r="H13" s="30"/>
    </row>
    <row r="14" spans="1:53" ht="78" customHeight="1" x14ac:dyDescent="0.2">
      <c r="A14" s="1421"/>
      <c r="B14" s="1434"/>
      <c r="C14" s="1435"/>
      <c r="D14" s="1431"/>
      <c r="E14" s="1437"/>
      <c r="F14" s="1437"/>
      <c r="G14" s="1427"/>
      <c r="H14" s="30"/>
    </row>
    <row r="15" spans="1:53" ht="18" customHeight="1" thickBot="1" x14ac:dyDescent="0.3">
      <c r="A15" s="448"/>
      <c r="B15" s="449"/>
      <c r="C15" s="449"/>
      <c r="D15" s="450" t="s">
        <v>200</v>
      </c>
      <c r="E15" s="450" t="s">
        <v>200</v>
      </c>
      <c r="F15" s="450" t="s">
        <v>200</v>
      </c>
      <c r="G15" s="451" t="s">
        <v>200</v>
      </c>
      <c r="H15" s="30"/>
    </row>
    <row r="16" spans="1:53" s="401" customFormat="1" ht="15" customHeight="1" x14ac:dyDescent="0.2">
      <c r="A16" s="456">
        <v>1</v>
      </c>
      <c r="B16" s="1422"/>
      <c r="C16" s="1423"/>
      <c r="D16" s="137"/>
      <c r="E16" s="138"/>
      <c r="F16" s="139"/>
      <c r="G16" s="592">
        <f>E16+F16</f>
        <v>0</v>
      </c>
      <c r="H16" s="373"/>
    </row>
    <row r="17" spans="1:8" s="401" customFormat="1" ht="15.75" x14ac:dyDescent="0.2">
      <c r="A17" s="457">
        <v>2</v>
      </c>
      <c r="B17" s="1424"/>
      <c r="C17" s="1425"/>
      <c r="D17" s="140"/>
      <c r="E17" s="141"/>
      <c r="F17" s="142"/>
      <c r="G17" s="593">
        <f t="shared" ref="G17:G26" si="0">E17+F17</f>
        <v>0</v>
      </c>
      <c r="H17" s="373"/>
    </row>
    <row r="18" spans="1:8" s="401" customFormat="1" ht="15.75" x14ac:dyDescent="0.2">
      <c r="A18" s="457">
        <v>3</v>
      </c>
      <c r="B18" s="1424"/>
      <c r="C18" s="1425"/>
      <c r="D18" s="140"/>
      <c r="E18" s="141"/>
      <c r="F18" s="142"/>
      <c r="G18" s="593">
        <f t="shared" si="0"/>
        <v>0</v>
      </c>
      <c r="H18" s="373"/>
    </row>
    <row r="19" spans="1:8" s="401" customFormat="1" ht="15.75" x14ac:dyDescent="0.2">
      <c r="A19" s="457">
        <v>4</v>
      </c>
      <c r="B19" s="1418"/>
      <c r="C19" s="1419"/>
      <c r="D19" s="140"/>
      <c r="E19" s="141"/>
      <c r="F19" s="142"/>
      <c r="G19" s="593">
        <f t="shared" si="0"/>
        <v>0</v>
      </c>
      <c r="H19" s="373"/>
    </row>
    <row r="20" spans="1:8" s="401" customFormat="1" ht="15.75" x14ac:dyDescent="0.2">
      <c r="A20" s="457">
        <v>5</v>
      </c>
      <c r="B20" s="1418"/>
      <c r="C20" s="1419"/>
      <c r="D20" s="140"/>
      <c r="E20" s="141"/>
      <c r="F20" s="142"/>
      <c r="G20" s="593">
        <f t="shared" si="0"/>
        <v>0</v>
      </c>
      <c r="H20" s="373"/>
    </row>
    <row r="21" spans="1:8" s="401" customFormat="1" ht="15.75" x14ac:dyDescent="0.2">
      <c r="A21" s="457">
        <v>6</v>
      </c>
      <c r="B21" s="1418"/>
      <c r="C21" s="1419"/>
      <c r="D21" s="140"/>
      <c r="E21" s="141"/>
      <c r="F21" s="142"/>
      <c r="G21" s="593">
        <f t="shared" si="0"/>
        <v>0</v>
      </c>
      <c r="H21" s="373"/>
    </row>
    <row r="22" spans="1:8" s="401" customFormat="1" ht="15.75" x14ac:dyDescent="0.2">
      <c r="A22" s="457">
        <v>7</v>
      </c>
      <c r="B22" s="1418"/>
      <c r="C22" s="1419"/>
      <c r="D22" s="140"/>
      <c r="E22" s="141"/>
      <c r="F22" s="142"/>
      <c r="G22" s="593">
        <f t="shared" si="0"/>
        <v>0</v>
      </c>
      <c r="H22" s="373"/>
    </row>
    <row r="23" spans="1:8" s="401" customFormat="1" ht="15.75" x14ac:dyDescent="0.2">
      <c r="A23" s="457">
        <v>8</v>
      </c>
      <c r="B23" s="1419"/>
      <c r="C23" s="1438"/>
      <c r="D23" s="140"/>
      <c r="E23" s="141"/>
      <c r="F23" s="142"/>
      <c r="G23" s="593">
        <f t="shared" si="0"/>
        <v>0</v>
      </c>
      <c r="H23" s="373"/>
    </row>
    <row r="24" spans="1:8" s="401" customFormat="1" ht="15.75" x14ac:dyDescent="0.2">
      <c r="A24" s="457">
        <v>9</v>
      </c>
      <c r="B24" s="1419"/>
      <c r="C24" s="1438"/>
      <c r="D24" s="140"/>
      <c r="E24" s="141"/>
      <c r="F24" s="142"/>
      <c r="G24" s="593">
        <f t="shared" si="0"/>
        <v>0</v>
      </c>
      <c r="H24" s="373"/>
    </row>
    <row r="25" spans="1:8" s="401" customFormat="1" ht="16.5" thickBot="1" x14ac:dyDescent="0.25">
      <c r="A25" s="767">
        <v>10</v>
      </c>
      <c r="B25" s="1418"/>
      <c r="C25" s="1419"/>
      <c r="D25" s="140"/>
      <c r="E25" s="141"/>
      <c r="F25" s="142"/>
      <c r="G25" s="593">
        <f t="shared" si="0"/>
        <v>0</v>
      </c>
      <c r="H25" s="373"/>
    </row>
    <row r="26" spans="1:8" s="401" customFormat="1" ht="16.5" thickBot="1" x14ac:dyDescent="0.25">
      <c r="A26" s="818">
        <v>11</v>
      </c>
      <c r="B26" s="1428"/>
      <c r="C26" s="1429"/>
      <c r="D26" s="143"/>
      <c r="E26" s="144"/>
      <c r="F26" s="145"/>
      <c r="G26" s="594">
        <f t="shared" si="0"/>
        <v>0</v>
      </c>
      <c r="H26" s="373"/>
    </row>
    <row r="27" spans="1:8" s="17" customFormat="1" ht="15" customHeight="1" thickBot="1" x14ac:dyDescent="0.25">
      <c r="A27" s="817" t="s">
        <v>299</v>
      </c>
      <c r="B27" s="46"/>
      <c r="C27" s="452" t="s">
        <v>225</v>
      </c>
      <c r="D27" s="586">
        <f>SUM(D16:D26)</f>
        <v>0</v>
      </c>
      <c r="E27" s="585">
        <f>SUM(E16:E26)</f>
        <v>0</v>
      </c>
      <c r="F27" s="587">
        <f>SUM(F16:F26)</f>
        <v>0</v>
      </c>
      <c r="G27" s="585">
        <f>SUM(G16:G26)</f>
        <v>0</v>
      </c>
      <c r="H27" s="46"/>
    </row>
    <row r="28" spans="1:8" ht="9.75" customHeight="1" x14ac:dyDescent="0.25">
      <c r="A28" s="453"/>
      <c r="B28" s="30"/>
      <c r="C28" s="30"/>
      <c r="D28" s="30"/>
      <c r="E28" s="30"/>
      <c r="F28" s="30"/>
      <c r="G28" s="30"/>
      <c r="H28" s="30"/>
    </row>
    <row r="29" spans="1:8" ht="15" customHeight="1" x14ac:dyDescent="0.2">
      <c r="A29" s="334" t="s">
        <v>219</v>
      </c>
      <c r="B29" s="30"/>
      <c r="C29" s="30"/>
      <c r="D29" s="30"/>
      <c r="E29" s="30"/>
      <c r="F29" s="30"/>
      <c r="G29" s="30"/>
      <c r="H29" s="30"/>
    </row>
    <row r="30" spans="1:8" s="17" customFormat="1" ht="15" customHeight="1" x14ac:dyDescent="0.2">
      <c r="A30" s="46"/>
      <c r="B30" s="454" t="s">
        <v>230</v>
      </c>
      <c r="C30" s="455"/>
      <c r="D30" s="455"/>
      <c r="E30" s="455"/>
      <c r="F30" s="455"/>
      <c r="G30" s="455"/>
      <c r="H30" s="46"/>
    </row>
    <row r="31" spans="1:8" s="17" customFormat="1" ht="15" customHeight="1" x14ac:dyDescent="0.2">
      <c r="A31" s="46"/>
      <c r="B31" s="454" t="s">
        <v>99</v>
      </c>
      <c r="C31" s="455"/>
      <c r="D31" s="455"/>
      <c r="E31" s="455"/>
      <c r="F31" s="455"/>
      <c r="G31" s="455"/>
      <c r="H31" s="46"/>
    </row>
    <row r="32" spans="1:8" s="459" customFormat="1" ht="15" customHeight="1" x14ac:dyDescent="0.2">
      <c r="A32" s="458"/>
      <c r="C32" s="458"/>
      <c r="D32" s="458"/>
      <c r="E32" s="458"/>
      <c r="F32" s="458"/>
      <c r="G32" s="458"/>
      <c r="H32" s="458"/>
    </row>
    <row r="33" spans="1:8" s="459" customFormat="1" x14ac:dyDescent="0.2">
      <c r="A33" s="458"/>
      <c r="B33" s="458"/>
      <c r="C33" s="458"/>
      <c r="D33" s="458"/>
      <c r="E33" s="458"/>
      <c r="F33" s="458"/>
      <c r="G33" s="458"/>
      <c r="H33" s="458"/>
    </row>
    <row r="34" spans="1:8" s="17" customFormat="1" x14ac:dyDescent="0.2">
      <c r="A34" s="46"/>
      <c r="B34" s="46"/>
      <c r="C34" s="46"/>
      <c r="D34" s="46"/>
      <c r="E34" s="46"/>
      <c r="F34" s="46"/>
      <c r="G34" s="46"/>
      <c r="H34" s="46"/>
    </row>
  </sheetData>
  <sheetProtection algorithmName="SHA-512" hashValue="XlAWG+k+AT5ZItyqFbsNwCBJN3rc23YPm8N3xOpCSmw7B8sGOB4ZFxAWvRPSjOD8TdoJPr3wam2Azwr4FocBAA==" saltValue="68fXOaPnUvo/j0QmlVmwOA==" spinCount="100000" sheet="1" objects="1" scenarios="1"/>
  <protectedRanges>
    <protectedRange sqref="B16:F26" name="Range1"/>
  </protectedRanges>
  <mergeCells count="23">
    <mergeCell ref="B26:C26"/>
    <mergeCell ref="D13:D14"/>
    <mergeCell ref="B13:C14"/>
    <mergeCell ref="F13:F14"/>
    <mergeCell ref="B25:C25"/>
    <mergeCell ref="B22:C22"/>
    <mergeCell ref="E13:E14"/>
    <mergeCell ref="B21:C21"/>
    <mergeCell ref="B23:C23"/>
    <mergeCell ref="B24:C24"/>
    <mergeCell ref="B1:G1"/>
    <mergeCell ref="B5:G5"/>
    <mergeCell ref="B10:G10"/>
    <mergeCell ref="B20:C20"/>
    <mergeCell ref="A13:A14"/>
    <mergeCell ref="B16:C16"/>
    <mergeCell ref="B17:C17"/>
    <mergeCell ref="B18:C18"/>
    <mergeCell ref="B19:C19"/>
    <mergeCell ref="B6:F6"/>
    <mergeCell ref="B7:G7"/>
    <mergeCell ref="B3:G3"/>
    <mergeCell ref="G13:G14"/>
  </mergeCells>
  <phoneticPr fontId="19" type="noConversion"/>
  <printOptions horizontalCentered="1" verticalCentered="1"/>
  <pageMargins left="0.7" right="0.7" top="0.75" bottom="0.75" header="0.3" footer="0.3"/>
  <pageSetup scale="69" orientation="landscape" verticalDpi="300" r:id="rId1"/>
  <colBreaks count="1" manualBreakCount="1">
    <brk id="8" max="1048575" man="1"/>
  </colBreaks>
  <extLst>
    <ext xmlns:mx="http://schemas.microsoft.com/office/mac/excel/2008/main" uri="http://schemas.microsoft.com/office/mac/excel/2008/main">
      <mx:PLV Mode="1"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D1975-F503-4C4D-B480-9FE628437EAC}">
  <sheetPr codeName="Sheet16">
    <tabColor rgb="FFFF0000"/>
    <pageSetUpPr fitToPage="1"/>
  </sheetPr>
  <dimension ref="A1:U53"/>
  <sheetViews>
    <sheetView showWhiteSpace="0" view="pageLayout" topLeftCell="A22" workbookViewId="0">
      <selection activeCell="D31" sqref="D31"/>
    </sheetView>
  </sheetViews>
  <sheetFormatPr defaultColWidth="10.7109375" defaultRowHeight="15.75" x14ac:dyDescent="0.25"/>
  <cols>
    <col min="1" max="1" width="2.42578125" style="71" customWidth="1"/>
    <col min="2" max="2" width="13.5703125" style="70" customWidth="1"/>
    <col min="3" max="3" width="33" style="69" customWidth="1"/>
    <col min="4" max="4" width="17.5703125" style="69" customWidth="1"/>
    <col min="5" max="5" width="13.42578125" style="69" customWidth="1"/>
    <col min="6" max="6" width="21.7109375" style="69" customWidth="1"/>
    <col min="7" max="7" width="22.42578125" style="69" customWidth="1"/>
    <col min="8" max="8" width="1.42578125" style="69" customWidth="1"/>
    <col min="9" max="16384" width="10.7109375" style="69"/>
  </cols>
  <sheetData>
    <row r="1" spans="1:21" s="155" customFormat="1" ht="18.75" customHeight="1" x14ac:dyDescent="0.2">
      <c r="A1" s="156"/>
      <c r="B1" s="1371" t="str">
        <f>'[1]1. Prelim'!B1:F1</f>
        <v>RPS/APS/CES 2018 Annual Compliance Workbook</v>
      </c>
      <c r="C1" s="1371"/>
      <c r="D1" s="1371"/>
      <c r="E1" s="1371"/>
      <c r="F1" s="1371"/>
      <c r="G1" s="1371"/>
      <c r="H1" s="1010"/>
      <c r="I1" s="1010"/>
      <c r="J1" s="1010"/>
      <c r="K1" s="1010"/>
      <c r="L1" s="1010"/>
      <c r="M1" s="1010"/>
      <c r="N1" s="1010"/>
      <c r="O1" s="1010"/>
      <c r="P1" s="1011"/>
      <c r="Q1" s="1011"/>
    </row>
    <row r="2" spans="1:21" s="155" customFormat="1" ht="11.25" customHeight="1" thickBot="1" x14ac:dyDescent="0.3">
      <c r="A2" s="276"/>
      <c r="B2" s="127"/>
      <c r="C2" s="127"/>
      <c r="D2" s="127"/>
      <c r="E2" s="275"/>
      <c r="F2" s="127"/>
      <c r="G2" s="127"/>
      <c r="H2" s="127"/>
    </row>
    <row r="3" spans="1:21" s="865" customFormat="1" ht="19.5" customHeight="1" thickBot="1" x14ac:dyDescent="0.25">
      <c r="A3" s="863"/>
      <c r="B3" s="1439" t="s">
        <v>641</v>
      </c>
      <c r="C3" s="1440"/>
      <c r="D3" s="1440"/>
      <c r="E3" s="1440"/>
      <c r="F3" s="1440"/>
      <c r="G3" s="1441"/>
      <c r="H3" s="644"/>
      <c r="I3" s="1012"/>
      <c r="J3" s="1012"/>
      <c r="K3" s="1012"/>
      <c r="L3" s="1012"/>
      <c r="M3" s="1012"/>
      <c r="N3" s="1012"/>
      <c r="O3" s="1012"/>
      <c r="P3" s="1012"/>
      <c r="Q3" s="1012"/>
    </row>
    <row r="4" spans="1:21" s="863" customFormat="1" ht="21.75" customHeight="1" thickBot="1" x14ac:dyDescent="0.25">
      <c r="B4" s="922" t="s">
        <v>202</v>
      </c>
      <c r="C4" s="922"/>
      <c r="D4" s="922"/>
      <c r="E4" s="922"/>
      <c r="F4" s="922"/>
      <c r="G4" s="922"/>
      <c r="H4" s="644"/>
      <c r="I4" s="865"/>
      <c r="J4" s="865"/>
      <c r="K4" s="865"/>
      <c r="L4" s="865"/>
      <c r="M4" s="865"/>
      <c r="N4" s="865"/>
      <c r="O4" s="865"/>
      <c r="P4" s="865"/>
      <c r="Q4" s="865"/>
      <c r="R4" s="865"/>
      <c r="S4" s="865"/>
      <c r="T4" s="865"/>
      <c r="U4" s="865"/>
    </row>
    <row r="5" spans="1:21" s="155" customFormat="1" ht="22.5" customHeight="1" thickBot="1" x14ac:dyDescent="0.3">
      <c r="A5" s="926"/>
      <c r="B5" s="1375">
        <f>'0. FilerInfo'!C14</f>
        <v>0</v>
      </c>
      <c r="C5" s="1442"/>
      <c r="D5" s="1442"/>
      <c r="E5" s="1442"/>
      <c r="F5" s="1442"/>
      <c r="G5" s="1443"/>
      <c r="H5" s="1013"/>
      <c r="I5" s="1014"/>
      <c r="J5" s="1014"/>
      <c r="K5" s="1014"/>
      <c r="L5" s="1014"/>
      <c r="M5" s="1014"/>
      <c r="N5" s="1014"/>
      <c r="O5" s="1014"/>
      <c r="P5" s="1014"/>
      <c r="Q5" s="1014"/>
    </row>
    <row r="6" spans="1:21" ht="11.25" customHeight="1" x14ac:dyDescent="0.25">
      <c r="A6" s="926"/>
      <c r="B6" s="1240"/>
      <c r="C6" s="1240"/>
      <c r="D6" s="1240"/>
      <c r="E6" s="1240"/>
      <c r="F6" s="1240"/>
      <c r="G6" s="127"/>
      <c r="H6" s="127"/>
    </row>
    <row r="7" spans="1:21" ht="9" customHeight="1" thickBot="1" x14ac:dyDescent="0.3">
      <c r="A7" s="126"/>
      <c r="B7" s="277"/>
      <c r="C7" s="278"/>
      <c r="D7" s="278"/>
      <c r="E7" s="278"/>
      <c r="F7" s="278"/>
      <c r="G7" s="278"/>
      <c r="H7" s="277"/>
    </row>
    <row r="8" spans="1:21" ht="18.75" customHeight="1" thickBot="1" x14ac:dyDescent="0.3">
      <c r="A8" s="126"/>
      <c r="B8" s="1444" t="s">
        <v>438</v>
      </c>
      <c r="C8" s="1445"/>
      <c r="D8" s="1445"/>
      <c r="E8" s="1445"/>
      <c r="F8" s="1445"/>
      <c r="G8" s="1446"/>
    </row>
    <row r="9" spans="1:21" ht="7.5" customHeight="1" x14ac:dyDescent="0.25">
      <c r="A9" s="126"/>
      <c r="B9" s="1240"/>
      <c r="C9" s="1240"/>
      <c r="D9" s="1240"/>
      <c r="E9" s="1240"/>
      <c r="F9" s="1240"/>
      <c r="G9" s="1240"/>
      <c r="H9" s="127"/>
    </row>
    <row r="10" spans="1:21" ht="9" customHeight="1" x14ac:dyDescent="0.25">
      <c r="A10" s="126"/>
      <c r="B10" s="460"/>
      <c r="C10" s="460"/>
      <c r="D10" s="460"/>
      <c r="E10" s="460"/>
      <c r="F10" s="460"/>
      <c r="G10" s="460"/>
      <c r="H10" s="127"/>
    </row>
    <row r="11" spans="1:21" ht="15.75" customHeight="1" x14ac:dyDescent="0.25">
      <c r="A11" s="126"/>
      <c r="B11" s="1323" t="s">
        <v>824</v>
      </c>
      <c r="C11" s="1323"/>
      <c r="D11" s="1323"/>
      <c r="E11" s="1323"/>
      <c r="F11" s="1323"/>
      <c r="G11" s="1323"/>
      <c r="H11" s="281"/>
    </row>
    <row r="12" spans="1:21" x14ac:dyDescent="0.25">
      <c r="A12" s="126"/>
      <c r="B12" s="281"/>
      <c r="C12" s="281"/>
      <c r="D12" s="281"/>
      <c r="E12" s="281"/>
      <c r="F12" s="281"/>
      <c r="G12" s="281"/>
      <c r="H12" s="281"/>
    </row>
    <row r="13" spans="1:21" x14ac:dyDescent="0.25">
      <c r="A13" s="126"/>
      <c r="B13" s="1450" t="s">
        <v>93</v>
      </c>
      <c r="C13" s="1451"/>
      <c r="D13" s="1451"/>
      <c r="E13" s="1451"/>
      <c r="F13" s="1451"/>
      <c r="G13" s="1452"/>
      <c r="H13" s="461"/>
    </row>
    <row r="14" spans="1:21" x14ac:dyDescent="0.25">
      <c r="A14" s="126"/>
      <c r="B14" s="284"/>
      <c r="C14" s="284"/>
      <c r="D14" s="284"/>
      <c r="E14" s="284"/>
      <c r="F14" s="127"/>
      <c r="G14" s="284"/>
      <c r="H14" s="281"/>
    </row>
    <row r="15" spans="1:21" ht="7.5" hidden="1" customHeight="1" x14ac:dyDescent="0.25">
      <c r="A15" s="126"/>
      <c r="B15" s="1453"/>
      <c r="C15" s="1453"/>
      <c r="D15" s="1453"/>
      <c r="E15" s="1453"/>
      <c r="F15" s="1453"/>
      <c r="G15" s="1453"/>
      <c r="H15" s="1453"/>
    </row>
    <row r="16" spans="1:21" ht="16.5" thickBot="1" x14ac:dyDescent="0.3">
      <c r="A16" s="126"/>
      <c r="B16" s="288"/>
      <c r="C16" s="288"/>
      <c r="D16" s="288"/>
      <c r="E16" s="288"/>
      <c r="F16" s="288"/>
      <c r="G16" s="288"/>
      <c r="H16" s="288"/>
    </row>
    <row r="17" spans="1:8" ht="19.5" customHeight="1" x14ac:dyDescent="0.25">
      <c r="A17" s="127"/>
      <c r="B17" s="127"/>
      <c r="C17" s="1454" t="s">
        <v>599</v>
      </c>
      <c r="D17" s="1455"/>
      <c r="E17" s="1455"/>
      <c r="F17" s="1456"/>
      <c r="G17" s="462"/>
      <c r="H17" s="127"/>
    </row>
    <row r="18" spans="1:8" ht="19.5" hidden="1" customHeight="1" x14ac:dyDescent="0.25">
      <c r="A18" s="127"/>
      <c r="B18" s="127"/>
      <c r="C18" s="770" t="s">
        <v>190</v>
      </c>
      <c r="D18" s="770" t="s">
        <v>191</v>
      </c>
      <c r="E18" s="770" t="s">
        <v>192</v>
      </c>
      <c r="F18" s="770" t="s">
        <v>208</v>
      </c>
      <c r="G18" s="462"/>
      <c r="H18" s="127"/>
    </row>
    <row r="19" spans="1:8" s="74" customFormat="1" ht="75" customHeight="1" thickBot="1" x14ac:dyDescent="0.3">
      <c r="A19" s="463"/>
      <c r="B19" s="128"/>
      <c r="C19" s="768" t="s">
        <v>166</v>
      </c>
      <c r="D19" s="769" t="s">
        <v>94</v>
      </c>
      <c r="E19" s="769" t="s">
        <v>167</v>
      </c>
      <c r="F19" s="769" t="s">
        <v>600</v>
      </c>
      <c r="G19" s="464"/>
      <c r="H19" s="464"/>
    </row>
    <row r="20" spans="1:8" s="75" customFormat="1" x14ac:dyDescent="0.25">
      <c r="A20" s="275"/>
      <c r="B20" s="812">
        <v>1</v>
      </c>
      <c r="C20" s="819" t="s">
        <v>165</v>
      </c>
      <c r="D20" s="465">
        <f>'5. RPS I non-SCO'!H23</f>
        <v>0</v>
      </c>
      <c r="E20" s="1015">
        <v>68.95</v>
      </c>
      <c r="F20" s="655">
        <f>ROUND(D20*E20,2)</f>
        <v>0</v>
      </c>
      <c r="G20" s="1016"/>
      <c r="H20" s="275"/>
    </row>
    <row r="21" spans="1:8" s="75" customFormat="1" x14ac:dyDescent="0.25">
      <c r="A21" s="275"/>
      <c r="B21" s="812">
        <v>2</v>
      </c>
      <c r="C21" s="820" t="s">
        <v>164</v>
      </c>
      <c r="D21" s="466">
        <f>'6. SCO'!J23</f>
        <v>0</v>
      </c>
      <c r="E21" s="1017">
        <v>426</v>
      </c>
      <c r="F21" s="656">
        <f t="shared" ref="F21:F25" si="0">ROUND(D21*E21,2)</f>
        <v>0</v>
      </c>
      <c r="G21" s="1018"/>
      <c r="H21" s="275"/>
    </row>
    <row r="22" spans="1:8" s="75" customFormat="1" x14ac:dyDescent="0.25">
      <c r="A22" s="275"/>
      <c r="B22" s="812">
        <v>3</v>
      </c>
      <c r="C22" s="820" t="s">
        <v>163</v>
      </c>
      <c r="D22" s="466">
        <f>'7. SCO-II'!K23</f>
        <v>0</v>
      </c>
      <c r="E22" s="1017">
        <v>350</v>
      </c>
      <c r="F22" s="656">
        <f t="shared" si="0"/>
        <v>0</v>
      </c>
      <c r="G22" s="1018"/>
      <c r="H22" s="275"/>
    </row>
    <row r="23" spans="1:8" s="75" customFormat="1" x14ac:dyDescent="0.25">
      <c r="A23" s="275"/>
      <c r="B23" s="812">
        <v>4</v>
      </c>
      <c r="C23" s="820" t="s">
        <v>162</v>
      </c>
      <c r="D23" s="466">
        <f>'8. RPS II RenEn'!H23</f>
        <v>0</v>
      </c>
      <c r="E23" s="1017">
        <v>28.3</v>
      </c>
      <c r="F23" s="656">
        <f t="shared" si="0"/>
        <v>0</v>
      </c>
      <c r="G23" s="1016"/>
      <c r="H23" s="275"/>
    </row>
    <row r="24" spans="1:8" s="75" customFormat="1" x14ac:dyDescent="0.25">
      <c r="A24" s="275"/>
      <c r="B24" s="812">
        <v>5</v>
      </c>
      <c r="C24" s="820" t="s">
        <v>161</v>
      </c>
      <c r="D24" s="466">
        <f>'9. RPS II WasteEn'!H23</f>
        <v>0</v>
      </c>
      <c r="E24" s="1017">
        <v>11.32</v>
      </c>
      <c r="F24" s="656">
        <f t="shared" si="0"/>
        <v>0</v>
      </c>
      <c r="G24" s="1016"/>
      <c r="H24" s="275"/>
    </row>
    <row r="25" spans="1:8" s="75" customFormat="1" ht="16.5" thickBot="1" x14ac:dyDescent="0.3">
      <c r="A25" s="275"/>
      <c r="B25" s="812">
        <v>6</v>
      </c>
      <c r="C25" s="821" t="s">
        <v>160</v>
      </c>
      <c r="D25" s="467">
        <f>'10. APS'!H23</f>
        <v>0</v>
      </c>
      <c r="E25" s="1019">
        <v>22.64</v>
      </c>
      <c r="F25" s="657">
        <f t="shared" si="0"/>
        <v>0</v>
      </c>
      <c r="G25" s="1016"/>
      <c r="H25" s="275"/>
    </row>
    <row r="26" spans="1:8" s="73" customFormat="1" ht="21" customHeight="1" thickBot="1" x14ac:dyDescent="0.3">
      <c r="A26" s="293"/>
      <c r="B26" s="812">
        <v>7</v>
      </c>
      <c r="C26" s="468"/>
      <c r="D26" s="469"/>
      <c r="E26" s="470" t="s">
        <v>105</v>
      </c>
      <c r="F26" s="658">
        <f>SUM(F20:F25)</f>
        <v>0</v>
      </c>
      <c r="G26" s="471"/>
      <c r="H26" s="293"/>
    </row>
    <row r="27" spans="1:8" s="73" customFormat="1" ht="12.75" x14ac:dyDescent="0.2">
      <c r="A27" s="293"/>
      <c r="B27" s="126"/>
      <c r="C27" s="468"/>
      <c r="D27" s="469"/>
      <c r="E27" s="472"/>
      <c r="F27" s="472"/>
      <c r="G27" s="471"/>
      <c r="H27" s="293"/>
    </row>
    <row r="28" spans="1:8" s="73" customFormat="1" ht="13.5" thickBot="1" x14ac:dyDescent="0.25">
      <c r="A28" s="293"/>
      <c r="B28" s="126"/>
      <c r="C28" s="468"/>
      <c r="D28" s="469"/>
      <c r="E28" s="472"/>
      <c r="F28" s="472"/>
      <c r="G28" s="471"/>
      <c r="H28" s="293"/>
    </row>
    <row r="29" spans="1:8" s="73" customFormat="1" ht="16.5" thickBot="1" x14ac:dyDescent="0.25">
      <c r="A29" s="293"/>
      <c r="B29" s="126"/>
      <c r="C29" s="1454" t="s">
        <v>601</v>
      </c>
      <c r="D29" s="1455"/>
      <c r="E29" s="1455"/>
      <c r="F29" s="1456"/>
      <c r="G29" s="471"/>
      <c r="H29" s="293"/>
    </row>
    <row r="30" spans="1:8" s="478" customFormat="1" ht="45.75" thickBot="1" x14ac:dyDescent="0.3">
      <c r="A30" s="473"/>
      <c r="B30" s="475"/>
      <c r="C30" s="856" t="s">
        <v>423</v>
      </c>
      <c r="D30" s="858" t="s">
        <v>94</v>
      </c>
      <c r="E30" s="858" t="s">
        <v>167</v>
      </c>
      <c r="F30" s="858" t="s">
        <v>600</v>
      </c>
      <c r="G30" s="475"/>
      <c r="H30" s="475"/>
    </row>
    <row r="31" spans="1:8" ht="16.5" thickBot="1" x14ac:dyDescent="0.3">
      <c r="A31" s="126"/>
      <c r="B31" s="127"/>
      <c r="C31" s="855" t="s">
        <v>423</v>
      </c>
      <c r="D31" s="857">
        <f>'11. CES'!J23</f>
        <v>0</v>
      </c>
      <c r="E31" s="1019">
        <f>ROUNDUP(E$20*0.75,2)</f>
        <v>51.72</v>
      </c>
      <c r="F31" s="859">
        <f t="shared" ref="F31" si="1">ROUND(D31*E31,2)</f>
        <v>0</v>
      </c>
      <c r="G31" s="127"/>
      <c r="H31" s="127"/>
    </row>
    <row r="32" spans="1:8" s="72" customFormat="1" ht="16.5" thickBot="1" x14ac:dyDescent="0.3">
      <c r="A32" s="128"/>
      <c r="B32" s="129"/>
      <c r="C32" s="468"/>
      <c r="D32" s="469"/>
      <c r="E32" s="470" t="s">
        <v>105</v>
      </c>
      <c r="F32" s="658">
        <f>SUM(F31:F31)</f>
        <v>0</v>
      </c>
      <c r="G32" s="129"/>
      <c r="H32" s="129"/>
    </row>
    <row r="33" spans="1:8" s="72" customFormat="1" ht="6" customHeight="1" thickBot="1" x14ac:dyDescent="0.3">
      <c r="A33" s="128"/>
      <c r="B33" s="129"/>
      <c r="C33" s="468"/>
      <c r="D33" s="469"/>
      <c r="E33" s="1020"/>
      <c r="F33" s="1021"/>
      <c r="G33" s="129"/>
      <c r="H33" s="129"/>
    </row>
    <row r="34" spans="1:8" s="478" customFormat="1" ht="83.25" customHeight="1" thickBot="1" x14ac:dyDescent="0.3">
      <c r="A34" s="473"/>
      <c r="B34" s="474"/>
      <c r="C34" s="1457" t="s">
        <v>602</v>
      </c>
      <c r="D34" s="1458"/>
      <c r="E34" s="1458"/>
      <c r="F34" s="1459"/>
      <c r="G34" s="476"/>
      <c r="H34" s="477"/>
    </row>
    <row r="35" spans="1:8" s="478" customFormat="1" ht="6.75" customHeight="1" thickBot="1" x14ac:dyDescent="0.3">
      <c r="A35" s="473"/>
      <c r="B35" s="474"/>
      <c r="C35" s="474"/>
      <c r="D35" s="475"/>
      <c r="E35" s="475"/>
      <c r="F35" s="475"/>
      <c r="G35" s="476"/>
      <c r="H35" s="477"/>
    </row>
    <row r="36" spans="1:8" ht="15.75" customHeight="1" x14ac:dyDescent="0.25">
      <c r="A36" s="126"/>
      <c r="B36" s="127"/>
      <c r="C36" s="1460" t="s">
        <v>422</v>
      </c>
      <c r="D36" s="1461"/>
      <c r="E36" s="1461"/>
      <c r="F36" s="1462"/>
      <c r="G36" s="127"/>
      <c r="H36" s="127"/>
    </row>
    <row r="37" spans="1:8" ht="33.75" customHeight="1" thickBot="1" x14ac:dyDescent="0.3">
      <c r="A37" s="126"/>
      <c r="B37" s="276"/>
      <c r="C37" s="1447" t="s">
        <v>603</v>
      </c>
      <c r="D37" s="1448"/>
      <c r="E37" s="1448"/>
      <c r="F37" s="1449"/>
      <c r="G37" s="127"/>
      <c r="H37" s="127"/>
    </row>
    <row r="38" spans="1:8" x14ac:dyDescent="0.25">
      <c r="A38" s="126"/>
      <c r="B38" s="276"/>
      <c r="C38" s="127"/>
      <c r="D38" s="127"/>
      <c r="E38" s="127"/>
      <c r="F38" s="127"/>
      <c r="G38" s="127"/>
      <c r="H38" s="127"/>
    </row>
    <row r="39" spans="1:8" x14ac:dyDescent="0.25">
      <c r="A39" s="126"/>
      <c r="B39" s="276"/>
      <c r="C39" s="127"/>
      <c r="D39" s="127"/>
      <c r="E39" s="127"/>
      <c r="F39" s="127"/>
      <c r="G39" s="127"/>
      <c r="H39" s="127"/>
    </row>
    <row r="40" spans="1:8" x14ac:dyDescent="0.25">
      <c r="A40" s="126"/>
      <c r="B40" s="276"/>
      <c r="C40" s="127"/>
      <c r="D40" s="127"/>
      <c r="E40" s="127"/>
      <c r="F40" s="127"/>
      <c r="G40" s="127"/>
      <c r="H40" s="127"/>
    </row>
    <row r="41" spans="1:8" x14ac:dyDescent="0.25">
      <c r="A41" s="126"/>
      <c r="B41" s="276"/>
      <c r="C41" s="127"/>
      <c r="D41" s="127"/>
      <c r="E41" s="127"/>
      <c r="F41" s="127"/>
      <c r="G41" s="127"/>
      <c r="H41" s="127"/>
    </row>
    <row r="42" spans="1:8" x14ac:dyDescent="0.25">
      <c r="A42" s="126"/>
      <c r="B42" s="276"/>
      <c r="C42" s="127"/>
      <c r="D42" s="127"/>
      <c r="E42" s="127"/>
      <c r="F42" s="127"/>
      <c r="G42" s="127"/>
      <c r="H42" s="127"/>
    </row>
    <row r="43" spans="1:8" x14ac:dyDescent="0.25">
      <c r="A43" s="126"/>
      <c r="B43" s="276"/>
      <c r="C43" s="127"/>
      <c r="D43" s="127"/>
      <c r="E43" s="127"/>
      <c r="F43" s="127"/>
      <c r="G43" s="127"/>
      <c r="H43" s="127"/>
    </row>
    <row r="44" spans="1:8" x14ac:dyDescent="0.25">
      <c r="A44" s="126"/>
      <c r="B44" s="276"/>
      <c r="C44" s="127"/>
      <c r="D44" s="127"/>
      <c r="E44" s="127"/>
      <c r="F44" s="127"/>
      <c r="G44" s="127"/>
      <c r="H44" s="127"/>
    </row>
    <row r="45" spans="1:8" x14ac:dyDescent="0.25">
      <c r="A45" s="126"/>
      <c r="B45" s="276"/>
      <c r="C45" s="127"/>
      <c r="D45" s="127"/>
      <c r="E45" s="127"/>
      <c r="F45" s="127"/>
      <c r="G45" s="127"/>
      <c r="H45" s="127"/>
    </row>
    <row r="46" spans="1:8" x14ac:dyDescent="0.25">
      <c r="A46" s="126"/>
      <c r="B46" s="276"/>
      <c r="C46" s="127"/>
      <c r="D46" s="127"/>
      <c r="E46" s="127"/>
      <c r="F46" s="127"/>
      <c r="G46" s="127"/>
      <c r="H46" s="127"/>
    </row>
    <row r="47" spans="1:8" x14ac:dyDescent="0.25">
      <c r="A47" s="126"/>
      <c r="B47" s="276"/>
      <c r="C47" s="127"/>
      <c r="D47" s="127"/>
      <c r="E47" s="127"/>
      <c r="F47" s="127"/>
      <c r="G47" s="127"/>
      <c r="H47" s="127"/>
    </row>
    <row r="48" spans="1:8" x14ac:dyDescent="0.25">
      <c r="A48" s="126"/>
      <c r="B48" s="276"/>
      <c r="C48" s="127"/>
      <c r="D48" s="127"/>
      <c r="E48" s="127"/>
      <c r="F48" s="127"/>
      <c r="G48" s="127"/>
      <c r="H48" s="127"/>
    </row>
    <row r="49" spans="1:8" x14ac:dyDescent="0.25">
      <c r="A49" s="126"/>
      <c r="B49" s="276"/>
      <c r="C49" s="127"/>
      <c r="D49" s="127"/>
      <c r="E49" s="127"/>
      <c r="F49" s="127"/>
      <c r="G49" s="127"/>
      <c r="H49" s="127"/>
    </row>
    <row r="50" spans="1:8" x14ac:dyDescent="0.25">
      <c r="A50" s="126"/>
      <c r="B50" s="276"/>
      <c r="C50" s="127"/>
      <c r="D50" s="127"/>
      <c r="E50" s="127"/>
      <c r="F50" s="127"/>
      <c r="G50" s="127"/>
      <c r="H50" s="127"/>
    </row>
    <row r="51" spans="1:8" x14ac:dyDescent="0.25">
      <c r="A51" s="126"/>
      <c r="B51" s="276"/>
      <c r="C51" s="127"/>
      <c r="D51" s="127"/>
      <c r="E51" s="127"/>
      <c r="F51" s="127"/>
      <c r="G51" s="127"/>
      <c r="H51" s="127"/>
    </row>
    <row r="52" spans="1:8" x14ac:dyDescent="0.25">
      <c r="A52" s="126"/>
      <c r="B52" s="276"/>
      <c r="C52" s="127"/>
      <c r="D52" s="127"/>
      <c r="E52" s="127"/>
      <c r="F52" s="127"/>
      <c r="G52" s="127"/>
      <c r="H52" s="127"/>
    </row>
    <row r="53" spans="1:8" x14ac:dyDescent="0.25">
      <c r="A53" s="126"/>
      <c r="B53" s="276"/>
      <c r="C53" s="127"/>
      <c r="D53" s="127"/>
      <c r="E53" s="127"/>
      <c r="F53" s="127"/>
      <c r="G53" s="127"/>
      <c r="H53" s="127"/>
    </row>
  </sheetData>
  <sheetProtection algorithmName="SHA-512" hashValue="oo0+1O0A6i8xVJCxTJkMxjmFNnnXBGwY9llAXBHprMHkEbK6kQf4p22RRFPD3OSo8pWqDDseYTvnu0cEJ2AbcA==" saltValue="XTSPMMIS8yAlQjnhGm/ekw==" spinCount="100000" sheet="1" objects="1" scenarios="1"/>
  <protectedRanges>
    <protectedRange sqref="F20:F25 E27 E36:E37 F31" name="Range1"/>
  </protectedRanges>
  <mergeCells count="14">
    <mergeCell ref="B11:G11"/>
    <mergeCell ref="C37:F37"/>
    <mergeCell ref="B13:G13"/>
    <mergeCell ref="B15:H15"/>
    <mergeCell ref="C17:F17"/>
    <mergeCell ref="C29:F29"/>
    <mergeCell ref="C34:F34"/>
    <mergeCell ref="C36:F36"/>
    <mergeCell ref="B9:G9"/>
    <mergeCell ref="B1:G1"/>
    <mergeCell ref="B3:G3"/>
    <mergeCell ref="B5:G5"/>
    <mergeCell ref="B6:F6"/>
    <mergeCell ref="B8:G8"/>
  </mergeCells>
  <printOptions horizontalCentered="1"/>
  <pageMargins left="0.25" right="0.25" top="0.75" bottom="0.75" header="0.3" footer="0.3"/>
  <pageSetup scale="5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5F3AA-4EE1-45CA-B3CB-547B7371C7B8}">
  <sheetPr codeName="Sheet18">
    <tabColor theme="0"/>
    <pageSetUpPr fitToPage="1"/>
  </sheetPr>
  <dimension ref="A1:CH50"/>
  <sheetViews>
    <sheetView showWhiteSpace="0" topLeftCell="A22" zoomScale="80" zoomScaleNormal="70" zoomScaleSheetLayoutView="100" zoomScalePageLayoutView="70" workbookViewId="0">
      <selection activeCell="C48" sqref="C48"/>
    </sheetView>
  </sheetViews>
  <sheetFormatPr defaultColWidth="8.85546875" defaultRowHeight="12.75" x14ac:dyDescent="0.2"/>
  <cols>
    <col min="1" max="1" width="14.85546875" style="155" customWidth="1"/>
    <col min="2" max="2" width="30.42578125" style="155" customWidth="1"/>
    <col min="3" max="3" width="47.85546875" style="155" customWidth="1"/>
    <col min="4" max="4" width="11" style="155" customWidth="1"/>
    <col min="5" max="5" width="24.42578125" style="155" customWidth="1"/>
    <col min="6" max="6" width="14.7109375" style="155" customWidth="1"/>
    <col min="7" max="7" width="7" style="155" customWidth="1"/>
    <col min="8" max="16384" width="8.85546875" style="155"/>
  </cols>
  <sheetData>
    <row r="1" spans="1:86" s="865" customFormat="1" ht="15.75" x14ac:dyDescent="0.2">
      <c r="A1" s="863"/>
      <c r="B1" s="1481" t="s">
        <v>151</v>
      </c>
      <c r="C1" s="1481"/>
      <c r="D1" s="1481"/>
      <c r="E1" s="1481"/>
      <c r="F1" s="644"/>
    </row>
    <row r="2" spans="1:86" s="865" customFormat="1" ht="15.75" x14ac:dyDescent="0.2">
      <c r="A2" s="863"/>
      <c r="B2" s="1481" t="s">
        <v>152</v>
      </c>
      <c r="C2" s="1481"/>
      <c r="D2" s="1481"/>
      <c r="E2" s="1481"/>
      <c r="F2" s="866"/>
    </row>
    <row r="3" spans="1:86" s="865" customFormat="1" ht="15.75" x14ac:dyDescent="0.2">
      <c r="A3" s="863"/>
      <c r="B3" s="1482" t="s">
        <v>509</v>
      </c>
      <c r="C3" s="1482"/>
      <c r="D3" s="1482"/>
      <c r="E3" s="1482"/>
      <c r="F3" s="644"/>
    </row>
    <row r="4" spans="1:86" s="865" customFormat="1" x14ac:dyDescent="0.2">
      <c r="A4" s="867"/>
      <c r="B4" s="868"/>
      <c r="C4" s="863"/>
      <c r="D4" s="863"/>
      <c r="E4" s="863"/>
      <c r="F4" s="863"/>
    </row>
    <row r="5" spans="1:86" s="865" customFormat="1" ht="18.75" x14ac:dyDescent="0.2">
      <c r="A5" s="863"/>
      <c r="B5" s="1483" t="s">
        <v>428</v>
      </c>
      <c r="C5" s="1483"/>
      <c r="D5" s="1483"/>
      <c r="E5" s="1483"/>
      <c r="F5" s="870"/>
    </row>
    <row r="6" spans="1:86" s="865" customFormat="1" ht="19.5" thickBot="1" x14ac:dyDescent="0.25">
      <c r="A6" s="863"/>
      <c r="B6" s="869"/>
      <c r="C6" s="923" t="s">
        <v>429</v>
      </c>
      <c r="D6" s="869"/>
      <c r="E6" s="869"/>
      <c r="F6" s="870"/>
    </row>
    <row r="7" spans="1:86" s="865" customFormat="1" ht="24.75" thickBot="1" x14ac:dyDescent="0.25">
      <c r="A7" s="863"/>
      <c r="B7" s="1484" t="s">
        <v>425</v>
      </c>
      <c r="C7" s="1485"/>
      <c r="D7" s="1485"/>
      <c r="E7" s="1486"/>
      <c r="F7" s="155"/>
      <c r="G7" s="155"/>
      <c r="H7" s="155"/>
      <c r="I7" s="155"/>
    </row>
    <row r="8" spans="1:86" s="865" customFormat="1" ht="16.5" x14ac:dyDescent="0.2">
      <c r="A8" s="863"/>
      <c r="B8" s="1468" t="s">
        <v>140</v>
      </c>
      <c r="C8" s="1468"/>
      <c r="D8" s="1468"/>
      <c r="E8" s="1468"/>
      <c r="F8" s="645"/>
    </row>
    <row r="9" spans="1:86" s="865" customFormat="1" ht="23.25" customHeight="1" x14ac:dyDescent="0.2">
      <c r="B9" s="1468" t="s">
        <v>581</v>
      </c>
      <c r="C9" s="1468"/>
      <c r="D9" s="1468"/>
      <c r="E9" s="1468"/>
      <c r="F9" s="866"/>
    </row>
    <row r="10" spans="1:86" s="865" customFormat="1" ht="22.5" customHeight="1" thickBot="1" x14ac:dyDescent="0.25">
      <c r="B10" s="871"/>
      <c r="C10" s="924" t="s">
        <v>510</v>
      </c>
      <c r="D10" s="871"/>
      <c r="E10" s="871"/>
      <c r="F10" s="866"/>
    </row>
    <row r="11" spans="1:86" s="865" customFormat="1" ht="7.5" customHeight="1" thickBot="1" x14ac:dyDescent="0.25">
      <c r="A11" s="867"/>
      <c r="B11" s="868"/>
      <c r="C11" s="863"/>
      <c r="D11" s="863"/>
      <c r="E11" s="863"/>
      <c r="F11" s="863"/>
    </row>
    <row r="12" spans="1:86" s="865" customFormat="1" ht="17.25" thickBot="1" x14ac:dyDescent="0.25">
      <c r="A12" s="863"/>
      <c r="B12" s="1469" t="s">
        <v>431</v>
      </c>
      <c r="C12" s="1470"/>
      <c r="D12" s="1470"/>
      <c r="E12" s="1471"/>
      <c r="F12" s="644"/>
    </row>
    <row r="13" spans="1:86" s="865" customFormat="1" ht="16.5" x14ac:dyDescent="0.2">
      <c r="A13" s="863"/>
      <c r="B13" s="872"/>
      <c r="C13" s="872"/>
      <c r="D13" s="872"/>
      <c r="E13" s="872"/>
      <c r="F13" s="644"/>
    </row>
    <row r="14" spans="1:86" s="863" customFormat="1" ht="15.75" customHeight="1" x14ac:dyDescent="0.2">
      <c r="G14" s="865"/>
      <c r="H14" s="865"/>
      <c r="I14" s="865"/>
      <c r="J14" s="865"/>
      <c r="K14" s="865"/>
      <c r="L14" s="865"/>
      <c r="M14" s="865"/>
      <c r="N14" s="865"/>
      <c r="O14" s="865"/>
      <c r="P14" s="865"/>
      <c r="Q14" s="865"/>
      <c r="R14" s="865"/>
      <c r="S14" s="865"/>
      <c r="T14" s="865"/>
      <c r="U14" s="865"/>
      <c r="V14" s="865"/>
      <c r="W14" s="865"/>
      <c r="X14" s="865"/>
      <c r="Y14" s="865"/>
      <c r="Z14" s="865"/>
      <c r="AA14" s="865"/>
      <c r="AB14" s="865"/>
      <c r="AC14" s="865"/>
      <c r="AD14" s="865"/>
      <c r="AE14" s="865"/>
      <c r="AF14" s="865"/>
      <c r="AG14" s="865"/>
      <c r="AH14" s="865"/>
      <c r="AI14" s="865"/>
      <c r="AJ14" s="865"/>
      <c r="AK14" s="865"/>
      <c r="AL14" s="865"/>
      <c r="AM14" s="865"/>
      <c r="AN14" s="865"/>
      <c r="AO14" s="865"/>
      <c r="AP14" s="865"/>
      <c r="AQ14" s="865"/>
      <c r="AR14" s="865"/>
      <c r="AS14" s="865"/>
      <c r="AT14" s="865"/>
      <c r="AU14" s="865"/>
      <c r="AV14" s="865"/>
      <c r="AW14" s="865"/>
      <c r="AX14" s="865"/>
      <c r="AY14" s="865"/>
      <c r="AZ14" s="865"/>
      <c r="BA14" s="865"/>
      <c r="BB14" s="865"/>
      <c r="BC14" s="865"/>
      <c r="BD14" s="865"/>
      <c r="BE14" s="865"/>
      <c r="BF14" s="865"/>
      <c r="BG14" s="865"/>
      <c r="BH14" s="865"/>
      <c r="BI14" s="865"/>
      <c r="BJ14" s="865"/>
      <c r="BK14" s="865"/>
      <c r="BL14" s="865"/>
      <c r="BM14" s="865"/>
      <c r="BN14" s="865"/>
      <c r="BO14" s="865"/>
      <c r="BP14" s="865"/>
      <c r="BQ14" s="865"/>
      <c r="BR14" s="865"/>
      <c r="BS14" s="865"/>
      <c r="BT14" s="865"/>
      <c r="BU14" s="865"/>
      <c r="BV14" s="865"/>
      <c r="BW14" s="865"/>
      <c r="BX14" s="865"/>
      <c r="BY14" s="865"/>
      <c r="BZ14" s="865"/>
      <c r="CA14" s="865"/>
      <c r="CB14" s="865"/>
      <c r="CC14" s="865"/>
      <c r="CD14" s="865"/>
      <c r="CE14" s="865"/>
      <c r="CF14" s="865"/>
      <c r="CG14" s="865"/>
      <c r="CH14" s="865"/>
    </row>
    <row r="15" spans="1:86" s="863" customFormat="1" ht="15.75" customHeight="1" x14ac:dyDescent="0.2">
      <c r="B15" s="1472" t="s">
        <v>430</v>
      </c>
      <c r="C15" s="1473"/>
      <c r="D15" s="1473"/>
      <c r="E15" s="1474"/>
      <c r="G15" s="865"/>
      <c r="H15" s="865"/>
      <c r="I15" s="865"/>
      <c r="J15" s="865"/>
      <c r="K15" s="865"/>
      <c r="L15" s="865"/>
      <c r="M15" s="865"/>
      <c r="N15" s="865"/>
      <c r="O15" s="865"/>
      <c r="P15" s="865"/>
      <c r="Q15" s="865"/>
      <c r="R15" s="865"/>
      <c r="S15" s="865"/>
      <c r="T15" s="865"/>
      <c r="U15" s="865"/>
      <c r="V15" s="865"/>
      <c r="W15" s="865"/>
      <c r="X15" s="865"/>
      <c r="Y15" s="865"/>
      <c r="Z15" s="865"/>
      <c r="AA15" s="865"/>
      <c r="AB15" s="865"/>
      <c r="AC15" s="865"/>
      <c r="AD15" s="865"/>
      <c r="AE15" s="865"/>
      <c r="AF15" s="865"/>
      <c r="AG15" s="865"/>
      <c r="AH15" s="865"/>
      <c r="AI15" s="865"/>
      <c r="AJ15" s="865"/>
      <c r="AK15" s="865"/>
      <c r="AL15" s="865"/>
      <c r="AM15" s="865"/>
      <c r="AN15" s="865"/>
      <c r="AO15" s="865"/>
      <c r="AP15" s="865"/>
      <c r="AQ15" s="865"/>
      <c r="AR15" s="865"/>
      <c r="AS15" s="865"/>
      <c r="AT15" s="865"/>
      <c r="AU15" s="865"/>
      <c r="AV15" s="865"/>
      <c r="AW15" s="865"/>
      <c r="AX15" s="865"/>
      <c r="AY15" s="865"/>
      <c r="AZ15" s="865"/>
      <c r="BA15" s="865"/>
      <c r="BB15" s="865"/>
      <c r="BC15" s="865"/>
      <c r="BD15" s="865"/>
      <c r="BE15" s="865"/>
      <c r="BF15" s="865"/>
      <c r="BG15" s="865"/>
      <c r="BH15" s="865"/>
      <c r="BI15" s="865"/>
      <c r="BJ15" s="865"/>
      <c r="BK15" s="865"/>
      <c r="BL15" s="865"/>
      <c r="BM15" s="865"/>
      <c r="BN15" s="865"/>
      <c r="BO15" s="865"/>
      <c r="BP15" s="865"/>
      <c r="BQ15" s="865"/>
      <c r="BR15" s="865"/>
      <c r="BS15" s="865"/>
      <c r="BT15" s="865"/>
      <c r="BU15" s="865"/>
      <c r="BV15" s="865"/>
      <c r="BW15" s="865"/>
      <c r="BX15" s="865"/>
      <c r="BY15" s="865"/>
      <c r="BZ15" s="865"/>
      <c r="CA15" s="865"/>
      <c r="CB15" s="865"/>
      <c r="CC15" s="865"/>
      <c r="CD15" s="865"/>
      <c r="CE15" s="865"/>
      <c r="CF15" s="865"/>
      <c r="CG15" s="865"/>
      <c r="CH15" s="865"/>
    </row>
    <row r="16" spans="1:86" s="863" customFormat="1" ht="15.75" customHeight="1" x14ac:dyDescent="0.2">
      <c r="B16" s="873"/>
      <c r="C16" s="873"/>
      <c r="D16" s="873"/>
      <c r="E16" s="873"/>
      <c r="G16" s="865"/>
      <c r="H16" s="865"/>
      <c r="I16" s="865"/>
      <c r="J16" s="865"/>
      <c r="K16" s="865"/>
      <c r="L16" s="865"/>
      <c r="M16" s="865"/>
      <c r="N16" s="865"/>
      <c r="O16" s="865"/>
      <c r="P16" s="865"/>
      <c r="Q16" s="865"/>
      <c r="R16" s="865"/>
      <c r="S16" s="865"/>
      <c r="T16" s="865"/>
      <c r="U16" s="865"/>
      <c r="V16" s="865"/>
      <c r="W16" s="865"/>
      <c r="X16" s="865"/>
      <c r="Y16" s="865"/>
      <c r="Z16" s="865"/>
      <c r="AA16" s="865"/>
      <c r="AB16" s="865"/>
      <c r="AC16" s="865"/>
      <c r="AD16" s="865"/>
      <c r="AE16" s="865"/>
      <c r="AF16" s="865"/>
      <c r="AG16" s="865"/>
      <c r="AH16" s="865"/>
      <c r="AI16" s="865"/>
      <c r="AJ16" s="865"/>
      <c r="AK16" s="865"/>
      <c r="AL16" s="865"/>
      <c r="AM16" s="865"/>
      <c r="AN16" s="865"/>
      <c r="AO16" s="865"/>
      <c r="AP16" s="865"/>
      <c r="AQ16" s="865"/>
      <c r="AR16" s="865"/>
      <c r="AS16" s="865"/>
      <c r="AT16" s="865"/>
      <c r="AU16" s="865"/>
      <c r="AV16" s="865"/>
      <c r="AW16" s="865"/>
      <c r="AX16" s="865"/>
      <c r="AY16" s="865"/>
      <c r="AZ16" s="865"/>
      <c r="BA16" s="865"/>
      <c r="BB16" s="865"/>
      <c r="BC16" s="865"/>
      <c r="BD16" s="865"/>
      <c r="BE16" s="865"/>
      <c r="BF16" s="865"/>
      <c r="BG16" s="865"/>
      <c r="BH16" s="865"/>
      <c r="BI16" s="865"/>
      <c r="BJ16" s="865"/>
      <c r="BK16" s="865"/>
      <c r="BL16" s="865"/>
      <c r="BM16" s="865"/>
      <c r="BN16" s="865"/>
      <c r="BO16" s="865"/>
      <c r="BP16" s="865"/>
      <c r="BQ16" s="865"/>
      <c r="BR16" s="865"/>
      <c r="BS16" s="865"/>
      <c r="BT16" s="865"/>
      <c r="BU16" s="865"/>
      <c r="BV16" s="865"/>
      <c r="BW16" s="865"/>
      <c r="BX16" s="865"/>
      <c r="BY16" s="865"/>
      <c r="BZ16" s="865"/>
      <c r="CA16" s="865"/>
      <c r="CB16" s="865"/>
      <c r="CC16" s="865"/>
      <c r="CD16" s="865"/>
      <c r="CE16" s="865"/>
      <c r="CF16" s="865"/>
      <c r="CG16" s="865"/>
      <c r="CH16" s="865"/>
    </row>
    <row r="17" spans="1:86" s="863" customFormat="1" ht="9" customHeight="1" x14ac:dyDescent="0.15">
      <c r="A17" s="874"/>
      <c r="G17" s="865"/>
      <c r="H17" s="865"/>
      <c r="I17" s="865"/>
      <c r="J17" s="865"/>
      <c r="K17" s="865"/>
      <c r="L17" s="865"/>
      <c r="M17" s="865"/>
      <c r="N17" s="865"/>
      <c r="O17" s="865"/>
      <c r="P17" s="865"/>
      <c r="Q17" s="865"/>
      <c r="R17" s="865"/>
      <c r="S17" s="865"/>
      <c r="T17" s="865"/>
      <c r="U17" s="865"/>
      <c r="V17" s="865"/>
      <c r="W17" s="865"/>
      <c r="X17" s="865"/>
      <c r="Y17" s="865"/>
      <c r="Z17" s="865"/>
      <c r="AA17" s="865"/>
      <c r="AB17" s="865"/>
      <c r="AC17" s="865"/>
      <c r="AD17" s="865"/>
      <c r="AE17" s="865"/>
      <c r="AF17" s="865"/>
      <c r="AG17" s="865"/>
      <c r="AH17" s="865"/>
      <c r="AI17" s="865"/>
      <c r="AJ17" s="865"/>
      <c r="AK17" s="865"/>
      <c r="AL17" s="865"/>
      <c r="AM17" s="865"/>
      <c r="AN17" s="865"/>
      <c r="AO17" s="865"/>
      <c r="AP17" s="865"/>
      <c r="AQ17" s="865"/>
      <c r="AR17" s="865"/>
      <c r="AS17" s="865"/>
      <c r="AT17" s="865"/>
      <c r="AU17" s="865"/>
      <c r="AV17" s="865"/>
      <c r="AW17" s="865"/>
      <c r="AX17" s="865"/>
      <c r="AY17" s="865"/>
      <c r="AZ17" s="865"/>
      <c r="BA17" s="865"/>
      <c r="BB17" s="865"/>
      <c r="BC17" s="865"/>
      <c r="BD17" s="865"/>
      <c r="BE17" s="865"/>
      <c r="BF17" s="865"/>
      <c r="BG17" s="865"/>
      <c r="BH17" s="865"/>
      <c r="BI17" s="865"/>
      <c r="BJ17" s="865"/>
      <c r="BK17" s="865"/>
      <c r="BL17" s="865"/>
      <c r="BM17" s="865"/>
      <c r="BN17" s="865"/>
      <c r="BO17" s="865"/>
      <c r="BP17" s="865"/>
      <c r="BQ17" s="865"/>
      <c r="BR17" s="865"/>
      <c r="BS17" s="865"/>
      <c r="BT17" s="865"/>
      <c r="BU17" s="865"/>
      <c r="BV17" s="865"/>
      <c r="BW17" s="865"/>
      <c r="BX17" s="865"/>
      <c r="BY17" s="865"/>
      <c r="BZ17" s="865"/>
      <c r="CA17" s="865"/>
      <c r="CB17" s="865"/>
      <c r="CC17" s="865"/>
      <c r="CD17" s="865"/>
      <c r="CE17" s="865"/>
      <c r="CF17" s="865"/>
      <c r="CG17" s="865"/>
      <c r="CH17" s="865"/>
    </row>
    <row r="18" spans="1:86" s="865" customFormat="1" ht="70.5" customHeight="1" x14ac:dyDescent="0.2">
      <c r="A18" s="637"/>
      <c r="B18" s="1475" t="s">
        <v>441</v>
      </c>
      <c r="C18" s="1476"/>
      <c r="D18" s="1476"/>
      <c r="E18" s="1477"/>
      <c r="H18" s="875"/>
    </row>
    <row r="19" spans="1:86" s="863" customFormat="1" x14ac:dyDescent="0.2">
      <c r="A19" s="637"/>
      <c r="B19" s="876"/>
      <c r="C19" s="876"/>
      <c r="D19" s="876"/>
      <c r="E19" s="876"/>
      <c r="G19" s="865"/>
      <c r="H19" s="875"/>
      <c r="I19" s="865"/>
      <c r="J19" s="865"/>
      <c r="K19" s="865"/>
      <c r="L19" s="865"/>
      <c r="M19" s="865"/>
      <c r="N19" s="865"/>
      <c r="O19" s="865"/>
      <c r="P19" s="865"/>
      <c r="Q19" s="865"/>
      <c r="R19" s="865"/>
      <c r="S19" s="865"/>
      <c r="T19" s="865"/>
      <c r="U19" s="865"/>
      <c r="V19" s="865"/>
      <c r="W19" s="865"/>
      <c r="X19" s="865"/>
      <c r="Y19" s="865"/>
      <c r="Z19" s="865"/>
      <c r="AA19" s="865"/>
      <c r="AB19" s="865"/>
      <c r="AC19" s="865"/>
      <c r="AD19" s="865"/>
      <c r="AE19" s="865"/>
      <c r="AF19" s="865"/>
      <c r="AG19" s="865"/>
      <c r="AH19" s="865"/>
      <c r="AI19" s="865"/>
      <c r="AJ19" s="865"/>
      <c r="AK19" s="865"/>
      <c r="AL19" s="865"/>
      <c r="AM19" s="865"/>
      <c r="AN19" s="865"/>
      <c r="AO19" s="865"/>
      <c r="AP19" s="865"/>
      <c r="AQ19" s="865"/>
      <c r="AR19" s="865"/>
      <c r="AS19" s="865"/>
      <c r="AT19" s="865"/>
      <c r="AU19" s="865"/>
      <c r="AV19" s="865"/>
      <c r="AW19" s="865"/>
      <c r="AX19" s="865"/>
      <c r="AY19" s="865"/>
      <c r="AZ19" s="865"/>
      <c r="BA19" s="865"/>
      <c r="BB19" s="865"/>
      <c r="BC19" s="865"/>
      <c r="BD19" s="865"/>
      <c r="BE19" s="865"/>
      <c r="BF19" s="865"/>
      <c r="BG19" s="865"/>
      <c r="BH19" s="865"/>
      <c r="BI19" s="865"/>
      <c r="BJ19" s="865"/>
      <c r="BK19" s="865"/>
      <c r="BL19" s="865"/>
      <c r="BM19" s="865"/>
      <c r="BN19" s="865"/>
      <c r="BO19" s="865"/>
      <c r="BP19" s="865"/>
      <c r="BQ19" s="865"/>
      <c r="BR19" s="865"/>
      <c r="BS19" s="865"/>
      <c r="BT19" s="865"/>
      <c r="BU19" s="865"/>
      <c r="BV19" s="865"/>
      <c r="BW19" s="865"/>
      <c r="BX19" s="865"/>
      <c r="BY19" s="865"/>
      <c r="BZ19" s="865"/>
      <c r="CA19" s="865"/>
      <c r="CB19" s="865"/>
      <c r="CC19" s="865"/>
      <c r="CD19" s="865"/>
      <c r="CE19" s="865"/>
      <c r="CF19" s="865"/>
      <c r="CG19" s="865"/>
      <c r="CH19" s="865"/>
    </row>
    <row r="20" spans="1:86" s="865" customFormat="1" ht="18" customHeight="1" thickBot="1" x14ac:dyDescent="0.25">
      <c r="A20" s="637"/>
      <c r="B20" s="867"/>
      <c r="C20" s="868"/>
      <c r="D20" s="863"/>
      <c r="E20" s="863"/>
      <c r="F20" s="863"/>
      <c r="H20" s="875"/>
    </row>
    <row r="21" spans="1:86" s="865" customFormat="1" ht="21.75" customHeight="1" thickBot="1" x14ac:dyDescent="0.25">
      <c r="A21" s="637"/>
      <c r="B21" s="1211">
        <f>'0. FilerInfo'!C14</f>
        <v>0</v>
      </c>
      <c r="C21" s="1478"/>
      <c r="D21" s="1478"/>
      <c r="E21" s="1479"/>
      <c r="F21"/>
      <c r="G21"/>
      <c r="H21"/>
      <c r="I21"/>
      <c r="J21"/>
    </row>
    <row r="22" spans="1:86" s="865" customFormat="1" ht="21.75" customHeight="1" x14ac:dyDescent="0.2">
      <c r="A22" s="637"/>
      <c r="B22" s="878"/>
      <c r="D22" s="637"/>
      <c r="E22" s="637"/>
      <c r="F22" s="877"/>
      <c r="G22" s="877"/>
      <c r="H22" s="875"/>
    </row>
    <row r="23" spans="1:86" s="865" customFormat="1" ht="21.75" customHeight="1" x14ac:dyDescent="0.2">
      <c r="A23" s="637"/>
      <c r="C23" s="879" t="s">
        <v>582</v>
      </c>
      <c r="D23" s="878"/>
      <c r="E23" s="878"/>
      <c r="F23" s="877"/>
      <c r="G23" s="877"/>
      <c r="H23" s="875"/>
    </row>
    <row r="24" spans="1:86" s="865" customFormat="1" ht="18" customHeight="1" x14ac:dyDescent="0.2">
      <c r="A24" s="637"/>
      <c r="B24" s="880"/>
      <c r="D24" s="863"/>
      <c r="E24" s="863"/>
      <c r="F24" s="863"/>
      <c r="H24" s="875"/>
    </row>
    <row r="25" spans="1:86" s="882" customFormat="1" ht="63" customHeight="1" x14ac:dyDescent="0.2">
      <c r="A25" s="1480" t="s">
        <v>442</v>
      </c>
      <c r="B25" s="1480"/>
      <c r="C25" s="1480"/>
      <c r="D25" s="1480"/>
      <c r="E25" s="1480"/>
      <c r="F25" s="1480"/>
    </row>
    <row r="26" spans="1:86" s="882" customFormat="1" ht="15.75" x14ac:dyDescent="0.2">
      <c r="A26" s="881"/>
      <c r="B26" s="881"/>
      <c r="C26" s="881"/>
      <c r="D26" s="881"/>
      <c r="E26" s="881"/>
      <c r="F26" s="881"/>
    </row>
    <row r="27" spans="1:86" s="882" customFormat="1" ht="15.75" x14ac:dyDescent="0.25">
      <c r="A27" s="883"/>
      <c r="B27" s="884"/>
      <c r="C27" s="885"/>
      <c r="D27" s="885"/>
      <c r="E27" s="885"/>
      <c r="F27" s="885"/>
    </row>
    <row r="28" spans="1:86" s="882" customFormat="1" ht="16.5" thickBot="1" x14ac:dyDescent="0.25">
      <c r="A28" s="1463" t="s">
        <v>119</v>
      </c>
      <c r="B28" s="1463"/>
      <c r="C28" s="887"/>
      <c r="D28" s="888" t="s">
        <v>120</v>
      </c>
      <c r="E28" s="1467"/>
      <c r="F28" s="1467"/>
    </row>
    <row r="29" spans="1:86" s="890" customFormat="1" ht="24.75" customHeight="1" x14ac:dyDescent="0.2">
      <c r="A29" s="1463" t="s">
        <v>121</v>
      </c>
      <c r="B29" s="1463"/>
      <c r="C29" s="892">
        <f>'0. FilerInfo'!C40</f>
        <v>0</v>
      </c>
      <c r="D29" s="889"/>
      <c r="E29" s="889"/>
      <c r="F29" s="889"/>
    </row>
    <row r="30" spans="1:86" s="882" customFormat="1" ht="15.75" x14ac:dyDescent="0.25">
      <c r="A30" s="891"/>
      <c r="B30" s="885"/>
      <c r="C30" s="885"/>
      <c r="D30" s="885"/>
      <c r="E30" s="885"/>
      <c r="F30" s="885"/>
    </row>
    <row r="31" spans="1:86" s="882" customFormat="1" ht="15.75" x14ac:dyDescent="0.25">
      <c r="A31" s="891"/>
      <c r="B31" s="885"/>
      <c r="C31" s="885"/>
      <c r="D31" s="885"/>
      <c r="E31" s="885"/>
      <c r="F31" s="885"/>
    </row>
    <row r="32" spans="1:86" s="882" customFormat="1" ht="49.5" customHeight="1" x14ac:dyDescent="0.2">
      <c r="A32" s="1480" t="s">
        <v>122</v>
      </c>
      <c r="B32" s="1480"/>
      <c r="C32" s="1480"/>
      <c r="D32" s="1480"/>
      <c r="E32" s="1480"/>
      <c r="F32" s="1480"/>
    </row>
    <row r="33" spans="1:6" s="882" customFormat="1" ht="16.5" customHeight="1" x14ac:dyDescent="0.2">
      <c r="A33" s="881"/>
      <c r="B33" s="881"/>
      <c r="C33" s="881"/>
      <c r="D33" s="881"/>
      <c r="E33" s="881"/>
      <c r="F33" s="881"/>
    </row>
    <row r="34" spans="1:6" s="882" customFormat="1" ht="60.75" customHeight="1" x14ac:dyDescent="0.2">
      <c r="A34" s="1464" t="s">
        <v>584</v>
      </c>
      <c r="B34" s="1464"/>
      <c r="C34" s="1464"/>
      <c r="D34" s="1464"/>
      <c r="E34" s="1464"/>
      <c r="F34" s="1464"/>
    </row>
    <row r="35" spans="1:6" s="882" customFormat="1" ht="15.75" x14ac:dyDescent="0.25">
      <c r="A35" s="883"/>
      <c r="B35" s="884"/>
      <c r="C35" s="884"/>
      <c r="D35" s="884"/>
      <c r="E35" s="884"/>
      <c r="F35" s="884"/>
    </row>
    <row r="36" spans="1:6" s="882" customFormat="1" ht="15.75" x14ac:dyDescent="0.25">
      <c r="A36" s="883"/>
      <c r="B36" s="884"/>
      <c r="C36" s="885"/>
      <c r="D36" s="885"/>
      <c r="E36" s="885"/>
      <c r="F36" s="885"/>
    </row>
    <row r="37" spans="1:6" s="882" customFormat="1" ht="16.5" thickBot="1" x14ac:dyDescent="0.25">
      <c r="A37" s="1463" t="s">
        <v>119</v>
      </c>
      <c r="B37" s="1463"/>
      <c r="C37" s="887"/>
      <c r="D37" s="888" t="s">
        <v>120</v>
      </c>
      <c r="E37" s="1467"/>
      <c r="F37" s="1467"/>
    </row>
    <row r="38" spans="1:6" s="894" customFormat="1" ht="24.75" customHeight="1" x14ac:dyDescent="0.2">
      <c r="A38" s="1463" t="s">
        <v>121</v>
      </c>
      <c r="B38" s="1463"/>
      <c r="C38" s="892">
        <f>'0. FilerInfo'!C40</f>
        <v>0</v>
      </c>
      <c r="D38" s="893"/>
      <c r="E38" s="893"/>
      <c r="F38" s="893"/>
    </row>
    <row r="39" spans="1:6" x14ac:dyDescent="0.2">
      <c r="A39" s="895"/>
      <c r="B39" s="895"/>
      <c r="C39" s="895"/>
      <c r="D39" s="895"/>
      <c r="E39" s="895"/>
      <c r="F39" s="895"/>
    </row>
    <row r="40" spans="1:6" x14ac:dyDescent="0.2">
      <c r="A40" s="895"/>
      <c r="B40" s="895"/>
      <c r="C40" s="895"/>
      <c r="D40" s="895"/>
      <c r="E40" s="895"/>
      <c r="F40" s="895"/>
    </row>
    <row r="41" spans="1:6" ht="18.75" x14ac:dyDescent="0.3">
      <c r="A41" s="1168"/>
      <c r="B41" s="1168"/>
      <c r="C41" s="1169" t="s">
        <v>583</v>
      </c>
      <c r="D41" s="1168"/>
      <c r="E41" s="1168"/>
      <c r="F41" s="1168"/>
    </row>
    <row r="42" spans="1:6" x14ac:dyDescent="0.2">
      <c r="A42" s="1168"/>
      <c r="B42" s="1168"/>
      <c r="C42" s="1168"/>
      <c r="D42" s="1168"/>
      <c r="E42" s="1168"/>
      <c r="F42" s="1168"/>
    </row>
    <row r="43" spans="1:6" ht="94.5" customHeight="1" x14ac:dyDescent="0.2">
      <c r="A43" s="1464" t="s">
        <v>643</v>
      </c>
      <c r="B43" s="1464"/>
      <c r="C43" s="1464"/>
      <c r="D43" s="1464"/>
      <c r="E43" s="1464"/>
      <c r="F43" s="1464"/>
    </row>
    <row r="44" spans="1:6" x14ac:dyDescent="0.2">
      <c r="A44" s="1170"/>
      <c r="B44" s="1170"/>
      <c r="C44" s="1170"/>
      <c r="D44" s="1170"/>
      <c r="E44" s="1170"/>
      <c r="F44" s="1170"/>
    </row>
    <row r="45" spans="1:6" x14ac:dyDescent="0.2">
      <c r="A45" s="1170"/>
      <c r="B45" s="1170"/>
      <c r="C45" s="1170"/>
      <c r="D45" s="1170"/>
      <c r="E45" s="1170"/>
      <c r="F45" s="1170"/>
    </row>
    <row r="46" spans="1:6" ht="16.5" thickBot="1" x14ac:dyDescent="0.25">
      <c r="A46" s="1465" t="s">
        <v>119</v>
      </c>
      <c r="B46" s="1465"/>
      <c r="C46" s="1171"/>
      <c r="D46" s="1172" t="s">
        <v>120</v>
      </c>
      <c r="E46" s="1466"/>
      <c r="F46" s="1466"/>
    </row>
    <row r="47" spans="1:6" ht="29.25" customHeight="1" x14ac:dyDescent="0.2">
      <c r="A47" s="1463" t="s">
        <v>121</v>
      </c>
      <c r="B47" s="1463"/>
      <c r="C47" s="892">
        <f>'0. FilerInfo'!C40</f>
        <v>0</v>
      </c>
      <c r="D47" s="893"/>
      <c r="E47" s="893"/>
      <c r="F47" s="893"/>
    </row>
    <row r="48" spans="1:6" x14ac:dyDescent="0.2">
      <c r="A48" s="156"/>
      <c r="B48" s="156"/>
      <c r="C48" s="156"/>
      <c r="D48" s="156"/>
      <c r="E48" s="156"/>
      <c r="F48" s="156"/>
    </row>
    <row r="49" spans="1:6" x14ac:dyDescent="0.2">
      <c r="A49" s="156"/>
      <c r="B49" s="156"/>
      <c r="C49" s="156"/>
      <c r="D49" s="156"/>
      <c r="E49" s="156"/>
      <c r="F49" s="156"/>
    </row>
    <row r="50" spans="1:6" x14ac:dyDescent="0.2">
      <c r="A50" s="156"/>
      <c r="B50" s="156"/>
      <c r="C50" s="156"/>
      <c r="D50" s="156"/>
      <c r="E50" s="156"/>
      <c r="F50" s="156"/>
    </row>
  </sheetData>
  <sheetProtection algorithmName="SHA-512" hashValue="qotvFuqMS6RCwBLlu43mXHaQhi9FgcATox4CAM6pnz830ydsRFfFVbsXEBJKIjNu6Kuwu4JHpDdwDWqlhoZABg==" saltValue="BRhHlP4V9ghQS3lDTUEOtg==" spinCount="100000" sheet="1" objects="1" scenarios="1"/>
  <mergeCells count="24">
    <mergeCell ref="B8:E8"/>
    <mergeCell ref="B1:E1"/>
    <mergeCell ref="B2:E2"/>
    <mergeCell ref="B3:E3"/>
    <mergeCell ref="B5:E5"/>
    <mergeCell ref="B7:E7"/>
    <mergeCell ref="A37:B37"/>
    <mergeCell ref="E37:F37"/>
    <mergeCell ref="B9:E9"/>
    <mergeCell ref="B12:E12"/>
    <mergeCell ref="B15:E15"/>
    <mergeCell ref="B18:E18"/>
    <mergeCell ref="B21:E21"/>
    <mergeCell ref="A25:F25"/>
    <mergeCell ref="A28:B28"/>
    <mergeCell ref="E28:F28"/>
    <mergeCell ref="A29:B29"/>
    <mergeCell ref="A32:F32"/>
    <mergeCell ref="A34:F34"/>
    <mergeCell ref="A38:B38"/>
    <mergeCell ref="A43:F43"/>
    <mergeCell ref="A46:B46"/>
    <mergeCell ref="E46:F46"/>
    <mergeCell ref="A47:B47"/>
  </mergeCells>
  <printOptions horizontalCentered="1"/>
  <pageMargins left="0.25" right="0.25" top="0.75" bottom="0.75"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AFD36-AA81-406F-9AE5-C3F432F7E8EB}">
  <dimension ref="A1:K4"/>
  <sheetViews>
    <sheetView workbookViewId="0">
      <selection activeCell="D24" sqref="D24"/>
    </sheetView>
  </sheetViews>
  <sheetFormatPr defaultRowHeight="12.75" x14ac:dyDescent="0.2"/>
  <cols>
    <col min="1" max="1" width="16.28515625" customWidth="1"/>
    <col min="2" max="2" width="21.5703125" customWidth="1"/>
    <col min="3" max="3" width="32.140625" customWidth="1"/>
    <col min="4" max="4" width="23.85546875" customWidth="1"/>
    <col min="5" max="5" width="28.7109375" customWidth="1"/>
    <col min="6" max="6" width="21" customWidth="1"/>
  </cols>
  <sheetData>
    <row r="1" spans="1:11" x14ac:dyDescent="0.2">
      <c r="A1" s="25" t="s">
        <v>820</v>
      </c>
      <c r="B1" s="25" t="s">
        <v>818</v>
      </c>
      <c r="C1" s="752" t="s">
        <v>819</v>
      </c>
      <c r="D1" s="25" t="s">
        <v>143</v>
      </c>
      <c r="E1" s="25" t="s">
        <v>144</v>
      </c>
      <c r="F1" t="s">
        <v>258</v>
      </c>
      <c r="G1" t="s">
        <v>259</v>
      </c>
      <c r="H1" t="s">
        <v>250</v>
      </c>
      <c r="I1" t="s">
        <v>260</v>
      </c>
      <c r="J1" t="s">
        <v>261</v>
      </c>
      <c r="K1" t="s">
        <v>373</v>
      </c>
    </row>
    <row r="2" spans="1:11" x14ac:dyDescent="0.2">
      <c r="A2" s="752">
        <f>'0. FilerInfo'!H14</f>
        <v>0</v>
      </c>
      <c r="B2" s="752">
        <f>'0. FilerInfo'!C14</f>
        <v>0</v>
      </c>
      <c r="C2" s="752" t="str">
        <f>'0. FilerInfo'!B19</f>
        <v xml:space="preserve">Contact Person  </v>
      </c>
      <c r="D2" s="67">
        <f>'0. FilerInfo'!C20</f>
        <v>0</v>
      </c>
      <c r="E2" s="67">
        <f>'0. FilerInfo'!C21</f>
        <v>0</v>
      </c>
      <c r="F2" s="67">
        <f>'0. FilerInfo'!C22</f>
        <v>0</v>
      </c>
      <c r="G2" s="67">
        <f>'0. FilerInfo'!C23</f>
        <v>0</v>
      </c>
      <c r="H2" s="67">
        <f>'0. FilerInfo'!C24</f>
        <v>0</v>
      </c>
      <c r="I2" s="67">
        <f>'0. FilerInfo'!C25</f>
        <v>0</v>
      </c>
      <c r="J2" s="67">
        <f>'0. FilerInfo'!C26</f>
        <v>0</v>
      </c>
      <c r="K2" s="67">
        <f>'0. FilerInfo'!C27</f>
        <v>0</v>
      </c>
    </row>
    <row r="3" spans="1:11" x14ac:dyDescent="0.2">
      <c r="A3" s="752">
        <f>A2</f>
        <v>0</v>
      </c>
      <c r="B3" s="752">
        <f>B2</f>
        <v>0</v>
      </c>
      <c r="C3" s="67" t="str">
        <f>'0. FilerInfo'!B29</f>
        <v>Additional or Back-up Contact Person</v>
      </c>
      <c r="D3" s="752">
        <f>'0. FilerInfo'!C30</f>
        <v>0</v>
      </c>
      <c r="E3" s="67">
        <f>'0. FilerInfo'!C31</f>
        <v>0</v>
      </c>
      <c r="F3" s="67">
        <f>'0. FilerInfo'!C32</f>
        <v>0</v>
      </c>
      <c r="G3" s="67">
        <f>'0. FilerInfo'!C33</f>
        <v>0</v>
      </c>
      <c r="H3" s="67">
        <f>'0. FilerInfo'!C34</f>
        <v>0</v>
      </c>
      <c r="I3" s="67">
        <f>'0. FilerInfo'!C35</f>
        <v>0</v>
      </c>
      <c r="J3" s="67">
        <f>'0. FilerInfo'!C36</f>
        <v>0</v>
      </c>
      <c r="K3" s="752">
        <f>'0. FilerInfo'!C37</f>
        <v>0</v>
      </c>
    </row>
    <row r="4" spans="1:11" x14ac:dyDescent="0.2">
      <c r="A4" s="752">
        <f>A2</f>
        <v>0</v>
      </c>
      <c r="B4" s="752">
        <f>B2</f>
        <v>0</v>
      </c>
      <c r="C4" s="67" t="str">
        <f>'0. FilerInfo'!B39</f>
        <v>Authorized Representative</v>
      </c>
      <c r="D4" s="67">
        <f>'0. FilerInfo'!C40</f>
        <v>0</v>
      </c>
      <c r="E4" s="67">
        <f>'0. FilerInfo'!C41</f>
        <v>0</v>
      </c>
      <c r="F4" s="67">
        <f>'0. FilerInfo'!C42</f>
        <v>0</v>
      </c>
      <c r="G4" s="67">
        <f>'0. FilerInfo'!C43</f>
        <v>0</v>
      </c>
      <c r="H4" s="67">
        <f>'0. FilerInfo'!C44</f>
        <v>0</v>
      </c>
      <c r="I4" s="67">
        <f>'0. FilerInfo'!C45</f>
        <v>0</v>
      </c>
      <c r="J4" s="752">
        <f>'0. FilerInfo'!C46</f>
        <v>0</v>
      </c>
      <c r="K4" s="67">
        <f>'0. FilerInfo'!C47</f>
        <v>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B194-B3C1-48BE-8640-12848FF12173}">
  <sheetPr codeName="Sheet19">
    <tabColor theme="0"/>
    <pageSetUpPr fitToPage="1"/>
  </sheetPr>
  <dimension ref="A1:I48"/>
  <sheetViews>
    <sheetView showWhiteSpace="0" view="pageLayout" topLeftCell="A19" zoomScaleNormal="90" workbookViewId="0">
      <selection activeCell="C16" sqref="C16"/>
    </sheetView>
  </sheetViews>
  <sheetFormatPr defaultColWidth="8.85546875" defaultRowHeight="12.75" x14ac:dyDescent="0.2"/>
  <cols>
    <col min="1" max="1" width="4.42578125" style="155" customWidth="1"/>
    <col min="2" max="2" width="14.85546875" style="155" customWidth="1"/>
    <col min="3" max="3" width="13" style="155" customWidth="1"/>
    <col min="4" max="4" width="24.85546875" style="155" customWidth="1"/>
    <col min="5" max="5" width="20.140625" style="155" customWidth="1"/>
    <col min="6" max="6" width="23.7109375" style="155" customWidth="1"/>
    <col min="7" max="7" width="11.140625" style="155" customWidth="1"/>
    <col min="8" max="8" width="14.7109375" style="155" customWidth="1"/>
    <col min="9" max="9" width="4.42578125" style="155" customWidth="1"/>
    <col min="10" max="16384" width="8.85546875" style="155"/>
  </cols>
  <sheetData>
    <row r="1" spans="1:9" s="865" customFormat="1" ht="15.75" x14ac:dyDescent="0.2">
      <c r="A1" s="863"/>
      <c r="B1" s="1481" t="s">
        <v>151</v>
      </c>
      <c r="C1" s="1481"/>
      <c r="D1" s="1481"/>
      <c r="E1" s="1481"/>
      <c r="F1" s="1481"/>
      <c r="G1" s="1481"/>
      <c r="H1" s="1481"/>
      <c r="I1" s="863"/>
    </row>
    <row r="2" spans="1:9" s="865" customFormat="1" ht="14.25" x14ac:dyDescent="0.2">
      <c r="A2" s="863"/>
      <c r="B2" s="1468" t="s">
        <v>152</v>
      </c>
      <c r="C2" s="1468"/>
      <c r="D2" s="1468"/>
      <c r="E2" s="1468"/>
      <c r="F2" s="1468"/>
      <c r="G2" s="1468"/>
      <c r="H2" s="1468"/>
      <c r="I2" s="863"/>
    </row>
    <row r="3" spans="1:9" s="865" customFormat="1" ht="15.75" x14ac:dyDescent="0.2">
      <c r="A3" s="863"/>
      <c r="B3" s="1482" t="s">
        <v>509</v>
      </c>
      <c r="C3" s="1482"/>
      <c r="D3" s="1482"/>
      <c r="E3" s="1482"/>
      <c r="F3" s="1482"/>
      <c r="G3" s="1482"/>
      <c r="H3" s="1482"/>
      <c r="I3" s="863"/>
    </row>
    <row r="4" spans="1:9" s="863" customFormat="1" ht="9.75" customHeight="1" x14ac:dyDescent="0.2">
      <c r="B4" s="896"/>
      <c r="C4" s="868"/>
    </row>
    <row r="5" spans="1:9" s="865" customFormat="1" ht="16.5" customHeight="1" x14ac:dyDescent="0.2">
      <c r="A5" s="863"/>
      <c r="B5" s="1483" t="s">
        <v>428</v>
      </c>
      <c r="C5" s="1483"/>
      <c r="D5" s="1483"/>
      <c r="E5" s="1483"/>
      <c r="F5" s="1483"/>
      <c r="G5" s="1483"/>
      <c r="H5" s="1483"/>
      <c r="I5" s="863"/>
    </row>
    <row r="6" spans="1:9" s="865" customFormat="1" ht="15.75" customHeight="1" x14ac:dyDescent="0.2">
      <c r="A6" s="863"/>
      <c r="B6" s="1504" t="s">
        <v>429</v>
      </c>
      <c r="C6" s="1504"/>
      <c r="D6" s="1504"/>
      <c r="E6" s="1504"/>
      <c r="F6" s="1504"/>
      <c r="G6" s="1504"/>
      <c r="H6" s="1504"/>
      <c r="I6" s="863"/>
    </row>
    <row r="7" spans="1:9" s="865" customFormat="1" ht="24" customHeight="1" x14ac:dyDescent="0.2">
      <c r="A7" s="863"/>
      <c r="B7" s="863"/>
      <c r="C7" s="1507" t="s">
        <v>425</v>
      </c>
      <c r="D7" s="1507"/>
      <c r="E7" s="1507"/>
      <c r="F7" s="1507"/>
      <c r="G7" s="1507"/>
      <c r="H7" s="897"/>
      <c r="I7" s="863"/>
    </row>
    <row r="8" spans="1:9" s="865" customFormat="1" ht="16.5" x14ac:dyDescent="0.2">
      <c r="A8" s="863"/>
      <c r="B8" s="1505" t="s">
        <v>140</v>
      </c>
      <c r="C8" s="1505"/>
      <c r="D8" s="1505"/>
      <c r="E8" s="1505"/>
      <c r="F8" s="1505"/>
      <c r="G8" s="1505"/>
      <c r="H8" s="1505"/>
      <c r="I8" s="863"/>
    </row>
    <row r="9" spans="1:9" s="865" customFormat="1" ht="20.25" customHeight="1" x14ac:dyDescent="0.2">
      <c r="A9" s="863"/>
      <c r="B9" s="1468" t="s">
        <v>439</v>
      </c>
      <c r="C9" s="1468"/>
      <c r="D9" s="1468"/>
      <c r="E9" s="1468"/>
      <c r="F9" s="1468"/>
      <c r="G9" s="1468"/>
      <c r="H9" s="1468"/>
      <c r="I9" s="863"/>
    </row>
    <row r="10" spans="1:9" s="865" customFormat="1" ht="20.25" customHeight="1" x14ac:dyDescent="0.2">
      <c r="A10" s="863"/>
      <c r="B10" s="1506" t="s">
        <v>510</v>
      </c>
      <c r="C10" s="1506"/>
      <c r="D10" s="1506"/>
      <c r="E10" s="1506"/>
      <c r="F10" s="1506"/>
      <c r="G10" s="1506"/>
      <c r="H10" s="1506"/>
      <c r="I10" s="863"/>
    </row>
    <row r="11" spans="1:9" s="865" customFormat="1" ht="12" customHeight="1" thickBot="1" x14ac:dyDescent="0.25">
      <c r="A11" s="863"/>
      <c r="B11" s="867"/>
      <c r="C11" s="868"/>
      <c r="D11" s="863"/>
      <c r="E11" s="863"/>
      <c r="F11" s="863"/>
      <c r="G11" s="863"/>
      <c r="H11" s="863"/>
      <c r="I11" s="863"/>
    </row>
    <row r="12" spans="1:9" s="865" customFormat="1" ht="17.25" thickBot="1" x14ac:dyDescent="0.25">
      <c r="A12" s="863"/>
      <c r="B12" s="863"/>
      <c r="C12" s="1469" t="s">
        <v>431</v>
      </c>
      <c r="D12" s="1470"/>
      <c r="E12" s="1470"/>
      <c r="F12" s="1470"/>
      <c r="G12" s="1471"/>
      <c r="H12" s="864"/>
    </row>
    <row r="13" spans="1:9" s="863" customFormat="1" ht="7.5" customHeight="1" x14ac:dyDescent="0.2"/>
    <row r="14" spans="1:9" s="865" customFormat="1" ht="7.5" customHeight="1" thickBot="1" x14ac:dyDescent="0.25">
      <c r="A14" s="863"/>
      <c r="B14" s="637"/>
      <c r="C14" s="867"/>
      <c r="D14" s="868"/>
      <c r="E14" s="863"/>
      <c r="F14" s="863"/>
      <c r="G14" s="863"/>
      <c r="H14" s="863"/>
      <c r="I14" s="863"/>
    </row>
    <row r="15" spans="1:9" s="865" customFormat="1" ht="28.5" customHeight="1" thickBot="1" x14ac:dyDescent="0.25">
      <c r="A15" s="863"/>
      <c r="B15" s="637"/>
      <c r="C15" s="1375">
        <f>'0. FilerInfo'!C14</f>
        <v>0</v>
      </c>
      <c r="D15" s="1376"/>
      <c r="E15" s="1376"/>
      <c r="F15" s="1376"/>
      <c r="G15" s="1376"/>
      <c r="H15" s="1377"/>
      <c r="I15" s="863"/>
    </row>
    <row r="16" spans="1:9" ht="21.75" customHeight="1" x14ac:dyDescent="0.2">
      <c r="A16" s="863"/>
      <c r="B16" s="637"/>
      <c r="C16" s="867"/>
      <c r="D16" s="868"/>
      <c r="E16" s="863"/>
      <c r="F16" s="863"/>
      <c r="G16" s="863"/>
      <c r="H16" s="863"/>
      <c r="I16" s="156"/>
    </row>
    <row r="17" spans="1:9" ht="18" customHeight="1" x14ac:dyDescent="0.2">
      <c r="A17" s="884"/>
      <c r="B17" s="1503" t="s">
        <v>130</v>
      </c>
      <c r="C17" s="1503"/>
      <c r="D17" s="1488">
        <f>'0. FilerInfo'!C40</f>
        <v>0</v>
      </c>
      <c r="E17" s="1489"/>
      <c r="F17" s="1489"/>
      <c r="G17" s="156" t="s">
        <v>127</v>
      </c>
      <c r="H17" s="156"/>
      <c r="I17" s="156"/>
    </row>
    <row r="18" spans="1:9" ht="34.5" customHeight="1" x14ac:dyDescent="0.2">
      <c r="A18" s="884"/>
      <c r="B18" s="1464" t="s">
        <v>645</v>
      </c>
      <c r="C18" s="1464"/>
      <c r="D18" s="1464"/>
      <c r="E18" s="1464"/>
      <c r="F18" s="1464"/>
      <c r="G18" s="1464"/>
      <c r="H18" s="1464"/>
      <c r="I18" s="156"/>
    </row>
    <row r="19" spans="1:9" ht="20.25" customHeight="1" x14ac:dyDescent="0.2">
      <c r="A19" s="156"/>
      <c r="B19" s="1488">
        <f>'0. FilerInfo'!C14</f>
        <v>0</v>
      </c>
      <c r="C19" s="1489"/>
      <c r="D19" s="1489"/>
      <c r="E19" s="1489"/>
      <c r="F19" s="886" t="s">
        <v>128</v>
      </c>
      <c r="G19" s="893"/>
      <c r="H19" s="893"/>
      <c r="I19" s="156"/>
    </row>
    <row r="20" spans="1:9" ht="23.25" customHeight="1" x14ac:dyDescent="0.25">
      <c r="A20" s="884"/>
      <c r="B20" s="883" t="s">
        <v>62</v>
      </c>
      <c r="C20" s="898"/>
      <c r="D20" s="899"/>
      <c r="E20" s="900"/>
      <c r="F20" s="889"/>
      <c r="G20" s="889"/>
      <c r="H20" s="889"/>
      <c r="I20" s="156"/>
    </row>
    <row r="21" spans="1:9" ht="15.75" customHeight="1" x14ac:dyDescent="0.2">
      <c r="A21" s="889"/>
      <c r="B21" s="1490" t="s">
        <v>22</v>
      </c>
      <c r="C21" s="1491"/>
      <c r="D21" s="1491"/>
      <c r="E21" s="1491"/>
      <c r="F21" s="1491"/>
      <c r="G21" s="1491"/>
      <c r="H21" s="1492"/>
      <c r="I21" s="156"/>
    </row>
    <row r="22" spans="1:9" ht="132" customHeight="1" x14ac:dyDescent="0.2">
      <c r="A22" s="884"/>
      <c r="B22" s="1493"/>
      <c r="C22" s="1494"/>
      <c r="D22" s="1494"/>
      <c r="E22" s="1494"/>
      <c r="F22" s="1494"/>
      <c r="G22" s="1494"/>
      <c r="H22" s="1495"/>
      <c r="I22" s="156"/>
    </row>
    <row r="23" spans="1:9" ht="6" customHeight="1" x14ac:dyDescent="0.2">
      <c r="A23" s="884"/>
      <c r="B23" s="1463"/>
      <c r="C23" s="1463"/>
      <c r="D23" s="1463"/>
      <c r="E23" s="1463"/>
      <c r="F23" s="881"/>
      <c r="G23" s="881"/>
      <c r="H23" s="881"/>
      <c r="I23" s="156"/>
    </row>
    <row r="24" spans="1:9" ht="25.5" customHeight="1" thickBot="1" x14ac:dyDescent="0.25">
      <c r="A24" s="884"/>
      <c r="B24" s="1496"/>
      <c r="C24" s="1496"/>
      <c r="D24" s="1496"/>
      <c r="E24" s="1496"/>
      <c r="F24" s="881"/>
      <c r="G24" s="881"/>
      <c r="H24" s="881"/>
      <c r="I24" s="156"/>
    </row>
    <row r="25" spans="1:9" ht="17.25" customHeight="1" x14ac:dyDescent="0.2">
      <c r="A25" s="884"/>
      <c r="B25" s="901" t="s">
        <v>129</v>
      </c>
      <c r="C25" s="901"/>
      <c r="D25" s="886"/>
      <c r="E25" s="886"/>
      <c r="F25" s="881"/>
      <c r="G25" s="881"/>
      <c r="H25" s="881"/>
      <c r="I25" s="156"/>
    </row>
    <row r="26" spans="1:9" ht="22.5" customHeight="1" x14ac:dyDescent="0.2">
      <c r="A26" s="884"/>
      <c r="B26" s="1497"/>
      <c r="C26" s="1498"/>
      <c r="D26" s="1499"/>
      <c r="E26" s="1497"/>
      <c r="F26" s="1498"/>
      <c r="G26" s="1498"/>
      <c r="H26" s="1499"/>
      <c r="I26" s="156"/>
    </row>
    <row r="27" spans="1:9" ht="21" customHeight="1" x14ac:dyDescent="0.2">
      <c r="A27" s="884"/>
      <c r="B27" s="902" t="s">
        <v>132</v>
      </c>
      <c r="C27" s="902"/>
      <c r="D27" s="902"/>
      <c r="E27" s="903" t="s">
        <v>131</v>
      </c>
      <c r="F27" s="902"/>
      <c r="G27" s="902"/>
      <c r="H27" s="884"/>
      <c r="I27" s="156"/>
    </row>
    <row r="28" spans="1:9" ht="16.5" thickBot="1" x14ac:dyDescent="0.3">
      <c r="A28" s="904"/>
      <c r="B28" s="905"/>
      <c r="C28" s="905"/>
      <c r="D28" s="905"/>
      <c r="E28" s="905"/>
      <c r="F28" s="905"/>
      <c r="G28" s="905"/>
      <c r="H28" s="905"/>
      <c r="I28" s="905"/>
    </row>
    <row r="29" spans="1:9" ht="13.5" thickTop="1" x14ac:dyDescent="0.2">
      <c r="A29" s="895"/>
      <c r="B29" s="895"/>
      <c r="C29" s="895"/>
      <c r="D29" s="895"/>
      <c r="E29" s="895"/>
      <c r="F29" s="895"/>
      <c r="G29" s="895"/>
      <c r="H29" s="895"/>
      <c r="I29" s="895"/>
    </row>
    <row r="30" spans="1:9" ht="15.75" x14ac:dyDescent="0.25">
      <c r="A30" s="906" t="s">
        <v>125</v>
      </c>
      <c r="B30" s="895"/>
      <c r="C30" s="895"/>
      <c r="D30" s="895"/>
      <c r="E30" s="895"/>
      <c r="F30" s="895"/>
      <c r="G30" s="895"/>
      <c r="H30" s="895"/>
      <c r="I30" s="895"/>
    </row>
    <row r="31" spans="1:9" ht="15.75" x14ac:dyDescent="0.25">
      <c r="A31" s="906"/>
      <c r="B31" s="895"/>
      <c r="C31" s="895"/>
      <c r="D31" s="895"/>
      <c r="E31" s="895"/>
      <c r="F31" s="895"/>
      <c r="G31" s="895"/>
      <c r="H31" s="895"/>
      <c r="I31" s="895"/>
    </row>
    <row r="32" spans="1:9" s="908" customFormat="1" ht="20.25" customHeight="1" x14ac:dyDescent="0.25">
      <c r="A32" s="1500" t="s">
        <v>63</v>
      </c>
      <c r="B32" s="1500"/>
      <c r="C32" s="1500"/>
      <c r="D32" s="1500"/>
      <c r="E32" s="1500"/>
      <c r="F32" s="1500"/>
      <c r="G32" s="1500"/>
      <c r="H32" s="1500"/>
      <c r="I32" s="1500"/>
    </row>
    <row r="33" spans="1:9" s="908" customFormat="1" ht="23.25" customHeight="1" x14ac:dyDescent="0.25">
      <c r="A33" s="1501"/>
      <c r="B33" s="1501"/>
      <c r="C33" s="1501"/>
      <c r="D33" s="1501"/>
      <c r="E33" s="1500" t="s">
        <v>98</v>
      </c>
      <c r="F33" s="1500"/>
      <c r="G33" s="1500"/>
      <c r="H33" s="1500"/>
      <c r="I33" s="1500"/>
    </row>
    <row r="34" spans="1:9" s="908" customFormat="1" ht="22.5" customHeight="1" x14ac:dyDescent="0.25">
      <c r="A34" s="1500" t="s">
        <v>440</v>
      </c>
      <c r="B34" s="1500"/>
      <c r="C34" s="1500"/>
      <c r="D34" s="1500"/>
      <c r="E34" s="1500"/>
      <c r="F34" s="1500"/>
      <c r="G34" s="1500"/>
      <c r="H34" s="891"/>
      <c r="I34" s="891"/>
    </row>
    <row r="35" spans="1:9" s="908" customFormat="1" ht="15.75" x14ac:dyDescent="0.25">
      <c r="A35" s="891"/>
      <c r="B35" s="891"/>
      <c r="C35" s="891"/>
      <c r="D35" s="891"/>
      <c r="E35" s="891"/>
      <c r="F35" s="891"/>
      <c r="G35" s="891"/>
      <c r="H35" s="891"/>
      <c r="I35" s="891"/>
    </row>
    <row r="36" spans="1:9" s="908" customFormat="1" ht="15.75" x14ac:dyDescent="0.25">
      <c r="A36" s="1502"/>
      <c r="B36" s="1502"/>
      <c r="C36" s="1502"/>
      <c r="D36" s="1502"/>
      <c r="E36" s="891"/>
      <c r="F36" s="909"/>
      <c r="G36" s="891"/>
      <c r="H36" s="891"/>
      <c r="I36" s="891"/>
    </row>
    <row r="37" spans="1:9" s="908" customFormat="1" ht="15.75" x14ac:dyDescent="0.25">
      <c r="A37" s="891" t="s">
        <v>123</v>
      </c>
      <c r="B37" s="891"/>
      <c r="C37" s="891"/>
      <c r="D37" s="891"/>
      <c r="E37" s="891"/>
      <c r="F37" s="891" t="s">
        <v>124</v>
      </c>
      <c r="G37" s="891"/>
      <c r="H37" s="891"/>
      <c r="I37" s="891"/>
    </row>
    <row r="38" spans="1:9" s="908" customFormat="1" ht="15.75" x14ac:dyDescent="0.25">
      <c r="A38" s="891"/>
      <c r="B38" s="891"/>
      <c r="C38" s="891"/>
      <c r="D38" s="891"/>
      <c r="E38" s="891"/>
      <c r="F38" s="891"/>
      <c r="G38" s="891"/>
      <c r="H38" s="891"/>
      <c r="I38" s="891"/>
    </row>
    <row r="39" spans="1:9" s="908" customFormat="1" ht="15.75" x14ac:dyDescent="0.25">
      <c r="A39" s="891"/>
      <c r="B39" s="891"/>
      <c r="C39" s="891"/>
      <c r="D39" s="891"/>
      <c r="E39" s="891"/>
      <c r="F39" s="891"/>
      <c r="G39" s="891"/>
      <c r="H39" s="891"/>
      <c r="I39" s="891"/>
    </row>
    <row r="40" spans="1:9" s="908" customFormat="1" ht="15.75" x14ac:dyDescent="0.25">
      <c r="A40" s="891"/>
      <c r="B40" s="891"/>
      <c r="C40" s="891"/>
      <c r="D40" s="891"/>
      <c r="E40" s="891"/>
      <c r="F40" s="891"/>
      <c r="G40" s="891"/>
      <c r="H40" s="891"/>
      <c r="I40" s="891"/>
    </row>
    <row r="41" spans="1:9" s="908" customFormat="1" ht="15.75" x14ac:dyDescent="0.25">
      <c r="A41" s="907" t="s">
        <v>92</v>
      </c>
      <c r="B41" s="907"/>
      <c r="C41" s="907"/>
      <c r="D41" s="910" t="s">
        <v>128</v>
      </c>
      <c r="E41" s="891"/>
      <c r="F41" s="1487" t="s">
        <v>126</v>
      </c>
      <c r="G41" s="1487"/>
      <c r="H41" s="891"/>
      <c r="I41" s="891"/>
    </row>
    <row r="42" spans="1:9" ht="1.5" customHeight="1" x14ac:dyDescent="0.2">
      <c r="A42" s="156"/>
      <c r="B42" s="156"/>
      <c r="C42" s="156"/>
      <c r="D42" s="156"/>
      <c r="E42" s="156"/>
      <c r="F42" s="156"/>
      <c r="G42" s="156"/>
      <c r="H42" s="156"/>
      <c r="I42" s="156"/>
    </row>
    <row r="43" spans="1:9" x14ac:dyDescent="0.2">
      <c r="A43" s="156"/>
      <c r="B43" s="156"/>
      <c r="C43" s="156"/>
      <c r="D43" s="156"/>
      <c r="E43" s="156"/>
      <c r="F43" s="156"/>
      <c r="G43" s="156"/>
      <c r="H43" s="156"/>
      <c r="I43" s="156"/>
    </row>
    <row r="44" spans="1:9" x14ac:dyDescent="0.2">
      <c r="A44" s="156"/>
      <c r="B44" s="156"/>
      <c r="C44" s="156"/>
      <c r="D44" s="156"/>
      <c r="E44" s="156"/>
      <c r="F44" s="156"/>
      <c r="G44" s="156"/>
      <c r="H44" s="156"/>
      <c r="I44" s="156"/>
    </row>
    <row r="45" spans="1:9" x14ac:dyDescent="0.2">
      <c r="A45" s="156"/>
      <c r="B45" s="156"/>
      <c r="C45" s="156"/>
      <c r="D45" s="156"/>
      <c r="E45" s="156"/>
      <c r="F45" s="156"/>
      <c r="G45" s="156"/>
      <c r="H45" s="156"/>
      <c r="I45" s="156"/>
    </row>
    <row r="46" spans="1:9" x14ac:dyDescent="0.2">
      <c r="A46" s="156"/>
      <c r="B46" s="156"/>
      <c r="C46" s="156"/>
      <c r="D46" s="156"/>
      <c r="E46" s="156"/>
      <c r="F46" s="156"/>
      <c r="G46" s="156"/>
      <c r="H46" s="156"/>
      <c r="I46" s="156"/>
    </row>
    <row r="47" spans="1:9" x14ac:dyDescent="0.2">
      <c r="A47" s="156"/>
      <c r="B47" s="156"/>
      <c r="C47" s="156"/>
      <c r="D47" s="156"/>
      <c r="E47" s="156"/>
      <c r="F47" s="156"/>
      <c r="G47" s="156"/>
      <c r="H47" s="156"/>
      <c r="I47" s="156"/>
    </row>
    <row r="48" spans="1:9" x14ac:dyDescent="0.2">
      <c r="A48" s="156"/>
      <c r="B48" s="156"/>
      <c r="C48" s="156"/>
      <c r="D48" s="156"/>
      <c r="E48" s="156"/>
      <c r="F48" s="156"/>
      <c r="G48" s="156"/>
      <c r="H48" s="156"/>
      <c r="I48" s="156"/>
    </row>
  </sheetData>
  <sheetProtection algorithmName="SHA-512" hashValue="1W6K/MeoWGtzrVb14VkwEMxrb7TVl2pnXUnV6OfkCI0FpC1A/U3E+TS+c+bdRfotvV/URR8DFT2DghnYN9Vv3A==" saltValue="5UXvbR0wstn2JKsAIdOtwg==" spinCount="100000" sheet="1" objects="1" scenarios="1"/>
  <protectedRanges>
    <protectedRange sqref="B26:H26" name="Range1"/>
  </protectedRanges>
  <mergeCells count="26">
    <mergeCell ref="B17:C17"/>
    <mergeCell ref="D17:F17"/>
    <mergeCell ref="B1:H1"/>
    <mergeCell ref="B2:H2"/>
    <mergeCell ref="B3:H3"/>
    <mergeCell ref="B5:H5"/>
    <mergeCell ref="B6:H6"/>
    <mergeCell ref="B8:H8"/>
    <mergeCell ref="B9:H9"/>
    <mergeCell ref="B10:H10"/>
    <mergeCell ref="C12:G12"/>
    <mergeCell ref="C7:G7"/>
    <mergeCell ref="C15:H15"/>
    <mergeCell ref="F41:G41"/>
    <mergeCell ref="B18:H18"/>
    <mergeCell ref="B19:E19"/>
    <mergeCell ref="B21:H22"/>
    <mergeCell ref="B23:E23"/>
    <mergeCell ref="B24:E24"/>
    <mergeCell ref="B26:D26"/>
    <mergeCell ref="E26:H26"/>
    <mergeCell ref="A32:I32"/>
    <mergeCell ref="A33:D33"/>
    <mergeCell ref="E33:I33"/>
    <mergeCell ref="A34:G34"/>
    <mergeCell ref="A36:D36"/>
  </mergeCells>
  <printOptions horizontalCentered="1"/>
  <pageMargins left="0.25" right="0.25" top="0.75" bottom="0.75" header="0.3" footer="0.3"/>
  <pageSetup scale="77" orientation="portrait" r:id="rId1"/>
  <colBreaks count="1" manualBreakCount="1">
    <brk id="9"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FF0000"/>
    <pageSetUpPr fitToPage="1"/>
  </sheetPr>
  <dimension ref="A1:O268"/>
  <sheetViews>
    <sheetView showWhiteSpace="0" workbookViewId="0">
      <selection activeCell="F33" sqref="F33"/>
    </sheetView>
  </sheetViews>
  <sheetFormatPr defaultColWidth="10.7109375" defaultRowHeight="15.75" x14ac:dyDescent="0.25"/>
  <cols>
    <col min="1" max="1" width="1.7109375" style="598" customWidth="1"/>
    <col min="2" max="2" width="16.7109375" style="597" customWidth="1"/>
    <col min="3" max="3" width="30.140625" style="596" customWidth="1"/>
    <col min="4" max="4" width="16.42578125" style="596" customWidth="1"/>
    <col min="5" max="5" width="13.7109375" style="596" customWidth="1"/>
    <col min="6" max="6" width="28.28515625" style="596" customWidth="1"/>
    <col min="7" max="7" width="16.7109375" style="596" customWidth="1"/>
    <col min="8" max="8" width="1.7109375" style="596" customWidth="1"/>
    <col min="9" max="16384" width="10.7109375" style="596"/>
  </cols>
  <sheetData>
    <row r="1" spans="1:15" s="637" customFormat="1" ht="18.75" customHeight="1" x14ac:dyDescent="0.2">
      <c r="B1" s="1301" t="str">
        <f>'1. Prelim'!B1:F1</f>
        <v>RPS/APS/CES 2018 Annual Compliance Workbook</v>
      </c>
      <c r="C1" s="1301"/>
      <c r="D1" s="1301"/>
      <c r="E1" s="1301"/>
      <c r="F1" s="1301"/>
      <c r="G1" s="1301"/>
      <c r="H1" s="328"/>
      <c r="I1" s="328"/>
      <c r="J1" s="328"/>
      <c r="K1" s="328"/>
      <c r="L1" s="328"/>
      <c r="M1" s="328"/>
      <c r="N1" s="328"/>
      <c r="O1" s="328"/>
    </row>
    <row r="2" spans="1:15" s="637" customFormat="1" ht="8.25" customHeight="1" thickBot="1" x14ac:dyDescent="0.3">
      <c r="A2" s="597"/>
      <c r="B2" s="596"/>
      <c r="C2" s="596"/>
      <c r="D2" s="596"/>
      <c r="E2" s="610"/>
      <c r="F2" s="596"/>
      <c r="G2" s="596"/>
      <c r="H2" s="596"/>
    </row>
    <row r="3" spans="1:15" s="643" customFormat="1" ht="27.75" customHeight="1" thickBot="1" x14ac:dyDescent="0.25">
      <c r="A3" s="1469" t="s">
        <v>443</v>
      </c>
      <c r="B3" s="1470"/>
      <c r="C3" s="1470"/>
      <c r="D3" s="1470"/>
      <c r="E3" s="1470"/>
      <c r="F3" s="1470"/>
      <c r="G3" s="1471"/>
      <c r="H3" s="645"/>
      <c r="I3" s="644"/>
      <c r="J3" s="644"/>
      <c r="K3" s="644"/>
      <c r="L3" s="644"/>
      <c r="M3" s="644"/>
      <c r="N3" s="644"/>
    </row>
    <row r="4" spans="1:15" ht="24" customHeight="1" x14ac:dyDescent="0.25">
      <c r="B4" s="1511" t="s">
        <v>644</v>
      </c>
      <c r="C4" s="1511"/>
      <c r="D4" s="1511"/>
      <c r="E4" s="1511"/>
      <c r="F4" s="1511"/>
      <c r="G4" s="1511"/>
      <c r="H4" s="629"/>
    </row>
    <row r="5" spans="1:15" ht="12.75" customHeight="1" x14ac:dyDescent="0.25">
      <c r="B5" s="1540" t="s">
        <v>220</v>
      </c>
      <c r="C5" s="1540"/>
      <c r="D5" s="1540"/>
      <c r="E5" s="1540"/>
      <c r="F5" s="1540"/>
      <c r="G5" s="1540"/>
      <c r="H5" s="629"/>
    </row>
    <row r="6" spans="1:15" ht="42.75" customHeight="1" x14ac:dyDescent="0.25">
      <c r="B6" s="642"/>
      <c r="C6" s="642"/>
      <c r="D6" s="642"/>
      <c r="E6" s="642"/>
      <c r="F6" s="642"/>
      <c r="G6" s="642"/>
      <c r="H6" s="629"/>
    </row>
    <row r="7" spans="1:15" ht="30.75" customHeight="1" x14ac:dyDescent="0.25">
      <c r="B7" s="642"/>
      <c r="C7" s="642"/>
      <c r="D7" s="642"/>
      <c r="E7" s="642"/>
      <c r="F7" s="642"/>
      <c r="G7" s="642"/>
      <c r="H7" s="629"/>
    </row>
    <row r="8" spans="1:15" ht="42.75" customHeight="1" x14ac:dyDescent="0.25">
      <c r="B8" s="642"/>
      <c r="C8" s="642"/>
      <c r="D8" s="642"/>
      <c r="E8" s="642"/>
      <c r="F8" s="642"/>
      <c r="G8" s="642"/>
      <c r="H8" s="629"/>
    </row>
    <row r="9" spans="1:15" ht="14.25" customHeight="1" x14ac:dyDescent="0.25">
      <c r="B9" s="642"/>
      <c r="C9" s="642"/>
      <c r="D9" s="642"/>
      <c r="E9" s="642"/>
      <c r="F9" s="642"/>
      <c r="G9" s="642"/>
      <c r="H9" s="629"/>
    </row>
    <row r="10" spans="1:15" ht="10.5" customHeight="1" thickBot="1" x14ac:dyDescent="0.3">
      <c r="B10" s="642"/>
      <c r="C10" s="642"/>
      <c r="D10" s="642"/>
      <c r="E10" s="642"/>
      <c r="F10" s="642"/>
      <c r="G10" s="642"/>
      <c r="H10" s="629"/>
    </row>
    <row r="11" spans="1:15" s="637" customFormat="1" ht="16.5" thickBot="1" x14ac:dyDescent="0.3">
      <c r="A11" s="636"/>
      <c r="B11" s="641" t="s">
        <v>60</v>
      </c>
      <c r="C11" s="1534">
        <f>'0. FilerInfo'!C14</f>
        <v>0</v>
      </c>
      <c r="D11" s="1535"/>
      <c r="E11" s="1535"/>
      <c r="F11" s="1536"/>
      <c r="G11" s="639"/>
      <c r="H11" s="639"/>
      <c r="I11" s="638"/>
      <c r="J11" s="638"/>
      <c r="K11" s="638"/>
      <c r="L11" s="638"/>
      <c r="M11" s="638"/>
      <c r="N11" s="638"/>
    </row>
    <row r="12" spans="1:15" s="637" customFormat="1" ht="3.75" customHeight="1" x14ac:dyDescent="0.25">
      <c r="A12" s="636"/>
      <c r="B12" s="640"/>
      <c r="C12" s="640"/>
      <c r="D12" s="640"/>
      <c r="E12" s="640"/>
      <c r="F12" s="640"/>
      <c r="G12" s="640"/>
      <c r="H12" s="639"/>
      <c r="I12" s="638"/>
      <c r="J12" s="638"/>
      <c r="K12" s="638"/>
      <c r="L12" s="638"/>
      <c r="M12" s="638"/>
      <c r="N12" s="638"/>
    </row>
    <row r="13" spans="1:15" ht="17.25" customHeight="1" x14ac:dyDescent="0.25">
      <c r="A13" s="636"/>
      <c r="B13" s="631" t="s">
        <v>190</v>
      </c>
      <c r="C13" s="633" t="s">
        <v>145</v>
      </c>
      <c r="D13" s="1519"/>
      <c r="E13" s="1520"/>
      <c r="F13" s="1521"/>
      <c r="G13" s="631"/>
    </row>
    <row r="14" spans="1:15" ht="17.25" customHeight="1" x14ac:dyDescent="0.25">
      <c r="B14" s="631"/>
      <c r="C14" s="635" t="s">
        <v>59</v>
      </c>
      <c r="D14" s="1519"/>
      <c r="E14" s="1520"/>
      <c r="F14" s="1521"/>
      <c r="G14" s="631"/>
      <c r="H14" s="634"/>
    </row>
    <row r="15" spans="1:15" ht="17.25" customHeight="1" x14ac:dyDescent="0.25">
      <c r="B15" s="631"/>
      <c r="C15" s="633" t="s">
        <v>58</v>
      </c>
      <c r="D15" s="1519"/>
      <c r="E15" s="1520"/>
      <c r="F15" s="1521"/>
      <c r="G15" s="631"/>
    </row>
    <row r="16" spans="1:15" ht="17.25" customHeight="1" x14ac:dyDescent="0.25">
      <c r="B16" s="631"/>
      <c r="C16" s="633" t="s">
        <v>57</v>
      </c>
      <c r="D16" s="1519"/>
      <c r="E16" s="1520"/>
      <c r="F16" s="1521"/>
      <c r="G16" s="631"/>
    </row>
    <row r="17" spans="1:8" ht="17.25" customHeight="1" x14ac:dyDescent="0.25">
      <c r="B17" s="631"/>
      <c r="C17" s="633" t="s">
        <v>56</v>
      </c>
      <c r="D17" s="1519"/>
      <c r="E17" s="1520"/>
      <c r="F17" s="1521"/>
      <c r="G17" s="631"/>
    </row>
    <row r="18" spans="1:8" ht="31.5" x14ac:dyDescent="0.25">
      <c r="B18" s="631"/>
      <c r="C18" s="632" t="s">
        <v>55</v>
      </c>
      <c r="D18" s="1519"/>
      <c r="E18" s="1520"/>
      <c r="F18" s="1521"/>
      <c r="G18" s="631"/>
    </row>
    <row r="19" spans="1:8" ht="12" customHeight="1" x14ac:dyDescent="0.25"/>
    <row r="20" spans="1:8" ht="5.25" customHeight="1" thickBot="1" x14ac:dyDescent="0.3">
      <c r="B20" s="630"/>
      <c r="C20" s="630"/>
      <c r="D20" s="630"/>
      <c r="E20" s="630"/>
      <c r="G20" s="630"/>
      <c r="H20" s="629"/>
    </row>
    <row r="21" spans="1:8" ht="7.5" hidden="1" customHeight="1" x14ac:dyDescent="0.25">
      <c r="B21" s="628"/>
      <c r="C21" s="628"/>
      <c r="D21" s="628"/>
      <c r="E21" s="628"/>
      <c r="F21" s="628"/>
      <c r="G21" s="628"/>
      <c r="H21" s="628"/>
    </row>
    <row r="22" spans="1:8" ht="51.75" customHeight="1" thickBot="1" x14ac:dyDescent="0.3">
      <c r="B22" s="628"/>
      <c r="C22" s="1531" t="s">
        <v>54</v>
      </c>
      <c r="D22" s="1532"/>
      <c r="E22" s="1532"/>
      <c r="F22" s="1533"/>
      <c r="G22" s="628"/>
      <c r="H22" s="628"/>
    </row>
    <row r="23" spans="1:8" ht="15.75" customHeight="1" thickBot="1" x14ac:dyDescent="0.3">
      <c r="B23" s="627"/>
      <c r="C23" s="627"/>
      <c r="D23" s="627"/>
      <c r="E23" s="627"/>
      <c r="F23" s="627"/>
      <c r="G23" s="627"/>
      <c r="H23" s="627"/>
    </row>
    <row r="24" spans="1:8" x14ac:dyDescent="0.25">
      <c r="A24" s="596"/>
      <c r="B24" s="596"/>
      <c r="C24" s="1512" t="s">
        <v>531</v>
      </c>
      <c r="D24" s="1513"/>
      <c r="E24" s="1513"/>
      <c r="F24" s="1514"/>
      <c r="G24" s="626"/>
    </row>
    <row r="25" spans="1:8" x14ac:dyDescent="0.25">
      <c r="A25" s="596"/>
      <c r="B25" s="596"/>
      <c r="C25" s="775" t="s">
        <v>190</v>
      </c>
      <c r="D25" s="775" t="s">
        <v>191</v>
      </c>
      <c r="E25" s="775" t="s">
        <v>192</v>
      </c>
      <c r="F25" s="775" t="s">
        <v>208</v>
      </c>
      <c r="G25" s="626"/>
    </row>
    <row r="26" spans="1:8" s="624" customFormat="1" ht="75" customHeight="1" thickBot="1" x14ac:dyDescent="0.3">
      <c r="C26" s="772" t="s">
        <v>166</v>
      </c>
      <c r="D26" s="773" t="s">
        <v>94</v>
      </c>
      <c r="E26" s="773" t="s">
        <v>53</v>
      </c>
      <c r="F26" s="774" t="s">
        <v>52</v>
      </c>
      <c r="G26" s="625"/>
      <c r="H26" s="625"/>
    </row>
    <row r="27" spans="1:8" s="610" customFormat="1" ht="19.5" customHeight="1" thickBot="1" x14ac:dyDescent="0.3">
      <c r="B27" s="822">
        <v>1</v>
      </c>
      <c r="C27" s="825" t="s">
        <v>165</v>
      </c>
      <c r="D27" s="824">
        <f>'13. All ACPs'!D20</f>
        <v>0</v>
      </c>
      <c r="E27" s="736">
        <f>'13. All ACPs'!E20</f>
        <v>68.95</v>
      </c>
      <c r="F27" s="735">
        <f>'13. All ACPs'!F20</f>
        <v>0</v>
      </c>
      <c r="G27" s="623"/>
    </row>
    <row r="28" spans="1:8" s="610" customFormat="1" ht="19.5" customHeight="1" thickBot="1" x14ac:dyDescent="0.3">
      <c r="B28" s="822">
        <v>2</v>
      </c>
      <c r="C28" s="826" t="s">
        <v>164</v>
      </c>
      <c r="D28" s="824">
        <f>'13. All ACPs'!D21</f>
        <v>0</v>
      </c>
      <c r="E28" s="736">
        <f>'13. All ACPs'!E21</f>
        <v>426</v>
      </c>
      <c r="F28" s="735">
        <f>'13. All ACPs'!F21</f>
        <v>0</v>
      </c>
      <c r="G28" s="623"/>
    </row>
    <row r="29" spans="1:8" s="610" customFormat="1" ht="19.5" customHeight="1" thickBot="1" x14ac:dyDescent="0.3">
      <c r="B29" s="822">
        <v>3</v>
      </c>
      <c r="C29" s="826" t="s">
        <v>163</v>
      </c>
      <c r="D29" s="824">
        <f>'13. All ACPs'!D22</f>
        <v>0</v>
      </c>
      <c r="E29" s="736">
        <f>'13. All ACPs'!E22</f>
        <v>350</v>
      </c>
      <c r="F29" s="735">
        <f>'13. All ACPs'!F22</f>
        <v>0</v>
      </c>
      <c r="G29" s="623"/>
    </row>
    <row r="30" spans="1:8" s="610" customFormat="1" ht="19.5" customHeight="1" thickBot="1" x14ac:dyDescent="0.3">
      <c r="B30" s="822">
        <v>4</v>
      </c>
      <c r="C30" s="826" t="s">
        <v>162</v>
      </c>
      <c r="D30" s="824">
        <f>'13. All ACPs'!D23</f>
        <v>0</v>
      </c>
      <c r="E30" s="736">
        <f>'13. All ACPs'!E23</f>
        <v>28.3</v>
      </c>
      <c r="F30" s="735">
        <f>'13. All ACPs'!F23</f>
        <v>0</v>
      </c>
      <c r="G30" s="623"/>
    </row>
    <row r="31" spans="1:8" s="610" customFormat="1" ht="19.5" customHeight="1" thickBot="1" x14ac:dyDescent="0.3">
      <c r="B31" s="822">
        <v>5</v>
      </c>
      <c r="C31" s="826" t="s">
        <v>161</v>
      </c>
      <c r="D31" s="824">
        <f>'13. All ACPs'!D24</f>
        <v>0</v>
      </c>
      <c r="E31" s="736">
        <f>'13. All ACPs'!E24</f>
        <v>11.32</v>
      </c>
      <c r="F31" s="735">
        <f>'13. All ACPs'!F24</f>
        <v>0</v>
      </c>
      <c r="G31" s="652"/>
    </row>
    <row r="32" spans="1:8" s="610" customFormat="1" ht="19.5" customHeight="1" thickBot="1" x14ac:dyDescent="0.3">
      <c r="B32" s="822">
        <v>6</v>
      </c>
      <c r="C32" s="827" t="s">
        <v>160</v>
      </c>
      <c r="D32" s="824">
        <f>'13. All ACPs'!D25</f>
        <v>0</v>
      </c>
      <c r="E32" s="736">
        <f>'13. All ACPs'!E25</f>
        <v>22.64</v>
      </c>
      <c r="F32" s="735">
        <f>'13. All ACPs'!F25</f>
        <v>0</v>
      </c>
      <c r="G32" s="652"/>
    </row>
    <row r="33" spans="1:13" s="604" customFormat="1" ht="24" customHeight="1" thickBot="1" x14ac:dyDescent="0.3">
      <c r="B33" s="823">
        <v>7</v>
      </c>
      <c r="C33" s="621"/>
      <c r="D33" s="620"/>
      <c r="E33" s="622" t="s">
        <v>105</v>
      </c>
      <c r="F33" s="735">
        <f>'13. All ACPs'!F26</f>
        <v>0</v>
      </c>
      <c r="G33" s="651"/>
    </row>
    <row r="34" spans="1:13" s="604" customFormat="1" ht="14.25" customHeight="1" x14ac:dyDescent="0.25">
      <c r="B34" s="598"/>
      <c r="C34" s="619"/>
      <c r="D34" s="619"/>
      <c r="E34" s="619"/>
      <c r="F34" s="619"/>
      <c r="G34" s="651"/>
    </row>
    <row r="35" spans="1:13" s="604" customFormat="1" ht="17.25" customHeight="1" x14ac:dyDescent="0.25">
      <c r="B35" s="598"/>
      <c r="C35" s="1508" t="s">
        <v>51</v>
      </c>
      <c r="D35" s="1509"/>
      <c r="E35" s="1509"/>
      <c r="F35" s="1510"/>
      <c r="G35" s="651"/>
    </row>
    <row r="36" spans="1:13" s="604" customFormat="1" ht="14.25" customHeight="1" x14ac:dyDescent="0.25">
      <c r="B36" s="598"/>
      <c r="C36" s="619"/>
      <c r="D36" s="619"/>
      <c r="E36" s="619"/>
      <c r="F36" s="619"/>
      <c r="G36" s="651"/>
    </row>
    <row r="37" spans="1:13" s="604" customFormat="1" ht="14.25" customHeight="1" thickBot="1" x14ac:dyDescent="0.3">
      <c r="B37" s="598"/>
      <c r="C37" s="619"/>
      <c r="D37" s="619"/>
      <c r="E37" s="619"/>
      <c r="F37" s="619"/>
      <c r="G37" s="651"/>
    </row>
    <row r="38" spans="1:13" ht="21.75" customHeight="1" thickBot="1" x14ac:dyDescent="0.3">
      <c r="B38" s="1537" t="s">
        <v>50</v>
      </c>
      <c r="C38" s="1538"/>
      <c r="D38" s="1538"/>
      <c r="E38" s="1538"/>
      <c r="F38" s="1538"/>
      <c r="G38" s="1539"/>
      <c r="H38" s="617"/>
      <c r="I38" s="618"/>
      <c r="J38" s="618"/>
      <c r="K38" s="618"/>
      <c r="L38" s="618"/>
      <c r="M38" s="618"/>
    </row>
    <row r="39" spans="1:13" ht="6.75" customHeight="1" x14ac:dyDescent="0.25">
      <c r="B39" s="617"/>
      <c r="C39" s="611"/>
      <c r="D39" s="611"/>
      <c r="E39" s="611"/>
      <c r="F39" s="611"/>
      <c r="G39" s="616"/>
      <c r="H39" s="612"/>
      <c r="I39" s="611"/>
      <c r="J39" s="611"/>
      <c r="K39" s="611"/>
      <c r="L39" s="611"/>
      <c r="M39" s="611"/>
    </row>
    <row r="40" spans="1:13" ht="18.75" x14ac:dyDescent="0.25">
      <c r="B40" s="617" t="s">
        <v>49</v>
      </c>
      <c r="C40" s="611"/>
      <c r="D40" s="611"/>
      <c r="E40" s="611"/>
      <c r="F40" s="611"/>
      <c r="G40" s="616"/>
      <c r="H40" s="612"/>
      <c r="I40" s="611"/>
      <c r="J40" s="611"/>
      <c r="K40" s="611"/>
      <c r="L40" s="611"/>
      <c r="M40" s="611"/>
    </row>
    <row r="41" spans="1:13" ht="18.75" x14ac:dyDescent="0.25">
      <c r="B41" s="617"/>
      <c r="C41" s="611"/>
      <c r="D41" s="611"/>
      <c r="E41" s="611"/>
      <c r="F41" s="611"/>
      <c r="G41" s="616"/>
      <c r="H41" s="612"/>
      <c r="I41" s="611"/>
      <c r="J41" s="611"/>
      <c r="K41" s="611"/>
      <c r="L41" s="611"/>
      <c r="M41" s="611"/>
    </row>
    <row r="42" spans="1:13" ht="16.5" customHeight="1" thickBot="1" x14ac:dyDescent="0.3">
      <c r="B42" s="615" t="s">
        <v>48</v>
      </c>
      <c r="C42" s="614"/>
      <c r="D42" s="614"/>
      <c r="E42" s="614"/>
      <c r="F42" s="614"/>
      <c r="G42" s="613"/>
      <c r="H42" s="612"/>
      <c r="I42" s="611"/>
      <c r="J42" s="611"/>
      <c r="K42" s="611"/>
      <c r="L42" s="611"/>
      <c r="M42" s="611"/>
    </row>
    <row r="44" spans="1:13" s="606" customFormat="1" ht="39.75" customHeight="1" x14ac:dyDescent="0.2">
      <c r="A44" s="1518" t="s">
        <v>47</v>
      </c>
      <c r="B44" s="1518"/>
      <c r="C44" s="1518"/>
      <c r="D44" s="1518"/>
      <c r="E44" s="1518"/>
      <c r="F44" s="1518"/>
      <c r="G44" s="1518"/>
      <c r="H44" s="1518"/>
    </row>
    <row r="45" spans="1:13" ht="16.5" thickBot="1" x14ac:dyDescent="0.3"/>
    <row r="46" spans="1:13" s="599" customFormat="1" ht="16.5" thickBot="1" x14ac:dyDescent="0.3">
      <c r="A46" s="603"/>
      <c r="C46" s="1515" t="s">
        <v>46</v>
      </c>
      <c r="D46" s="1516"/>
      <c r="E46" s="1516"/>
      <c r="F46" s="1517"/>
    </row>
    <row r="47" spans="1:13" s="599" customFormat="1" ht="15" customHeight="1" x14ac:dyDescent="0.25">
      <c r="A47" s="603"/>
      <c r="C47" s="1522" t="s">
        <v>424</v>
      </c>
      <c r="D47" s="1523"/>
      <c r="E47" s="1523"/>
      <c r="F47" s="1524"/>
    </row>
    <row r="48" spans="1:13" s="610" customFormat="1" ht="15" customHeight="1" x14ac:dyDescent="0.25">
      <c r="C48" s="1525"/>
      <c r="D48" s="1526"/>
      <c r="E48" s="1526"/>
      <c r="F48" s="1527"/>
    </row>
    <row r="49" spans="1:8" s="609" customFormat="1" ht="14.25" customHeight="1" thickBot="1" x14ac:dyDescent="0.25">
      <c r="C49" s="1528"/>
      <c r="D49" s="1529"/>
      <c r="E49" s="1529"/>
      <c r="F49" s="1530"/>
    </row>
    <row r="50" spans="1:8" s="599" customFormat="1" ht="6.75" customHeight="1" x14ac:dyDescent="0.25">
      <c r="A50" s="603"/>
      <c r="B50" s="602"/>
      <c r="C50"/>
      <c r="D50"/>
      <c r="E50"/>
      <c r="F50"/>
      <c r="G50" s="601"/>
      <c r="H50" s="600"/>
    </row>
    <row r="51" spans="1:8" s="609" customFormat="1" ht="14.25" customHeight="1" x14ac:dyDescent="0.2">
      <c r="C51"/>
      <c r="D51"/>
      <c r="E51"/>
      <c r="F51"/>
    </row>
    <row r="52" spans="1:8" s="599" customFormat="1" ht="6.75" customHeight="1" x14ac:dyDescent="0.25">
      <c r="A52" s="603"/>
      <c r="B52" s="602"/>
      <c r="C52"/>
      <c r="D52"/>
      <c r="E52"/>
      <c r="F52"/>
      <c r="G52" s="601"/>
      <c r="H52" s="600"/>
    </row>
    <row r="53" spans="1:8" s="609" customFormat="1" ht="14.25" customHeight="1" x14ac:dyDescent="0.2">
      <c r="C53"/>
      <c r="D53"/>
      <c r="E53"/>
      <c r="F53"/>
    </row>
    <row r="54" spans="1:8" s="599" customFormat="1" ht="6.75" customHeight="1" x14ac:dyDescent="0.25">
      <c r="A54" s="603"/>
      <c r="B54" s="602"/>
      <c r="C54"/>
      <c r="D54"/>
      <c r="E54"/>
      <c r="F54"/>
      <c r="G54" s="601"/>
      <c r="H54" s="600"/>
    </row>
    <row r="55" spans="1:8" s="609" customFormat="1" ht="14.25" customHeight="1" x14ac:dyDescent="0.2">
      <c r="C55"/>
      <c r="D55"/>
      <c r="E55"/>
      <c r="F55"/>
    </row>
    <row r="56" spans="1:8" s="609" customFormat="1" ht="14.25" customHeight="1" x14ac:dyDescent="0.2">
      <c r="C56"/>
      <c r="D56"/>
      <c r="E56"/>
      <c r="F56"/>
    </row>
    <row r="57" spans="1:8" s="609" customFormat="1" ht="14.25" customHeight="1" x14ac:dyDescent="0.2">
      <c r="C57"/>
      <c r="D57"/>
      <c r="E57"/>
      <c r="F57"/>
    </row>
    <row r="58" spans="1:8" s="606" customFormat="1" ht="21" customHeight="1" x14ac:dyDescent="0.2">
      <c r="A58" s="608"/>
      <c r="B58" s="607"/>
      <c r="C58" s="607"/>
      <c r="D58" s="607"/>
      <c r="E58" s="607"/>
      <c r="F58" s="607"/>
      <c r="G58" s="607"/>
    </row>
    <row r="59" spans="1:8" s="604" customFormat="1" ht="15.75" customHeight="1" x14ac:dyDescent="0.25">
      <c r="A59" s="605"/>
      <c r="B59" s="1508" t="s">
        <v>45</v>
      </c>
      <c r="C59" s="1509"/>
      <c r="D59" s="1509"/>
      <c r="E59" s="1509"/>
      <c r="F59" s="1509"/>
      <c r="G59" s="1510"/>
    </row>
    <row r="60" spans="1:8" s="599" customFormat="1" ht="6.75" customHeight="1" x14ac:dyDescent="0.25">
      <c r="A60" s="603"/>
      <c r="B60" s="602"/>
      <c r="C60" s="602"/>
      <c r="G60" s="601"/>
      <c r="H60" s="600"/>
    </row>
    <row r="62" spans="1:8" x14ac:dyDescent="0.25">
      <c r="A62" s="596"/>
      <c r="B62" s="596"/>
    </row>
    <row r="63" spans="1:8" x14ac:dyDescent="0.25">
      <c r="A63" s="596"/>
      <c r="B63" s="596"/>
    </row>
    <row r="64" spans="1:8" x14ac:dyDescent="0.25">
      <c r="A64" s="596"/>
      <c r="B64" s="596"/>
    </row>
    <row r="65" spans="1:2" x14ac:dyDescent="0.25">
      <c r="A65" s="596"/>
      <c r="B65" s="596"/>
    </row>
    <row r="66" spans="1:2" x14ac:dyDescent="0.25">
      <c r="A66" s="596"/>
      <c r="B66" s="596"/>
    </row>
    <row r="67" spans="1:2" x14ac:dyDescent="0.25">
      <c r="A67" s="596"/>
      <c r="B67" s="596"/>
    </row>
    <row r="68" spans="1:2" x14ac:dyDescent="0.25">
      <c r="A68" s="596"/>
      <c r="B68" s="596"/>
    </row>
    <row r="69" spans="1:2" x14ac:dyDescent="0.25">
      <c r="A69" s="596"/>
      <c r="B69" s="596"/>
    </row>
    <row r="70" spans="1:2" x14ac:dyDescent="0.25">
      <c r="A70" s="596"/>
      <c r="B70" s="596"/>
    </row>
    <row r="71" spans="1:2" x14ac:dyDescent="0.25">
      <c r="A71" s="596"/>
      <c r="B71" s="596"/>
    </row>
    <row r="72" spans="1:2" x14ac:dyDescent="0.25">
      <c r="A72" s="596"/>
      <c r="B72" s="596"/>
    </row>
    <row r="73" spans="1:2" x14ac:dyDescent="0.25">
      <c r="A73" s="596"/>
      <c r="B73" s="596"/>
    </row>
    <row r="74" spans="1:2" x14ac:dyDescent="0.25">
      <c r="A74" s="596"/>
      <c r="B74" s="596"/>
    </row>
    <row r="75" spans="1:2" x14ac:dyDescent="0.25">
      <c r="A75" s="596"/>
      <c r="B75" s="596"/>
    </row>
    <row r="76" spans="1:2" x14ac:dyDescent="0.25">
      <c r="A76" s="596"/>
      <c r="B76" s="596"/>
    </row>
    <row r="77" spans="1:2" x14ac:dyDescent="0.25">
      <c r="A77" s="596"/>
      <c r="B77" s="596"/>
    </row>
    <row r="78" spans="1:2" x14ac:dyDescent="0.25">
      <c r="A78" s="596"/>
      <c r="B78" s="596"/>
    </row>
    <row r="79" spans="1:2" x14ac:dyDescent="0.25">
      <c r="A79" s="596"/>
      <c r="B79" s="596"/>
    </row>
    <row r="80" spans="1:2" x14ac:dyDescent="0.25">
      <c r="A80" s="596"/>
      <c r="B80" s="596"/>
    </row>
    <row r="81" spans="1:2" x14ac:dyDescent="0.25">
      <c r="A81" s="596"/>
      <c r="B81" s="596"/>
    </row>
    <row r="82" spans="1:2" x14ac:dyDescent="0.25">
      <c r="A82" s="596"/>
      <c r="B82" s="596"/>
    </row>
    <row r="83" spans="1:2" x14ac:dyDescent="0.25">
      <c r="A83" s="596"/>
      <c r="B83" s="596"/>
    </row>
    <row r="84" spans="1:2" x14ac:dyDescent="0.25">
      <c r="A84" s="596"/>
      <c r="B84" s="596"/>
    </row>
    <row r="85" spans="1:2" x14ac:dyDescent="0.25">
      <c r="A85" s="596"/>
      <c r="B85" s="596"/>
    </row>
    <row r="86" spans="1:2" x14ac:dyDescent="0.25">
      <c r="A86" s="596"/>
      <c r="B86" s="596"/>
    </row>
    <row r="87" spans="1:2" x14ac:dyDescent="0.25">
      <c r="A87" s="596"/>
      <c r="B87" s="596"/>
    </row>
    <row r="88" spans="1:2" x14ac:dyDescent="0.25">
      <c r="A88" s="596"/>
      <c r="B88" s="596"/>
    </row>
    <row r="89" spans="1:2" x14ac:dyDescent="0.25">
      <c r="A89" s="596"/>
      <c r="B89" s="596"/>
    </row>
    <row r="90" spans="1:2" x14ac:dyDescent="0.25">
      <c r="A90" s="596"/>
      <c r="B90" s="596"/>
    </row>
    <row r="91" spans="1:2" x14ac:dyDescent="0.25">
      <c r="A91" s="596"/>
      <c r="B91" s="596"/>
    </row>
    <row r="92" spans="1:2" x14ac:dyDescent="0.25">
      <c r="A92" s="596"/>
      <c r="B92" s="596"/>
    </row>
    <row r="93" spans="1:2" x14ac:dyDescent="0.25">
      <c r="A93" s="596"/>
      <c r="B93" s="596"/>
    </row>
    <row r="94" spans="1:2" x14ac:dyDescent="0.25">
      <c r="A94" s="596"/>
      <c r="B94" s="596"/>
    </row>
    <row r="95" spans="1:2" x14ac:dyDescent="0.25">
      <c r="A95" s="596"/>
      <c r="B95" s="596"/>
    </row>
    <row r="96" spans="1:2" x14ac:dyDescent="0.25">
      <c r="A96" s="596"/>
      <c r="B96" s="596"/>
    </row>
    <row r="97" spans="1:2" x14ac:dyDescent="0.25">
      <c r="A97" s="596"/>
      <c r="B97" s="596"/>
    </row>
    <row r="98" spans="1:2" x14ac:dyDescent="0.25">
      <c r="A98" s="596"/>
      <c r="B98" s="596"/>
    </row>
    <row r="99" spans="1:2" x14ac:dyDescent="0.25">
      <c r="A99" s="596"/>
      <c r="B99" s="596"/>
    </row>
    <row r="100" spans="1:2" x14ac:dyDescent="0.25">
      <c r="A100" s="596"/>
      <c r="B100" s="596"/>
    </row>
    <row r="101" spans="1:2" x14ac:dyDescent="0.25">
      <c r="A101" s="596"/>
      <c r="B101" s="596"/>
    </row>
    <row r="102" spans="1:2" x14ac:dyDescent="0.25">
      <c r="A102" s="596"/>
      <c r="B102" s="596"/>
    </row>
    <row r="103" spans="1:2" x14ac:dyDescent="0.25">
      <c r="A103" s="596"/>
      <c r="B103" s="596"/>
    </row>
    <row r="104" spans="1:2" x14ac:dyDescent="0.25">
      <c r="A104" s="596"/>
      <c r="B104" s="596"/>
    </row>
    <row r="105" spans="1:2" x14ac:dyDescent="0.25">
      <c r="A105" s="596"/>
      <c r="B105" s="596"/>
    </row>
    <row r="106" spans="1:2" x14ac:dyDescent="0.25">
      <c r="A106" s="596"/>
      <c r="B106" s="596"/>
    </row>
    <row r="107" spans="1:2" x14ac:dyDescent="0.25">
      <c r="A107" s="596"/>
      <c r="B107" s="596"/>
    </row>
    <row r="108" spans="1:2" x14ac:dyDescent="0.25">
      <c r="A108" s="596"/>
      <c r="B108" s="596"/>
    </row>
    <row r="109" spans="1:2" x14ac:dyDescent="0.25">
      <c r="A109" s="596"/>
      <c r="B109" s="596"/>
    </row>
    <row r="110" spans="1:2" x14ac:dyDescent="0.25">
      <c r="A110" s="596"/>
      <c r="B110" s="596"/>
    </row>
    <row r="111" spans="1:2" x14ac:dyDescent="0.25">
      <c r="A111" s="596"/>
      <c r="B111" s="596"/>
    </row>
    <row r="112" spans="1:2" x14ac:dyDescent="0.25">
      <c r="A112" s="596"/>
      <c r="B112" s="596"/>
    </row>
    <row r="113" spans="1:2" x14ac:dyDescent="0.25">
      <c r="A113" s="596"/>
      <c r="B113" s="596"/>
    </row>
    <row r="114" spans="1:2" x14ac:dyDescent="0.25">
      <c r="A114" s="596"/>
      <c r="B114" s="596"/>
    </row>
    <row r="115" spans="1:2" x14ac:dyDescent="0.25">
      <c r="A115" s="596"/>
      <c r="B115" s="596"/>
    </row>
    <row r="116" spans="1:2" x14ac:dyDescent="0.25">
      <c r="A116" s="596"/>
      <c r="B116" s="596"/>
    </row>
    <row r="117" spans="1:2" x14ac:dyDescent="0.25">
      <c r="A117" s="596"/>
      <c r="B117" s="596"/>
    </row>
    <row r="118" spans="1:2" x14ac:dyDescent="0.25">
      <c r="A118" s="596"/>
      <c r="B118" s="596"/>
    </row>
    <row r="119" spans="1:2" x14ac:dyDescent="0.25">
      <c r="A119" s="596"/>
      <c r="B119" s="596"/>
    </row>
    <row r="120" spans="1:2" x14ac:dyDescent="0.25">
      <c r="A120" s="596"/>
      <c r="B120" s="596"/>
    </row>
    <row r="121" spans="1:2" x14ac:dyDescent="0.25">
      <c r="A121" s="596"/>
      <c r="B121" s="596"/>
    </row>
    <row r="122" spans="1:2" x14ac:dyDescent="0.25">
      <c r="A122" s="596"/>
      <c r="B122" s="596"/>
    </row>
    <row r="123" spans="1:2" x14ac:dyDescent="0.25">
      <c r="A123" s="596"/>
      <c r="B123" s="596"/>
    </row>
    <row r="124" spans="1:2" x14ac:dyDescent="0.25">
      <c r="A124" s="596"/>
      <c r="B124" s="596"/>
    </row>
    <row r="125" spans="1:2" x14ac:dyDescent="0.25">
      <c r="A125" s="596"/>
      <c r="B125" s="596"/>
    </row>
    <row r="126" spans="1:2" x14ac:dyDescent="0.25">
      <c r="A126" s="596"/>
      <c r="B126" s="596"/>
    </row>
    <row r="127" spans="1:2" x14ac:dyDescent="0.25">
      <c r="A127" s="596"/>
      <c r="B127" s="596"/>
    </row>
    <row r="128" spans="1:2" x14ac:dyDescent="0.25">
      <c r="A128" s="596"/>
      <c r="B128" s="596"/>
    </row>
    <row r="129" spans="1:2" x14ac:dyDescent="0.25">
      <c r="A129" s="596"/>
      <c r="B129" s="596"/>
    </row>
    <row r="130" spans="1:2" x14ac:dyDescent="0.25">
      <c r="A130" s="596"/>
      <c r="B130" s="596"/>
    </row>
    <row r="131" spans="1:2" x14ac:dyDescent="0.25">
      <c r="A131" s="596"/>
      <c r="B131" s="596"/>
    </row>
    <row r="132" spans="1:2" x14ac:dyDescent="0.25">
      <c r="A132" s="596"/>
      <c r="B132" s="596"/>
    </row>
    <row r="133" spans="1:2" x14ac:dyDescent="0.25">
      <c r="A133" s="596"/>
      <c r="B133" s="596"/>
    </row>
    <row r="134" spans="1:2" x14ac:dyDescent="0.25">
      <c r="A134" s="596"/>
      <c r="B134" s="596"/>
    </row>
    <row r="135" spans="1:2" x14ac:dyDescent="0.25">
      <c r="A135" s="596"/>
      <c r="B135" s="596"/>
    </row>
    <row r="136" spans="1:2" x14ac:dyDescent="0.25">
      <c r="A136" s="596"/>
      <c r="B136" s="596"/>
    </row>
    <row r="137" spans="1:2" x14ac:dyDescent="0.25">
      <c r="A137" s="596"/>
      <c r="B137" s="596"/>
    </row>
    <row r="138" spans="1:2" x14ac:dyDescent="0.25">
      <c r="A138" s="596"/>
      <c r="B138" s="596"/>
    </row>
    <row r="139" spans="1:2" x14ac:dyDescent="0.25">
      <c r="A139" s="596"/>
      <c r="B139" s="596"/>
    </row>
    <row r="140" spans="1:2" x14ac:dyDescent="0.25">
      <c r="A140" s="596"/>
      <c r="B140" s="596"/>
    </row>
    <row r="141" spans="1:2" x14ac:dyDescent="0.25">
      <c r="A141" s="596"/>
      <c r="B141" s="596"/>
    </row>
    <row r="142" spans="1:2" x14ac:dyDescent="0.25">
      <c r="A142" s="596"/>
      <c r="B142" s="596"/>
    </row>
    <row r="143" spans="1:2" x14ac:dyDescent="0.25">
      <c r="A143" s="596"/>
      <c r="B143" s="596"/>
    </row>
    <row r="144" spans="1:2" x14ac:dyDescent="0.25">
      <c r="A144" s="596"/>
      <c r="B144" s="596"/>
    </row>
    <row r="145" spans="1:2" x14ac:dyDescent="0.25">
      <c r="A145" s="596"/>
      <c r="B145" s="596"/>
    </row>
    <row r="146" spans="1:2" x14ac:dyDescent="0.25">
      <c r="A146" s="596"/>
      <c r="B146" s="596"/>
    </row>
    <row r="147" spans="1:2" x14ac:dyDescent="0.25">
      <c r="A147" s="596"/>
      <c r="B147" s="596"/>
    </row>
    <row r="148" spans="1:2" x14ac:dyDescent="0.25">
      <c r="A148" s="596"/>
      <c r="B148" s="596"/>
    </row>
    <row r="149" spans="1:2" x14ac:dyDescent="0.25">
      <c r="A149" s="596"/>
      <c r="B149" s="596"/>
    </row>
    <row r="150" spans="1:2" x14ac:dyDescent="0.25">
      <c r="A150" s="596"/>
      <c r="B150" s="596"/>
    </row>
    <row r="151" spans="1:2" x14ac:dyDescent="0.25">
      <c r="A151" s="596"/>
      <c r="B151" s="596"/>
    </row>
    <row r="152" spans="1:2" x14ac:dyDescent="0.25">
      <c r="A152" s="596"/>
      <c r="B152" s="596"/>
    </row>
    <row r="153" spans="1:2" x14ac:dyDescent="0.25">
      <c r="A153" s="596"/>
      <c r="B153" s="596"/>
    </row>
    <row r="154" spans="1:2" x14ac:dyDescent="0.25">
      <c r="A154" s="596"/>
      <c r="B154" s="596"/>
    </row>
    <row r="155" spans="1:2" x14ac:dyDescent="0.25">
      <c r="A155" s="596"/>
      <c r="B155" s="596"/>
    </row>
    <row r="156" spans="1:2" x14ac:dyDescent="0.25">
      <c r="A156" s="596"/>
      <c r="B156" s="596"/>
    </row>
    <row r="157" spans="1:2" x14ac:dyDescent="0.25">
      <c r="A157" s="596"/>
      <c r="B157" s="596"/>
    </row>
    <row r="158" spans="1:2" x14ac:dyDescent="0.25">
      <c r="A158" s="596"/>
      <c r="B158" s="596"/>
    </row>
    <row r="159" spans="1:2" x14ac:dyDescent="0.25">
      <c r="A159" s="596"/>
      <c r="B159" s="596"/>
    </row>
    <row r="160" spans="1:2" x14ac:dyDescent="0.25">
      <c r="A160" s="596"/>
      <c r="B160" s="596"/>
    </row>
    <row r="161" spans="1:2" x14ac:dyDescent="0.25">
      <c r="A161" s="596"/>
      <c r="B161" s="596"/>
    </row>
    <row r="162" spans="1:2" x14ac:dyDescent="0.25">
      <c r="A162" s="596"/>
      <c r="B162" s="596"/>
    </row>
    <row r="163" spans="1:2" x14ac:dyDescent="0.25">
      <c r="A163" s="596"/>
      <c r="B163" s="596"/>
    </row>
    <row r="164" spans="1:2" x14ac:dyDescent="0.25">
      <c r="A164" s="596"/>
      <c r="B164" s="596"/>
    </row>
    <row r="165" spans="1:2" x14ac:dyDescent="0.25">
      <c r="A165" s="596"/>
      <c r="B165" s="596"/>
    </row>
    <row r="166" spans="1:2" x14ac:dyDescent="0.25">
      <c r="A166" s="596"/>
      <c r="B166" s="596"/>
    </row>
    <row r="167" spans="1:2" x14ac:dyDescent="0.25">
      <c r="A167" s="596"/>
      <c r="B167" s="596"/>
    </row>
    <row r="168" spans="1:2" x14ac:dyDescent="0.25">
      <c r="A168" s="596"/>
      <c r="B168" s="596"/>
    </row>
    <row r="169" spans="1:2" x14ac:dyDescent="0.25">
      <c r="A169" s="596"/>
      <c r="B169" s="596"/>
    </row>
    <row r="170" spans="1:2" x14ac:dyDescent="0.25">
      <c r="A170" s="596"/>
      <c r="B170" s="596"/>
    </row>
    <row r="171" spans="1:2" x14ac:dyDescent="0.25">
      <c r="A171" s="596"/>
      <c r="B171" s="596"/>
    </row>
    <row r="172" spans="1:2" x14ac:dyDescent="0.25">
      <c r="A172" s="596"/>
      <c r="B172" s="596"/>
    </row>
    <row r="173" spans="1:2" x14ac:dyDescent="0.25">
      <c r="A173" s="596"/>
      <c r="B173" s="596"/>
    </row>
    <row r="174" spans="1:2" x14ac:dyDescent="0.25">
      <c r="A174" s="596"/>
      <c r="B174" s="596"/>
    </row>
    <row r="175" spans="1:2" x14ac:dyDescent="0.25">
      <c r="A175" s="596"/>
      <c r="B175" s="596"/>
    </row>
    <row r="176" spans="1:2" x14ac:dyDescent="0.25">
      <c r="A176" s="596"/>
      <c r="B176" s="596"/>
    </row>
    <row r="177" spans="1:2" x14ac:dyDescent="0.25">
      <c r="A177" s="596"/>
      <c r="B177" s="596"/>
    </row>
    <row r="178" spans="1:2" x14ac:dyDescent="0.25">
      <c r="A178" s="596"/>
      <c r="B178" s="596"/>
    </row>
    <row r="179" spans="1:2" x14ac:dyDescent="0.25">
      <c r="A179" s="596"/>
      <c r="B179" s="596"/>
    </row>
    <row r="180" spans="1:2" x14ac:dyDescent="0.25">
      <c r="A180" s="596"/>
      <c r="B180" s="596"/>
    </row>
    <row r="181" spans="1:2" x14ac:dyDescent="0.25">
      <c r="A181" s="596"/>
      <c r="B181" s="596"/>
    </row>
    <row r="182" spans="1:2" x14ac:dyDescent="0.25">
      <c r="A182" s="596"/>
      <c r="B182" s="596"/>
    </row>
    <row r="183" spans="1:2" x14ac:dyDescent="0.25">
      <c r="A183" s="596"/>
      <c r="B183" s="596"/>
    </row>
    <row r="184" spans="1:2" x14ac:dyDescent="0.25">
      <c r="A184" s="596"/>
      <c r="B184" s="596"/>
    </row>
    <row r="185" spans="1:2" x14ac:dyDescent="0.25">
      <c r="A185" s="596"/>
      <c r="B185" s="596"/>
    </row>
    <row r="186" spans="1:2" x14ac:dyDescent="0.25">
      <c r="A186" s="596"/>
      <c r="B186" s="596"/>
    </row>
    <row r="187" spans="1:2" x14ac:dyDescent="0.25">
      <c r="A187" s="596"/>
      <c r="B187" s="596"/>
    </row>
    <row r="188" spans="1:2" x14ac:dyDescent="0.25">
      <c r="A188" s="596"/>
      <c r="B188" s="596"/>
    </row>
    <row r="189" spans="1:2" x14ac:dyDescent="0.25">
      <c r="A189" s="596"/>
      <c r="B189" s="596"/>
    </row>
    <row r="190" spans="1:2" x14ac:dyDescent="0.25">
      <c r="A190" s="596"/>
      <c r="B190" s="596"/>
    </row>
    <row r="191" spans="1:2" x14ac:dyDescent="0.25">
      <c r="A191" s="596"/>
      <c r="B191" s="596"/>
    </row>
    <row r="192" spans="1:2" x14ac:dyDescent="0.25">
      <c r="A192" s="596"/>
      <c r="B192" s="596"/>
    </row>
    <row r="193" spans="1:2" x14ac:dyDescent="0.25">
      <c r="A193" s="596"/>
      <c r="B193" s="596"/>
    </row>
    <row r="194" spans="1:2" x14ac:dyDescent="0.25">
      <c r="A194" s="596"/>
      <c r="B194" s="596"/>
    </row>
    <row r="195" spans="1:2" x14ac:dyDescent="0.25">
      <c r="A195" s="596"/>
      <c r="B195" s="596"/>
    </row>
    <row r="196" spans="1:2" x14ac:dyDescent="0.25">
      <c r="A196" s="596"/>
      <c r="B196" s="596"/>
    </row>
    <row r="197" spans="1:2" x14ac:dyDescent="0.25">
      <c r="A197" s="596"/>
      <c r="B197" s="596"/>
    </row>
    <row r="198" spans="1:2" x14ac:dyDescent="0.25">
      <c r="A198" s="596"/>
      <c r="B198" s="596"/>
    </row>
    <row r="199" spans="1:2" x14ac:dyDescent="0.25">
      <c r="A199" s="596"/>
      <c r="B199" s="596"/>
    </row>
    <row r="200" spans="1:2" x14ac:dyDescent="0.25">
      <c r="A200" s="596"/>
      <c r="B200" s="596"/>
    </row>
    <row r="201" spans="1:2" x14ac:dyDescent="0.25">
      <c r="A201" s="596"/>
      <c r="B201" s="596"/>
    </row>
    <row r="202" spans="1:2" x14ac:dyDescent="0.25">
      <c r="A202" s="596"/>
      <c r="B202" s="596"/>
    </row>
    <row r="203" spans="1:2" x14ac:dyDescent="0.25">
      <c r="A203" s="596"/>
      <c r="B203" s="596"/>
    </row>
    <row r="204" spans="1:2" x14ac:dyDescent="0.25">
      <c r="A204" s="596"/>
      <c r="B204" s="596"/>
    </row>
    <row r="205" spans="1:2" x14ac:dyDescent="0.25">
      <c r="A205" s="596"/>
      <c r="B205" s="596"/>
    </row>
    <row r="206" spans="1:2" x14ac:dyDescent="0.25">
      <c r="A206" s="596"/>
      <c r="B206" s="596"/>
    </row>
    <row r="207" spans="1:2" x14ac:dyDescent="0.25">
      <c r="A207" s="596"/>
      <c r="B207" s="596"/>
    </row>
    <row r="208" spans="1:2" x14ac:dyDescent="0.25">
      <c r="A208" s="596"/>
      <c r="B208" s="596"/>
    </row>
    <row r="209" spans="1:2" x14ac:dyDescent="0.25">
      <c r="A209" s="596"/>
      <c r="B209" s="596"/>
    </row>
    <row r="210" spans="1:2" x14ac:dyDescent="0.25">
      <c r="A210" s="596"/>
      <c r="B210" s="596"/>
    </row>
    <row r="211" spans="1:2" x14ac:dyDescent="0.25">
      <c r="A211" s="596"/>
      <c r="B211" s="596"/>
    </row>
    <row r="212" spans="1:2" x14ac:dyDescent="0.25">
      <c r="A212" s="596"/>
      <c r="B212" s="596"/>
    </row>
    <row r="213" spans="1:2" x14ac:dyDescent="0.25">
      <c r="A213" s="596"/>
      <c r="B213" s="596"/>
    </row>
    <row r="214" spans="1:2" x14ac:dyDescent="0.25">
      <c r="A214" s="596"/>
      <c r="B214" s="596"/>
    </row>
    <row r="215" spans="1:2" x14ac:dyDescent="0.25">
      <c r="A215" s="596"/>
      <c r="B215" s="596"/>
    </row>
    <row r="216" spans="1:2" x14ac:dyDescent="0.25">
      <c r="A216" s="596"/>
      <c r="B216" s="596"/>
    </row>
    <row r="217" spans="1:2" x14ac:dyDescent="0.25">
      <c r="A217" s="596"/>
      <c r="B217" s="596"/>
    </row>
    <row r="218" spans="1:2" x14ac:dyDescent="0.25">
      <c r="A218" s="596"/>
      <c r="B218" s="596"/>
    </row>
    <row r="219" spans="1:2" x14ac:dyDescent="0.25">
      <c r="A219" s="596"/>
      <c r="B219" s="596"/>
    </row>
    <row r="220" spans="1:2" x14ac:dyDescent="0.25">
      <c r="A220" s="596"/>
      <c r="B220" s="596"/>
    </row>
    <row r="221" spans="1:2" x14ac:dyDescent="0.25">
      <c r="A221" s="596"/>
      <c r="B221" s="596"/>
    </row>
    <row r="222" spans="1:2" x14ac:dyDescent="0.25">
      <c r="A222" s="596"/>
      <c r="B222" s="596"/>
    </row>
    <row r="223" spans="1:2" x14ac:dyDescent="0.25">
      <c r="A223" s="596"/>
      <c r="B223" s="596"/>
    </row>
    <row r="224" spans="1:2" x14ac:dyDescent="0.25">
      <c r="A224" s="596"/>
      <c r="B224" s="596"/>
    </row>
    <row r="225" spans="1:2" x14ac:dyDescent="0.25">
      <c r="A225" s="596"/>
      <c r="B225" s="596"/>
    </row>
    <row r="226" spans="1:2" x14ac:dyDescent="0.25">
      <c r="A226" s="596"/>
      <c r="B226" s="596"/>
    </row>
    <row r="227" spans="1:2" x14ac:dyDescent="0.25">
      <c r="A227" s="596"/>
      <c r="B227" s="596"/>
    </row>
    <row r="228" spans="1:2" x14ac:dyDescent="0.25">
      <c r="A228" s="596"/>
      <c r="B228" s="596"/>
    </row>
    <row r="229" spans="1:2" x14ac:dyDescent="0.25">
      <c r="A229" s="596"/>
      <c r="B229" s="596"/>
    </row>
    <row r="230" spans="1:2" x14ac:dyDescent="0.25">
      <c r="A230" s="596"/>
      <c r="B230" s="596"/>
    </row>
    <row r="231" spans="1:2" x14ac:dyDescent="0.25">
      <c r="A231" s="596"/>
      <c r="B231" s="596"/>
    </row>
    <row r="232" spans="1:2" x14ac:dyDescent="0.25">
      <c r="A232" s="596"/>
      <c r="B232" s="596"/>
    </row>
    <row r="233" spans="1:2" x14ac:dyDescent="0.25">
      <c r="A233" s="596"/>
      <c r="B233" s="596"/>
    </row>
    <row r="234" spans="1:2" x14ac:dyDescent="0.25">
      <c r="A234" s="596"/>
      <c r="B234" s="596"/>
    </row>
    <row r="235" spans="1:2" x14ac:dyDescent="0.25">
      <c r="A235" s="596"/>
      <c r="B235" s="596"/>
    </row>
    <row r="236" spans="1:2" x14ac:dyDescent="0.25">
      <c r="A236" s="596"/>
      <c r="B236" s="596"/>
    </row>
    <row r="237" spans="1:2" x14ac:dyDescent="0.25">
      <c r="A237" s="596"/>
      <c r="B237" s="596"/>
    </row>
    <row r="238" spans="1:2" x14ac:dyDescent="0.25">
      <c r="A238" s="596"/>
      <c r="B238" s="596"/>
    </row>
    <row r="239" spans="1:2" x14ac:dyDescent="0.25">
      <c r="A239" s="596"/>
      <c r="B239" s="596"/>
    </row>
    <row r="240" spans="1:2" x14ac:dyDescent="0.25">
      <c r="A240" s="596"/>
      <c r="B240" s="596"/>
    </row>
    <row r="241" spans="1:2" x14ac:dyDescent="0.25">
      <c r="A241" s="596"/>
      <c r="B241" s="596"/>
    </row>
    <row r="242" spans="1:2" x14ac:dyDescent="0.25">
      <c r="A242" s="596"/>
      <c r="B242" s="596"/>
    </row>
    <row r="243" spans="1:2" x14ac:dyDescent="0.25">
      <c r="A243" s="596"/>
      <c r="B243" s="596"/>
    </row>
    <row r="244" spans="1:2" x14ac:dyDescent="0.25">
      <c r="A244" s="596"/>
      <c r="B244" s="596"/>
    </row>
    <row r="245" spans="1:2" x14ac:dyDescent="0.25">
      <c r="A245" s="596"/>
      <c r="B245" s="596"/>
    </row>
    <row r="246" spans="1:2" x14ac:dyDescent="0.25">
      <c r="A246" s="596"/>
      <c r="B246" s="596"/>
    </row>
    <row r="247" spans="1:2" x14ac:dyDescent="0.25">
      <c r="A247" s="596"/>
      <c r="B247" s="596"/>
    </row>
    <row r="248" spans="1:2" x14ac:dyDescent="0.25">
      <c r="A248" s="596"/>
      <c r="B248" s="596"/>
    </row>
    <row r="249" spans="1:2" x14ac:dyDescent="0.25">
      <c r="A249" s="596"/>
      <c r="B249" s="596"/>
    </row>
    <row r="250" spans="1:2" x14ac:dyDescent="0.25">
      <c r="A250" s="596"/>
      <c r="B250" s="596"/>
    </row>
    <row r="251" spans="1:2" x14ac:dyDescent="0.25">
      <c r="A251" s="596"/>
      <c r="B251" s="596"/>
    </row>
    <row r="252" spans="1:2" x14ac:dyDescent="0.25">
      <c r="A252" s="596"/>
      <c r="B252" s="596"/>
    </row>
    <row r="253" spans="1:2" x14ac:dyDescent="0.25">
      <c r="A253" s="596"/>
      <c r="B253" s="596"/>
    </row>
    <row r="254" spans="1:2" x14ac:dyDescent="0.25">
      <c r="A254" s="596"/>
      <c r="B254" s="596"/>
    </row>
    <row r="255" spans="1:2" x14ac:dyDescent="0.25">
      <c r="A255" s="596"/>
      <c r="B255" s="596"/>
    </row>
    <row r="256" spans="1:2" x14ac:dyDescent="0.25">
      <c r="A256" s="596"/>
      <c r="B256" s="596"/>
    </row>
    <row r="257" spans="1:2" x14ac:dyDescent="0.25">
      <c r="A257" s="596"/>
      <c r="B257" s="596"/>
    </row>
    <row r="258" spans="1:2" x14ac:dyDescent="0.25">
      <c r="A258" s="596"/>
      <c r="B258" s="596"/>
    </row>
    <row r="259" spans="1:2" x14ac:dyDescent="0.25">
      <c r="A259" s="596"/>
      <c r="B259" s="596"/>
    </row>
    <row r="260" spans="1:2" x14ac:dyDescent="0.25">
      <c r="A260" s="596"/>
      <c r="B260" s="596"/>
    </row>
    <row r="261" spans="1:2" x14ac:dyDescent="0.25">
      <c r="A261" s="596"/>
      <c r="B261" s="596"/>
    </row>
    <row r="262" spans="1:2" x14ac:dyDescent="0.25">
      <c r="A262" s="596"/>
      <c r="B262" s="596"/>
    </row>
    <row r="263" spans="1:2" x14ac:dyDescent="0.25">
      <c r="A263" s="596"/>
      <c r="B263" s="596"/>
    </row>
    <row r="264" spans="1:2" x14ac:dyDescent="0.25">
      <c r="A264" s="596"/>
      <c r="B264" s="596"/>
    </row>
    <row r="265" spans="1:2" x14ac:dyDescent="0.25">
      <c r="A265" s="596"/>
      <c r="B265" s="596"/>
    </row>
    <row r="266" spans="1:2" x14ac:dyDescent="0.25">
      <c r="A266" s="596"/>
      <c r="B266" s="596"/>
    </row>
    <row r="267" spans="1:2" x14ac:dyDescent="0.25">
      <c r="A267" s="596"/>
      <c r="B267" s="596"/>
    </row>
    <row r="268" spans="1:2" x14ac:dyDescent="0.25">
      <c r="A268" s="596"/>
      <c r="B268" s="596"/>
    </row>
  </sheetData>
  <sheetProtection algorithmName="SHA-512" hashValue="QLC2SDaFcQxlwCQPKiq08V8+AxGqEshXrv0TQG4XxNmFsPuvMBImDF+IM8DzxM/UfrfzLddYkRvT8E9ZuZxZ8A==" saltValue="RbcroefZBG4lGkMW4h1tKw==" spinCount="100000" sheet="1" objects="1" scenarios="1"/>
  <protectedRanges>
    <protectedRange sqref="E59 E34:E37" name="Range1_1"/>
  </protectedRanges>
  <mergeCells count="19">
    <mergeCell ref="B1:G1"/>
    <mergeCell ref="C22:F22"/>
    <mergeCell ref="A3:G3"/>
    <mergeCell ref="C11:F11"/>
    <mergeCell ref="B38:G38"/>
    <mergeCell ref="D13:F13"/>
    <mergeCell ref="D15:F15"/>
    <mergeCell ref="D14:F14"/>
    <mergeCell ref="D16:F16"/>
    <mergeCell ref="D17:F17"/>
    <mergeCell ref="B5:G5"/>
    <mergeCell ref="B59:G59"/>
    <mergeCell ref="C35:F35"/>
    <mergeCell ref="B4:G4"/>
    <mergeCell ref="C24:F24"/>
    <mergeCell ref="C46:F46"/>
    <mergeCell ref="A44:H44"/>
    <mergeCell ref="D18:F18"/>
    <mergeCell ref="C47:F49"/>
  </mergeCells>
  <phoneticPr fontId="135" type="noConversion"/>
  <printOptions horizontalCentered="1"/>
  <pageMargins left="0.25" right="0.25" top="0.5" bottom="0.5" header="0.3" footer="0.3"/>
  <pageSetup scale="66" orientation="portrait" r:id="rId1"/>
  <rowBreaks count="1" manualBreakCount="1">
    <brk id="42" max="16383" man="1"/>
  </rowBreaks>
  <colBreaks count="1" manualBreakCount="1">
    <brk id="1" max="56" man="1"/>
  </colBreaks>
  <drawing r:id="rId2"/>
  <extLst>
    <ext xmlns:mx="http://schemas.microsoft.com/office/mac/excel/2008/main" uri="http://schemas.microsoft.com/office/mac/excel/2008/main">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5B520-A40D-43F3-8F46-08B379B1E963}">
  <sheetPr codeName="Sheet21">
    <tabColor theme="0"/>
  </sheetPr>
  <dimension ref="A1:J51"/>
  <sheetViews>
    <sheetView showWhiteSpace="0" view="pageLayout" zoomScaleNormal="90" workbookViewId="0">
      <selection activeCell="D28" sqref="D28"/>
    </sheetView>
  </sheetViews>
  <sheetFormatPr defaultColWidth="8.85546875" defaultRowHeight="12.75" x14ac:dyDescent="0.2"/>
  <cols>
    <col min="1" max="1" width="6.28515625" style="65" bestFit="1" customWidth="1"/>
    <col min="2" max="2" width="17.42578125" style="66" customWidth="1"/>
    <col min="3" max="3" width="8.85546875" style="66" customWidth="1"/>
    <col min="4" max="4" width="26.7109375" style="67" customWidth="1"/>
    <col min="5" max="5" width="25.140625" style="67" customWidth="1"/>
    <col min="6" max="6" width="18" style="67" customWidth="1"/>
    <col min="7" max="8" width="8.85546875" style="67"/>
    <col min="9" max="9" width="14" style="67" customWidth="1"/>
    <col min="10" max="16384" width="8.85546875" style="67"/>
  </cols>
  <sheetData>
    <row r="1" spans="1:10" s="63" customFormat="1" ht="15.75" x14ac:dyDescent="0.2">
      <c r="A1" s="1198" t="s">
        <v>151</v>
      </c>
      <c r="B1" s="1198"/>
      <c r="C1" s="1198"/>
      <c r="D1" s="1198"/>
      <c r="E1" s="1198"/>
      <c r="F1" s="1198"/>
      <c r="G1" s="68"/>
      <c r="H1" s="68"/>
      <c r="I1" s="68"/>
    </row>
    <row r="2" spans="1:10" s="63" customFormat="1" ht="14.25" x14ac:dyDescent="0.2">
      <c r="A2" s="1199" t="s">
        <v>152</v>
      </c>
      <c r="B2" s="1199"/>
      <c r="C2" s="1199"/>
      <c r="D2" s="1199"/>
      <c r="E2" s="1199"/>
      <c r="F2" s="1199"/>
      <c r="G2" s="1155"/>
      <c r="H2" s="1155"/>
      <c r="I2" s="1155"/>
    </row>
    <row r="3" spans="1:10" s="63" customFormat="1" ht="15.75" x14ac:dyDescent="0.2">
      <c r="A3" s="1200" t="s">
        <v>509</v>
      </c>
      <c r="B3" s="1200"/>
      <c r="C3" s="1200"/>
      <c r="D3" s="1200"/>
      <c r="E3" s="1200"/>
      <c r="F3" s="1200"/>
      <c r="G3" s="1156"/>
      <c r="H3" s="1156"/>
      <c r="I3" s="1156"/>
    </row>
    <row r="4" spans="1:10" s="63" customFormat="1" ht="19.5" x14ac:dyDescent="0.2">
      <c r="A4" s="1206" t="s">
        <v>428</v>
      </c>
      <c r="B4" s="1206"/>
      <c r="C4" s="1206"/>
      <c r="D4" s="1206"/>
      <c r="E4" s="1206"/>
      <c r="F4" s="1206"/>
      <c r="G4" s="1157"/>
      <c r="H4" s="1157"/>
      <c r="I4" s="1157"/>
    </row>
    <row r="5" spans="1:10" s="63" customFormat="1" ht="19.5" x14ac:dyDescent="0.2">
      <c r="A5" s="1206" t="s">
        <v>429</v>
      </c>
      <c r="B5" s="1206"/>
      <c r="C5" s="1206"/>
      <c r="D5" s="1206"/>
      <c r="E5" s="1206"/>
      <c r="F5" s="1206"/>
      <c r="G5" s="1157"/>
      <c r="H5" s="1157"/>
      <c r="I5" s="1157"/>
    </row>
    <row r="6" spans="1:10" s="63" customFormat="1" ht="16.5" customHeight="1" x14ac:dyDescent="0.2">
      <c r="A6" s="1205" t="s">
        <v>427</v>
      </c>
      <c r="B6" s="1205"/>
      <c r="C6" s="1205"/>
      <c r="D6" s="1205"/>
      <c r="E6" s="1205"/>
      <c r="F6" s="1205"/>
      <c r="G6" s="1157"/>
      <c r="H6" s="1157"/>
      <c r="I6" s="1152"/>
    </row>
    <row r="7" spans="1:10" s="63" customFormat="1" ht="13.5" customHeight="1" thickBot="1" x14ac:dyDescent="0.25">
      <c r="A7" s="1542" t="s">
        <v>510</v>
      </c>
      <c r="B7" s="1542"/>
      <c r="C7" s="1542"/>
      <c r="D7" s="1542"/>
      <c r="E7" s="1542"/>
      <c r="F7" s="1542"/>
      <c r="G7" s="1157"/>
      <c r="H7" s="1157"/>
      <c r="I7" s="1153"/>
    </row>
    <row r="8" spans="1:10" s="63" customFormat="1" ht="24.75" thickBot="1" x14ac:dyDescent="0.25">
      <c r="A8" s="1202" t="s">
        <v>425</v>
      </c>
      <c r="B8" s="1203"/>
      <c r="C8" s="1203"/>
      <c r="D8" s="1203"/>
      <c r="E8" s="1203"/>
      <c r="F8" s="1204"/>
      <c r="G8" s="1157"/>
      <c r="H8" s="1157"/>
      <c r="I8" s="76"/>
    </row>
    <row r="9" spans="1:10" s="63" customFormat="1" ht="17.25" customHeight="1" x14ac:dyDescent="0.2">
      <c r="A9" s="1541" t="s">
        <v>140</v>
      </c>
      <c r="B9" s="1541"/>
      <c r="C9" s="1541"/>
      <c r="D9" s="1541"/>
      <c r="E9" s="1541"/>
      <c r="F9" s="1541"/>
      <c r="G9" s="1154"/>
      <c r="H9" s="1154"/>
      <c r="I9" s="1154"/>
    </row>
    <row r="10" spans="1:10" s="63" customFormat="1" ht="16.5" customHeight="1" thickBot="1" x14ac:dyDescent="0.25">
      <c r="A10" s="82"/>
      <c r="B10" s="83"/>
      <c r="C10" s="83"/>
      <c r="D10" s="76"/>
      <c r="E10" s="76"/>
      <c r="F10" s="76"/>
      <c r="G10" s="76"/>
      <c r="H10" s="76"/>
      <c r="I10" s="76"/>
    </row>
    <row r="11" spans="1:10" s="63" customFormat="1" ht="16.5" thickBot="1" x14ac:dyDescent="0.25">
      <c r="A11" s="1194" t="s">
        <v>609</v>
      </c>
      <c r="B11" s="1195"/>
      <c r="C11" s="1195"/>
      <c r="D11" s="1195"/>
      <c r="E11" s="1195"/>
      <c r="F11" s="1196"/>
      <c r="G11" s="76"/>
      <c r="H11" s="76"/>
      <c r="I11" s="68"/>
    </row>
    <row r="12" spans="1:10" customFormat="1" x14ac:dyDescent="0.2"/>
    <row r="13" spans="1:10" s="63" customFormat="1" ht="15.75" x14ac:dyDescent="0.2">
      <c r="A13" s="1159" t="s">
        <v>629</v>
      </c>
      <c r="B13" s="1159" t="s">
        <v>628</v>
      </c>
      <c r="C13" s="1159" t="s">
        <v>630</v>
      </c>
      <c r="D13" s="1159" t="s">
        <v>144</v>
      </c>
      <c r="E13" s="1159" t="s">
        <v>631</v>
      </c>
      <c r="F13" s="1159" t="s">
        <v>632</v>
      </c>
      <c r="G13" s="76"/>
      <c r="H13" s="76"/>
      <c r="I13" s="68"/>
    </row>
    <row r="14" spans="1:10" s="63" customFormat="1" ht="13.5" customHeight="1" x14ac:dyDescent="0.2">
      <c r="A14" s="82"/>
      <c r="B14" s="83"/>
      <c r="C14" s="83"/>
      <c r="D14" s="76"/>
      <c r="E14" s="76"/>
      <c r="F14" s="76"/>
      <c r="G14" s="76"/>
      <c r="H14" s="76"/>
      <c r="I14" s="76"/>
      <c r="J14" s="64"/>
    </row>
    <row r="15" spans="1:10" s="480" customFormat="1" x14ac:dyDescent="0.2">
      <c r="A15" t="s">
        <v>610</v>
      </c>
      <c r="B15" s="480" t="s">
        <v>611</v>
      </c>
      <c r="C15" s="1158" t="s">
        <v>626</v>
      </c>
      <c r="D15" t="s">
        <v>633</v>
      </c>
      <c r="E15" s="1160" t="s">
        <v>612</v>
      </c>
      <c r="F15" s="62" t="s">
        <v>613</v>
      </c>
      <c r="H15"/>
      <c r="I15" s="828"/>
    </row>
    <row r="16" spans="1:10" s="480" customFormat="1" ht="19.5" customHeight="1" x14ac:dyDescent="0.2">
      <c r="A16"/>
      <c r="B16"/>
      <c r="C16"/>
      <c r="D16"/>
      <c r="E16"/>
      <c r="F16" s="62"/>
      <c r="G16"/>
      <c r="H16"/>
      <c r="I16" s="189"/>
    </row>
    <row r="17" spans="1:9" s="480" customFormat="1" x14ac:dyDescent="0.2">
      <c r="A17" t="s">
        <v>610</v>
      </c>
      <c r="B17" t="s">
        <v>614</v>
      </c>
      <c r="C17" s="25" t="s">
        <v>216</v>
      </c>
      <c r="D17" t="s">
        <v>615</v>
      </c>
      <c r="E17" s="1160" t="s">
        <v>616</v>
      </c>
      <c r="F17" s="62" t="s">
        <v>617</v>
      </c>
      <c r="G17"/>
      <c r="H17"/>
      <c r="I17" s="189"/>
    </row>
    <row r="18" spans="1:9" s="480" customFormat="1" ht="17.25" customHeight="1" x14ac:dyDescent="0.2">
      <c r="A18"/>
      <c r="B18"/>
      <c r="C18"/>
      <c r="D18"/>
      <c r="E18"/>
      <c r="F18"/>
      <c r="G18"/>
      <c r="H18"/>
      <c r="I18" s="189"/>
    </row>
    <row r="19" spans="1:9" s="480" customFormat="1" x14ac:dyDescent="0.2">
      <c r="A19" t="s">
        <v>618</v>
      </c>
      <c r="B19" t="s">
        <v>619</v>
      </c>
      <c r="C19" s="25" t="s">
        <v>585</v>
      </c>
      <c r="D19" t="s">
        <v>620</v>
      </c>
      <c r="E19" s="1160" t="s">
        <v>621</v>
      </c>
      <c r="F19" s="62" t="s">
        <v>622</v>
      </c>
      <c r="G19"/>
      <c r="H19"/>
      <c r="I19" s="189"/>
    </row>
    <row r="20" spans="1:9" s="480" customFormat="1" ht="17.25" customHeight="1" x14ac:dyDescent="0.2">
      <c r="A20"/>
      <c r="B20"/>
      <c r="C20"/>
      <c r="D20"/>
      <c r="E20"/>
      <c r="F20"/>
      <c r="G20"/>
      <c r="H20"/>
      <c r="I20" s="189"/>
    </row>
    <row r="21" spans="1:9" s="480" customFormat="1" x14ac:dyDescent="0.2">
      <c r="A21" t="s">
        <v>618</v>
      </c>
      <c r="B21" t="s">
        <v>623</v>
      </c>
      <c r="C21" s="25" t="s">
        <v>627</v>
      </c>
      <c r="D21" t="s">
        <v>620</v>
      </c>
      <c r="E21" s="1160" t="s">
        <v>624</v>
      </c>
      <c r="F21" s="62" t="s">
        <v>625</v>
      </c>
      <c r="G21"/>
      <c r="H21"/>
      <c r="I21" s="189"/>
    </row>
    <row r="22" spans="1:9" s="480" customFormat="1" x14ac:dyDescent="0.2">
      <c r="A22"/>
      <c r="B22"/>
      <c r="C22"/>
      <c r="D22"/>
      <c r="E22"/>
      <c r="F22"/>
      <c r="G22"/>
      <c r="H22"/>
      <c r="I22" s="189"/>
    </row>
    <row r="23" spans="1:9" s="480" customFormat="1" x14ac:dyDescent="0.2">
      <c r="A23"/>
      <c r="B23"/>
      <c r="C23"/>
      <c r="D23"/>
      <c r="E23"/>
      <c r="F23"/>
      <c r="G23"/>
      <c r="H23"/>
      <c r="I23" s="189"/>
    </row>
    <row r="24" spans="1:9" s="480" customFormat="1" x14ac:dyDescent="0.2">
      <c r="A24"/>
      <c r="B24"/>
      <c r="C24"/>
      <c r="D24"/>
      <c r="E24"/>
      <c r="F24"/>
      <c r="G24"/>
      <c r="H24"/>
      <c r="I24" s="189"/>
    </row>
    <row r="25" spans="1:9" s="480" customFormat="1" x14ac:dyDescent="0.2">
      <c r="A25"/>
      <c r="B25"/>
      <c r="C25"/>
      <c r="D25"/>
      <c r="E25"/>
      <c r="F25"/>
      <c r="G25"/>
      <c r="H25"/>
      <c r="I25" s="189"/>
    </row>
    <row r="26" spans="1:9" s="480" customFormat="1" x14ac:dyDescent="0.2">
      <c r="A26"/>
      <c r="B26"/>
      <c r="C26"/>
      <c r="D26"/>
      <c r="E26"/>
      <c r="F26"/>
      <c r="G26"/>
      <c r="H26"/>
      <c r="I26" s="189"/>
    </row>
    <row r="27" spans="1:9" s="480" customFormat="1" x14ac:dyDescent="0.2">
      <c r="A27"/>
      <c r="B27"/>
      <c r="C27"/>
      <c r="D27"/>
      <c r="E27"/>
      <c r="F27"/>
      <c r="G27"/>
      <c r="H27"/>
      <c r="I27" s="189"/>
    </row>
    <row r="28" spans="1:9" s="480" customFormat="1" x14ac:dyDescent="0.2">
      <c r="A28"/>
      <c r="B28"/>
      <c r="C28"/>
      <c r="D28"/>
      <c r="E28"/>
      <c r="F28"/>
      <c r="G28"/>
      <c r="H28"/>
      <c r="I28" s="189"/>
    </row>
    <row r="29" spans="1:9" s="480" customFormat="1" x14ac:dyDescent="0.2">
      <c r="A29"/>
      <c r="B29"/>
      <c r="C29"/>
      <c r="D29"/>
      <c r="E29"/>
      <c r="F29"/>
      <c r="G29"/>
      <c r="H29"/>
      <c r="I29" s="189"/>
    </row>
    <row r="30" spans="1:9" s="480" customFormat="1" ht="18.75" customHeight="1" x14ac:dyDescent="0.2">
      <c r="A30"/>
      <c r="B30"/>
      <c r="C30"/>
      <c r="D30"/>
      <c r="E30"/>
      <c r="F30"/>
      <c r="G30"/>
      <c r="H30"/>
      <c r="I30" s="189"/>
    </row>
    <row r="31" spans="1:9" s="480" customFormat="1" x14ac:dyDescent="0.2">
      <c r="A31"/>
      <c r="B31"/>
      <c r="C31"/>
      <c r="D31"/>
      <c r="E31"/>
      <c r="F31"/>
      <c r="G31"/>
      <c r="H31"/>
      <c r="I31" s="189"/>
    </row>
    <row r="32" spans="1:9" s="480" customFormat="1" x14ac:dyDescent="0.2">
      <c r="A32"/>
      <c r="B32"/>
      <c r="C32"/>
      <c r="D32"/>
      <c r="E32"/>
      <c r="F32"/>
      <c r="G32"/>
      <c r="H32"/>
      <c r="I32" s="189"/>
    </row>
    <row r="33" spans="1:9" s="480" customFormat="1" x14ac:dyDescent="0.2">
      <c r="A33"/>
      <c r="B33"/>
      <c r="C33"/>
      <c r="D33"/>
      <c r="E33"/>
      <c r="F33"/>
      <c r="G33"/>
      <c r="H33"/>
      <c r="I33" s="189"/>
    </row>
    <row r="34" spans="1:9" s="480" customFormat="1" x14ac:dyDescent="0.2">
      <c r="A34"/>
      <c r="B34"/>
      <c r="C34"/>
      <c r="D34"/>
      <c r="E34"/>
      <c r="F34"/>
      <c r="G34"/>
      <c r="H34"/>
      <c r="I34" s="189"/>
    </row>
    <row r="35" spans="1:9" s="480" customFormat="1" x14ac:dyDescent="0.2">
      <c r="A35"/>
      <c r="B35"/>
      <c r="C35"/>
      <c r="D35"/>
      <c r="E35"/>
      <c r="F35"/>
      <c r="G35"/>
      <c r="H35"/>
      <c r="I35" s="189"/>
    </row>
    <row r="36" spans="1:9" s="480" customFormat="1" x14ac:dyDescent="0.2">
      <c r="A36"/>
      <c r="B36"/>
      <c r="C36"/>
      <c r="D36"/>
      <c r="E36"/>
      <c r="F36"/>
      <c r="G36"/>
      <c r="H36"/>
      <c r="I36" s="189"/>
    </row>
    <row r="37" spans="1:9" s="480" customFormat="1" x14ac:dyDescent="0.2">
      <c r="A37"/>
      <c r="B37"/>
      <c r="C37"/>
      <c r="D37"/>
      <c r="E37"/>
      <c r="F37"/>
      <c r="G37"/>
      <c r="H37"/>
      <c r="I37" s="189"/>
    </row>
    <row r="38" spans="1:9" s="480" customFormat="1" x14ac:dyDescent="0.2">
      <c r="A38"/>
      <c r="B38"/>
      <c r="C38"/>
      <c r="D38"/>
      <c r="E38"/>
      <c r="F38"/>
      <c r="G38"/>
      <c r="H38"/>
      <c r="I38" s="189"/>
    </row>
    <row r="39" spans="1:9" s="480" customFormat="1" x14ac:dyDescent="0.2">
      <c r="A39"/>
      <c r="B39"/>
      <c r="C39"/>
      <c r="D39"/>
      <c r="E39"/>
      <c r="F39"/>
      <c r="G39"/>
      <c r="H39"/>
      <c r="I39" s="189"/>
    </row>
    <row r="40" spans="1:9" s="480" customFormat="1" x14ac:dyDescent="0.2">
      <c r="A40"/>
      <c r="B40"/>
      <c r="C40"/>
      <c r="D40"/>
      <c r="E40"/>
      <c r="F40"/>
      <c r="G40"/>
      <c r="H40"/>
      <c r="I40" s="189"/>
    </row>
    <row r="41" spans="1:9" s="480" customFormat="1" x14ac:dyDescent="0.2">
      <c r="A41"/>
      <c r="B41"/>
      <c r="C41"/>
      <c r="D41"/>
      <c r="E41"/>
      <c r="F41"/>
      <c r="G41"/>
      <c r="H41"/>
      <c r="I41" s="189"/>
    </row>
    <row r="42" spans="1:9" s="480" customFormat="1" x14ac:dyDescent="0.2">
      <c r="A42"/>
      <c r="B42"/>
      <c r="C42"/>
      <c r="D42"/>
      <c r="E42"/>
      <c r="F42"/>
      <c r="G42"/>
      <c r="H42"/>
      <c r="I42" s="189"/>
    </row>
    <row r="43" spans="1:9" s="480" customFormat="1" x14ac:dyDescent="0.2">
      <c r="A43"/>
      <c r="B43"/>
      <c r="C43"/>
      <c r="D43"/>
      <c r="E43"/>
      <c r="F43"/>
      <c r="G43"/>
      <c r="H43"/>
      <c r="I43" s="189"/>
    </row>
    <row r="44" spans="1:9" s="480" customFormat="1" x14ac:dyDescent="0.2">
      <c r="A44"/>
      <c r="B44"/>
      <c r="C44"/>
      <c r="D44"/>
      <c r="E44"/>
      <c r="F44"/>
      <c r="G44"/>
      <c r="H44"/>
      <c r="I44" s="189"/>
    </row>
    <row r="45" spans="1:9" s="480" customFormat="1" x14ac:dyDescent="0.2">
      <c r="A45"/>
      <c r="B45"/>
      <c r="C45"/>
      <c r="D45"/>
      <c r="E45"/>
      <c r="F45"/>
      <c r="G45"/>
      <c r="H45"/>
      <c r="I45" s="189"/>
    </row>
    <row r="46" spans="1:9" s="480" customFormat="1" x14ac:dyDescent="0.2">
      <c r="A46"/>
      <c r="B46"/>
      <c r="C46"/>
      <c r="D46"/>
      <c r="E46"/>
      <c r="F46"/>
      <c r="G46"/>
      <c r="H46"/>
      <c r="I46" s="189"/>
    </row>
    <row r="47" spans="1:9" s="480" customFormat="1" x14ac:dyDescent="0.2">
      <c r="A47"/>
      <c r="B47"/>
      <c r="C47"/>
      <c r="D47"/>
      <c r="E47"/>
      <c r="F47"/>
      <c r="G47"/>
      <c r="H47"/>
      <c r="I47" s="189"/>
    </row>
    <row r="48" spans="1:9" s="506" customFormat="1" x14ac:dyDescent="0.2">
      <c r="A48"/>
      <c r="B48"/>
      <c r="C48"/>
      <c r="D48"/>
      <c r="E48"/>
      <c r="F48"/>
      <c r="G48"/>
      <c r="H48"/>
      <c r="I48" s="505"/>
    </row>
    <row r="49" spans="1:9" x14ac:dyDescent="0.2">
      <c r="A49" s="918"/>
      <c r="B49" s="919"/>
      <c r="C49" s="919"/>
      <c r="D49" s="920"/>
      <c r="E49" s="920"/>
      <c r="F49" s="920"/>
      <c r="G49" s="920"/>
      <c r="H49" s="920"/>
      <c r="I49" s="920"/>
    </row>
    <row r="50" spans="1:9" x14ac:dyDescent="0.2">
      <c r="A50" s="918"/>
      <c r="B50" s="919"/>
      <c r="C50" s="919"/>
      <c r="D50" s="920"/>
      <c r="E50" s="920"/>
      <c r="F50" s="920"/>
      <c r="G50" s="920"/>
      <c r="H50" s="920"/>
      <c r="I50" s="920"/>
    </row>
    <row r="51" spans="1:9" x14ac:dyDescent="0.2">
      <c r="A51" s="918"/>
      <c r="B51" s="919"/>
      <c r="C51" s="919"/>
      <c r="D51" s="920"/>
      <c r="E51" s="920"/>
      <c r="F51" s="920"/>
      <c r="G51" s="920"/>
      <c r="H51" s="920"/>
      <c r="I51" s="920"/>
    </row>
  </sheetData>
  <protectedRanges>
    <protectedRange sqref="D15 D28 D22:H27 D17:H18 D31:H38 D41:H48 E21:H21" name="Range1"/>
  </protectedRanges>
  <mergeCells count="10">
    <mergeCell ref="A1:F1"/>
    <mergeCell ref="A5:F5"/>
    <mergeCell ref="A6:F6"/>
    <mergeCell ref="A7:F7"/>
    <mergeCell ref="A8:F8"/>
    <mergeCell ref="A11:F11"/>
    <mergeCell ref="A9:F9"/>
    <mergeCell ref="A2:F2"/>
    <mergeCell ref="A3:F3"/>
    <mergeCell ref="A4:F4"/>
  </mergeCells>
  <printOptions horizontalCentered="1"/>
  <pageMargins left="0" right="0" top="0.75" bottom="0.25" header="0.3" footer="0.3"/>
  <pageSetup orientation="portrait" r:id="rId1"/>
  <headerFooter>
    <oddHeader xml:space="preserve">&amp;C
&amp;RVersion &amp;"Arial,Bold"1.0&amp;"Arial,Regular"
Distributed 5&amp;"Arial,Bold"/22/18&amp;"Arial,Regular"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DE70A-DD20-448C-BD84-C67C1D63521C}">
  <sheetPr>
    <tabColor rgb="FF7030A0"/>
  </sheetPr>
  <dimension ref="A1:S223"/>
  <sheetViews>
    <sheetView workbookViewId="0">
      <selection activeCell="S29" sqref="S29"/>
    </sheetView>
  </sheetViews>
  <sheetFormatPr defaultRowHeight="12.75" x14ac:dyDescent="0.2"/>
  <cols>
    <col min="2" max="2" width="7.5703125" customWidth="1"/>
    <col min="3" max="3" width="7" customWidth="1"/>
    <col min="4" max="4" width="6.140625" customWidth="1"/>
    <col min="5" max="5" width="15.85546875" customWidth="1"/>
    <col min="6" max="6" width="21.7109375" customWidth="1"/>
    <col min="7" max="7" width="11.28515625" customWidth="1"/>
    <col min="8" max="8" width="6.5703125" customWidth="1"/>
    <col min="9" max="12" width="9.140625" style="1179"/>
    <col min="13" max="13" width="41.5703125" style="1179" customWidth="1"/>
    <col min="14" max="19" width="9.140625" style="1179"/>
  </cols>
  <sheetData>
    <row r="1" spans="1:10" ht="13.5" thickBot="1" x14ac:dyDescent="0.25">
      <c r="A1" s="1174" t="s">
        <v>300</v>
      </c>
      <c r="B1" s="1174" t="s">
        <v>252</v>
      </c>
      <c r="C1" s="1174" t="s">
        <v>253</v>
      </c>
      <c r="D1" s="1174" t="s">
        <v>320</v>
      </c>
      <c r="E1" s="1174" t="s">
        <v>254</v>
      </c>
      <c r="F1" s="1174" t="s">
        <v>255</v>
      </c>
      <c r="G1" s="1174" t="s">
        <v>256</v>
      </c>
      <c r="H1" s="1174" t="s">
        <v>257</v>
      </c>
    </row>
    <row r="2" spans="1:10" x14ac:dyDescent="0.2">
      <c r="A2">
        <v>2018</v>
      </c>
      <c r="B2" s="752">
        <f>'0. FilerInfo'!$H$14</f>
        <v>0</v>
      </c>
      <c r="C2" s="67">
        <f>'0. FilerInfo'!$C$14</f>
        <v>0</v>
      </c>
      <c r="D2">
        <v>1</v>
      </c>
      <c r="E2" s="25" t="s">
        <v>262</v>
      </c>
      <c r="F2" s="25" t="s">
        <v>263</v>
      </c>
      <c r="G2" s="755" t="s">
        <v>374</v>
      </c>
      <c r="H2">
        <f>'1. Prelim'!C32</f>
        <v>0</v>
      </c>
    </row>
    <row r="3" spans="1:10" x14ac:dyDescent="0.2">
      <c r="A3">
        <v>2018</v>
      </c>
      <c r="B3" s="752">
        <f>'0. FilerInfo'!$H$14</f>
        <v>0</v>
      </c>
      <c r="C3" s="67">
        <f>'0. FilerInfo'!$C$14</f>
        <v>0</v>
      </c>
      <c r="D3">
        <v>1</v>
      </c>
      <c r="E3" s="25" t="s">
        <v>262</v>
      </c>
      <c r="F3" t="s">
        <v>264</v>
      </c>
      <c r="G3" s="62" t="s">
        <v>265</v>
      </c>
      <c r="H3">
        <f>'1. Prelim'!C33</f>
        <v>0</v>
      </c>
      <c r="J3" s="1180"/>
    </row>
    <row r="4" spans="1:10" x14ac:dyDescent="0.2">
      <c r="A4">
        <v>2018</v>
      </c>
      <c r="B4" s="752">
        <f>'0. FilerInfo'!$H$14</f>
        <v>0</v>
      </c>
      <c r="C4" s="67">
        <f>'0. FilerInfo'!$C$14</f>
        <v>0</v>
      </c>
      <c r="D4">
        <v>1</v>
      </c>
      <c r="E4" s="25" t="s">
        <v>262</v>
      </c>
      <c r="F4" t="s">
        <v>266</v>
      </c>
      <c r="G4" s="62" t="s">
        <v>267</v>
      </c>
      <c r="H4">
        <f>'1. Prelim'!C34</f>
        <v>0</v>
      </c>
      <c r="J4" s="1180"/>
    </row>
    <row r="5" spans="1:10" x14ac:dyDescent="0.2">
      <c r="A5">
        <v>2018</v>
      </c>
      <c r="B5" s="752">
        <f>'0. FilerInfo'!$H$14</f>
        <v>0</v>
      </c>
      <c r="C5" s="67">
        <f>'0. FilerInfo'!$C$14</f>
        <v>0</v>
      </c>
      <c r="D5">
        <v>1</v>
      </c>
      <c r="E5" s="25" t="s">
        <v>262</v>
      </c>
      <c r="F5" t="s">
        <v>268</v>
      </c>
      <c r="G5" s="62" t="s">
        <v>269</v>
      </c>
      <c r="H5">
        <f>'1. Prelim'!C35</f>
        <v>0</v>
      </c>
      <c r="J5" s="1180"/>
    </row>
    <row r="6" spans="1:10" x14ac:dyDescent="0.2">
      <c r="A6">
        <v>2018</v>
      </c>
      <c r="B6" s="752">
        <f>'0. FilerInfo'!$H$14</f>
        <v>0</v>
      </c>
      <c r="C6" s="67">
        <f>'0. FilerInfo'!$C$14</f>
        <v>0</v>
      </c>
      <c r="D6">
        <v>1</v>
      </c>
      <c r="E6" s="25" t="s">
        <v>262</v>
      </c>
      <c r="F6" t="s">
        <v>270</v>
      </c>
      <c r="G6" s="62" t="s">
        <v>271</v>
      </c>
      <c r="H6">
        <f>'1. Prelim'!C36</f>
        <v>0</v>
      </c>
      <c r="J6" s="1180"/>
    </row>
    <row r="7" spans="1:10" x14ac:dyDescent="0.2">
      <c r="A7">
        <v>2018</v>
      </c>
      <c r="B7" s="752">
        <f>'0. FilerInfo'!$H$14</f>
        <v>0</v>
      </c>
      <c r="C7" s="67">
        <f>'0. FilerInfo'!$C$14</f>
        <v>0</v>
      </c>
      <c r="D7">
        <v>1</v>
      </c>
      <c r="E7" s="25" t="s">
        <v>262</v>
      </c>
      <c r="F7" t="s">
        <v>272</v>
      </c>
      <c r="G7" s="62" t="s">
        <v>273</v>
      </c>
      <c r="H7">
        <f>'1. Prelim'!C37</f>
        <v>0</v>
      </c>
      <c r="J7" s="1180"/>
    </row>
    <row r="8" spans="1:10" x14ac:dyDescent="0.2">
      <c r="A8">
        <v>2018</v>
      </c>
      <c r="B8" s="752">
        <f>'0. FilerInfo'!$H$14</f>
        <v>0</v>
      </c>
      <c r="C8" s="67">
        <f>'0. FilerInfo'!$C$14</f>
        <v>0</v>
      </c>
      <c r="D8">
        <v>1</v>
      </c>
      <c r="E8" s="25" t="s">
        <v>262</v>
      </c>
      <c r="F8" t="s">
        <v>274</v>
      </c>
      <c r="G8" s="62" t="s">
        <v>275</v>
      </c>
      <c r="H8">
        <f>'1. Prelim'!C38</f>
        <v>0</v>
      </c>
      <c r="J8" s="1180"/>
    </row>
    <row r="9" spans="1:10" x14ac:dyDescent="0.2">
      <c r="A9">
        <v>2018</v>
      </c>
      <c r="B9" s="752">
        <f>'0. FilerInfo'!$H$14</f>
        <v>0</v>
      </c>
      <c r="C9" s="67">
        <f>'0. FilerInfo'!$C$14</f>
        <v>0</v>
      </c>
      <c r="D9">
        <v>1</v>
      </c>
      <c r="E9" s="25" t="s">
        <v>262</v>
      </c>
      <c r="F9" t="s">
        <v>276</v>
      </c>
      <c r="G9" s="62" t="s">
        <v>277</v>
      </c>
      <c r="H9">
        <f>'1. Prelim'!C39</f>
        <v>0</v>
      </c>
      <c r="J9" s="1180"/>
    </row>
    <row r="10" spans="1:10" x14ac:dyDescent="0.2">
      <c r="A10">
        <v>2018</v>
      </c>
      <c r="B10" s="752">
        <f>'0. FilerInfo'!$H$14</f>
        <v>0</v>
      </c>
      <c r="C10" s="67">
        <f>'0. FilerInfo'!$C$14</f>
        <v>0</v>
      </c>
      <c r="D10">
        <v>1</v>
      </c>
      <c r="E10" s="25" t="s">
        <v>262</v>
      </c>
      <c r="F10" t="s">
        <v>278</v>
      </c>
      <c r="G10" s="62" t="s">
        <v>279</v>
      </c>
      <c r="H10">
        <f>'1. Prelim'!C40</f>
        <v>0</v>
      </c>
      <c r="J10" s="1180"/>
    </row>
    <row r="11" spans="1:10" x14ac:dyDescent="0.2">
      <c r="A11">
        <v>2018</v>
      </c>
      <c r="B11" s="752">
        <f>'0. FilerInfo'!$H$14</f>
        <v>0</v>
      </c>
      <c r="C11" s="67">
        <f>'0. FilerInfo'!$C$14</f>
        <v>0</v>
      </c>
      <c r="D11">
        <v>1</v>
      </c>
      <c r="E11" s="25" t="s">
        <v>262</v>
      </c>
      <c r="F11" t="s">
        <v>280</v>
      </c>
      <c r="G11" s="62" t="s">
        <v>281</v>
      </c>
      <c r="H11">
        <f>'1. Prelim'!C41</f>
        <v>0</v>
      </c>
      <c r="J11" s="1180"/>
    </row>
    <row r="12" spans="1:10" x14ac:dyDescent="0.2">
      <c r="A12">
        <v>2018</v>
      </c>
      <c r="B12" s="752">
        <f>'0. FilerInfo'!$H$14</f>
        <v>0</v>
      </c>
      <c r="C12" s="67">
        <f>'0. FilerInfo'!$C$14</f>
        <v>0</v>
      </c>
      <c r="D12">
        <v>1</v>
      </c>
      <c r="E12" s="25" t="s">
        <v>262</v>
      </c>
      <c r="F12" t="s">
        <v>282</v>
      </c>
      <c r="G12" s="62" t="s">
        <v>283</v>
      </c>
      <c r="H12" s="756">
        <f>'1. Prelim'!E48</f>
        <v>0</v>
      </c>
      <c r="J12" s="1180"/>
    </row>
    <row r="13" spans="1:10" x14ac:dyDescent="0.2">
      <c r="A13">
        <v>2018</v>
      </c>
      <c r="B13" s="752">
        <f>'0. FilerInfo'!$H$14</f>
        <v>0</v>
      </c>
      <c r="C13" s="67">
        <f>'0. FilerInfo'!$C$14</f>
        <v>0</v>
      </c>
      <c r="D13">
        <v>1</v>
      </c>
      <c r="E13" s="25" t="s">
        <v>262</v>
      </c>
      <c r="F13" t="s">
        <v>284</v>
      </c>
      <c r="G13" s="62" t="s">
        <v>285</v>
      </c>
      <c r="H13" s="756">
        <f>'1. Prelim'!E49</f>
        <v>0</v>
      </c>
      <c r="J13" s="1180"/>
    </row>
    <row r="14" spans="1:10" x14ac:dyDescent="0.2">
      <c r="A14">
        <v>2018</v>
      </c>
      <c r="B14" s="752">
        <f>'0. FilerInfo'!$H$14</f>
        <v>0</v>
      </c>
      <c r="C14" s="67">
        <f>'0. FilerInfo'!$C$14</f>
        <v>0</v>
      </c>
      <c r="D14">
        <v>1</v>
      </c>
      <c r="E14" s="25" t="s">
        <v>262</v>
      </c>
      <c r="F14" t="s">
        <v>286</v>
      </c>
      <c r="G14" s="62" t="s">
        <v>287</v>
      </c>
      <c r="H14" s="756">
        <f>'1. Prelim'!E50</f>
        <v>0</v>
      </c>
      <c r="J14" s="1180"/>
    </row>
    <row r="15" spans="1:10" x14ac:dyDescent="0.2">
      <c r="A15">
        <v>2018</v>
      </c>
      <c r="B15" s="752">
        <f>'0. FilerInfo'!$H$14</f>
        <v>0</v>
      </c>
      <c r="C15" s="67">
        <f>'0. FilerInfo'!$C$14</f>
        <v>0</v>
      </c>
      <c r="D15">
        <v>1</v>
      </c>
      <c r="E15" s="25" t="s">
        <v>262</v>
      </c>
      <c r="F15" t="s">
        <v>288</v>
      </c>
      <c r="G15" s="62" t="s">
        <v>289</v>
      </c>
      <c r="H15" s="756">
        <f>'1. Prelim'!E51</f>
        <v>0</v>
      </c>
      <c r="J15" s="1180"/>
    </row>
    <row r="16" spans="1:10" x14ac:dyDescent="0.2">
      <c r="A16">
        <v>2018</v>
      </c>
      <c r="B16" s="752">
        <f>'0. FilerInfo'!$H$14</f>
        <v>0</v>
      </c>
      <c r="C16" s="67">
        <f>'0. FilerInfo'!$C$14</f>
        <v>0</v>
      </c>
      <c r="D16">
        <v>1</v>
      </c>
      <c r="E16" s="25" t="s">
        <v>262</v>
      </c>
      <c r="F16" t="s">
        <v>272</v>
      </c>
      <c r="G16" s="62" t="s">
        <v>290</v>
      </c>
      <c r="H16" s="756">
        <f>'1. Prelim'!E52</f>
        <v>0</v>
      </c>
      <c r="J16" s="1180"/>
    </row>
    <row r="17" spans="1:14" x14ac:dyDescent="0.2">
      <c r="A17">
        <v>2018</v>
      </c>
      <c r="B17" s="752">
        <f>'0. FilerInfo'!$H$14</f>
        <v>0</v>
      </c>
      <c r="C17" s="67">
        <f>'0. FilerInfo'!$C$14</f>
        <v>0</v>
      </c>
      <c r="D17">
        <v>1</v>
      </c>
      <c r="E17" s="25" t="s">
        <v>262</v>
      </c>
      <c r="F17" t="s">
        <v>291</v>
      </c>
      <c r="G17" s="62" t="s">
        <v>292</v>
      </c>
      <c r="H17" s="756">
        <f>'1. Prelim'!E53</f>
        <v>0</v>
      </c>
      <c r="J17" s="1180"/>
    </row>
    <row r="18" spans="1:14" x14ac:dyDescent="0.2">
      <c r="A18">
        <v>2018</v>
      </c>
      <c r="B18" s="752">
        <f>'0. FilerInfo'!$H$14</f>
        <v>0</v>
      </c>
      <c r="C18" s="67">
        <f>'0. FilerInfo'!$C$14</f>
        <v>0</v>
      </c>
      <c r="D18">
        <v>1</v>
      </c>
      <c r="E18" s="25" t="s">
        <v>262</v>
      </c>
      <c r="F18" t="s">
        <v>293</v>
      </c>
      <c r="G18" s="62" t="s">
        <v>294</v>
      </c>
      <c r="H18" s="756">
        <f>'1. Prelim'!E54</f>
        <v>0</v>
      </c>
      <c r="J18" s="1180"/>
    </row>
    <row r="19" spans="1:14" x14ac:dyDescent="0.2">
      <c r="A19">
        <v>2018</v>
      </c>
      <c r="B19" s="752">
        <f>'0. FilerInfo'!$H$14</f>
        <v>0</v>
      </c>
      <c r="C19" s="67">
        <f>'0. FilerInfo'!$C$14</f>
        <v>0</v>
      </c>
      <c r="D19">
        <v>1</v>
      </c>
      <c r="E19" s="25" t="s">
        <v>262</v>
      </c>
      <c r="F19" t="s">
        <v>295</v>
      </c>
      <c r="G19" s="62" t="s">
        <v>296</v>
      </c>
      <c r="H19" s="756">
        <f>'1. Prelim'!E55</f>
        <v>0</v>
      </c>
      <c r="J19" s="1180"/>
    </row>
    <row r="20" spans="1:14" x14ac:dyDescent="0.2">
      <c r="A20">
        <v>2018</v>
      </c>
      <c r="B20" s="752">
        <f>'0. FilerInfo'!$H$14</f>
        <v>0</v>
      </c>
      <c r="C20" s="67">
        <f>'0. FilerInfo'!$C$14</f>
        <v>0</v>
      </c>
      <c r="D20">
        <v>1</v>
      </c>
      <c r="E20" s="25" t="s">
        <v>262</v>
      </c>
      <c r="F20" t="s">
        <v>297</v>
      </c>
      <c r="G20" s="62" t="s">
        <v>298</v>
      </c>
      <c r="H20" s="756">
        <f>'1. Prelim'!E56</f>
        <v>0</v>
      </c>
      <c r="J20" s="1180"/>
    </row>
    <row r="21" spans="1:14" x14ac:dyDescent="0.2">
      <c r="A21">
        <v>2018</v>
      </c>
      <c r="B21" s="752">
        <f>'0. FilerInfo'!$H$14</f>
        <v>0</v>
      </c>
      <c r="C21" s="67">
        <f>'0. FilerInfo'!$C$14</f>
        <v>0</v>
      </c>
      <c r="D21">
        <v>2</v>
      </c>
      <c r="E21" s="25" t="s">
        <v>648</v>
      </c>
      <c r="F21" s="25" t="s">
        <v>206</v>
      </c>
      <c r="G21" s="62" t="s">
        <v>301</v>
      </c>
      <c r="H21" s="754">
        <f>'2. SCO Load Allocation'!B38</f>
        <v>2018</v>
      </c>
      <c r="J21" s="1180"/>
    </row>
    <row r="22" spans="1:14" x14ac:dyDescent="0.2">
      <c r="A22">
        <v>2018</v>
      </c>
      <c r="B22" s="752">
        <f>'0. FilerInfo'!$H$14</f>
        <v>0</v>
      </c>
      <c r="C22" s="67">
        <f>'0. FilerInfo'!$C$14</f>
        <v>0</v>
      </c>
      <c r="D22">
        <v>2</v>
      </c>
      <c r="E22" s="25" t="s">
        <v>648</v>
      </c>
      <c r="F22" s="25" t="s">
        <v>649</v>
      </c>
      <c r="G22" s="62" t="s">
        <v>303</v>
      </c>
      <c r="H22" s="754">
        <f>'2. SCO Load Allocation'!B38</f>
        <v>2018</v>
      </c>
      <c r="J22" s="1180"/>
    </row>
    <row r="23" spans="1:14" x14ac:dyDescent="0.2">
      <c r="A23">
        <v>2018</v>
      </c>
      <c r="B23" s="752">
        <f>'0. FilerInfo'!$H$14</f>
        <v>0</v>
      </c>
      <c r="C23" s="67">
        <f>'0. FilerInfo'!$C$14</f>
        <v>0</v>
      </c>
      <c r="D23">
        <v>2</v>
      </c>
      <c r="E23" s="25" t="s">
        <v>648</v>
      </c>
      <c r="F23" t="s">
        <v>302</v>
      </c>
      <c r="G23" s="62" t="s">
        <v>375</v>
      </c>
      <c r="H23" s="756">
        <f>'2. SCO Load Allocation'!D37</f>
        <v>0</v>
      </c>
    </row>
    <row r="24" spans="1:14" x14ac:dyDescent="0.2">
      <c r="A24">
        <v>2018</v>
      </c>
      <c r="B24" s="752">
        <f>'0. FilerInfo'!$H$14</f>
        <v>0</v>
      </c>
      <c r="C24" s="67">
        <f>'0. FilerInfo'!$C$14</f>
        <v>0</v>
      </c>
      <c r="D24">
        <v>2</v>
      </c>
      <c r="E24" s="25" t="s">
        <v>648</v>
      </c>
      <c r="F24" t="s">
        <v>304</v>
      </c>
      <c r="G24" s="62" t="s">
        <v>306</v>
      </c>
      <c r="H24" s="756">
        <f>'2. SCO Load Allocation'!F37</f>
        <v>0</v>
      </c>
    </row>
    <row r="25" spans="1:14" x14ac:dyDescent="0.2">
      <c r="A25">
        <v>2018</v>
      </c>
      <c r="B25" s="752">
        <f>'0. FilerInfo'!$H$14</f>
        <v>0</v>
      </c>
      <c r="C25" s="67">
        <f>'0. FilerInfo'!$C$14</f>
        <v>0</v>
      </c>
      <c r="D25">
        <v>2</v>
      </c>
      <c r="E25" s="25" t="s">
        <v>648</v>
      </c>
      <c r="F25" t="s">
        <v>305</v>
      </c>
      <c r="G25" s="62" t="s">
        <v>376</v>
      </c>
      <c r="H25" s="756">
        <f>'2. SCO Load Allocation'!G37</f>
        <v>0</v>
      </c>
      <c r="J25" s="1181"/>
      <c r="M25" s="1177"/>
      <c r="N25" s="1178"/>
    </row>
    <row r="26" spans="1:14" x14ac:dyDescent="0.2">
      <c r="A26">
        <v>2018</v>
      </c>
      <c r="B26" s="752">
        <f>'0. FilerInfo'!$H$14</f>
        <v>0</v>
      </c>
      <c r="C26" s="67">
        <f>'0. FilerInfo'!$C$14</f>
        <v>0</v>
      </c>
      <c r="D26">
        <v>2</v>
      </c>
      <c r="E26" s="25" t="s">
        <v>648</v>
      </c>
      <c r="F26" s="25" t="s">
        <v>377</v>
      </c>
      <c r="G26" s="62" t="s">
        <v>307</v>
      </c>
      <c r="H26" s="756">
        <f>'2. SCO Load Allocation'!D54</f>
        <v>0</v>
      </c>
      <c r="J26" s="1181"/>
      <c r="M26" s="1177"/>
      <c r="N26" s="1178"/>
    </row>
    <row r="27" spans="1:14" x14ac:dyDescent="0.2">
      <c r="A27">
        <v>2018</v>
      </c>
      <c r="B27" s="752">
        <f>'0. FilerInfo'!$H$14</f>
        <v>0</v>
      </c>
      <c r="C27" s="67">
        <f>'0. FilerInfo'!$C$14</f>
        <v>0</v>
      </c>
      <c r="D27">
        <v>2</v>
      </c>
      <c r="E27" s="25" t="s">
        <v>648</v>
      </c>
      <c r="F27" s="25" t="s">
        <v>377</v>
      </c>
      <c r="G27" s="755" t="s">
        <v>379</v>
      </c>
      <c r="H27">
        <f>'2. SCO Load Allocation'!D55</f>
        <v>0</v>
      </c>
      <c r="J27" s="1181"/>
      <c r="M27" s="1177"/>
      <c r="N27" s="1178"/>
    </row>
    <row r="28" spans="1:14" x14ac:dyDescent="0.2">
      <c r="A28">
        <v>2018</v>
      </c>
      <c r="B28" s="752">
        <f>'0. FilerInfo'!$H$14</f>
        <v>0</v>
      </c>
      <c r="C28" s="67">
        <f>'0. FilerInfo'!$C$14</f>
        <v>0</v>
      </c>
      <c r="D28">
        <v>2</v>
      </c>
      <c r="E28" s="25" t="s">
        <v>648</v>
      </c>
      <c r="F28" s="25" t="s">
        <v>377</v>
      </c>
      <c r="G28" s="62" t="s">
        <v>308</v>
      </c>
      <c r="H28" s="756">
        <f>'2. SCO Load Allocation'!F54</f>
        <v>0</v>
      </c>
      <c r="J28" s="1181"/>
      <c r="M28" s="1177"/>
      <c r="N28" s="1178"/>
    </row>
    <row r="29" spans="1:14" x14ac:dyDescent="0.2">
      <c r="A29">
        <v>2018</v>
      </c>
      <c r="B29" s="752">
        <f>'0. FilerInfo'!$H$14</f>
        <v>0</v>
      </c>
      <c r="C29" s="67">
        <f>'0. FilerInfo'!$C$14</f>
        <v>0</v>
      </c>
      <c r="D29">
        <v>2</v>
      </c>
      <c r="E29" s="25" t="s">
        <v>648</v>
      </c>
      <c r="F29" s="25" t="s">
        <v>377</v>
      </c>
      <c r="G29" s="755" t="s">
        <v>380</v>
      </c>
      <c r="H29">
        <f>'2. SCO Load Allocation'!F55</f>
        <v>0</v>
      </c>
      <c r="J29" s="1181"/>
      <c r="M29" s="1177"/>
      <c r="N29" s="1178"/>
    </row>
    <row r="30" spans="1:14" x14ac:dyDescent="0.2">
      <c r="A30">
        <v>2018</v>
      </c>
      <c r="B30" s="752">
        <f>'0. FilerInfo'!$H$14</f>
        <v>0</v>
      </c>
      <c r="C30" s="67">
        <f>'0. FilerInfo'!$C$14</f>
        <v>0</v>
      </c>
      <c r="D30">
        <v>2</v>
      </c>
      <c r="E30" s="25" t="s">
        <v>648</v>
      </c>
      <c r="F30" s="25" t="s">
        <v>377</v>
      </c>
      <c r="G30" s="62" t="s">
        <v>309</v>
      </c>
      <c r="H30" s="756">
        <f>'2. SCO Load Allocation'!G54</f>
        <v>0</v>
      </c>
      <c r="J30" s="1181"/>
      <c r="M30" s="1177"/>
      <c r="N30" s="1178"/>
    </row>
    <row r="31" spans="1:14" x14ac:dyDescent="0.2">
      <c r="A31">
        <v>2018</v>
      </c>
      <c r="B31" s="752">
        <f>'0. FilerInfo'!$H$14</f>
        <v>0</v>
      </c>
      <c r="C31" s="67">
        <f>'0. FilerInfo'!$C$14</f>
        <v>0</v>
      </c>
      <c r="D31">
        <v>2</v>
      </c>
      <c r="E31" s="25" t="s">
        <v>648</v>
      </c>
      <c r="F31" s="25" t="s">
        <v>377</v>
      </c>
      <c r="G31" s="755" t="s">
        <v>381</v>
      </c>
      <c r="H31">
        <f>'2. SCO Load Allocation'!G55</f>
        <v>0</v>
      </c>
      <c r="J31" s="1181"/>
      <c r="M31" s="1177"/>
      <c r="N31" s="1178"/>
    </row>
    <row r="32" spans="1:14" x14ac:dyDescent="0.2">
      <c r="A32">
        <v>2018</v>
      </c>
      <c r="B32" s="752">
        <f>'0. FilerInfo'!$H$14</f>
        <v>0</v>
      </c>
      <c r="C32" s="67">
        <f>'0. FilerInfo'!$C$14</f>
        <v>0</v>
      </c>
      <c r="D32">
        <v>2</v>
      </c>
      <c r="E32" s="25" t="s">
        <v>648</v>
      </c>
      <c r="F32" s="25" t="s">
        <v>658</v>
      </c>
      <c r="G32" s="755" t="s">
        <v>310</v>
      </c>
      <c r="H32" s="756">
        <f>'2. SCO Load Allocation'!D71</f>
        <v>0</v>
      </c>
      <c r="J32" s="1181"/>
      <c r="M32" s="1177"/>
      <c r="N32" s="1178"/>
    </row>
    <row r="33" spans="1:14" x14ac:dyDescent="0.2">
      <c r="A33">
        <v>2018</v>
      </c>
      <c r="B33" s="752">
        <f>'0. FilerInfo'!$H$14</f>
        <v>0</v>
      </c>
      <c r="C33" s="67">
        <f>'0. FilerInfo'!$C$14</f>
        <v>0</v>
      </c>
      <c r="D33">
        <v>2</v>
      </c>
      <c r="E33" s="25" t="s">
        <v>648</v>
      </c>
      <c r="F33" s="25" t="s">
        <v>659</v>
      </c>
      <c r="G33" s="755" t="s">
        <v>311</v>
      </c>
      <c r="H33" s="756">
        <f>'2. SCO Load Allocation'!D72</f>
        <v>0</v>
      </c>
      <c r="J33" s="1181"/>
      <c r="M33" s="1177"/>
      <c r="N33" s="1178"/>
    </row>
    <row r="34" spans="1:14" x14ac:dyDescent="0.2">
      <c r="A34">
        <v>2018</v>
      </c>
      <c r="B34" s="752">
        <f>'0. FilerInfo'!$H$14</f>
        <v>0</v>
      </c>
      <c r="C34" s="67">
        <f>'0. FilerInfo'!$C$14</f>
        <v>0</v>
      </c>
      <c r="D34">
        <v>2</v>
      </c>
      <c r="E34" s="25" t="s">
        <v>648</v>
      </c>
      <c r="F34" s="25" t="s">
        <v>660</v>
      </c>
      <c r="G34" s="755" t="s">
        <v>312</v>
      </c>
      <c r="H34" s="756">
        <f>'2. SCO Load Allocation'!D73</f>
        <v>0</v>
      </c>
      <c r="J34" s="1181"/>
      <c r="M34" s="1177"/>
      <c r="N34" s="1178"/>
    </row>
    <row r="35" spans="1:14" x14ac:dyDescent="0.2">
      <c r="A35">
        <v>2018</v>
      </c>
      <c r="B35" s="752">
        <f>'0. FilerInfo'!$H$14</f>
        <v>0</v>
      </c>
      <c r="C35" s="67">
        <f>'0. FilerInfo'!$C$14</f>
        <v>0</v>
      </c>
      <c r="D35">
        <v>2</v>
      </c>
      <c r="E35" s="25" t="s">
        <v>648</v>
      </c>
      <c r="F35" s="25" t="s">
        <v>661</v>
      </c>
      <c r="G35" s="755" t="s">
        <v>313</v>
      </c>
      <c r="H35" s="756">
        <f>'2. SCO Load Allocation'!D74</f>
        <v>0</v>
      </c>
      <c r="J35" s="1181"/>
      <c r="M35" s="1177"/>
      <c r="N35" s="1178"/>
    </row>
    <row r="36" spans="1:14" x14ac:dyDescent="0.2">
      <c r="A36">
        <v>2018</v>
      </c>
      <c r="B36" s="752">
        <f>'0. FilerInfo'!$H$14</f>
        <v>0</v>
      </c>
      <c r="C36" s="67">
        <f>'0. FilerInfo'!$C$14</f>
        <v>0</v>
      </c>
      <c r="D36">
        <v>2</v>
      </c>
      <c r="E36" s="25" t="s">
        <v>648</v>
      </c>
      <c r="F36" s="25" t="s">
        <v>662</v>
      </c>
      <c r="G36" s="755" t="s">
        <v>319</v>
      </c>
      <c r="H36" s="756">
        <f>'2. SCO Load Allocation'!D75</f>
        <v>0</v>
      </c>
      <c r="J36" s="1181"/>
      <c r="M36" s="1177"/>
      <c r="N36" s="1178"/>
    </row>
    <row r="37" spans="1:14" x14ac:dyDescent="0.2">
      <c r="A37">
        <v>2018</v>
      </c>
      <c r="B37" s="752">
        <f>'0. FilerInfo'!$H$14</f>
        <v>0</v>
      </c>
      <c r="C37" s="67">
        <f>'0. FilerInfo'!$C$14</f>
        <v>0</v>
      </c>
      <c r="D37">
        <v>2</v>
      </c>
      <c r="E37" s="25" t="s">
        <v>648</v>
      </c>
      <c r="F37" s="25" t="s">
        <v>663</v>
      </c>
      <c r="G37" s="755" t="s">
        <v>314</v>
      </c>
      <c r="H37" s="756">
        <f>'2. SCO Load Allocation'!E71</f>
        <v>0</v>
      </c>
      <c r="J37" s="1181"/>
      <c r="M37" s="1177"/>
      <c r="N37" s="1178"/>
    </row>
    <row r="38" spans="1:14" x14ac:dyDescent="0.2">
      <c r="A38">
        <v>2018</v>
      </c>
      <c r="B38" s="752">
        <f>'0. FilerInfo'!$H$14</f>
        <v>0</v>
      </c>
      <c r="C38" s="67">
        <f>'0. FilerInfo'!$C$14</f>
        <v>0</v>
      </c>
      <c r="D38">
        <v>2</v>
      </c>
      <c r="E38" s="25" t="s">
        <v>648</v>
      </c>
      <c r="F38" s="25" t="s">
        <v>664</v>
      </c>
      <c r="G38" s="755" t="s">
        <v>315</v>
      </c>
      <c r="H38" s="756">
        <f>'2. SCO Load Allocation'!E72</f>
        <v>0</v>
      </c>
      <c r="J38" s="1181"/>
      <c r="M38" s="1177"/>
      <c r="N38" s="1178"/>
    </row>
    <row r="39" spans="1:14" x14ac:dyDescent="0.2">
      <c r="A39">
        <v>2018</v>
      </c>
      <c r="B39" s="752">
        <f>'0. FilerInfo'!$H$14</f>
        <v>0</v>
      </c>
      <c r="C39" s="67">
        <f>'0. FilerInfo'!$C$14</f>
        <v>0</v>
      </c>
      <c r="D39">
        <v>2</v>
      </c>
      <c r="E39" s="25" t="s">
        <v>648</v>
      </c>
      <c r="F39" s="25" t="s">
        <v>665</v>
      </c>
      <c r="G39" s="755" t="s">
        <v>316</v>
      </c>
      <c r="H39" s="756">
        <f>'2. SCO Load Allocation'!E73</f>
        <v>0</v>
      </c>
      <c r="J39" s="1181"/>
      <c r="M39" s="1177"/>
      <c r="N39" s="1178"/>
    </row>
    <row r="40" spans="1:14" x14ac:dyDescent="0.2">
      <c r="A40">
        <v>2018</v>
      </c>
      <c r="B40" s="752">
        <f>'0. FilerInfo'!$H$14</f>
        <v>0</v>
      </c>
      <c r="C40" s="67">
        <f>'0. FilerInfo'!$C$14</f>
        <v>0</v>
      </c>
      <c r="D40">
        <v>2</v>
      </c>
      <c r="E40" s="25" t="s">
        <v>648</v>
      </c>
      <c r="F40" s="25" t="s">
        <v>666</v>
      </c>
      <c r="G40" s="755" t="s">
        <v>317</v>
      </c>
      <c r="H40" s="756">
        <f>'2. SCO Load Allocation'!E74</f>
        <v>0</v>
      </c>
      <c r="J40" s="1181"/>
      <c r="M40" s="1177"/>
      <c r="N40" s="1178"/>
    </row>
    <row r="41" spans="1:14" x14ac:dyDescent="0.2">
      <c r="A41">
        <v>2018</v>
      </c>
      <c r="B41" s="752">
        <f>'0. FilerInfo'!$H$14</f>
        <v>0</v>
      </c>
      <c r="C41" s="67">
        <f>'0. FilerInfo'!$C$14</f>
        <v>0</v>
      </c>
      <c r="D41">
        <v>2</v>
      </c>
      <c r="E41" s="25" t="s">
        <v>648</v>
      </c>
      <c r="F41" s="25" t="s">
        <v>667</v>
      </c>
      <c r="G41" s="755" t="s">
        <v>318</v>
      </c>
      <c r="H41" s="756">
        <f>'2. SCO Load Allocation'!E75</f>
        <v>0</v>
      </c>
      <c r="J41" s="1181"/>
      <c r="M41" s="1177"/>
      <c r="N41" s="1178"/>
    </row>
    <row r="42" spans="1:14" x14ac:dyDescent="0.2">
      <c r="A42">
        <v>2018</v>
      </c>
      <c r="B42" s="752">
        <f>'0. FilerInfo'!$H$14</f>
        <v>0</v>
      </c>
      <c r="C42" s="67">
        <f>'0. FilerInfo'!$C$14</f>
        <v>0</v>
      </c>
      <c r="D42">
        <v>3</v>
      </c>
      <c r="E42" s="25" t="s">
        <v>650</v>
      </c>
      <c r="F42" s="25" t="s">
        <v>657</v>
      </c>
      <c r="G42" s="62" t="s">
        <v>321</v>
      </c>
      <c r="H42">
        <v>2018</v>
      </c>
      <c r="J42" s="1181"/>
      <c r="M42" s="1177"/>
      <c r="N42" s="1178"/>
    </row>
    <row r="43" spans="1:14" x14ac:dyDescent="0.2">
      <c r="A43">
        <v>2018</v>
      </c>
      <c r="B43" s="752">
        <f>'0. FilerInfo'!$H$14</f>
        <v>0</v>
      </c>
      <c r="C43" s="67">
        <f>'0. FilerInfo'!$C$14</f>
        <v>0</v>
      </c>
      <c r="D43">
        <v>3</v>
      </c>
      <c r="E43" s="25" t="s">
        <v>650</v>
      </c>
      <c r="F43" s="25" t="s">
        <v>654</v>
      </c>
      <c r="G43" s="62" t="s">
        <v>322</v>
      </c>
      <c r="H43">
        <v>2018</v>
      </c>
    </row>
    <row r="44" spans="1:14" x14ac:dyDescent="0.2">
      <c r="A44">
        <v>2018</v>
      </c>
      <c r="B44" s="752">
        <f>'0. FilerInfo'!$H$14</f>
        <v>0</v>
      </c>
      <c r="C44" s="67">
        <f>'0. FilerInfo'!$C$14</f>
        <v>0</v>
      </c>
      <c r="D44">
        <v>3</v>
      </c>
      <c r="E44" s="25" t="s">
        <v>650</v>
      </c>
      <c r="F44" s="25" t="s">
        <v>655</v>
      </c>
      <c r="G44" s="755" t="s">
        <v>651</v>
      </c>
      <c r="H44" s="756">
        <f>'3. SCO-II Exempt'!D35</f>
        <v>0</v>
      </c>
    </row>
    <row r="45" spans="1:14" x14ac:dyDescent="0.2">
      <c r="A45">
        <v>2018</v>
      </c>
      <c r="B45" s="752">
        <f>'0. FilerInfo'!$H$14</f>
        <v>0</v>
      </c>
      <c r="C45" s="67">
        <f>'0. FilerInfo'!$C$14</f>
        <v>0</v>
      </c>
      <c r="D45">
        <v>3</v>
      </c>
      <c r="E45" s="25" t="s">
        <v>650</v>
      </c>
      <c r="F45" s="25" t="s">
        <v>655</v>
      </c>
      <c r="G45" s="755" t="s">
        <v>652</v>
      </c>
      <c r="H45" s="756">
        <f>'3. SCO-II Exempt'!F35</f>
        <v>0</v>
      </c>
    </row>
    <row r="46" spans="1:14" x14ac:dyDescent="0.2">
      <c r="A46">
        <v>2018</v>
      </c>
      <c r="B46" s="752">
        <f>'0. FilerInfo'!$H$14</f>
        <v>0</v>
      </c>
      <c r="C46" s="67">
        <f>'0. FilerInfo'!$C$14</f>
        <v>0</v>
      </c>
      <c r="D46">
        <v>3</v>
      </c>
      <c r="E46" s="25" t="s">
        <v>650</v>
      </c>
      <c r="F46" s="25" t="s">
        <v>655</v>
      </c>
      <c r="G46" s="62" t="s">
        <v>323</v>
      </c>
      <c r="H46" s="756">
        <f>'3. SCO-II Exempt'!G35</f>
        <v>0</v>
      </c>
    </row>
    <row r="47" spans="1:14" x14ac:dyDescent="0.2">
      <c r="A47">
        <v>2018</v>
      </c>
      <c r="B47" s="752">
        <f>'0. FilerInfo'!$H$14</f>
        <v>0</v>
      </c>
      <c r="C47" s="67">
        <f>'0. FilerInfo'!$C$14</f>
        <v>0</v>
      </c>
      <c r="D47">
        <v>3</v>
      </c>
      <c r="E47" s="25" t="s">
        <v>650</v>
      </c>
      <c r="F47" s="25" t="s">
        <v>655</v>
      </c>
      <c r="G47" s="62" t="s">
        <v>324</v>
      </c>
      <c r="H47" s="756">
        <f>'3. SCO-II Exempt'!H35</f>
        <v>0</v>
      </c>
    </row>
    <row r="48" spans="1:14" x14ac:dyDescent="0.2">
      <c r="A48">
        <v>2018</v>
      </c>
      <c r="B48" s="752">
        <f>'0. FilerInfo'!$H$14</f>
        <v>0</v>
      </c>
      <c r="C48" s="67">
        <f>'0. FilerInfo'!$C$14</f>
        <v>0</v>
      </c>
      <c r="D48">
        <v>3</v>
      </c>
      <c r="E48" s="25" t="s">
        <v>650</v>
      </c>
      <c r="F48" s="25" t="s">
        <v>655</v>
      </c>
      <c r="G48" s="755" t="s">
        <v>653</v>
      </c>
      <c r="H48" s="756">
        <f>'3. SCO-II Exempt'!I35</f>
        <v>0</v>
      </c>
    </row>
    <row r="49" spans="1:8" x14ac:dyDescent="0.2">
      <c r="A49">
        <v>2018</v>
      </c>
      <c r="B49" s="752">
        <f>'0. FilerInfo'!$H$14</f>
        <v>0</v>
      </c>
      <c r="C49" s="67">
        <f>'0. FilerInfo'!$C$14</f>
        <v>0</v>
      </c>
      <c r="D49">
        <v>3</v>
      </c>
      <c r="E49" s="25" t="s">
        <v>650</v>
      </c>
      <c r="F49" s="25" t="s">
        <v>656</v>
      </c>
      <c r="G49" s="62" t="s">
        <v>325</v>
      </c>
      <c r="H49" s="756">
        <f>'3. SCO-II Exempt'!D52</f>
        <v>0</v>
      </c>
    </row>
    <row r="50" spans="1:8" x14ac:dyDescent="0.2">
      <c r="A50">
        <v>2018</v>
      </c>
      <c r="B50" s="752">
        <f>'0. FilerInfo'!$H$14</f>
        <v>0</v>
      </c>
      <c r="C50" s="67">
        <f>'0. FilerInfo'!$C$14</f>
        <v>0</v>
      </c>
      <c r="D50">
        <v>3</v>
      </c>
      <c r="E50" s="25" t="s">
        <v>650</v>
      </c>
      <c r="F50" s="25" t="s">
        <v>656</v>
      </c>
      <c r="G50" s="62" t="s">
        <v>326</v>
      </c>
      <c r="H50" s="756">
        <f>'3. SCO-II Exempt'!F52</f>
        <v>0</v>
      </c>
    </row>
    <row r="51" spans="1:8" x14ac:dyDescent="0.2">
      <c r="A51">
        <v>2018</v>
      </c>
      <c r="B51" s="752">
        <f>'0. FilerInfo'!$H$14</f>
        <v>0</v>
      </c>
      <c r="C51" s="67">
        <f>'0. FilerInfo'!$C$14</f>
        <v>0</v>
      </c>
      <c r="D51">
        <v>3</v>
      </c>
      <c r="E51" s="25" t="s">
        <v>650</v>
      </c>
      <c r="F51" s="25" t="s">
        <v>656</v>
      </c>
      <c r="G51" s="62" t="s">
        <v>327</v>
      </c>
      <c r="H51" s="756">
        <f>'3. SCO-II Exempt'!H52</f>
        <v>0</v>
      </c>
    </row>
    <row r="52" spans="1:8" x14ac:dyDescent="0.2">
      <c r="A52">
        <v>2018</v>
      </c>
      <c r="B52" s="752">
        <f>'0. FilerInfo'!$H$14</f>
        <v>0</v>
      </c>
      <c r="C52" s="67">
        <f>'0. FilerInfo'!$C$14</f>
        <v>0</v>
      </c>
      <c r="D52">
        <v>3</v>
      </c>
      <c r="E52" s="25" t="s">
        <v>650</v>
      </c>
      <c r="F52" s="25" t="s">
        <v>656</v>
      </c>
      <c r="G52" s="62" t="s">
        <v>328</v>
      </c>
      <c r="H52" s="756">
        <f>'3. SCO-II Exempt'!I52</f>
        <v>0</v>
      </c>
    </row>
    <row r="53" spans="1:8" x14ac:dyDescent="0.2">
      <c r="A53">
        <v>2018</v>
      </c>
      <c r="B53" s="752">
        <f>'0. FilerInfo'!$H$14</f>
        <v>0</v>
      </c>
      <c r="C53" s="67">
        <f>'0. FilerInfo'!$C$14</f>
        <v>0</v>
      </c>
      <c r="D53">
        <v>3</v>
      </c>
      <c r="E53" s="25" t="s">
        <v>650</v>
      </c>
      <c r="F53" s="25" t="s">
        <v>656</v>
      </c>
      <c r="G53" s="62" t="s">
        <v>382</v>
      </c>
      <c r="H53" s="756">
        <f>'3. SCO-II Exempt'!D53</f>
        <v>0</v>
      </c>
    </row>
    <row r="54" spans="1:8" x14ac:dyDescent="0.2">
      <c r="A54">
        <v>2018</v>
      </c>
      <c r="B54" s="752">
        <f>'0. FilerInfo'!$H$14</f>
        <v>0</v>
      </c>
      <c r="C54" s="67">
        <f>'0. FilerInfo'!$C$14</f>
        <v>0</v>
      </c>
      <c r="D54">
        <v>3</v>
      </c>
      <c r="E54" s="25" t="s">
        <v>650</v>
      </c>
      <c r="F54" s="25" t="s">
        <v>656</v>
      </c>
      <c r="G54" s="62" t="s">
        <v>383</v>
      </c>
      <c r="H54" s="756">
        <f>'3. SCO-II Exempt'!F53</f>
        <v>0</v>
      </c>
    </row>
    <row r="55" spans="1:8" x14ac:dyDescent="0.2">
      <c r="A55">
        <v>2018</v>
      </c>
      <c r="B55" s="752">
        <f>'0. FilerInfo'!$H$14</f>
        <v>0</v>
      </c>
      <c r="C55" s="67">
        <f>'0. FilerInfo'!$C$14</f>
        <v>0</v>
      </c>
      <c r="D55">
        <v>3</v>
      </c>
      <c r="E55" s="25" t="s">
        <v>650</v>
      </c>
      <c r="F55" s="25" t="s">
        <v>656</v>
      </c>
      <c r="G55" s="62" t="s">
        <v>384</v>
      </c>
      <c r="H55" s="756">
        <f>'3. SCO-II Exempt'!H53</f>
        <v>0</v>
      </c>
    </row>
    <row r="56" spans="1:8" x14ac:dyDescent="0.2">
      <c r="A56">
        <v>2018</v>
      </c>
      <c r="B56" s="752">
        <f>'0. FilerInfo'!$H$14</f>
        <v>0</v>
      </c>
      <c r="C56" s="67">
        <f>'0. FilerInfo'!$C$14</f>
        <v>0</v>
      </c>
      <c r="D56">
        <v>3</v>
      </c>
      <c r="E56" s="25" t="s">
        <v>650</v>
      </c>
      <c r="F56" s="25" t="s">
        <v>656</v>
      </c>
      <c r="G56" s="62" t="s">
        <v>385</v>
      </c>
      <c r="H56" s="756">
        <f>'3. SCO-II Exempt'!I53</f>
        <v>0</v>
      </c>
    </row>
    <row r="57" spans="1:8" x14ac:dyDescent="0.2">
      <c r="A57">
        <v>2018</v>
      </c>
      <c r="B57" s="752">
        <f>'0. FilerInfo'!$H$14</f>
        <v>0</v>
      </c>
      <c r="C57" s="67">
        <f>'0. FilerInfo'!$C$14</f>
        <v>0</v>
      </c>
      <c r="D57">
        <v>3</v>
      </c>
      <c r="E57" s="25" t="s">
        <v>650</v>
      </c>
      <c r="F57" s="25" t="s">
        <v>658</v>
      </c>
      <c r="G57" s="62" t="s">
        <v>386</v>
      </c>
      <c r="H57" s="754">
        <f>'3. SCO-II Exempt'!D71</f>
        <v>0</v>
      </c>
    </row>
    <row r="58" spans="1:8" x14ac:dyDescent="0.2">
      <c r="A58">
        <v>2018</v>
      </c>
      <c r="B58" s="752">
        <f>'0. FilerInfo'!$H$14</f>
        <v>0</v>
      </c>
      <c r="C58" s="67">
        <f>'0. FilerInfo'!$C$14</f>
        <v>0</v>
      </c>
      <c r="D58">
        <v>3</v>
      </c>
      <c r="E58" s="25" t="s">
        <v>650</v>
      </c>
      <c r="F58" s="25" t="s">
        <v>659</v>
      </c>
      <c r="G58" s="62" t="s">
        <v>387</v>
      </c>
      <c r="H58" s="754">
        <f>'3. SCO-II Exempt'!D72</f>
        <v>0</v>
      </c>
    </row>
    <row r="59" spans="1:8" x14ac:dyDescent="0.2">
      <c r="A59">
        <v>2018</v>
      </c>
      <c r="B59" s="752">
        <f>'0. FilerInfo'!$H$14</f>
        <v>0</v>
      </c>
      <c r="C59" s="67">
        <f>'0. FilerInfo'!$C$14</f>
        <v>0</v>
      </c>
      <c r="D59">
        <v>3</v>
      </c>
      <c r="E59" s="25" t="s">
        <v>650</v>
      </c>
      <c r="F59" s="25" t="s">
        <v>660</v>
      </c>
      <c r="G59" s="62" t="s">
        <v>388</v>
      </c>
      <c r="H59" s="754">
        <f>'3. SCO-II Exempt'!D73</f>
        <v>0</v>
      </c>
    </row>
    <row r="60" spans="1:8" x14ac:dyDescent="0.2">
      <c r="A60">
        <v>2018</v>
      </c>
      <c r="B60" s="752">
        <f>'0. FilerInfo'!$H$14</f>
        <v>0</v>
      </c>
      <c r="C60" s="67">
        <f>'0. FilerInfo'!$C$14</f>
        <v>0</v>
      </c>
      <c r="D60">
        <v>3</v>
      </c>
      <c r="E60" s="25" t="s">
        <v>650</v>
      </c>
      <c r="F60" s="25" t="s">
        <v>661</v>
      </c>
      <c r="G60" s="62" t="s">
        <v>389</v>
      </c>
      <c r="H60" s="754">
        <f>'3. SCO-II Exempt'!D74</f>
        <v>0</v>
      </c>
    </row>
    <row r="61" spans="1:8" x14ac:dyDescent="0.2">
      <c r="A61">
        <v>2018</v>
      </c>
      <c r="B61" s="752">
        <f>'0. FilerInfo'!$H$14</f>
        <v>0</v>
      </c>
      <c r="C61" s="67">
        <f>'0. FilerInfo'!$C$14</f>
        <v>0</v>
      </c>
      <c r="D61">
        <v>3</v>
      </c>
      <c r="E61" s="25" t="s">
        <v>650</v>
      </c>
      <c r="F61" s="25" t="s">
        <v>662</v>
      </c>
      <c r="G61" s="62" t="s">
        <v>390</v>
      </c>
      <c r="H61" s="754">
        <f>'3. SCO-II Exempt'!D75</f>
        <v>0</v>
      </c>
    </row>
    <row r="62" spans="1:8" x14ac:dyDescent="0.2">
      <c r="A62">
        <v>2018</v>
      </c>
      <c r="B62" s="752">
        <f>'0. FilerInfo'!$H$14</f>
        <v>0</v>
      </c>
      <c r="C62" s="67">
        <f>'0. FilerInfo'!$C$14</f>
        <v>0</v>
      </c>
      <c r="D62">
        <v>3</v>
      </c>
      <c r="E62" s="25" t="s">
        <v>650</v>
      </c>
      <c r="F62" s="25" t="s">
        <v>663</v>
      </c>
      <c r="G62" s="62" t="s">
        <v>391</v>
      </c>
      <c r="H62" s="756">
        <f>'3. SCO-II Exempt'!E71</f>
        <v>0</v>
      </c>
    </row>
    <row r="63" spans="1:8" x14ac:dyDescent="0.2">
      <c r="A63">
        <v>2018</v>
      </c>
      <c r="B63" s="752">
        <f>'0. FilerInfo'!$H$14</f>
        <v>0</v>
      </c>
      <c r="C63" s="67">
        <f>'0. FilerInfo'!$C$14</f>
        <v>0</v>
      </c>
      <c r="D63">
        <v>3</v>
      </c>
      <c r="E63" s="25" t="s">
        <v>650</v>
      </c>
      <c r="F63" s="25" t="s">
        <v>664</v>
      </c>
      <c r="G63" s="62" t="s">
        <v>392</v>
      </c>
      <c r="H63" s="756">
        <f>'3. SCO-II Exempt'!E72</f>
        <v>0</v>
      </c>
    </row>
    <row r="64" spans="1:8" x14ac:dyDescent="0.2">
      <c r="A64">
        <v>2018</v>
      </c>
      <c r="B64" s="752">
        <f>'0. FilerInfo'!$H$14</f>
        <v>0</v>
      </c>
      <c r="C64" s="67">
        <f>'0. FilerInfo'!$C$14</f>
        <v>0</v>
      </c>
      <c r="D64">
        <v>3</v>
      </c>
      <c r="E64" s="25" t="s">
        <v>650</v>
      </c>
      <c r="F64" s="25" t="s">
        <v>665</v>
      </c>
      <c r="G64" s="62" t="s">
        <v>393</v>
      </c>
      <c r="H64" s="756">
        <f>'3. SCO-II Exempt'!E73</f>
        <v>0</v>
      </c>
    </row>
    <row r="65" spans="1:8" x14ac:dyDescent="0.2">
      <c r="A65">
        <v>2018</v>
      </c>
      <c r="B65" s="752">
        <f>'0. FilerInfo'!$H$14</f>
        <v>0</v>
      </c>
      <c r="C65" s="67">
        <f>'0. FilerInfo'!$C$14</f>
        <v>0</v>
      </c>
      <c r="D65">
        <v>3</v>
      </c>
      <c r="E65" s="25" t="s">
        <v>650</v>
      </c>
      <c r="F65" s="25" t="s">
        <v>666</v>
      </c>
      <c r="G65" s="62" t="s">
        <v>394</v>
      </c>
      <c r="H65" s="756">
        <f>'3. SCO-II Exempt'!E74</f>
        <v>0</v>
      </c>
    </row>
    <row r="66" spans="1:8" x14ac:dyDescent="0.2">
      <c r="A66">
        <v>2018</v>
      </c>
      <c r="B66" s="752">
        <f>'0. FilerInfo'!$H$14</f>
        <v>0</v>
      </c>
      <c r="C66" s="67">
        <f>'0. FilerInfo'!$C$14</f>
        <v>0</v>
      </c>
      <c r="D66">
        <v>3</v>
      </c>
      <c r="E66" s="25" t="s">
        <v>650</v>
      </c>
      <c r="F66" s="25" t="s">
        <v>667</v>
      </c>
      <c r="G66" s="62" t="s">
        <v>395</v>
      </c>
      <c r="H66" s="756">
        <f>'3. SCO-II Exempt'!E75</f>
        <v>0</v>
      </c>
    </row>
    <row r="67" spans="1:8" x14ac:dyDescent="0.2">
      <c r="A67">
        <v>2018</v>
      </c>
      <c r="B67" s="752">
        <f>'0. FilerInfo'!$H$14</f>
        <v>0</v>
      </c>
      <c r="C67" s="67">
        <f>'0. FilerInfo'!$C$14</f>
        <v>0</v>
      </c>
      <c r="D67">
        <v>3</v>
      </c>
      <c r="E67" s="25" t="s">
        <v>650</v>
      </c>
      <c r="F67" s="25" t="s">
        <v>658</v>
      </c>
      <c r="G67" s="62" t="s">
        <v>396</v>
      </c>
      <c r="H67" s="756">
        <f>'3. SCO-II Exempt'!F71</f>
        <v>0</v>
      </c>
    </row>
    <row r="68" spans="1:8" x14ac:dyDescent="0.2">
      <c r="A68">
        <v>2018</v>
      </c>
      <c r="B68" s="752">
        <f>'0. FilerInfo'!$H$14</f>
        <v>0</v>
      </c>
      <c r="C68" s="67">
        <f>'0. FilerInfo'!$C$14</f>
        <v>0</v>
      </c>
      <c r="D68">
        <v>3</v>
      </c>
      <c r="E68" s="25" t="s">
        <v>650</v>
      </c>
      <c r="F68" s="25" t="s">
        <v>659</v>
      </c>
      <c r="G68" s="62" t="s">
        <v>397</v>
      </c>
      <c r="H68" s="756">
        <f>'3. SCO-II Exempt'!F72</f>
        <v>0</v>
      </c>
    </row>
    <row r="69" spans="1:8" x14ac:dyDescent="0.2">
      <c r="A69">
        <v>2018</v>
      </c>
      <c r="B69" s="752">
        <f>'0. FilerInfo'!$H$14</f>
        <v>0</v>
      </c>
      <c r="C69" s="67">
        <f>'0. FilerInfo'!$C$14</f>
        <v>0</v>
      </c>
      <c r="D69">
        <v>3</v>
      </c>
      <c r="E69" s="25" t="s">
        <v>650</v>
      </c>
      <c r="F69" s="25" t="s">
        <v>660</v>
      </c>
      <c r="G69" s="62" t="s">
        <v>398</v>
      </c>
      <c r="H69" s="756">
        <f>'3. SCO-II Exempt'!F73</f>
        <v>0</v>
      </c>
    </row>
    <row r="70" spans="1:8" x14ac:dyDescent="0.2">
      <c r="A70">
        <v>2018</v>
      </c>
      <c r="B70" s="752">
        <f>'0. FilerInfo'!$H$14</f>
        <v>0</v>
      </c>
      <c r="C70" s="67">
        <f>'0. FilerInfo'!$C$14</f>
        <v>0</v>
      </c>
      <c r="D70">
        <v>3</v>
      </c>
      <c r="E70" s="25" t="s">
        <v>650</v>
      </c>
      <c r="F70" s="25" t="s">
        <v>661</v>
      </c>
      <c r="G70" s="62" t="s">
        <v>399</v>
      </c>
      <c r="H70" s="756">
        <f>'3. SCO-II Exempt'!F74</f>
        <v>0</v>
      </c>
    </row>
    <row r="71" spans="1:8" x14ac:dyDescent="0.2">
      <c r="A71">
        <v>2018</v>
      </c>
      <c r="B71" s="752">
        <f>'0. FilerInfo'!$H$14</f>
        <v>0</v>
      </c>
      <c r="C71" s="67">
        <f>'0. FilerInfo'!$C$14</f>
        <v>0</v>
      </c>
      <c r="D71">
        <v>3</v>
      </c>
      <c r="E71" s="25" t="s">
        <v>650</v>
      </c>
      <c r="F71" s="25" t="s">
        <v>662</v>
      </c>
      <c r="G71" s="62" t="s">
        <v>400</v>
      </c>
      <c r="H71" s="756">
        <f>'3. SCO-II Exempt'!F75</f>
        <v>0</v>
      </c>
    </row>
    <row r="72" spans="1:8" x14ac:dyDescent="0.2">
      <c r="A72">
        <v>2018</v>
      </c>
      <c r="B72" s="752">
        <f>'0. FilerInfo'!$H$14</f>
        <v>0</v>
      </c>
      <c r="C72" s="67">
        <f>'0. FilerInfo'!$C$14</f>
        <v>0</v>
      </c>
      <c r="D72">
        <v>3</v>
      </c>
      <c r="E72" s="25" t="s">
        <v>650</v>
      </c>
      <c r="F72" s="25" t="s">
        <v>663</v>
      </c>
      <c r="G72" s="62" t="s">
        <v>401</v>
      </c>
      <c r="H72" s="756">
        <f>'3. SCO-II Exempt'!G71</f>
        <v>0</v>
      </c>
    </row>
    <row r="73" spans="1:8" x14ac:dyDescent="0.2">
      <c r="A73">
        <v>2018</v>
      </c>
      <c r="B73" s="752">
        <f>'0. FilerInfo'!$H$14</f>
        <v>0</v>
      </c>
      <c r="C73" s="67">
        <f>'0. FilerInfo'!$C$14</f>
        <v>0</v>
      </c>
      <c r="D73">
        <v>3</v>
      </c>
      <c r="E73" s="25" t="s">
        <v>650</v>
      </c>
      <c r="F73" s="25" t="s">
        <v>664</v>
      </c>
      <c r="G73" s="62" t="s">
        <v>402</v>
      </c>
      <c r="H73" s="756">
        <f>'3. SCO-II Exempt'!G72</f>
        <v>0</v>
      </c>
    </row>
    <row r="74" spans="1:8" x14ac:dyDescent="0.2">
      <c r="A74">
        <v>2018</v>
      </c>
      <c r="B74" s="752">
        <f>'0. FilerInfo'!$H$14</f>
        <v>0</v>
      </c>
      <c r="C74" s="67">
        <f>'0. FilerInfo'!$C$14</f>
        <v>0</v>
      </c>
      <c r="D74">
        <v>3</v>
      </c>
      <c r="E74" s="25" t="s">
        <v>650</v>
      </c>
      <c r="F74" s="25" t="s">
        <v>665</v>
      </c>
      <c r="G74" s="62" t="s">
        <v>403</v>
      </c>
      <c r="H74" s="756">
        <f>'3. SCO-II Exempt'!G73</f>
        <v>0</v>
      </c>
    </row>
    <row r="75" spans="1:8" x14ac:dyDescent="0.2">
      <c r="A75">
        <v>2018</v>
      </c>
      <c r="B75" s="752">
        <f>'0. FilerInfo'!$H$14</f>
        <v>0</v>
      </c>
      <c r="C75" s="67">
        <f>'0. FilerInfo'!$C$14</f>
        <v>0</v>
      </c>
      <c r="D75">
        <v>3</v>
      </c>
      <c r="E75" s="25" t="s">
        <v>650</v>
      </c>
      <c r="F75" s="25" t="s">
        <v>666</v>
      </c>
      <c r="G75" s="62" t="s">
        <v>404</v>
      </c>
      <c r="H75" s="756">
        <f>'3. SCO-II Exempt'!G74</f>
        <v>0</v>
      </c>
    </row>
    <row r="76" spans="1:8" x14ac:dyDescent="0.2">
      <c r="A76">
        <v>2018</v>
      </c>
      <c r="B76" s="752">
        <f>'0. FilerInfo'!$H$14</f>
        <v>0</v>
      </c>
      <c r="C76" s="67">
        <f>'0. FilerInfo'!$C$14</f>
        <v>0</v>
      </c>
      <c r="D76">
        <v>3</v>
      </c>
      <c r="E76" s="25" t="s">
        <v>650</v>
      </c>
      <c r="F76" s="25" t="s">
        <v>667</v>
      </c>
      <c r="G76" s="62" t="s">
        <v>405</v>
      </c>
      <c r="H76" s="756">
        <f>'3. SCO-II Exempt'!G75</f>
        <v>0</v>
      </c>
    </row>
    <row r="77" spans="1:8" x14ac:dyDescent="0.2">
      <c r="A77">
        <v>2018</v>
      </c>
      <c r="B77" s="752">
        <f>'0. FilerInfo'!$H$14</f>
        <v>0</v>
      </c>
      <c r="C77" s="67">
        <f>'0. FilerInfo'!$C$14</f>
        <v>0</v>
      </c>
      <c r="D77">
        <v>3</v>
      </c>
      <c r="E77" s="25" t="s">
        <v>650</v>
      </c>
      <c r="F77" s="25" t="s">
        <v>663</v>
      </c>
      <c r="G77" s="62" t="s">
        <v>406</v>
      </c>
      <c r="H77" s="756">
        <f>'3. SCO-II Exempt'!H71</f>
        <v>0</v>
      </c>
    </row>
    <row r="78" spans="1:8" x14ac:dyDescent="0.2">
      <c r="A78">
        <v>2018</v>
      </c>
      <c r="B78" s="752">
        <f>'0. FilerInfo'!$H$14</f>
        <v>0</v>
      </c>
      <c r="C78" s="67">
        <f>'0. FilerInfo'!$C$14</f>
        <v>0</v>
      </c>
      <c r="D78">
        <v>3</v>
      </c>
      <c r="E78" s="25" t="s">
        <v>650</v>
      </c>
      <c r="F78" s="25" t="s">
        <v>664</v>
      </c>
      <c r="G78" s="62" t="s">
        <v>407</v>
      </c>
      <c r="H78" s="756">
        <f>'3. SCO-II Exempt'!H72</f>
        <v>0</v>
      </c>
    </row>
    <row r="79" spans="1:8" x14ac:dyDescent="0.2">
      <c r="A79">
        <v>2018</v>
      </c>
      <c r="B79" s="752">
        <f>'0. FilerInfo'!$H$14</f>
        <v>0</v>
      </c>
      <c r="C79" s="67">
        <f>'0. FilerInfo'!$C$14</f>
        <v>0</v>
      </c>
      <c r="D79">
        <v>3</v>
      </c>
      <c r="E79" s="25" t="s">
        <v>650</v>
      </c>
      <c r="F79" s="25" t="s">
        <v>665</v>
      </c>
      <c r="G79" s="62" t="s">
        <v>408</v>
      </c>
      <c r="H79" s="756">
        <f>'3. SCO-II Exempt'!H73</f>
        <v>0</v>
      </c>
    </row>
    <row r="80" spans="1:8" x14ac:dyDescent="0.2">
      <c r="A80">
        <v>2018</v>
      </c>
      <c r="B80" s="752">
        <f>'0. FilerInfo'!$H$14</f>
        <v>0</v>
      </c>
      <c r="C80" s="67">
        <f>'0. FilerInfo'!$C$14</f>
        <v>0</v>
      </c>
      <c r="D80">
        <v>3</v>
      </c>
      <c r="E80" s="25" t="s">
        <v>650</v>
      </c>
      <c r="F80" s="25" t="s">
        <v>666</v>
      </c>
      <c r="G80" s="62" t="s">
        <v>409</v>
      </c>
      <c r="H80" s="756">
        <f>'3. SCO-II Exempt'!H74</f>
        <v>0</v>
      </c>
    </row>
    <row r="81" spans="1:8" x14ac:dyDescent="0.2">
      <c r="A81">
        <v>2018</v>
      </c>
      <c r="B81" s="752">
        <f>'0. FilerInfo'!$H$14</f>
        <v>0</v>
      </c>
      <c r="C81" s="67">
        <f>'0. FilerInfo'!$C$14</f>
        <v>0</v>
      </c>
      <c r="D81">
        <v>3</v>
      </c>
      <c r="E81" s="25" t="s">
        <v>650</v>
      </c>
      <c r="F81" s="25" t="s">
        <v>667</v>
      </c>
      <c r="G81" s="62" t="s">
        <v>410</v>
      </c>
      <c r="H81" s="756">
        <f>'3. SCO-II Exempt'!H75</f>
        <v>0</v>
      </c>
    </row>
    <row r="82" spans="1:8" x14ac:dyDescent="0.2">
      <c r="A82">
        <v>2018</v>
      </c>
      <c r="B82" s="752">
        <f>'0. FilerInfo'!$H$14</f>
        <v>0</v>
      </c>
      <c r="C82" s="67">
        <f>'0. FilerInfo'!$C$14</f>
        <v>0</v>
      </c>
      <c r="D82">
        <v>4</v>
      </c>
      <c r="E82" s="1184" t="s">
        <v>329</v>
      </c>
      <c r="F82" s="25" t="s">
        <v>668</v>
      </c>
      <c r="G82" s="62" t="s">
        <v>213</v>
      </c>
      <c r="H82">
        <f>'4. Errant'!G14</f>
        <v>0</v>
      </c>
    </row>
    <row r="83" spans="1:8" x14ac:dyDescent="0.2">
      <c r="A83">
        <v>2018</v>
      </c>
      <c r="B83" s="752">
        <f>'0. FilerInfo'!$H$14</f>
        <v>0</v>
      </c>
      <c r="C83" s="67">
        <f>'0. FilerInfo'!$C$14</f>
        <v>0</v>
      </c>
      <c r="D83">
        <v>4</v>
      </c>
      <c r="E83" s="1184" t="s">
        <v>329</v>
      </c>
      <c r="F83" s="25" t="s">
        <v>668</v>
      </c>
      <c r="G83" s="62" t="s">
        <v>216</v>
      </c>
      <c r="H83">
        <f>'4. Errant'!H14</f>
        <v>0</v>
      </c>
    </row>
    <row r="84" spans="1:8" x14ac:dyDescent="0.2">
      <c r="A84">
        <v>2018</v>
      </c>
      <c r="B84" s="752">
        <f>'0. FilerInfo'!$H$14</f>
        <v>0</v>
      </c>
      <c r="C84" s="67">
        <f>'0. FilerInfo'!$C$14</f>
        <v>0</v>
      </c>
      <c r="D84">
        <v>4</v>
      </c>
      <c r="E84" s="1184" t="s">
        <v>329</v>
      </c>
      <c r="F84" s="25" t="s">
        <v>668</v>
      </c>
      <c r="G84" s="62" t="s">
        <v>116</v>
      </c>
      <c r="H84">
        <f>'4. Errant'!I14</f>
        <v>0</v>
      </c>
    </row>
    <row r="85" spans="1:8" x14ac:dyDescent="0.2">
      <c r="A85">
        <v>2018</v>
      </c>
      <c r="B85" s="752">
        <f>'0. FilerInfo'!$H$14</f>
        <v>0</v>
      </c>
      <c r="C85" s="67">
        <f>'0. FilerInfo'!$C$14</f>
        <v>0</v>
      </c>
      <c r="D85">
        <v>4</v>
      </c>
      <c r="E85" s="1184" t="s">
        <v>329</v>
      </c>
      <c r="F85" s="25" t="s">
        <v>668</v>
      </c>
      <c r="G85" s="62" t="s">
        <v>214</v>
      </c>
      <c r="H85">
        <f>'4. Errant'!J14</f>
        <v>0</v>
      </c>
    </row>
    <row r="86" spans="1:8" x14ac:dyDescent="0.2">
      <c r="A86">
        <v>2018</v>
      </c>
      <c r="B86" s="752">
        <f>'0. FilerInfo'!$H$14</f>
        <v>0</v>
      </c>
      <c r="C86" s="67">
        <f>'0. FilerInfo'!$C$14</f>
        <v>0</v>
      </c>
      <c r="D86">
        <v>4</v>
      </c>
      <c r="E86" s="1184" t="s">
        <v>329</v>
      </c>
      <c r="F86" s="25" t="s">
        <v>668</v>
      </c>
      <c r="G86" s="62" t="s">
        <v>215</v>
      </c>
      <c r="H86">
        <f>'4. Errant'!K14</f>
        <v>0</v>
      </c>
    </row>
    <row r="87" spans="1:8" x14ac:dyDescent="0.2">
      <c r="A87">
        <v>2018</v>
      </c>
      <c r="B87" s="752">
        <f>'0. FilerInfo'!$H$14</f>
        <v>0</v>
      </c>
      <c r="C87" s="67">
        <f>'0. FilerInfo'!$C$14</f>
        <v>0</v>
      </c>
      <c r="D87">
        <v>4</v>
      </c>
      <c r="E87" s="1184" t="s">
        <v>329</v>
      </c>
      <c r="F87" s="25" t="s">
        <v>668</v>
      </c>
      <c r="G87" s="62" t="s">
        <v>217</v>
      </c>
      <c r="H87">
        <f>'4. Errant'!L14</f>
        <v>0</v>
      </c>
    </row>
    <row r="88" spans="1:8" x14ac:dyDescent="0.2">
      <c r="A88">
        <v>2018</v>
      </c>
      <c r="B88" s="752">
        <f>'0. FilerInfo'!$H$14</f>
        <v>0</v>
      </c>
      <c r="C88" s="67">
        <f>'0. FilerInfo'!$C$14</f>
        <v>0</v>
      </c>
      <c r="D88">
        <v>4</v>
      </c>
      <c r="E88" s="1184" t="s">
        <v>329</v>
      </c>
      <c r="F88" s="25" t="s">
        <v>668</v>
      </c>
      <c r="G88" s="62" t="str">
        <f>'4. Errant'!G17</f>
        <v>CES</v>
      </c>
      <c r="H88">
        <f>'4. Errant'!G18</f>
        <v>0</v>
      </c>
    </row>
    <row r="89" spans="1:8" x14ac:dyDescent="0.2">
      <c r="A89">
        <v>2018</v>
      </c>
      <c r="B89" s="752">
        <f>'0. FilerInfo'!$H$14</f>
        <v>0</v>
      </c>
      <c r="C89" s="67">
        <f>'0. FilerInfo'!$C$14</f>
        <v>0</v>
      </c>
      <c r="D89">
        <v>5</v>
      </c>
      <c r="E89" s="1184" t="s">
        <v>330</v>
      </c>
      <c r="F89" s="25" t="s">
        <v>333</v>
      </c>
      <c r="G89" s="765" t="s">
        <v>670</v>
      </c>
      <c r="H89" s="756">
        <f>'5. RPS I non-SCO'!C23</f>
        <v>0</v>
      </c>
    </row>
    <row r="90" spans="1:8" x14ac:dyDescent="0.2">
      <c r="A90">
        <v>2018</v>
      </c>
      <c r="B90" s="752">
        <f>'0. FilerInfo'!$H$14</f>
        <v>0</v>
      </c>
      <c r="C90" s="67">
        <f>'0. FilerInfo'!$C$14</f>
        <v>0</v>
      </c>
      <c r="D90">
        <v>5</v>
      </c>
      <c r="E90" s="1184" t="s">
        <v>330</v>
      </c>
      <c r="F90" s="25" t="s">
        <v>333</v>
      </c>
      <c r="G90" s="765" t="s">
        <v>671</v>
      </c>
      <c r="H90" s="756">
        <f>'5. RPS I non-SCO'!D23</f>
        <v>0</v>
      </c>
    </row>
    <row r="91" spans="1:8" x14ac:dyDescent="0.2">
      <c r="A91">
        <v>2018</v>
      </c>
      <c r="B91" s="752">
        <f>'0. FilerInfo'!$H$14</f>
        <v>0</v>
      </c>
      <c r="C91" s="67">
        <f>'0. FilerInfo'!$C$14</f>
        <v>0</v>
      </c>
      <c r="D91">
        <v>5</v>
      </c>
      <c r="E91" s="1184" t="s">
        <v>330</v>
      </c>
      <c r="F91" s="25" t="s">
        <v>333</v>
      </c>
      <c r="G91" s="765" t="s">
        <v>672</v>
      </c>
      <c r="H91" s="756">
        <f>'5. RPS I non-SCO'!E23</f>
        <v>0</v>
      </c>
    </row>
    <row r="92" spans="1:8" x14ac:dyDescent="0.2">
      <c r="A92">
        <v>2018</v>
      </c>
      <c r="B92" s="752">
        <f>'0. FilerInfo'!$H$14</f>
        <v>0</v>
      </c>
      <c r="C92" s="67">
        <f>'0. FilerInfo'!$C$14</f>
        <v>0</v>
      </c>
      <c r="D92">
        <v>5</v>
      </c>
      <c r="E92" s="1184" t="s">
        <v>330</v>
      </c>
      <c r="F92" s="25" t="s">
        <v>333</v>
      </c>
      <c r="G92" s="765" t="s">
        <v>673</v>
      </c>
      <c r="H92" s="756">
        <f>'5. RPS I non-SCO'!F23</f>
        <v>0</v>
      </c>
    </row>
    <row r="93" spans="1:8" x14ac:dyDescent="0.2">
      <c r="A93">
        <v>2018</v>
      </c>
      <c r="B93" s="752">
        <f>'0. FilerInfo'!$H$14</f>
        <v>0</v>
      </c>
      <c r="C93" s="67">
        <f>'0. FilerInfo'!$C$14</f>
        <v>0</v>
      </c>
      <c r="D93">
        <v>5</v>
      </c>
      <c r="E93" s="1184" t="s">
        <v>330</v>
      </c>
      <c r="F93" s="25" t="s">
        <v>333</v>
      </c>
      <c r="G93" s="765" t="s">
        <v>674</v>
      </c>
      <c r="H93" s="756">
        <f>'5. RPS I non-SCO'!G23</f>
        <v>0</v>
      </c>
    </row>
    <row r="94" spans="1:8" x14ac:dyDescent="0.2">
      <c r="A94">
        <v>2018</v>
      </c>
      <c r="B94" s="752">
        <f>'0. FilerInfo'!$H$14</f>
        <v>0</v>
      </c>
      <c r="C94" s="67">
        <f>'0. FilerInfo'!$C$14</f>
        <v>0</v>
      </c>
      <c r="D94">
        <v>5</v>
      </c>
      <c r="E94" s="1184" t="s">
        <v>330</v>
      </c>
      <c r="F94" s="25" t="s">
        <v>333</v>
      </c>
      <c r="G94" s="765" t="s">
        <v>675</v>
      </c>
      <c r="H94" s="756">
        <f>'5. RPS I non-SCO'!H23</f>
        <v>0</v>
      </c>
    </row>
    <row r="95" spans="1:8" x14ac:dyDescent="0.2">
      <c r="A95">
        <v>2018</v>
      </c>
      <c r="B95" s="752">
        <f>'0. FilerInfo'!$H$14</f>
        <v>0</v>
      </c>
      <c r="C95" s="67">
        <f>'0. FilerInfo'!$C$14</f>
        <v>0</v>
      </c>
      <c r="D95">
        <v>5</v>
      </c>
      <c r="E95" s="1184" t="s">
        <v>330</v>
      </c>
      <c r="F95" s="25" t="s">
        <v>333</v>
      </c>
      <c r="G95" s="765" t="s">
        <v>676</v>
      </c>
      <c r="H95" s="756">
        <f>'5. RPS I non-SCO'!I23</f>
        <v>0</v>
      </c>
    </row>
    <row r="96" spans="1:8" x14ac:dyDescent="0.2">
      <c r="A96">
        <v>2018</v>
      </c>
      <c r="B96" s="752">
        <f>'0. FilerInfo'!$H$14</f>
        <v>0</v>
      </c>
      <c r="C96" s="67">
        <f>'0. FilerInfo'!$C$14</f>
        <v>0</v>
      </c>
      <c r="D96">
        <v>5</v>
      </c>
      <c r="E96" s="1184" t="s">
        <v>330</v>
      </c>
      <c r="F96" s="25" t="s">
        <v>333</v>
      </c>
      <c r="G96" s="765" t="s">
        <v>677</v>
      </c>
      <c r="H96" s="756">
        <f>'5. RPS I non-SCO'!J23</f>
        <v>0</v>
      </c>
    </row>
    <row r="97" spans="1:8" x14ac:dyDescent="0.2">
      <c r="A97">
        <v>2018</v>
      </c>
      <c r="B97" s="752">
        <f>'0. FilerInfo'!$H$14</f>
        <v>0</v>
      </c>
      <c r="C97" s="67">
        <f>'0. FilerInfo'!$C$14</f>
        <v>0</v>
      </c>
      <c r="D97">
        <v>5</v>
      </c>
      <c r="E97" s="1184" t="s">
        <v>330</v>
      </c>
      <c r="F97" s="25" t="s">
        <v>333</v>
      </c>
      <c r="G97" s="765" t="s">
        <v>678</v>
      </c>
      <c r="H97" s="756">
        <f>'5. RPS I non-SCO'!K23</f>
        <v>0</v>
      </c>
    </row>
    <row r="98" spans="1:8" x14ac:dyDescent="0.2">
      <c r="A98">
        <v>2018</v>
      </c>
      <c r="B98" s="752">
        <f>'0. FilerInfo'!$H$14</f>
        <v>0</v>
      </c>
      <c r="C98" s="67">
        <f>'0. FilerInfo'!$C$14</f>
        <v>0</v>
      </c>
      <c r="D98">
        <v>5</v>
      </c>
      <c r="E98" s="1184" t="s">
        <v>330</v>
      </c>
      <c r="F98" s="25" t="s">
        <v>333</v>
      </c>
      <c r="G98" s="765" t="s">
        <v>679</v>
      </c>
      <c r="H98" s="756">
        <f>'5. RPS I non-SCO'!L23</f>
        <v>0</v>
      </c>
    </row>
    <row r="99" spans="1:8" x14ac:dyDescent="0.2">
      <c r="A99">
        <v>2018</v>
      </c>
      <c r="B99" s="752">
        <f>'0. FilerInfo'!$H$14</f>
        <v>0</v>
      </c>
      <c r="C99" s="67">
        <f>'0. FilerInfo'!$C$14</f>
        <v>0</v>
      </c>
      <c r="D99">
        <v>5</v>
      </c>
      <c r="E99" s="1184" t="s">
        <v>330</v>
      </c>
      <c r="F99" s="25" t="s">
        <v>333</v>
      </c>
      <c r="G99" s="765" t="s">
        <v>680</v>
      </c>
      <c r="H99" s="756">
        <f>'5. RPS I non-SCO'!M23</f>
        <v>0</v>
      </c>
    </row>
    <row r="100" spans="1:8" x14ac:dyDescent="0.2">
      <c r="A100">
        <v>2018</v>
      </c>
      <c r="B100" s="752">
        <f>'0. FilerInfo'!$H$14</f>
        <v>0</v>
      </c>
      <c r="C100" s="67">
        <f>'0. FilerInfo'!$C$14</f>
        <v>0</v>
      </c>
      <c r="D100">
        <v>6</v>
      </c>
      <c r="E100" s="1184" t="s">
        <v>331</v>
      </c>
      <c r="F100" s="25" t="s">
        <v>334</v>
      </c>
      <c r="G100" s="765" t="s">
        <v>681</v>
      </c>
      <c r="H100" s="756">
        <f>'6. SCO'!C23</f>
        <v>0</v>
      </c>
    </row>
    <row r="101" spans="1:8" x14ac:dyDescent="0.2">
      <c r="A101">
        <v>2018</v>
      </c>
      <c r="B101" s="752">
        <f>'0. FilerInfo'!$H$14</f>
        <v>0</v>
      </c>
      <c r="C101" s="67">
        <f>'0. FilerInfo'!$C$14</f>
        <v>0</v>
      </c>
      <c r="D101">
        <v>6</v>
      </c>
      <c r="E101" s="1184" t="s">
        <v>331</v>
      </c>
      <c r="F101" s="25" t="s">
        <v>334</v>
      </c>
      <c r="G101" s="765" t="s">
        <v>682</v>
      </c>
      <c r="H101" s="756">
        <f>'6. SCO'!D23</f>
        <v>0</v>
      </c>
    </row>
    <row r="102" spans="1:8" x14ac:dyDescent="0.2">
      <c r="A102">
        <v>2018</v>
      </c>
      <c r="B102" s="752">
        <f>'0. FilerInfo'!$H$14</f>
        <v>0</v>
      </c>
      <c r="C102" s="67">
        <f>'0. FilerInfo'!$C$14</f>
        <v>0</v>
      </c>
      <c r="D102">
        <v>6</v>
      </c>
      <c r="E102" s="1184" t="s">
        <v>331</v>
      </c>
      <c r="F102" s="25" t="s">
        <v>334</v>
      </c>
      <c r="G102" s="765" t="s">
        <v>683</v>
      </c>
      <c r="H102" s="756">
        <f>'6. SCO'!E23</f>
        <v>0</v>
      </c>
    </row>
    <row r="103" spans="1:8" x14ac:dyDescent="0.2">
      <c r="A103">
        <v>2018</v>
      </c>
      <c r="B103" s="752">
        <f>'0. FilerInfo'!$H$14</f>
        <v>0</v>
      </c>
      <c r="C103" s="67">
        <f>'0. FilerInfo'!$C$14</f>
        <v>0</v>
      </c>
      <c r="D103">
        <v>6</v>
      </c>
      <c r="E103" s="1184" t="s">
        <v>331</v>
      </c>
      <c r="F103" s="25" t="s">
        <v>334</v>
      </c>
      <c r="G103" s="765" t="s">
        <v>684</v>
      </c>
      <c r="H103" s="756">
        <f>'6. SCO'!F23</f>
        <v>0</v>
      </c>
    </row>
    <row r="104" spans="1:8" x14ac:dyDescent="0.2">
      <c r="A104">
        <v>2018</v>
      </c>
      <c r="B104" s="752">
        <f>'0. FilerInfo'!$H$14</f>
        <v>0</v>
      </c>
      <c r="C104" s="67">
        <f>'0. FilerInfo'!$C$14</f>
        <v>0</v>
      </c>
      <c r="D104">
        <v>6</v>
      </c>
      <c r="E104" s="1184" t="s">
        <v>331</v>
      </c>
      <c r="F104" s="25" t="s">
        <v>334</v>
      </c>
      <c r="G104" s="765" t="s">
        <v>685</v>
      </c>
      <c r="H104" s="756">
        <f>'6. SCO'!G23</f>
        <v>0</v>
      </c>
    </row>
    <row r="105" spans="1:8" x14ac:dyDescent="0.2">
      <c r="A105">
        <v>2018</v>
      </c>
      <c r="B105" s="752">
        <f>'0. FilerInfo'!$H$14</f>
        <v>0</v>
      </c>
      <c r="C105" s="67">
        <f>'0. FilerInfo'!$C$14</f>
        <v>0</v>
      </c>
      <c r="D105">
        <v>6</v>
      </c>
      <c r="E105" s="1184" t="s">
        <v>331</v>
      </c>
      <c r="F105" s="25" t="s">
        <v>334</v>
      </c>
      <c r="G105" s="765" t="s">
        <v>686</v>
      </c>
      <c r="H105" s="756">
        <f>'6. SCO'!H23</f>
        <v>0</v>
      </c>
    </row>
    <row r="106" spans="1:8" x14ac:dyDescent="0.2">
      <c r="A106">
        <v>2018</v>
      </c>
      <c r="B106" s="752">
        <f>'0. FilerInfo'!$H$14</f>
        <v>0</v>
      </c>
      <c r="C106" s="67">
        <f>'0. FilerInfo'!$C$14</f>
        <v>0</v>
      </c>
      <c r="D106">
        <v>6</v>
      </c>
      <c r="E106" s="1184" t="s">
        <v>331</v>
      </c>
      <c r="F106" s="25" t="s">
        <v>334</v>
      </c>
      <c r="G106" s="765" t="s">
        <v>687</v>
      </c>
      <c r="H106" s="756">
        <f>'6. SCO'!I23</f>
        <v>0</v>
      </c>
    </row>
    <row r="107" spans="1:8" x14ac:dyDescent="0.2">
      <c r="A107">
        <v>2018</v>
      </c>
      <c r="B107" s="752">
        <f>'0. FilerInfo'!$H$14</f>
        <v>0</v>
      </c>
      <c r="C107" s="67">
        <f>'0. FilerInfo'!$C$14</f>
        <v>0</v>
      </c>
      <c r="D107">
        <v>6</v>
      </c>
      <c r="E107" s="1184" t="s">
        <v>331</v>
      </c>
      <c r="F107" s="25" t="s">
        <v>334</v>
      </c>
      <c r="G107" s="765" t="s">
        <v>688</v>
      </c>
      <c r="H107" s="756">
        <f>'6. SCO'!J23</f>
        <v>0</v>
      </c>
    </row>
    <row r="108" spans="1:8" x14ac:dyDescent="0.2">
      <c r="A108">
        <v>2018</v>
      </c>
      <c r="B108" s="752">
        <f>'0. FilerInfo'!$H$14</f>
        <v>0</v>
      </c>
      <c r="C108" s="67">
        <f>'0. FilerInfo'!$C$14</f>
        <v>0</v>
      </c>
      <c r="D108">
        <v>6</v>
      </c>
      <c r="E108" s="1184" t="s">
        <v>331</v>
      </c>
      <c r="F108" s="25" t="s">
        <v>334</v>
      </c>
      <c r="G108" s="765" t="s">
        <v>689</v>
      </c>
      <c r="H108" s="756">
        <f>'6. SCO'!K23</f>
        <v>0</v>
      </c>
    </row>
    <row r="109" spans="1:8" x14ac:dyDescent="0.2">
      <c r="A109">
        <v>2018</v>
      </c>
      <c r="B109" s="752">
        <f>'0. FilerInfo'!$H$14</f>
        <v>0</v>
      </c>
      <c r="C109" s="67">
        <f>'0. FilerInfo'!$C$14</f>
        <v>0</v>
      </c>
      <c r="D109">
        <v>6</v>
      </c>
      <c r="E109" s="1184" t="s">
        <v>331</v>
      </c>
      <c r="F109" s="25" t="s">
        <v>334</v>
      </c>
      <c r="G109" s="765" t="s">
        <v>690</v>
      </c>
      <c r="H109" s="756">
        <f>'6. SCO'!L23</f>
        <v>0</v>
      </c>
    </row>
    <row r="110" spans="1:8" x14ac:dyDescent="0.2">
      <c r="A110">
        <v>2018</v>
      </c>
      <c r="B110" s="752">
        <f>'0. FilerInfo'!$H$14</f>
        <v>0</v>
      </c>
      <c r="C110" s="67">
        <f>'0. FilerInfo'!$C$14</f>
        <v>0</v>
      </c>
      <c r="D110">
        <v>6</v>
      </c>
      <c r="E110" s="1184" t="s">
        <v>331</v>
      </c>
      <c r="F110" s="25" t="s">
        <v>334</v>
      </c>
      <c r="G110" s="765" t="s">
        <v>691</v>
      </c>
      <c r="H110" s="756">
        <f>'6. SCO'!M23</f>
        <v>0</v>
      </c>
    </row>
    <row r="111" spans="1:8" x14ac:dyDescent="0.2">
      <c r="A111">
        <v>2018</v>
      </c>
      <c r="B111" s="752">
        <f>'0. FilerInfo'!$H$14</f>
        <v>0</v>
      </c>
      <c r="C111" s="67">
        <f>'0. FilerInfo'!$C$14</f>
        <v>0</v>
      </c>
      <c r="D111">
        <v>6</v>
      </c>
      <c r="E111" s="1184" t="s">
        <v>331</v>
      </c>
      <c r="F111" s="25" t="s">
        <v>334</v>
      </c>
      <c r="G111" s="765" t="s">
        <v>692</v>
      </c>
      <c r="H111" s="756">
        <f>'6. SCO'!N23</f>
        <v>0</v>
      </c>
    </row>
    <row r="112" spans="1:8" x14ac:dyDescent="0.2">
      <c r="A112">
        <v>2018</v>
      </c>
      <c r="B112" s="752">
        <f>'0. FilerInfo'!$H$14</f>
        <v>0</v>
      </c>
      <c r="C112" s="67">
        <f>'0. FilerInfo'!$C$14</f>
        <v>0</v>
      </c>
      <c r="D112">
        <v>6</v>
      </c>
      <c r="E112" s="1184" t="s">
        <v>331</v>
      </c>
      <c r="F112" s="25" t="s">
        <v>334</v>
      </c>
      <c r="G112" s="765" t="s">
        <v>693</v>
      </c>
      <c r="H112" s="756">
        <f>'6. SCO'!O23</f>
        <v>0</v>
      </c>
    </row>
    <row r="113" spans="1:8" x14ac:dyDescent="0.2">
      <c r="A113">
        <v>2018</v>
      </c>
      <c r="B113" s="752">
        <f>'0. FilerInfo'!$H$14</f>
        <v>0</v>
      </c>
      <c r="C113" s="67">
        <f>'0. FilerInfo'!$C$14</f>
        <v>0</v>
      </c>
      <c r="D113">
        <v>6</v>
      </c>
      <c r="E113" s="1184" t="s">
        <v>331</v>
      </c>
      <c r="F113" s="25" t="s">
        <v>334</v>
      </c>
      <c r="G113" s="765" t="s">
        <v>694</v>
      </c>
      <c r="H113" s="756">
        <f>'6. SCO'!P23</f>
        <v>0</v>
      </c>
    </row>
    <row r="114" spans="1:8" x14ac:dyDescent="0.2">
      <c r="A114">
        <v>2018</v>
      </c>
      <c r="B114" s="752">
        <f>'0. FilerInfo'!$H$14</f>
        <v>0</v>
      </c>
      <c r="C114" s="67">
        <f>'0. FilerInfo'!$C$14</f>
        <v>0</v>
      </c>
      <c r="D114">
        <v>6</v>
      </c>
      <c r="E114" s="1184" t="s">
        <v>331</v>
      </c>
      <c r="F114" s="25" t="s">
        <v>334</v>
      </c>
      <c r="G114" s="765" t="s">
        <v>695</v>
      </c>
      <c r="H114" s="756">
        <f>'6. SCO'!Q23</f>
        <v>0</v>
      </c>
    </row>
    <row r="115" spans="1:8" x14ac:dyDescent="0.2">
      <c r="A115">
        <v>2018</v>
      </c>
      <c r="B115" s="752">
        <f>'0. FilerInfo'!$H$14</f>
        <v>0</v>
      </c>
      <c r="C115" s="67">
        <f>'0. FilerInfo'!$C$14</f>
        <v>0</v>
      </c>
      <c r="D115" s="62">
        <v>7</v>
      </c>
      <c r="E115" s="752" t="s">
        <v>332</v>
      </c>
      <c r="F115" s="25" t="s">
        <v>335</v>
      </c>
      <c r="G115" s="765" t="s">
        <v>696</v>
      </c>
      <c r="H115" s="756">
        <f>'7. SCO-II'!C23</f>
        <v>0</v>
      </c>
    </row>
    <row r="116" spans="1:8" x14ac:dyDescent="0.2">
      <c r="A116">
        <v>2018</v>
      </c>
      <c r="B116" s="752">
        <f>'0. FilerInfo'!$H$14</f>
        <v>0</v>
      </c>
      <c r="C116" s="67">
        <f>'0. FilerInfo'!$C$14</f>
        <v>0</v>
      </c>
      <c r="D116" s="62">
        <v>7</v>
      </c>
      <c r="E116" s="752" t="s">
        <v>332</v>
      </c>
      <c r="F116" s="25" t="s">
        <v>335</v>
      </c>
      <c r="G116" s="765" t="s">
        <v>697</v>
      </c>
      <c r="H116" s="756">
        <f>'7. SCO-II'!D23</f>
        <v>0</v>
      </c>
    </row>
    <row r="117" spans="1:8" x14ac:dyDescent="0.2">
      <c r="A117">
        <v>2018</v>
      </c>
      <c r="B117" s="752">
        <f>'0. FilerInfo'!$H$14</f>
        <v>0</v>
      </c>
      <c r="C117" s="67">
        <f>'0. FilerInfo'!$C$14</f>
        <v>0</v>
      </c>
      <c r="D117" s="62">
        <v>7</v>
      </c>
      <c r="E117" s="752" t="s">
        <v>332</v>
      </c>
      <c r="F117" s="25" t="s">
        <v>335</v>
      </c>
      <c r="G117" s="765" t="s">
        <v>698</v>
      </c>
      <c r="H117" s="756">
        <f>'7. SCO-II'!E23</f>
        <v>0</v>
      </c>
    </row>
    <row r="118" spans="1:8" x14ac:dyDescent="0.2">
      <c r="A118">
        <v>2018</v>
      </c>
      <c r="B118" s="752">
        <f>'0. FilerInfo'!$H$14</f>
        <v>0</v>
      </c>
      <c r="C118" s="67">
        <f>'0. FilerInfo'!$C$14</f>
        <v>0</v>
      </c>
      <c r="D118" s="62">
        <v>7</v>
      </c>
      <c r="E118" s="752" t="s">
        <v>332</v>
      </c>
      <c r="F118" s="25" t="s">
        <v>335</v>
      </c>
      <c r="G118" s="765" t="s">
        <v>699</v>
      </c>
      <c r="H118" s="756">
        <f>'7. SCO-II'!F23</f>
        <v>0</v>
      </c>
    </row>
    <row r="119" spans="1:8" x14ac:dyDescent="0.2">
      <c r="A119">
        <v>2018</v>
      </c>
      <c r="B119" s="752">
        <f>'0. FilerInfo'!$H$14</f>
        <v>0</v>
      </c>
      <c r="C119" s="67">
        <f>'0. FilerInfo'!$C$14</f>
        <v>0</v>
      </c>
      <c r="D119" s="62">
        <v>7</v>
      </c>
      <c r="E119" s="752" t="s">
        <v>332</v>
      </c>
      <c r="F119" s="25" t="s">
        <v>335</v>
      </c>
      <c r="G119" s="765" t="s">
        <v>700</v>
      </c>
      <c r="H119" s="756">
        <f>'7. SCO-II'!G23</f>
        <v>0</v>
      </c>
    </row>
    <row r="120" spans="1:8" x14ac:dyDescent="0.2">
      <c r="A120">
        <v>2018</v>
      </c>
      <c r="B120" s="752">
        <f>'0. FilerInfo'!$H$14</f>
        <v>0</v>
      </c>
      <c r="C120" s="67">
        <f>'0. FilerInfo'!$C$14</f>
        <v>0</v>
      </c>
      <c r="D120" s="62">
        <v>7</v>
      </c>
      <c r="E120" s="752" t="s">
        <v>332</v>
      </c>
      <c r="F120" s="25" t="s">
        <v>335</v>
      </c>
      <c r="G120" s="765" t="s">
        <v>701</v>
      </c>
      <c r="H120" s="756">
        <f>'7. SCO-II'!H23</f>
        <v>0</v>
      </c>
    </row>
    <row r="121" spans="1:8" x14ac:dyDescent="0.2">
      <c r="A121">
        <v>2018</v>
      </c>
      <c r="B121" s="752">
        <f>'0. FilerInfo'!$H$14</f>
        <v>0</v>
      </c>
      <c r="C121" s="67">
        <f>'0. FilerInfo'!$C$14</f>
        <v>0</v>
      </c>
      <c r="D121" s="62">
        <v>7</v>
      </c>
      <c r="E121" s="752" t="s">
        <v>332</v>
      </c>
      <c r="F121" s="25" t="s">
        <v>335</v>
      </c>
      <c r="G121" s="765" t="s">
        <v>702</v>
      </c>
      <c r="H121" s="756">
        <f>'7. SCO-II'!I23</f>
        <v>0</v>
      </c>
    </row>
    <row r="122" spans="1:8" x14ac:dyDescent="0.2">
      <c r="A122">
        <v>2018</v>
      </c>
      <c r="B122" s="752">
        <f>'0. FilerInfo'!$H$14</f>
        <v>0</v>
      </c>
      <c r="C122" s="67">
        <f>'0. FilerInfo'!$C$14</f>
        <v>0</v>
      </c>
      <c r="D122" s="62">
        <v>7</v>
      </c>
      <c r="E122" s="752" t="s">
        <v>332</v>
      </c>
      <c r="F122" s="25" t="s">
        <v>335</v>
      </c>
      <c r="G122" s="765" t="s">
        <v>703</v>
      </c>
      <c r="H122" s="756">
        <f>'7. SCO-II'!J23</f>
        <v>0</v>
      </c>
    </row>
    <row r="123" spans="1:8" x14ac:dyDescent="0.2">
      <c r="A123">
        <v>2018</v>
      </c>
      <c r="B123" s="752">
        <f>'0. FilerInfo'!$H$14</f>
        <v>0</v>
      </c>
      <c r="C123" s="67">
        <f>'0. FilerInfo'!$C$14</f>
        <v>0</v>
      </c>
      <c r="D123" s="62">
        <v>7</v>
      </c>
      <c r="E123" s="752" t="s">
        <v>332</v>
      </c>
      <c r="F123" s="25" t="s">
        <v>335</v>
      </c>
      <c r="G123" s="765" t="s">
        <v>704</v>
      </c>
      <c r="H123" s="756">
        <f>'7. SCO-II'!K23</f>
        <v>0</v>
      </c>
    </row>
    <row r="124" spans="1:8" x14ac:dyDescent="0.2">
      <c r="A124">
        <v>2018</v>
      </c>
      <c r="B124" s="752">
        <f>'0. FilerInfo'!$H$14</f>
        <v>0</v>
      </c>
      <c r="C124" s="67">
        <f>'0. FilerInfo'!$C$14</f>
        <v>0</v>
      </c>
      <c r="D124" s="62">
        <v>7</v>
      </c>
      <c r="E124" s="752" t="s">
        <v>332</v>
      </c>
      <c r="F124" s="25" t="s">
        <v>335</v>
      </c>
      <c r="G124" s="765" t="s">
        <v>705</v>
      </c>
      <c r="H124" s="756">
        <f>'7. SCO-II'!L23</f>
        <v>0</v>
      </c>
    </row>
    <row r="125" spans="1:8" x14ac:dyDescent="0.2">
      <c r="A125">
        <v>2018</v>
      </c>
      <c r="B125" s="752">
        <f>'0. FilerInfo'!$H$14</f>
        <v>0</v>
      </c>
      <c r="C125" s="67">
        <f>'0. FilerInfo'!$C$14</f>
        <v>0</v>
      </c>
      <c r="D125" s="62">
        <v>7</v>
      </c>
      <c r="E125" s="752" t="s">
        <v>332</v>
      </c>
      <c r="F125" s="25" t="s">
        <v>335</v>
      </c>
      <c r="G125" s="765" t="s">
        <v>706</v>
      </c>
      <c r="H125" s="756">
        <f>'7. SCO-II'!M23</f>
        <v>0</v>
      </c>
    </row>
    <row r="126" spans="1:8" x14ac:dyDescent="0.2">
      <c r="A126">
        <v>2018</v>
      </c>
      <c r="B126" s="752">
        <f>'0. FilerInfo'!$H$14</f>
        <v>0</v>
      </c>
      <c r="C126" s="67">
        <f>'0. FilerInfo'!$C$14</f>
        <v>0</v>
      </c>
      <c r="D126" s="62">
        <v>7</v>
      </c>
      <c r="E126" s="752" t="s">
        <v>332</v>
      </c>
      <c r="F126" s="25" t="s">
        <v>335</v>
      </c>
      <c r="G126" s="765" t="s">
        <v>707</v>
      </c>
      <c r="H126" s="756">
        <f>'7. SCO-II'!N23</f>
        <v>0</v>
      </c>
    </row>
    <row r="127" spans="1:8" x14ac:dyDescent="0.2">
      <c r="A127">
        <v>2018</v>
      </c>
      <c r="B127" s="752">
        <f>'0. FilerInfo'!$H$14</f>
        <v>0</v>
      </c>
      <c r="C127" s="67">
        <f>'0. FilerInfo'!$C$14</f>
        <v>0</v>
      </c>
      <c r="D127" s="62">
        <v>7</v>
      </c>
      <c r="E127" s="752" t="s">
        <v>332</v>
      </c>
      <c r="F127" s="25" t="s">
        <v>335</v>
      </c>
      <c r="G127" s="765" t="s">
        <v>708</v>
      </c>
      <c r="H127" s="756">
        <f>'7. SCO-II'!O23</f>
        <v>0</v>
      </c>
    </row>
    <row r="128" spans="1:8" x14ac:dyDescent="0.2">
      <c r="A128">
        <v>2018</v>
      </c>
      <c r="B128" s="752">
        <f>'0. FilerInfo'!$H$14</f>
        <v>0</v>
      </c>
      <c r="C128" s="67">
        <f>'0. FilerInfo'!$C$14</f>
        <v>0</v>
      </c>
      <c r="D128" s="62">
        <v>7</v>
      </c>
      <c r="E128" s="752" t="s">
        <v>332</v>
      </c>
      <c r="F128" s="25" t="s">
        <v>335</v>
      </c>
      <c r="G128" s="765" t="s">
        <v>709</v>
      </c>
      <c r="H128" s="756">
        <f>'7. SCO-II'!P23</f>
        <v>0</v>
      </c>
    </row>
    <row r="129" spans="1:8" x14ac:dyDescent="0.2">
      <c r="A129">
        <v>2018</v>
      </c>
      <c r="B129" s="752">
        <f>'0. FilerInfo'!$H$14</f>
        <v>0</v>
      </c>
      <c r="C129" s="67">
        <f>'0. FilerInfo'!$C$14</f>
        <v>0</v>
      </c>
      <c r="D129" s="62">
        <v>7</v>
      </c>
      <c r="E129" s="752" t="s">
        <v>332</v>
      </c>
      <c r="F129" s="25" t="s">
        <v>335</v>
      </c>
      <c r="G129" s="765" t="s">
        <v>710</v>
      </c>
      <c r="H129" s="756">
        <f>'7. SCO-II'!Q23</f>
        <v>0</v>
      </c>
    </row>
    <row r="130" spans="1:8" x14ac:dyDescent="0.2">
      <c r="A130">
        <v>2018</v>
      </c>
      <c r="B130" s="752">
        <f>'0. FilerInfo'!$H$14</f>
        <v>0</v>
      </c>
      <c r="C130" s="67">
        <f>'0. FilerInfo'!$C$14</f>
        <v>0</v>
      </c>
      <c r="D130" s="62">
        <v>7</v>
      </c>
      <c r="E130" s="752" t="s">
        <v>332</v>
      </c>
      <c r="F130" s="25" t="s">
        <v>335</v>
      </c>
      <c r="G130" s="765" t="s">
        <v>711</v>
      </c>
      <c r="H130" s="756">
        <f>'7. SCO-II'!R23</f>
        <v>0</v>
      </c>
    </row>
    <row r="131" spans="1:8" x14ac:dyDescent="0.2">
      <c r="A131">
        <v>2018</v>
      </c>
      <c r="B131" s="752">
        <f>'0. FilerInfo'!$H$14</f>
        <v>0</v>
      </c>
      <c r="C131" s="67">
        <f>'0. FilerInfo'!$C$14</f>
        <v>0</v>
      </c>
      <c r="D131" s="62">
        <v>8</v>
      </c>
      <c r="E131" s="752" t="s">
        <v>336</v>
      </c>
      <c r="F131" s="25" t="s">
        <v>337</v>
      </c>
      <c r="G131" s="765" t="s">
        <v>712</v>
      </c>
      <c r="H131" s="756">
        <f>'8. RPS II RenEn'!C23</f>
        <v>0</v>
      </c>
    </row>
    <row r="132" spans="1:8" x14ac:dyDescent="0.2">
      <c r="A132">
        <v>2018</v>
      </c>
      <c r="B132" s="752">
        <f>'0. FilerInfo'!$H$14</f>
        <v>0</v>
      </c>
      <c r="C132" s="67">
        <f>'0. FilerInfo'!$C$14</f>
        <v>0</v>
      </c>
      <c r="D132" s="62">
        <v>8</v>
      </c>
      <c r="E132" s="752" t="s">
        <v>336</v>
      </c>
      <c r="F132" s="25" t="s">
        <v>337</v>
      </c>
      <c r="G132" s="765" t="s">
        <v>713</v>
      </c>
      <c r="H132" s="756">
        <f>'8. RPS II RenEn'!D23</f>
        <v>0</v>
      </c>
    </row>
    <row r="133" spans="1:8" x14ac:dyDescent="0.2">
      <c r="A133">
        <v>2018</v>
      </c>
      <c r="B133" s="752">
        <f>'0. FilerInfo'!$H$14</f>
        <v>0</v>
      </c>
      <c r="C133" s="67">
        <f>'0. FilerInfo'!$C$14</f>
        <v>0</v>
      </c>
      <c r="D133" s="62">
        <v>8</v>
      </c>
      <c r="E133" s="752" t="s">
        <v>336</v>
      </c>
      <c r="F133" s="25" t="s">
        <v>337</v>
      </c>
      <c r="G133" s="765" t="s">
        <v>714</v>
      </c>
      <c r="H133" s="756">
        <f>'8. RPS II RenEn'!E23</f>
        <v>0</v>
      </c>
    </row>
    <row r="134" spans="1:8" x14ac:dyDescent="0.2">
      <c r="A134">
        <v>2018</v>
      </c>
      <c r="B134" s="752">
        <f>'0. FilerInfo'!$H$14</f>
        <v>0</v>
      </c>
      <c r="C134" s="67">
        <f>'0. FilerInfo'!$C$14</f>
        <v>0</v>
      </c>
      <c r="D134" s="62">
        <v>8</v>
      </c>
      <c r="E134" s="752" t="s">
        <v>336</v>
      </c>
      <c r="F134" s="25" t="s">
        <v>337</v>
      </c>
      <c r="G134" s="765" t="s">
        <v>715</v>
      </c>
      <c r="H134" s="756">
        <f>'8. RPS II RenEn'!F23</f>
        <v>0</v>
      </c>
    </row>
    <row r="135" spans="1:8" x14ac:dyDescent="0.2">
      <c r="A135">
        <v>2018</v>
      </c>
      <c r="B135" s="752">
        <f>'0. FilerInfo'!$H$14</f>
        <v>0</v>
      </c>
      <c r="C135" s="67">
        <f>'0. FilerInfo'!$C$14</f>
        <v>0</v>
      </c>
      <c r="D135" s="62">
        <v>8</v>
      </c>
      <c r="E135" s="752" t="s">
        <v>336</v>
      </c>
      <c r="F135" s="25" t="s">
        <v>337</v>
      </c>
      <c r="G135" s="765" t="s">
        <v>716</v>
      </c>
      <c r="H135" s="756">
        <f>'8. RPS II RenEn'!G23</f>
        <v>0</v>
      </c>
    </row>
    <row r="136" spans="1:8" x14ac:dyDescent="0.2">
      <c r="A136">
        <v>2018</v>
      </c>
      <c r="B136" s="752">
        <f>'0. FilerInfo'!$H$14</f>
        <v>0</v>
      </c>
      <c r="C136" s="67">
        <f>'0. FilerInfo'!$C$14</f>
        <v>0</v>
      </c>
      <c r="D136" s="62">
        <v>8</v>
      </c>
      <c r="E136" s="752" t="s">
        <v>336</v>
      </c>
      <c r="F136" s="25" t="s">
        <v>337</v>
      </c>
      <c r="G136" s="765" t="s">
        <v>717</v>
      </c>
      <c r="H136" s="756">
        <f>'8. RPS II RenEn'!H23</f>
        <v>0</v>
      </c>
    </row>
    <row r="137" spans="1:8" x14ac:dyDescent="0.2">
      <c r="A137">
        <v>2018</v>
      </c>
      <c r="B137" s="752">
        <f>'0. FilerInfo'!$H$14</f>
        <v>0</v>
      </c>
      <c r="C137" s="67">
        <f>'0. FilerInfo'!$C$14</f>
        <v>0</v>
      </c>
      <c r="D137" s="62">
        <v>8</v>
      </c>
      <c r="E137" s="752" t="s">
        <v>336</v>
      </c>
      <c r="F137" s="25" t="s">
        <v>337</v>
      </c>
      <c r="G137" s="765" t="s">
        <v>718</v>
      </c>
      <c r="H137" s="756">
        <f>'8. RPS II RenEn'!I23</f>
        <v>0</v>
      </c>
    </row>
    <row r="138" spans="1:8" x14ac:dyDescent="0.2">
      <c r="A138">
        <v>2018</v>
      </c>
      <c r="B138" s="752">
        <f>'0. FilerInfo'!$H$14</f>
        <v>0</v>
      </c>
      <c r="C138" s="67">
        <f>'0. FilerInfo'!$C$14</f>
        <v>0</v>
      </c>
      <c r="D138" s="62">
        <v>8</v>
      </c>
      <c r="E138" s="752" t="s">
        <v>336</v>
      </c>
      <c r="F138" s="25" t="s">
        <v>337</v>
      </c>
      <c r="G138" s="765" t="s">
        <v>719</v>
      </c>
      <c r="H138" s="756">
        <f>'8. RPS II RenEn'!J23</f>
        <v>0</v>
      </c>
    </row>
    <row r="139" spans="1:8" x14ac:dyDescent="0.2">
      <c r="A139">
        <v>2018</v>
      </c>
      <c r="B139" s="752">
        <f>'0. FilerInfo'!$H$14</f>
        <v>0</v>
      </c>
      <c r="C139" s="67">
        <f>'0. FilerInfo'!$C$14</f>
        <v>0</v>
      </c>
      <c r="D139" s="62">
        <v>8</v>
      </c>
      <c r="E139" s="752" t="s">
        <v>336</v>
      </c>
      <c r="F139" s="25" t="s">
        <v>337</v>
      </c>
      <c r="G139" s="765" t="s">
        <v>720</v>
      </c>
      <c r="H139" s="756">
        <f>'8. RPS II RenEn'!K23</f>
        <v>0</v>
      </c>
    </row>
    <row r="140" spans="1:8" x14ac:dyDescent="0.2">
      <c r="A140">
        <v>2018</v>
      </c>
      <c r="B140" s="752">
        <f>'0. FilerInfo'!$H$14</f>
        <v>0</v>
      </c>
      <c r="C140" s="67">
        <f>'0. FilerInfo'!$C$14</f>
        <v>0</v>
      </c>
      <c r="D140" s="62">
        <v>8</v>
      </c>
      <c r="E140" s="752" t="s">
        <v>336</v>
      </c>
      <c r="F140" s="25" t="s">
        <v>337</v>
      </c>
      <c r="G140" s="765" t="s">
        <v>721</v>
      </c>
      <c r="H140" s="756">
        <f>'8. RPS II RenEn'!L23</f>
        <v>0</v>
      </c>
    </row>
    <row r="141" spans="1:8" x14ac:dyDescent="0.2">
      <c r="A141">
        <v>2018</v>
      </c>
      <c r="B141" s="752">
        <f>'0. FilerInfo'!$H$14</f>
        <v>0</v>
      </c>
      <c r="C141" s="67">
        <f>'0. FilerInfo'!$C$14</f>
        <v>0</v>
      </c>
      <c r="D141" s="62">
        <v>8</v>
      </c>
      <c r="E141" s="752" t="s">
        <v>336</v>
      </c>
      <c r="F141" s="25" t="s">
        <v>337</v>
      </c>
      <c r="G141" s="765" t="s">
        <v>722</v>
      </c>
      <c r="H141" s="756">
        <f>'8. RPS II RenEn'!M23</f>
        <v>0</v>
      </c>
    </row>
    <row r="142" spans="1:8" x14ac:dyDescent="0.2">
      <c r="A142">
        <v>2018</v>
      </c>
      <c r="B142" s="752">
        <f>'0. FilerInfo'!$H$14</f>
        <v>0</v>
      </c>
      <c r="C142" s="67">
        <f>'0. FilerInfo'!$C$14</f>
        <v>0</v>
      </c>
      <c r="D142" s="62">
        <v>9</v>
      </c>
      <c r="E142" s="752" t="s">
        <v>338</v>
      </c>
      <c r="F142" s="25" t="s">
        <v>339</v>
      </c>
      <c r="G142" s="765" t="s">
        <v>723</v>
      </c>
      <c r="H142" s="756">
        <f>'9. RPS II WasteEn'!C23</f>
        <v>0</v>
      </c>
    </row>
    <row r="143" spans="1:8" x14ac:dyDescent="0.2">
      <c r="A143">
        <v>2018</v>
      </c>
      <c r="B143" s="752">
        <f>'0. FilerInfo'!$H$14</f>
        <v>0</v>
      </c>
      <c r="C143" s="67">
        <f>'0. FilerInfo'!$C$14</f>
        <v>0</v>
      </c>
      <c r="D143" s="62">
        <v>9</v>
      </c>
      <c r="E143" s="752" t="s">
        <v>338</v>
      </c>
      <c r="F143" s="25" t="s">
        <v>339</v>
      </c>
      <c r="G143" s="765" t="s">
        <v>724</v>
      </c>
      <c r="H143" s="756">
        <f>'9. RPS II WasteEn'!D23</f>
        <v>0</v>
      </c>
    </row>
    <row r="144" spans="1:8" x14ac:dyDescent="0.2">
      <c r="A144">
        <v>2018</v>
      </c>
      <c r="B144" s="752">
        <f>'0. FilerInfo'!$H$14</f>
        <v>0</v>
      </c>
      <c r="C144" s="67">
        <f>'0. FilerInfo'!$C$14</f>
        <v>0</v>
      </c>
      <c r="D144" s="62">
        <v>9</v>
      </c>
      <c r="E144" s="752" t="s">
        <v>338</v>
      </c>
      <c r="F144" s="25" t="s">
        <v>339</v>
      </c>
      <c r="G144" s="765" t="s">
        <v>725</v>
      </c>
      <c r="H144" s="756">
        <f>'9. RPS II WasteEn'!E23</f>
        <v>0</v>
      </c>
    </row>
    <row r="145" spans="1:8" x14ac:dyDescent="0.2">
      <c r="A145">
        <v>2018</v>
      </c>
      <c r="B145" s="752">
        <f>'0. FilerInfo'!$H$14</f>
        <v>0</v>
      </c>
      <c r="C145" s="67">
        <f>'0. FilerInfo'!$C$14</f>
        <v>0</v>
      </c>
      <c r="D145" s="62">
        <v>9</v>
      </c>
      <c r="E145" s="752" t="s">
        <v>338</v>
      </c>
      <c r="F145" s="25" t="s">
        <v>339</v>
      </c>
      <c r="G145" s="765" t="s">
        <v>726</v>
      </c>
      <c r="H145" s="756">
        <f>'9. RPS II WasteEn'!F23</f>
        <v>0</v>
      </c>
    </row>
    <row r="146" spans="1:8" x14ac:dyDescent="0.2">
      <c r="A146">
        <v>2018</v>
      </c>
      <c r="B146" s="752">
        <f>'0. FilerInfo'!$H$14</f>
        <v>0</v>
      </c>
      <c r="C146" s="67">
        <f>'0. FilerInfo'!$C$14</f>
        <v>0</v>
      </c>
      <c r="D146" s="62">
        <v>9</v>
      </c>
      <c r="E146" s="752" t="s">
        <v>338</v>
      </c>
      <c r="F146" s="25" t="s">
        <v>339</v>
      </c>
      <c r="G146" s="765" t="s">
        <v>727</v>
      </c>
      <c r="H146" s="756">
        <f>'9. RPS II WasteEn'!G23</f>
        <v>0</v>
      </c>
    </row>
    <row r="147" spans="1:8" x14ac:dyDescent="0.2">
      <c r="A147">
        <v>2018</v>
      </c>
      <c r="B147" s="752">
        <f>'0. FilerInfo'!$H$14</f>
        <v>0</v>
      </c>
      <c r="C147" s="67">
        <f>'0. FilerInfo'!$C$14</f>
        <v>0</v>
      </c>
      <c r="D147" s="62">
        <v>9</v>
      </c>
      <c r="E147" s="752" t="s">
        <v>338</v>
      </c>
      <c r="F147" s="25" t="s">
        <v>339</v>
      </c>
      <c r="G147" s="765" t="s">
        <v>728</v>
      </c>
      <c r="H147" s="756">
        <f>'9. RPS II WasteEn'!H23</f>
        <v>0</v>
      </c>
    </row>
    <row r="148" spans="1:8" x14ac:dyDescent="0.2">
      <c r="A148">
        <v>2018</v>
      </c>
      <c r="B148" s="752">
        <f>'0. FilerInfo'!$H$14</f>
        <v>0</v>
      </c>
      <c r="C148" s="67">
        <f>'0. FilerInfo'!$C$14</f>
        <v>0</v>
      </c>
      <c r="D148" s="62">
        <v>9</v>
      </c>
      <c r="E148" s="752" t="s">
        <v>338</v>
      </c>
      <c r="F148" s="25" t="s">
        <v>339</v>
      </c>
      <c r="G148" s="765" t="s">
        <v>729</v>
      </c>
      <c r="H148" s="756">
        <f>'9. RPS II WasteEn'!I23</f>
        <v>0</v>
      </c>
    </row>
    <row r="149" spans="1:8" x14ac:dyDescent="0.2">
      <c r="A149">
        <v>2018</v>
      </c>
      <c r="B149" s="752">
        <f>'0. FilerInfo'!$H$14</f>
        <v>0</v>
      </c>
      <c r="C149" s="67">
        <f>'0. FilerInfo'!$C$14</f>
        <v>0</v>
      </c>
      <c r="D149" s="62">
        <v>9</v>
      </c>
      <c r="E149" s="752" t="s">
        <v>338</v>
      </c>
      <c r="F149" s="25" t="s">
        <v>339</v>
      </c>
      <c r="G149" s="765" t="s">
        <v>730</v>
      </c>
      <c r="H149" s="756">
        <f>'9. RPS II WasteEn'!J23</f>
        <v>0</v>
      </c>
    </row>
    <row r="150" spans="1:8" x14ac:dyDescent="0.2">
      <c r="A150">
        <v>2018</v>
      </c>
      <c r="B150" s="752">
        <f>'0. FilerInfo'!$H$14</f>
        <v>0</v>
      </c>
      <c r="C150" s="67">
        <f>'0. FilerInfo'!$C$14</f>
        <v>0</v>
      </c>
      <c r="D150" s="62">
        <v>9</v>
      </c>
      <c r="E150" s="752" t="s">
        <v>338</v>
      </c>
      <c r="F150" s="25" t="s">
        <v>339</v>
      </c>
      <c r="G150" s="765" t="s">
        <v>731</v>
      </c>
      <c r="H150" s="756">
        <f>'9. RPS II WasteEn'!K23</f>
        <v>0</v>
      </c>
    </row>
    <row r="151" spans="1:8" x14ac:dyDescent="0.2">
      <c r="A151">
        <v>2018</v>
      </c>
      <c r="B151" s="752">
        <f>'0. FilerInfo'!$H$14</f>
        <v>0</v>
      </c>
      <c r="C151" s="67">
        <f>'0. FilerInfo'!$C$14</f>
        <v>0</v>
      </c>
      <c r="D151" s="62">
        <v>9</v>
      </c>
      <c r="E151" s="752" t="s">
        <v>338</v>
      </c>
      <c r="F151" s="25" t="s">
        <v>339</v>
      </c>
      <c r="G151" s="765" t="s">
        <v>732</v>
      </c>
      <c r="H151" s="756">
        <f>'9. RPS II WasteEn'!L23</f>
        <v>0</v>
      </c>
    </row>
    <row r="152" spans="1:8" x14ac:dyDescent="0.2">
      <c r="A152">
        <v>2018</v>
      </c>
      <c r="B152" s="752">
        <f>'0. FilerInfo'!$H$14</f>
        <v>0</v>
      </c>
      <c r="C152" s="67">
        <f>'0. FilerInfo'!$C$14</f>
        <v>0</v>
      </c>
      <c r="D152" s="62">
        <v>9</v>
      </c>
      <c r="E152" s="752" t="s">
        <v>338</v>
      </c>
      <c r="F152" s="25" t="s">
        <v>339</v>
      </c>
      <c r="G152" s="765" t="s">
        <v>733</v>
      </c>
      <c r="H152" s="756">
        <f>'9. RPS II WasteEn'!M23</f>
        <v>0</v>
      </c>
    </row>
    <row r="153" spans="1:8" x14ac:dyDescent="0.2">
      <c r="A153">
        <v>2018</v>
      </c>
      <c r="B153" s="752">
        <f>'0. FilerInfo'!$H$14</f>
        <v>0</v>
      </c>
      <c r="C153" s="67">
        <f>'0. FilerInfo'!$C$14</f>
        <v>0</v>
      </c>
      <c r="D153" s="62">
        <v>10</v>
      </c>
      <c r="E153" s="752" t="s">
        <v>75</v>
      </c>
      <c r="F153" s="25" t="s">
        <v>340</v>
      </c>
      <c r="G153" s="765" t="s">
        <v>734</v>
      </c>
      <c r="H153" s="756">
        <f>'10. APS'!C23</f>
        <v>0</v>
      </c>
    </row>
    <row r="154" spans="1:8" x14ac:dyDescent="0.2">
      <c r="A154">
        <v>2018</v>
      </c>
      <c r="B154" s="752">
        <f>'0. FilerInfo'!$H$14</f>
        <v>0</v>
      </c>
      <c r="C154" s="67">
        <f>'0. FilerInfo'!$C$14</f>
        <v>0</v>
      </c>
      <c r="D154" s="62">
        <v>10</v>
      </c>
      <c r="E154" s="752" t="s">
        <v>75</v>
      </c>
      <c r="F154" s="25" t="s">
        <v>340</v>
      </c>
      <c r="G154" s="765" t="s">
        <v>735</v>
      </c>
      <c r="H154" s="756">
        <f>'10. APS'!D23</f>
        <v>0</v>
      </c>
    </row>
    <row r="155" spans="1:8" x14ac:dyDescent="0.2">
      <c r="A155">
        <v>2018</v>
      </c>
      <c r="B155" s="752">
        <f>'0. FilerInfo'!$H$14</f>
        <v>0</v>
      </c>
      <c r="C155" s="67">
        <f>'0. FilerInfo'!$C$14</f>
        <v>0</v>
      </c>
      <c r="D155" s="62">
        <v>10</v>
      </c>
      <c r="E155" s="752" t="s">
        <v>75</v>
      </c>
      <c r="F155" s="25" t="s">
        <v>340</v>
      </c>
      <c r="G155" s="765" t="s">
        <v>736</v>
      </c>
      <c r="H155" s="756">
        <f>'10. APS'!E23</f>
        <v>0</v>
      </c>
    </row>
    <row r="156" spans="1:8" x14ac:dyDescent="0.2">
      <c r="A156">
        <v>2018</v>
      </c>
      <c r="B156" s="752">
        <f>'0. FilerInfo'!$H$14</f>
        <v>0</v>
      </c>
      <c r="C156" s="67">
        <f>'0. FilerInfo'!$C$14</f>
        <v>0</v>
      </c>
      <c r="D156" s="62">
        <v>10</v>
      </c>
      <c r="E156" s="752" t="s">
        <v>75</v>
      </c>
      <c r="F156" s="25" t="s">
        <v>340</v>
      </c>
      <c r="G156" s="765" t="s">
        <v>737</v>
      </c>
      <c r="H156" s="756">
        <f>'10. APS'!F23</f>
        <v>0</v>
      </c>
    </row>
    <row r="157" spans="1:8" x14ac:dyDescent="0.2">
      <c r="A157">
        <v>2018</v>
      </c>
      <c r="B157" s="752">
        <f>'0. FilerInfo'!$H$14</f>
        <v>0</v>
      </c>
      <c r="C157" s="67">
        <f>'0. FilerInfo'!$C$14</f>
        <v>0</v>
      </c>
      <c r="D157" s="62">
        <v>10</v>
      </c>
      <c r="E157" s="752" t="s">
        <v>75</v>
      </c>
      <c r="F157" s="25" t="s">
        <v>340</v>
      </c>
      <c r="G157" s="765" t="s">
        <v>738</v>
      </c>
      <c r="H157" s="756">
        <f>'10. APS'!G23</f>
        <v>0</v>
      </c>
    </row>
    <row r="158" spans="1:8" x14ac:dyDescent="0.2">
      <c r="A158">
        <v>2018</v>
      </c>
      <c r="B158" s="752">
        <f>'0. FilerInfo'!$H$14</f>
        <v>0</v>
      </c>
      <c r="C158" s="67">
        <f>'0. FilerInfo'!$C$14</f>
        <v>0</v>
      </c>
      <c r="D158" s="62">
        <v>10</v>
      </c>
      <c r="E158" s="752" t="s">
        <v>75</v>
      </c>
      <c r="F158" s="25" t="s">
        <v>340</v>
      </c>
      <c r="G158" s="765" t="s">
        <v>739</v>
      </c>
      <c r="H158" s="756">
        <f>'10. APS'!H23</f>
        <v>0</v>
      </c>
    </row>
    <row r="159" spans="1:8" x14ac:dyDescent="0.2">
      <c r="A159">
        <v>2018</v>
      </c>
      <c r="B159" s="752">
        <f>'0. FilerInfo'!$H$14</f>
        <v>0</v>
      </c>
      <c r="C159" s="67">
        <f>'0. FilerInfo'!$C$14</f>
        <v>0</v>
      </c>
      <c r="D159" s="62">
        <v>10</v>
      </c>
      <c r="E159" s="752" t="s">
        <v>75</v>
      </c>
      <c r="F159" s="25" t="s">
        <v>340</v>
      </c>
      <c r="G159" s="765" t="s">
        <v>740</v>
      </c>
      <c r="H159" s="756">
        <f>'10. APS'!I23</f>
        <v>0</v>
      </c>
    </row>
    <row r="160" spans="1:8" x14ac:dyDescent="0.2">
      <c r="A160">
        <v>2018</v>
      </c>
      <c r="B160" s="752">
        <f>'0. FilerInfo'!$H$14</f>
        <v>0</v>
      </c>
      <c r="C160" s="67">
        <f>'0. FilerInfo'!$C$14</f>
        <v>0</v>
      </c>
      <c r="D160" s="62">
        <v>10</v>
      </c>
      <c r="E160" s="752" t="s">
        <v>75</v>
      </c>
      <c r="F160" s="25" t="s">
        <v>340</v>
      </c>
      <c r="G160" s="765" t="s">
        <v>741</v>
      </c>
      <c r="H160" s="756">
        <f>'10. APS'!J23</f>
        <v>0</v>
      </c>
    </row>
    <row r="161" spans="1:8" x14ac:dyDescent="0.2">
      <c r="A161">
        <v>2018</v>
      </c>
      <c r="B161" s="752">
        <f>'0. FilerInfo'!$H$14</f>
        <v>0</v>
      </c>
      <c r="C161" s="67">
        <f>'0. FilerInfo'!$C$14</f>
        <v>0</v>
      </c>
      <c r="D161" s="62">
        <v>10</v>
      </c>
      <c r="E161" s="752" t="s">
        <v>75</v>
      </c>
      <c r="F161" s="25" t="s">
        <v>340</v>
      </c>
      <c r="G161" s="765" t="s">
        <v>742</v>
      </c>
      <c r="H161" s="756">
        <f>'10. APS'!K23</f>
        <v>0</v>
      </c>
    </row>
    <row r="162" spans="1:8" x14ac:dyDescent="0.2">
      <c r="A162">
        <v>2018</v>
      </c>
      <c r="B162" s="752">
        <f>'0. FilerInfo'!$H$14</f>
        <v>0</v>
      </c>
      <c r="C162" s="67">
        <f>'0. FilerInfo'!$C$14</f>
        <v>0</v>
      </c>
      <c r="D162" s="62">
        <v>10</v>
      </c>
      <c r="E162" s="752" t="s">
        <v>75</v>
      </c>
      <c r="F162" s="25" t="s">
        <v>340</v>
      </c>
      <c r="G162" s="765" t="s">
        <v>743</v>
      </c>
      <c r="H162" s="756">
        <f>'10. APS'!L23</f>
        <v>0</v>
      </c>
    </row>
    <row r="163" spans="1:8" x14ac:dyDescent="0.2">
      <c r="A163">
        <v>2018</v>
      </c>
      <c r="B163" s="752">
        <f>'0. FilerInfo'!$H$14</f>
        <v>0</v>
      </c>
      <c r="C163" s="67">
        <f>'0. FilerInfo'!$C$14</f>
        <v>0</v>
      </c>
      <c r="D163" s="62">
        <v>10</v>
      </c>
      <c r="E163" s="752" t="s">
        <v>75</v>
      </c>
      <c r="F163" s="25" t="s">
        <v>340</v>
      </c>
      <c r="G163" s="765" t="s">
        <v>744</v>
      </c>
      <c r="H163" s="756">
        <f>'10. APS'!M23</f>
        <v>0</v>
      </c>
    </row>
    <row r="164" spans="1:8" x14ac:dyDescent="0.2">
      <c r="A164">
        <v>2018</v>
      </c>
      <c r="B164" s="752">
        <f>'0. FilerInfo'!$H$14</f>
        <v>0</v>
      </c>
      <c r="C164" s="67">
        <f>'0. FilerInfo'!$C$14</f>
        <v>0</v>
      </c>
      <c r="D164" s="62">
        <v>11</v>
      </c>
      <c r="E164" s="752" t="s">
        <v>585</v>
      </c>
      <c r="F164" s="25" t="s">
        <v>669</v>
      </c>
      <c r="G164" s="765" t="s">
        <v>745</v>
      </c>
      <c r="H164" s="756">
        <f>'11. CES'!C23</f>
        <v>0</v>
      </c>
    </row>
    <row r="165" spans="1:8" x14ac:dyDescent="0.2">
      <c r="A165">
        <v>2018</v>
      </c>
      <c r="B165" s="752">
        <f>'0. FilerInfo'!$H$14</f>
        <v>0</v>
      </c>
      <c r="C165" s="67">
        <f>'0. FilerInfo'!$C$14</f>
        <v>0</v>
      </c>
      <c r="D165" s="62">
        <v>11</v>
      </c>
      <c r="E165" s="752" t="s">
        <v>585</v>
      </c>
      <c r="F165" s="25" t="s">
        <v>669</v>
      </c>
      <c r="G165" s="755" t="s">
        <v>746</v>
      </c>
      <c r="H165" s="756">
        <f>'11. CES'!D23</f>
        <v>0</v>
      </c>
    </row>
    <row r="166" spans="1:8" x14ac:dyDescent="0.2">
      <c r="A166">
        <v>2018</v>
      </c>
      <c r="B166" s="752">
        <f>'0. FilerInfo'!$H$14</f>
        <v>0</v>
      </c>
      <c r="C166" s="67">
        <f>'0. FilerInfo'!$C$14</f>
        <v>0</v>
      </c>
      <c r="D166" s="62">
        <v>11</v>
      </c>
      <c r="E166" s="752" t="s">
        <v>585</v>
      </c>
      <c r="F166" s="25" t="s">
        <v>669</v>
      </c>
      <c r="G166" s="765" t="s">
        <v>747</v>
      </c>
      <c r="H166" s="756">
        <f>'11. CES'!E23</f>
        <v>0</v>
      </c>
    </row>
    <row r="167" spans="1:8" x14ac:dyDescent="0.2">
      <c r="A167">
        <v>2018</v>
      </c>
      <c r="B167" s="752">
        <f>'0. FilerInfo'!$H$14</f>
        <v>0</v>
      </c>
      <c r="C167" s="67">
        <f>'0. FilerInfo'!$C$14</f>
        <v>0</v>
      </c>
      <c r="D167" s="62">
        <v>11</v>
      </c>
      <c r="E167" s="752" t="s">
        <v>585</v>
      </c>
      <c r="F167" s="25" t="s">
        <v>669</v>
      </c>
      <c r="G167" s="765" t="s">
        <v>748</v>
      </c>
      <c r="H167" s="756">
        <f>'11. CES'!F23</f>
        <v>0</v>
      </c>
    </row>
    <row r="168" spans="1:8" x14ac:dyDescent="0.2">
      <c r="A168">
        <v>2018</v>
      </c>
      <c r="B168" s="752">
        <f>'0. FilerInfo'!$H$14</f>
        <v>0</v>
      </c>
      <c r="C168" s="67">
        <f>'0. FilerInfo'!$C$14</f>
        <v>0</v>
      </c>
      <c r="D168" s="62">
        <v>11</v>
      </c>
      <c r="E168" s="752" t="s">
        <v>585</v>
      </c>
      <c r="F168" s="25" t="s">
        <v>669</v>
      </c>
      <c r="G168" s="765" t="s">
        <v>749</v>
      </c>
      <c r="H168" s="756">
        <f>'11. CES'!G23</f>
        <v>0</v>
      </c>
    </row>
    <row r="169" spans="1:8" x14ac:dyDescent="0.2">
      <c r="A169">
        <v>2018</v>
      </c>
      <c r="B169" s="752">
        <f>'0. FilerInfo'!$H$14</f>
        <v>0</v>
      </c>
      <c r="C169" s="67">
        <f>'0. FilerInfo'!$C$14</f>
        <v>0</v>
      </c>
      <c r="D169" s="62">
        <v>12</v>
      </c>
      <c r="E169" s="752" t="s">
        <v>585</v>
      </c>
      <c r="F169" s="25" t="s">
        <v>669</v>
      </c>
      <c r="G169" s="765" t="s">
        <v>821</v>
      </c>
      <c r="H169" s="756">
        <f>'11. CES'!H23</f>
        <v>0</v>
      </c>
    </row>
    <row r="170" spans="1:8" x14ac:dyDescent="0.2">
      <c r="A170">
        <v>2018</v>
      </c>
      <c r="B170" s="752">
        <f>'0. FilerInfo'!$H$14</f>
        <v>0</v>
      </c>
      <c r="C170" s="67">
        <f>'0. FilerInfo'!$C$14</f>
        <v>0</v>
      </c>
      <c r="D170" s="62">
        <v>13</v>
      </c>
      <c r="E170" s="752" t="s">
        <v>585</v>
      </c>
      <c r="F170" s="25" t="s">
        <v>669</v>
      </c>
      <c r="G170" s="765" t="s">
        <v>822</v>
      </c>
      <c r="H170" s="756">
        <f>'11. CES'!I23</f>
        <v>0</v>
      </c>
    </row>
    <row r="171" spans="1:8" x14ac:dyDescent="0.2">
      <c r="A171">
        <v>2018</v>
      </c>
      <c r="B171" s="752">
        <f>'0. FilerInfo'!$H$14</f>
        <v>0</v>
      </c>
      <c r="C171" s="67">
        <f>'0. FilerInfo'!$C$14</f>
        <v>0</v>
      </c>
      <c r="D171" s="62">
        <v>11</v>
      </c>
      <c r="E171" s="752" t="s">
        <v>585</v>
      </c>
      <c r="F171" s="25" t="s">
        <v>669</v>
      </c>
      <c r="G171" s="765" t="s">
        <v>750</v>
      </c>
      <c r="H171" s="756">
        <f>'11. CES'!J23</f>
        <v>0</v>
      </c>
    </row>
    <row r="172" spans="1:8" x14ac:dyDescent="0.2">
      <c r="A172">
        <v>2018</v>
      </c>
      <c r="B172" s="752">
        <f>'0. FilerInfo'!$H$14</f>
        <v>0</v>
      </c>
      <c r="C172" s="67">
        <f>'0. FilerInfo'!$C$14</f>
        <v>0</v>
      </c>
      <c r="D172" s="62">
        <v>11</v>
      </c>
      <c r="E172" s="752" t="s">
        <v>585</v>
      </c>
      <c r="F172" s="25" t="s">
        <v>669</v>
      </c>
      <c r="G172" s="765" t="s">
        <v>751</v>
      </c>
      <c r="H172" s="756">
        <f>'11. CES'!K23</f>
        <v>0</v>
      </c>
    </row>
    <row r="173" spans="1:8" x14ac:dyDescent="0.2">
      <c r="A173">
        <v>2018</v>
      </c>
      <c r="B173" s="752">
        <f>'0. FilerInfo'!$H$14</f>
        <v>0</v>
      </c>
      <c r="C173" s="67">
        <f>'0. FilerInfo'!$C$14</f>
        <v>0</v>
      </c>
      <c r="D173" s="62">
        <v>11</v>
      </c>
      <c r="E173" s="752" t="s">
        <v>585</v>
      </c>
      <c r="F173" s="25" t="s">
        <v>669</v>
      </c>
      <c r="G173" s="765" t="s">
        <v>752</v>
      </c>
      <c r="H173" s="756">
        <f>'11. CES'!L23</f>
        <v>0</v>
      </c>
    </row>
    <row r="174" spans="1:8" x14ac:dyDescent="0.2">
      <c r="A174">
        <v>2018</v>
      </c>
      <c r="B174" s="752">
        <f>'0. FilerInfo'!$H$14</f>
        <v>0</v>
      </c>
      <c r="C174" s="67">
        <f>'0. FilerInfo'!$C$14</f>
        <v>0</v>
      </c>
      <c r="D174" s="62">
        <v>11</v>
      </c>
      <c r="E174" s="752" t="s">
        <v>585</v>
      </c>
      <c r="F174" s="25" t="s">
        <v>669</v>
      </c>
      <c r="G174" s="765" t="s">
        <v>753</v>
      </c>
      <c r="H174" s="756">
        <f>'11. CES'!M23</f>
        <v>0</v>
      </c>
    </row>
    <row r="175" spans="1:8" x14ac:dyDescent="0.2">
      <c r="A175">
        <v>2018</v>
      </c>
      <c r="B175" s="752">
        <f>'0. FilerInfo'!$H$14</f>
        <v>0</v>
      </c>
      <c r="C175" s="67">
        <f>'0. FilerInfo'!$C$14</f>
        <v>0</v>
      </c>
      <c r="D175" s="62">
        <v>11</v>
      </c>
      <c r="E175" s="752" t="s">
        <v>585</v>
      </c>
      <c r="F175" s="25" t="s">
        <v>669</v>
      </c>
      <c r="G175" s="765" t="s">
        <v>754</v>
      </c>
      <c r="H175" s="756">
        <f>'11. CES'!N23</f>
        <v>0</v>
      </c>
    </row>
    <row r="176" spans="1:8" x14ac:dyDescent="0.2">
      <c r="A176">
        <v>2018</v>
      </c>
      <c r="B176" s="752">
        <f>'0. FilerInfo'!$H$14</f>
        <v>0</v>
      </c>
      <c r="C176" s="67">
        <f>'0. FilerInfo'!$C$14</f>
        <v>0</v>
      </c>
      <c r="D176" s="62">
        <v>11</v>
      </c>
      <c r="E176" s="752" t="s">
        <v>585</v>
      </c>
      <c r="F176" s="25" t="s">
        <v>669</v>
      </c>
      <c r="G176" s="765" t="s">
        <v>755</v>
      </c>
      <c r="H176" s="756">
        <f>'11. CES'!O23</f>
        <v>0</v>
      </c>
    </row>
    <row r="177" spans="1:8" x14ac:dyDescent="0.2">
      <c r="A177">
        <v>2018</v>
      </c>
      <c r="B177" s="752">
        <f>'0. FilerInfo'!$H$14</f>
        <v>0</v>
      </c>
      <c r="C177" s="67">
        <f>'0. FilerInfo'!$C$14</f>
        <v>0</v>
      </c>
      <c r="D177" s="62">
        <v>11</v>
      </c>
      <c r="E177" s="752" t="s">
        <v>585</v>
      </c>
      <c r="F177" s="25" t="s">
        <v>669</v>
      </c>
      <c r="G177" s="765" t="s">
        <v>756</v>
      </c>
      <c r="H177" s="756">
        <f>'11. CES'!P23</f>
        <v>0</v>
      </c>
    </row>
    <row r="178" spans="1:8" x14ac:dyDescent="0.2">
      <c r="A178">
        <v>2018</v>
      </c>
      <c r="B178" s="752">
        <f>'0. FilerInfo'!$H$14</f>
        <v>0</v>
      </c>
      <c r="C178" s="67">
        <f>'0. FilerInfo'!$C$14</f>
        <v>0</v>
      </c>
      <c r="D178" s="62">
        <v>11</v>
      </c>
      <c r="E178" s="752" t="s">
        <v>585</v>
      </c>
      <c r="F178" s="25" t="s">
        <v>669</v>
      </c>
      <c r="G178" s="765" t="s">
        <v>757</v>
      </c>
      <c r="H178" s="756">
        <f>'11. CES'!Q23</f>
        <v>0</v>
      </c>
    </row>
    <row r="179" spans="1:8" x14ac:dyDescent="0.2">
      <c r="A179">
        <v>2018</v>
      </c>
      <c r="B179" s="752">
        <f>'0. FilerInfo'!$H$14</f>
        <v>0</v>
      </c>
      <c r="C179" s="67">
        <f>'0. FilerInfo'!$C$14</f>
        <v>0</v>
      </c>
      <c r="D179" s="62">
        <v>12</v>
      </c>
      <c r="E179" s="752" t="s">
        <v>342</v>
      </c>
      <c r="F179" s="25" t="s">
        <v>343</v>
      </c>
      <c r="G179" s="765" t="s">
        <v>758</v>
      </c>
      <c r="H179" s="756">
        <f>'12. Green'!D27</f>
        <v>0</v>
      </c>
    </row>
    <row r="180" spans="1:8" x14ac:dyDescent="0.2">
      <c r="A180">
        <v>2018</v>
      </c>
      <c r="B180" s="752">
        <f>'0. FilerInfo'!$H$14</f>
        <v>0</v>
      </c>
      <c r="C180" s="67">
        <f>'0. FilerInfo'!$C$14</f>
        <v>0</v>
      </c>
      <c r="D180" s="62">
        <v>12</v>
      </c>
      <c r="E180" s="752" t="s">
        <v>342</v>
      </c>
      <c r="F180" s="25" t="s">
        <v>343</v>
      </c>
      <c r="G180" s="765" t="s">
        <v>759</v>
      </c>
      <c r="H180" s="756">
        <f>'12. Green'!E27</f>
        <v>0</v>
      </c>
    </row>
    <row r="181" spans="1:8" x14ac:dyDescent="0.2">
      <c r="A181">
        <v>2018</v>
      </c>
      <c r="B181" s="752">
        <f>'0. FilerInfo'!$H$14</f>
        <v>0</v>
      </c>
      <c r="C181" s="67">
        <f>'0. FilerInfo'!$C$14</f>
        <v>0</v>
      </c>
      <c r="D181" s="62">
        <v>12</v>
      </c>
      <c r="E181" s="752" t="s">
        <v>342</v>
      </c>
      <c r="F181" s="25" t="s">
        <v>343</v>
      </c>
      <c r="G181" s="765" t="s">
        <v>760</v>
      </c>
      <c r="H181" s="756">
        <f>'12. Green'!F27</f>
        <v>0</v>
      </c>
    </row>
    <row r="182" spans="1:8" x14ac:dyDescent="0.2">
      <c r="A182">
        <v>2018</v>
      </c>
      <c r="B182" s="752">
        <f>'0. FilerInfo'!$H$14</f>
        <v>0</v>
      </c>
      <c r="C182" s="67">
        <f>'0. FilerInfo'!$C$14</f>
        <v>0</v>
      </c>
      <c r="D182" s="62">
        <v>12</v>
      </c>
      <c r="E182" s="752" t="s">
        <v>342</v>
      </c>
      <c r="F182" s="25" t="s">
        <v>343</v>
      </c>
      <c r="G182" s="765" t="s">
        <v>761</v>
      </c>
      <c r="H182" s="756">
        <f>'12. Green'!G27</f>
        <v>0</v>
      </c>
    </row>
    <row r="183" spans="1:8" x14ac:dyDescent="0.2">
      <c r="A183">
        <v>2018</v>
      </c>
      <c r="B183" s="752">
        <f>'0. FilerInfo'!$H$14</f>
        <v>0</v>
      </c>
      <c r="C183" s="67">
        <f>'0. FilerInfo'!$C$14</f>
        <v>0</v>
      </c>
      <c r="D183" s="62">
        <v>13</v>
      </c>
      <c r="E183" s="752" t="s">
        <v>344</v>
      </c>
      <c r="F183" s="25" t="s">
        <v>775</v>
      </c>
      <c r="G183" s="765" t="s">
        <v>762</v>
      </c>
      <c r="H183" s="1185">
        <f>'13. All ACPs'!D20</f>
        <v>0</v>
      </c>
    </row>
    <row r="184" spans="1:8" x14ac:dyDescent="0.2">
      <c r="A184">
        <v>2018</v>
      </c>
      <c r="B184" s="752">
        <f>'0. FilerInfo'!$H$14</f>
        <v>0</v>
      </c>
      <c r="C184" s="67">
        <f>'0. FilerInfo'!$C$14</f>
        <v>0</v>
      </c>
      <c r="D184" s="62">
        <v>13</v>
      </c>
      <c r="E184" s="752" t="s">
        <v>344</v>
      </c>
      <c r="F184" s="25" t="s">
        <v>776</v>
      </c>
      <c r="G184" s="765" t="s">
        <v>763</v>
      </c>
      <c r="H184" s="1185">
        <f>'13. All ACPs'!D21</f>
        <v>0</v>
      </c>
    </row>
    <row r="185" spans="1:8" x14ac:dyDescent="0.2">
      <c r="A185">
        <v>2018</v>
      </c>
      <c r="B185" s="752">
        <f>'0. FilerInfo'!$H$14</f>
        <v>0</v>
      </c>
      <c r="C185" s="67">
        <f>'0. FilerInfo'!$C$14</f>
        <v>0</v>
      </c>
      <c r="D185" s="62">
        <v>13</v>
      </c>
      <c r="E185" s="752" t="s">
        <v>344</v>
      </c>
      <c r="F185" s="25" t="s">
        <v>777</v>
      </c>
      <c r="G185" s="765" t="s">
        <v>764</v>
      </c>
      <c r="H185" s="1185">
        <f>'13. All ACPs'!D22</f>
        <v>0</v>
      </c>
    </row>
    <row r="186" spans="1:8" x14ac:dyDescent="0.2">
      <c r="A186">
        <v>2018</v>
      </c>
      <c r="B186" s="752">
        <f>'0. FilerInfo'!$H$14</f>
        <v>0</v>
      </c>
      <c r="C186" s="67">
        <f>'0. FilerInfo'!$C$14</f>
        <v>0</v>
      </c>
      <c r="D186" s="62">
        <v>13</v>
      </c>
      <c r="E186" s="752" t="s">
        <v>344</v>
      </c>
      <c r="F186" s="25" t="s">
        <v>778</v>
      </c>
      <c r="G186" s="765" t="s">
        <v>765</v>
      </c>
      <c r="H186" s="1185">
        <f>'13. All ACPs'!D23</f>
        <v>0</v>
      </c>
    </row>
    <row r="187" spans="1:8" x14ac:dyDescent="0.2">
      <c r="A187">
        <v>2018</v>
      </c>
      <c r="B187" s="752">
        <f>'0. FilerInfo'!$H$14</f>
        <v>0</v>
      </c>
      <c r="C187" s="67">
        <f>'0. FilerInfo'!$C$14</f>
        <v>0</v>
      </c>
      <c r="D187" s="62">
        <v>13</v>
      </c>
      <c r="E187" s="752" t="s">
        <v>344</v>
      </c>
      <c r="F187" s="25" t="s">
        <v>779</v>
      </c>
      <c r="G187" s="765" t="s">
        <v>766</v>
      </c>
      <c r="H187" s="1185">
        <f>'13. All ACPs'!D24</f>
        <v>0</v>
      </c>
    </row>
    <row r="188" spans="1:8" x14ac:dyDescent="0.2">
      <c r="A188">
        <v>2018</v>
      </c>
      <c r="B188" s="752">
        <f>'0. FilerInfo'!$H$14</f>
        <v>0</v>
      </c>
      <c r="C188" s="67">
        <f>'0. FilerInfo'!$C$14</f>
        <v>0</v>
      </c>
      <c r="D188" s="62">
        <v>13</v>
      </c>
      <c r="E188" s="752" t="s">
        <v>344</v>
      </c>
      <c r="F188" s="25" t="s">
        <v>780</v>
      </c>
      <c r="G188" s="765" t="s">
        <v>767</v>
      </c>
      <c r="H188" s="1185">
        <f>'13. All ACPs'!D25</f>
        <v>0</v>
      </c>
    </row>
    <row r="189" spans="1:8" x14ac:dyDescent="0.2">
      <c r="A189">
        <v>2018</v>
      </c>
      <c r="B189" s="752">
        <f>'0. FilerInfo'!$H$14</f>
        <v>0</v>
      </c>
      <c r="C189" s="67">
        <f>'0. FilerInfo'!$C$14</f>
        <v>0</v>
      </c>
      <c r="D189" s="62">
        <v>13</v>
      </c>
      <c r="E189" s="752" t="s">
        <v>344</v>
      </c>
      <c r="F189" s="25" t="s">
        <v>781</v>
      </c>
      <c r="G189" s="765" t="s">
        <v>768</v>
      </c>
      <c r="H189">
        <f>'13. All ACPs'!F20</f>
        <v>0</v>
      </c>
    </row>
    <row r="190" spans="1:8" x14ac:dyDescent="0.2">
      <c r="A190">
        <v>2018</v>
      </c>
      <c r="B190" s="752">
        <f>'0. FilerInfo'!$H$14</f>
        <v>0</v>
      </c>
      <c r="C190" s="67">
        <f>'0. FilerInfo'!$C$14</f>
        <v>0</v>
      </c>
      <c r="D190" s="62">
        <v>13</v>
      </c>
      <c r="E190" s="752" t="s">
        <v>344</v>
      </c>
      <c r="F190" s="25" t="s">
        <v>782</v>
      </c>
      <c r="G190" s="765" t="s">
        <v>769</v>
      </c>
      <c r="H190">
        <f>'13. All ACPs'!F21</f>
        <v>0</v>
      </c>
    </row>
    <row r="191" spans="1:8" x14ac:dyDescent="0.2">
      <c r="A191">
        <v>2018</v>
      </c>
      <c r="B191" s="752">
        <f>'0. FilerInfo'!$H$14</f>
        <v>0</v>
      </c>
      <c r="C191" s="67">
        <f>'0. FilerInfo'!$C$14</f>
        <v>0</v>
      </c>
      <c r="D191" s="62">
        <v>13</v>
      </c>
      <c r="E191" s="752" t="s">
        <v>344</v>
      </c>
      <c r="F191" s="25" t="s">
        <v>783</v>
      </c>
      <c r="G191" s="765" t="s">
        <v>770</v>
      </c>
      <c r="H191">
        <f>'13. All ACPs'!F22</f>
        <v>0</v>
      </c>
    </row>
    <row r="192" spans="1:8" x14ac:dyDescent="0.2">
      <c r="A192">
        <v>2018</v>
      </c>
      <c r="B192" s="752">
        <f>'0. FilerInfo'!$H$14</f>
        <v>0</v>
      </c>
      <c r="C192" s="67">
        <f>'0. FilerInfo'!$C$14</f>
        <v>0</v>
      </c>
      <c r="D192" s="62">
        <v>13</v>
      </c>
      <c r="E192" s="752" t="s">
        <v>344</v>
      </c>
      <c r="F192" s="25" t="s">
        <v>784</v>
      </c>
      <c r="G192" s="765" t="s">
        <v>771</v>
      </c>
      <c r="H192">
        <f>'13. All ACPs'!F23</f>
        <v>0</v>
      </c>
    </row>
    <row r="193" spans="1:8" x14ac:dyDescent="0.2">
      <c r="A193">
        <v>2018</v>
      </c>
      <c r="B193" s="752">
        <f>'0. FilerInfo'!$H$14</f>
        <v>0</v>
      </c>
      <c r="C193" s="67">
        <f>'0. FilerInfo'!$C$14</f>
        <v>0</v>
      </c>
      <c r="D193" s="62">
        <v>13</v>
      </c>
      <c r="E193" s="752" t="s">
        <v>344</v>
      </c>
      <c r="F193" s="25" t="s">
        <v>785</v>
      </c>
      <c r="G193" s="765" t="s">
        <v>772</v>
      </c>
      <c r="H193">
        <f>'13. All ACPs'!F24</f>
        <v>0</v>
      </c>
    </row>
    <row r="194" spans="1:8" x14ac:dyDescent="0.2">
      <c r="A194">
        <v>2018</v>
      </c>
      <c r="B194" s="752">
        <f>'0. FilerInfo'!$H$14</f>
        <v>0</v>
      </c>
      <c r="C194" s="67">
        <f>'0. FilerInfo'!$C$14</f>
        <v>0</v>
      </c>
      <c r="D194" s="62">
        <v>13</v>
      </c>
      <c r="E194" s="752" t="s">
        <v>344</v>
      </c>
      <c r="F194" s="25" t="s">
        <v>786</v>
      </c>
      <c r="G194" s="765" t="s">
        <v>773</v>
      </c>
      <c r="H194">
        <f>'13. All ACPs'!F25</f>
        <v>0</v>
      </c>
    </row>
    <row r="195" spans="1:8" x14ac:dyDescent="0.2">
      <c r="A195">
        <v>2018</v>
      </c>
      <c r="B195" s="752">
        <f>'0. FilerInfo'!$H$14</f>
        <v>0</v>
      </c>
      <c r="C195" s="67">
        <f>'0. FilerInfo'!$C$14</f>
        <v>0</v>
      </c>
      <c r="D195" s="62">
        <v>13</v>
      </c>
      <c r="E195" s="752" t="s">
        <v>344</v>
      </c>
      <c r="F195" s="25" t="s">
        <v>815</v>
      </c>
      <c r="G195" s="765" t="s">
        <v>774</v>
      </c>
      <c r="H195">
        <f>'13. All ACPs'!F26</f>
        <v>0</v>
      </c>
    </row>
    <row r="196" spans="1:8" x14ac:dyDescent="0.2">
      <c r="A196">
        <v>2018</v>
      </c>
      <c r="B196" s="752">
        <f>'0. FilerInfo'!$H$14</f>
        <v>0</v>
      </c>
      <c r="C196" s="67">
        <f>'0. FilerInfo'!$C$14</f>
        <v>0</v>
      </c>
      <c r="D196" s="62">
        <v>13</v>
      </c>
      <c r="E196" s="752" t="s">
        <v>344</v>
      </c>
      <c r="F196" s="25" t="s">
        <v>811</v>
      </c>
      <c r="G196" s="765" t="s">
        <v>813</v>
      </c>
      <c r="H196" s="771">
        <f>'13. All ACPs'!D31</f>
        <v>0</v>
      </c>
    </row>
    <row r="197" spans="1:8" x14ac:dyDescent="0.2">
      <c r="A197">
        <v>2018</v>
      </c>
      <c r="B197" s="752">
        <f>'0. FilerInfo'!$H$14</f>
        <v>0</v>
      </c>
      <c r="C197" s="67">
        <f>'0. FilerInfo'!$C$14</f>
        <v>0</v>
      </c>
      <c r="D197" s="62">
        <v>13</v>
      </c>
      <c r="E197" s="752" t="s">
        <v>344</v>
      </c>
      <c r="F197" s="25" t="s">
        <v>812</v>
      </c>
      <c r="G197" s="765" t="s">
        <v>816</v>
      </c>
      <c r="H197">
        <f>'13. All ACPs'!F31</f>
        <v>0</v>
      </c>
    </row>
    <row r="198" spans="1:8" x14ac:dyDescent="0.2">
      <c r="A198">
        <v>2018</v>
      </c>
      <c r="B198" s="752">
        <f>'0. FilerInfo'!$H$14</f>
        <v>0</v>
      </c>
      <c r="C198" s="67">
        <f>'0. FilerInfo'!$C$14</f>
        <v>0</v>
      </c>
      <c r="D198" s="62">
        <v>13</v>
      </c>
      <c r="E198" s="752" t="s">
        <v>344</v>
      </c>
      <c r="F198" s="25" t="s">
        <v>814</v>
      </c>
      <c r="G198" s="765" t="s">
        <v>817</v>
      </c>
      <c r="H198">
        <f>'13. All ACPs'!F32</f>
        <v>0</v>
      </c>
    </row>
    <row r="199" spans="1:8" x14ac:dyDescent="0.2">
      <c r="A199">
        <v>2018</v>
      </c>
      <c r="B199" s="752">
        <f>'0. FilerInfo'!$H$14</f>
        <v>0</v>
      </c>
      <c r="C199" s="67">
        <f>'0. FilerInfo'!$C$14</f>
        <v>0</v>
      </c>
      <c r="D199" s="62">
        <v>14</v>
      </c>
      <c r="E199" s="752" t="s">
        <v>627</v>
      </c>
      <c r="F199" s="25" t="s">
        <v>799</v>
      </c>
      <c r="G199" s="755" t="s">
        <v>787</v>
      </c>
      <c r="H199" s="756">
        <f>'14. GHG'!C17</f>
        <v>0</v>
      </c>
    </row>
    <row r="200" spans="1:8" x14ac:dyDescent="0.2">
      <c r="A200">
        <v>2018</v>
      </c>
      <c r="B200" s="752">
        <f>'0. FilerInfo'!$H$14</f>
        <v>0</v>
      </c>
      <c r="C200" s="67">
        <f>'0. FilerInfo'!$C$14</f>
        <v>0</v>
      </c>
      <c r="D200" s="62">
        <v>14</v>
      </c>
      <c r="E200" s="752" t="s">
        <v>627</v>
      </c>
      <c r="F200" s="25" t="s">
        <v>800</v>
      </c>
      <c r="G200" s="765" t="s">
        <v>788</v>
      </c>
      <c r="H200" s="756">
        <f>'14. GHG'!D17</f>
        <v>0</v>
      </c>
    </row>
    <row r="201" spans="1:8" x14ac:dyDescent="0.2">
      <c r="A201">
        <v>2018</v>
      </c>
      <c r="B201" s="752">
        <f>'0. FilerInfo'!$H$14</f>
        <v>0</v>
      </c>
      <c r="C201" s="67">
        <f>'0. FilerInfo'!$C$14</f>
        <v>0</v>
      </c>
      <c r="D201" s="62">
        <v>14</v>
      </c>
      <c r="E201" s="752" t="s">
        <v>627</v>
      </c>
      <c r="F201" s="25" t="s">
        <v>801</v>
      </c>
      <c r="G201" s="765" t="s">
        <v>789</v>
      </c>
      <c r="H201" s="756">
        <f>'14. GHG'!E17</f>
        <v>0</v>
      </c>
    </row>
    <row r="202" spans="1:8" x14ac:dyDescent="0.2">
      <c r="A202">
        <v>2018</v>
      </c>
      <c r="B202" s="752">
        <f>'0. FilerInfo'!$H$14</f>
        <v>0</v>
      </c>
      <c r="C202" s="67">
        <f>'0. FilerInfo'!$C$14</f>
        <v>0</v>
      </c>
      <c r="D202" s="62">
        <v>14</v>
      </c>
      <c r="E202" s="752" t="s">
        <v>627</v>
      </c>
      <c r="F202" s="25" t="s">
        <v>802</v>
      </c>
      <c r="G202" s="765" t="s">
        <v>790</v>
      </c>
      <c r="H202" s="756">
        <f>'14. GHG'!F17</f>
        <v>0</v>
      </c>
    </row>
    <row r="203" spans="1:8" x14ac:dyDescent="0.2">
      <c r="A203">
        <v>2018</v>
      </c>
      <c r="B203" s="752">
        <f>'0. FilerInfo'!$H$14</f>
        <v>0</v>
      </c>
      <c r="C203" s="67">
        <f>'0. FilerInfo'!$C$14</f>
        <v>0</v>
      </c>
      <c r="D203" s="62">
        <v>14</v>
      </c>
      <c r="E203" s="752" t="s">
        <v>627</v>
      </c>
      <c r="F203" s="25" t="s">
        <v>803</v>
      </c>
      <c r="G203" s="765" t="s">
        <v>791</v>
      </c>
      <c r="H203" s="756">
        <f>'14. GHG'!G17</f>
        <v>0</v>
      </c>
    </row>
    <row r="204" spans="1:8" x14ac:dyDescent="0.2">
      <c r="A204">
        <v>2018</v>
      </c>
      <c r="B204" s="752">
        <f>'0. FilerInfo'!$H$14</f>
        <v>0</v>
      </c>
      <c r="C204" s="67">
        <f>'0. FilerInfo'!$C$14</f>
        <v>0</v>
      </c>
      <c r="D204" s="62">
        <v>14</v>
      </c>
      <c r="E204" s="752" t="s">
        <v>627</v>
      </c>
      <c r="F204" s="25" t="s">
        <v>804</v>
      </c>
      <c r="G204" s="765" t="s">
        <v>792</v>
      </c>
      <c r="H204" s="756">
        <f>'14. GHG'!H17</f>
        <v>0</v>
      </c>
    </row>
    <row r="205" spans="1:8" x14ac:dyDescent="0.2">
      <c r="A205">
        <v>2018</v>
      </c>
      <c r="B205" s="752">
        <f>'0. FilerInfo'!$H$14</f>
        <v>0</v>
      </c>
      <c r="C205" s="67">
        <f>'0. FilerInfo'!$C$14</f>
        <v>0</v>
      </c>
      <c r="D205" s="62">
        <v>14</v>
      </c>
      <c r="E205" s="752" t="s">
        <v>627</v>
      </c>
      <c r="F205" s="25" t="s">
        <v>805</v>
      </c>
      <c r="G205" s="765" t="s">
        <v>793</v>
      </c>
      <c r="H205" s="756">
        <f>'14. GHG'!I17</f>
        <v>0</v>
      </c>
    </row>
    <row r="206" spans="1:8" x14ac:dyDescent="0.2">
      <c r="A206">
        <v>2018</v>
      </c>
      <c r="B206" s="752">
        <f>'0. FilerInfo'!$H$14</f>
        <v>0</v>
      </c>
      <c r="C206" s="67">
        <f>'0. FilerInfo'!$C$14</f>
        <v>0</v>
      </c>
      <c r="D206" s="62">
        <v>14</v>
      </c>
      <c r="E206" s="752" t="s">
        <v>627</v>
      </c>
      <c r="F206" s="25" t="s">
        <v>806</v>
      </c>
      <c r="G206" s="765" t="s">
        <v>794</v>
      </c>
      <c r="H206" s="756">
        <f>'14. GHG'!J17</f>
        <v>0</v>
      </c>
    </row>
    <row r="207" spans="1:8" x14ac:dyDescent="0.2">
      <c r="A207">
        <v>2018</v>
      </c>
      <c r="B207" s="752">
        <f>'0. FilerInfo'!$H$14</f>
        <v>0</v>
      </c>
      <c r="C207" s="67">
        <f>'0. FilerInfo'!$C$14</f>
        <v>0</v>
      </c>
      <c r="D207" s="62">
        <v>14</v>
      </c>
      <c r="E207" s="752" t="s">
        <v>627</v>
      </c>
      <c r="F207" s="25" t="s">
        <v>807</v>
      </c>
      <c r="G207" s="765" t="s">
        <v>795</v>
      </c>
      <c r="H207" s="756">
        <f>'14. GHG'!D22</f>
        <v>0</v>
      </c>
    </row>
    <row r="208" spans="1:8" x14ac:dyDescent="0.2">
      <c r="A208">
        <v>2018</v>
      </c>
      <c r="B208" s="752">
        <f>'0. FilerInfo'!$H$14</f>
        <v>0</v>
      </c>
      <c r="C208" s="67">
        <f>'0. FilerInfo'!$C$14</f>
        <v>0</v>
      </c>
      <c r="D208" s="62">
        <v>14</v>
      </c>
      <c r="E208" s="752" t="s">
        <v>627</v>
      </c>
      <c r="F208" s="25" t="s">
        <v>808</v>
      </c>
      <c r="G208" s="765" t="s">
        <v>796</v>
      </c>
      <c r="H208" s="756">
        <f>'14. GHG'!D23</f>
        <v>0</v>
      </c>
    </row>
    <row r="209" spans="1:8" x14ac:dyDescent="0.2">
      <c r="A209">
        <v>2018</v>
      </c>
      <c r="B209" s="752">
        <f>'0. FilerInfo'!$H$14</f>
        <v>0</v>
      </c>
      <c r="C209" s="67">
        <f>'0. FilerInfo'!$C$14</f>
        <v>0</v>
      </c>
      <c r="D209" s="62">
        <v>14</v>
      </c>
      <c r="E209" s="752" t="s">
        <v>627</v>
      </c>
      <c r="F209" s="25" t="s">
        <v>809</v>
      </c>
      <c r="G209" s="765" t="s">
        <v>797</v>
      </c>
      <c r="H209" s="756">
        <f>'14. GHG'!H22</f>
        <v>0</v>
      </c>
    </row>
    <row r="210" spans="1:8" x14ac:dyDescent="0.2">
      <c r="A210">
        <v>2018</v>
      </c>
      <c r="B210" s="752">
        <f>'0. FilerInfo'!$H$14</f>
        <v>0</v>
      </c>
      <c r="C210" s="67">
        <f>'0. FilerInfo'!$C$14</f>
        <v>0</v>
      </c>
      <c r="D210" s="62">
        <v>14</v>
      </c>
      <c r="E210" s="752" t="s">
        <v>627</v>
      </c>
      <c r="F210" s="25" t="s">
        <v>810</v>
      </c>
      <c r="G210" s="765" t="s">
        <v>798</v>
      </c>
      <c r="H210" s="756">
        <f>'14. GHG'!H23</f>
        <v>0</v>
      </c>
    </row>
    <row r="211" spans="1:8" x14ac:dyDescent="0.2">
      <c r="A211">
        <v>2018</v>
      </c>
      <c r="B211" s="752">
        <f>'0. FilerInfo'!$H$14</f>
        <v>0</v>
      </c>
      <c r="C211" s="67">
        <f>'0. FilerInfo'!$C$14</f>
        <v>0</v>
      </c>
      <c r="D211" s="25">
        <v>15</v>
      </c>
      <c r="E211" s="752" t="s">
        <v>345</v>
      </c>
      <c r="F211" s="25" t="s">
        <v>346</v>
      </c>
      <c r="G211" s="765" t="s">
        <v>359</v>
      </c>
      <c r="H211" s="771">
        <f>'N. ACP Notif-Rcpt'!D27</f>
        <v>0</v>
      </c>
    </row>
    <row r="212" spans="1:8" x14ac:dyDescent="0.2">
      <c r="A212">
        <v>2018</v>
      </c>
      <c r="B212" s="752">
        <f>'0. FilerInfo'!$H$14</f>
        <v>0</v>
      </c>
      <c r="C212" s="67">
        <f>'0. FilerInfo'!$C$14</f>
        <v>0</v>
      </c>
      <c r="D212" s="25">
        <v>15</v>
      </c>
      <c r="E212" s="752" t="s">
        <v>345</v>
      </c>
      <c r="F212" s="25" t="s">
        <v>347</v>
      </c>
      <c r="G212" s="765" t="s">
        <v>360</v>
      </c>
      <c r="H212" s="771">
        <f>'N. ACP Notif-Rcpt'!D28</f>
        <v>0</v>
      </c>
    </row>
    <row r="213" spans="1:8" x14ac:dyDescent="0.2">
      <c r="A213">
        <v>2018</v>
      </c>
      <c r="B213" s="752">
        <f>'0. FilerInfo'!$H$14</f>
        <v>0</v>
      </c>
      <c r="C213" s="67">
        <f>'0. FilerInfo'!$C$14</f>
        <v>0</v>
      </c>
      <c r="D213" s="25">
        <v>15</v>
      </c>
      <c r="E213" s="752" t="s">
        <v>345</v>
      </c>
      <c r="F213" s="25" t="s">
        <v>348</v>
      </c>
      <c r="G213" s="765" t="s">
        <v>361</v>
      </c>
      <c r="H213" s="771">
        <f>'N. ACP Notif-Rcpt'!D29</f>
        <v>0</v>
      </c>
    </row>
    <row r="214" spans="1:8" x14ac:dyDescent="0.2">
      <c r="A214">
        <v>2018</v>
      </c>
      <c r="B214" s="752">
        <f>'0. FilerInfo'!$H$14</f>
        <v>0</v>
      </c>
      <c r="C214" s="67">
        <f>'0. FilerInfo'!$C$14</f>
        <v>0</v>
      </c>
      <c r="D214" s="25">
        <v>15</v>
      </c>
      <c r="E214" s="752" t="s">
        <v>345</v>
      </c>
      <c r="F214" s="25" t="s">
        <v>349</v>
      </c>
      <c r="G214" s="765" t="s">
        <v>362</v>
      </c>
      <c r="H214" s="771">
        <f>'N. ACP Notif-Rcpt'!D30</f>
        <v>0</v>
      </c>
    </row>
    <row r="215" spans="1:8" x14ac:dyDescent="0.2">
      <c r="A215">
        <v>2018</v>
      </c>
      <c r="B215" s="752">
        <f>'0. FilerInfo'!$H$14</f>
        <v>0</v>
      </c>
      <c r="C215" s="67">
        <f>'0. FilerInfo'!$C$14</f>
        <v>0</v>
      </c>
      <c r="D215" s="25">
        <v>15</v>
      </c>
      <c r="E215" s="752" t="s">
        <v>345</v>
      </c>
      <c r="F215" s="25" t="s">
        <v>350</v>
      </c>
      <c r="G215" s="765" t="s">
        <v>363</v>
      </c>
      <c r="H215" s="771">
        <f>'N. ACP Notif-Rcpt'!D31</f>
        <v>0</v>
      </c>
    </row>
    <row r="216" spans="1:8" x14ac:dyDescent="0.2">
      <c r="A216">
        <v>2018</v>
      </c>
      <c r="B216" s="752">
        <f>'0. FilerInfo'!$H$14</f>
        <v>0</v>
      </c>
      <c r="C216" s="67">
        <f>'0. FilerInfo'!$C$14</f>
        <v>0</v>
      </c>
      <c r="D216" s="25">
        <v>15</v>
      </c>
      <c r="E216" s="752" t="s">
        <v>345</v>
      </c>
      <c r="F216" s="25" t="s">
        <v>351</v>
      </c>
      <c r="G216" s="765" t="s">
        <v>364</v>
      </c>
      <c r="H216" s="771">
        <f>'N. ACP Notif-Rcpt'!D32</f>
        <v>0</v>
      </c>
    </row>
    <row r="217" spans="1:8" x14ac:dyDescent="0.2">
      <c r="A217">
        <v>2018</v>
      </c>
      <c r="B217" s="752">
        <f>'0. FilerInfo'!$H$14</f>
        <v>0</v>
      </c>
      <c r="C217" s="67">
        <f>'0. FilerInfo'!$C$14</f>
        <v>0</v>
      </c>
      <c r="D217" s="25">
        <v>15</v>
      </c>
      <c r="E217" s="752" t="s">
        <v>345</v>
      </c>
      <c r="F217" s="25" t="s">
        <v>352</v>
      </c>
      <c r="G217" s="765" t="s">
        <v>365</v>
      </c>
      <c r="H217">
        <f>'N. ACP Notif-Rcpt'!F27</f>
        <v>0</v>
      </c>
    </row>
    <row r="218" spans="1:8" x14ac:dyDescent="0.2">
      <c r="A218">
        <v>2018</v>
      </c>
      <c r="B218" s="752">
        <f>'0. FilerInfo'!$H$14</f>
        <v>0</v>
      </c>
      <c r="C218" s="67">
        <f>'0. FilerInfo'!$C$14</f>
        <v>0</v>
      </c>
      <c r="D218" s="25">
        <v>15</v>
      </c>
      <c r="E218" s="752" t="s">
        <v>345</v>
      </c>
      <c r="F218" s="25" t="s">
        <v>353</v>
      </c>
      <c r="G218" s="765" t="s">
        <v>366</v>
      </c>
      <c r="H218">
        <f>'N. ACP Notif-Rcpt'!F28</f>
        <v>0</v>
      </c>
    </row>
    <row r="219" spans="1:8" x14ac:dyDescent="0.2">
      <c r="A219">
        <v>2018</v>
      </c>
      <c r="B219" s="752">
        <f>'0. FilerInfo'!$H$14</f>
        <v>0</v>
      </c>
      <c r="C219" s="67">
        <f>'0. FilerInfo'!$C$14</f>
        <v>0</v>
      </c>
      <c r="D219" s="25">
        <v>15</v>
      </c>
      <c r="E219" s="752" t="s">
        <v>345</v>
      </c>
      <c r="F219" s="25" t="s">
        <v>354</v>
      </c>
      <c r="G219" s="765" t="s">
        <v>367</v>
      </c>
      <c r="H219">
        <f>'N. ACP Notif-Rcpt'!F29</f>
        <v>0</v>
      </c>
    </row>
    <row r="220" spans="1:8" x14ac:dyDescent="0.2">
      <c r="A220">
        <v>2018</v>
      </c>
      <c r="B220" s="752">
        <f>'0. FilerInfo'!$H$14</f>
        <v>0</v>
      </c>
      <c r="C220" s="67">
        <f>'0. FilerInfo'!$C$14</f>
        <v>0</v>
      </c>
      <c r="D220" s="25">
        <v>15</v>
      </c>
      <c r="E220" s="752" t="s">
        <v>345</v>
      </c>
      <c r="F220" s="25" t="s">
        <v>355</v>
      </c>
      <c r="G220" s="765" t="s">
        <v>368</v>
      </c>
      <c r="H220">
        <f>'N. ACP Notif-Rcpt'!F30</f>
        <v>0</v>
      </c>
    </row>
    <row r="221" spans="1:8" x14ac:dyDescent="0.2">
      <c r="A221">
        <v>2018</v>
      </c>
      <c r="B221" s="752">
        <f>'0. FilerInfo'!$H$14</f>
        <v>0</v>
      </c>
      <c r="C221" s="67">
        <f>'0. FilerInfo'!$C$14</f>
        <v>0</v>
      </c>
      <c r="D221" s="25">
        <v>15</v>
      </c>
      <c r="E221" s="752" t="s">
        <v>345</v>
      </c>
      <c r="F221" s="25" t="s">
        <v>356</v>
      </c>
      <c r="G221" s="765" t="s">
        <v>369</v>
      </c>
      <c r="H221">
        <f>'N. ACP Notif-Rcpt'!F31</f>
        <v>0</v>
      </c>
    </row>
    <row r="222" spans="1:8" x14ac:dyDescent="0.2">
      <c r="A222">
        <v>2018</v>
      </c>
      <c r="B222" s="752">
        <f>'0. FilerInfo'!$H$14</f>
        <v>0</v>
      </c>
      <c r="C222" s="67">
        <f>'0. FilerInfo'!$C$14</f>
        <v>0</v>
      </c>
      <c r="D222" s="25">
        <v>15</v>
      </c>
      <c r="E222" s="752" t="s">
        <v>345</v>
      </c>
      <c r="F222" s="25" t="s">
        <v>357</v>
      </c>
      <c r="G222" s="765" t="s">
        <v>370</v>
      </c>
      <c r="H222">
        <f>'N. ACP Notif-Rcpt'!F32</f>
        <v>0</v>
      </c>
    </row>
    <row r="223" spans="1:8" x14ac:dyDescent="0.2">
      <c r="A223">
        <v>2018</v>
      </c>
      <c r="B223" s="752">
        <f>'0. FilerInfo'!$H$14</f>
        <v>0</v>
      </c>
      <c r="C223" s="67">
        <f>'0. FilerInfo'!$C$14</f>
        <v>0</v>
      </c>
      <c r="D223" s="25">
        <v>15</v>
      </c>
      <c r="E223" s="752" t="s">
        <v>345</v>
      </c>
      <c r="F223" s="25" t="s">
        <v>358</v>
      </c>
      <c r="G223" s="765" t="s">
        <v>371</v>
      </c>
      <c r="H223">
        <f>'N. ACP Notif-Rcpt'!F33</f>
        <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0"/>
  </sheetPr>
  <dimension ref="A1:I50"/>
  <sheetViews>
    <sheetView tabSelected="1" view="pageLayout" zoomScaleNormal="90" workbookViewId="0">
      <selection activeCell="A4" sqref="A4:H4"/>
    </sheetView>
  </sheetViews>
  <sheetFormatPr defaultColWidth="8.85546875" defaultRowHeight="12.75" x14ac:dyDescent="0.2"/>
  <cols>
    <col min="1" max="1" width="7" style="65" customWidth="1"/>
    <col min="2" max="2" width="11.42578125" style="66" customWidth="1"/>
    <col min="3" max="3" width="27.28515625" style="67" customWidth="1"/>
    <col min="4" max="7" width="8.85546875" style="67"/>
    <col min="8" max="8" width="14" style="67" customWidth="1"/>
    <col min="9" max="16384" width="8.85546875" style="67"/>
  </cols>
  <sheetData>
    <row r="1" spans="1:9" s="63" customFormat="1" ht="15.75" x14ac:dyDescent="0.2">
      <c r="A1" s="1198" t="s">
        <v>151</v>
      </c>
      <c r="B1" s="1198"/>
      <c r="C1" s="1198"/>
      <c r="D1" s="1198"/>
      <c r="E1" s="1198"/>
      <c r="F1" s="1198"/>
      <c r="G1" s="1198"/>
      <c r="H1" s="1198"/>
    </row>
    <row r="2" spans="1:9" s="63" customFormat="1" ht="14.25" x14ac:dyDescent="0.2">
      <c r="A2" s="1199" t="s">
        <v>152</v>
      </c>
      <c r="B2" s="1199"/>
      <c r="C2" s="1199"/>
      <c r="D2" s="1199"/>
      <c r="E2" s="1199"/>
      <c r="F2" s="1199"/>
      <c r="G2" s="1199"/>
      <c r="H2" s="1199"/>
    </row>
    <row r="3" spans="1:9" s="63" customFormat="1" ht="15.75" x14ac:dyDescent="0.2">
      <c r="A3" s="1200" t="s">
        <v>509</v>
      </c>
      <c r="B3" s="1200"/>
      <c r="C3" s="1200"/>
      <c r="D3" s="1200"/>
      <c r="E3" s="1200"/>
      <c r="F3" s="1200"/>
      <c r="G3" s="1200"/>
      <c r="H3" s="1200"/>
    </row>
    <row r="4" spans="1:9" s="63" customFormat="1" ht="19.5" x14ac:dyDescent="0.2">
      <c r="A4" s="1206" t="s">
        <v>428</v>
      </c>
      <c r="B4" s="1206"/>
      <c r="C4" s="1206"/>
      <c r="D4" s="1206"/>
      <c r="E4" s="1206"/>
      <c r="F4" s="1206"/>
      <c r="G4" s="1206"/>
      <c r="H4" s="1206"/>
    </row>
    <row r="5" spans="1:9" s="63" customFormat="1" ht="19.5" x14ac:dyDescent="0.2">
      <c r="A5" s="1206" t="s">
        <v>429</v>
      </c>
      <c r="B5" s="1206"/>
      <c r="C5" s="1206"/>
      <c r="D5" s="1206"/>
      <c r="E5" s="1206"/>
      <c r="F5" s="1206"/>
      <c r="G5" s="1206"/>
      <c r="H5" s="1206"/>
    </row>
    <row r="6" spans="1:9" s="63" customFormat="1" ht="16.5" customHeight="1" x14ac:dyDescent="0.2">
      <c r="A6" s="1205" t="s">
        <v>427</v>
      </c>
      <c r="B6" s="1205"/>
      <c r="C6" s="1205"/>
      <c r="D6" s="1205"/>
      <c r="E6" s="1205"/>
      <c r="F6" s="1205"/>
      <c r="G6" s="1205"/>
      <c r="H6" s="1205"/>
    </row>
    <row r="7" spans="1:9" s="63" customFormat="1" ht="13.5" thickBot="1" x14ac:dyDescent="0.25">
      <c r="A7" s="1201" t="s">
        <v>510</v>
      </c>
      <c r="B7" s="1201"/>
      <c r="C7" s="1201"/>
      <c r="D7" s="1201"/>
      <c r="E7" s="1201"/>
      <c r="F7" s="1201"/>
      <c r="G7" s="1201"/>
      <c r="H7" s="1201"/>
    </row>
    <row r="8" spans="1:9" s="63" customFormat="1" ht="24.75" thickBot="1" x14ac:dyDescent="0.25">
      <c r="A8" s="1202" t="s">
        <v>425</v>
      </c>
      <c r="B8" s="1203"/>
      <c r="C8" s="1203"/>
      <c r="D8" s="1203"/>
      <c r="E8" s="1203"/>
      <c r="F8" s="1203"/>
      <c r="G8" s="1203"/>
      <c r="H8" s="1204"/>
    </row>
    <row r="9" spans="1:9" s="63" customFormat="1" ht="17.25" customHeight="1" x14ac:dyDescent="0.2">
      <c r="A9" s="1197" t="s">
        <v>140</v>
      </c>
      <c r="B9" s="1197"/>
      <c r="C9" s="1197"/>
      <c r="D9" s="1197"/>
      <c r="E9" s="1197"/>
      <c r="F9" s="1197"/>
      <c r="G9" s="1197"/>
      <c r="H9" s="1197"/>
    </row>
    <row r="10" spans="1:9" s="63" customFormat="1" ht="16.5" customHeight="1" thickBot="1" x14ac:dyDescent="0.25">
      <c r="A10" s="82"/>
      <c r="B10" s="83"/>
      <c r="C10" s="76"/>
      <c r="D10" s="76"/>
      <c r="E10" s="76"/>
      <c r="F10" s="76"/>
      <c r="G10" s="76"/>
      <c r="H10" s="76"/>
    </row>
    <row r="11" spans="1:9" s="63" customFormat="1" ht="16.5" thickBot="1" x14ac:dyDescent="0.25">
      <c r="A11" s="76"/>
      <c r="B11" s="1194" t="s">
        <v>154</v>
      </c>
      <c r="C11" s="1195"/>
      <c r="D11" s="1195"/>
      <c r="E11" s="1195"/>
      <c r="F11" s="1195"/>
      <c r="G11" s="1196"/>
      <c r="H11" s="68"/>
    </row>
    <row r="12" spans="1:9" s="63" customFormat="1" ht="13.5" customHeight="1" x14ac:dyDescent="0.2">
      <c r="A12" s="82"/>
      <c r="B12" s="83"/>
      <c r="C12" s="76"/>
      <c r="D12" s="76"/>
      <c r="E12" s="76"/>
      <c r="F12" s="76"/>
      <c r="G12" s="76"/>
      <c r="H12" s="76"/>
      <c r="I12" s="64"/>
    </row>
    <row r="13" spans="1:9" s="484" customFormat="1" ht="17.25" customHeight="1" thickBot="1" x14ac:dyDescent="0.25">
      <c r="A13" s="481">
        <v>1.1000000000000001</v>
      </c>
      <c r="B13" s="482" t="s">
        <v>142</v>
      </c>
      <c r="C13" s="483"/>
      <c r="D13" s="483"/>
      <c r="E13" s="483"/>
      <c r="F13" s="483"/>
      <c r="G13" s="483"/>
      <c r="H13" s="483"/>
    </row>
    <row r="14" spans="1:9" s="480" customFormat="1" ht="17.25" thickBot="1" x14ac:dyDescent="0.25">
      <c r="A14" s="485"/>
      <c r="B14" s="486" t="s">
        <v>141</v>
      </c>
      <c r="C14" s="780"/>
      <c r="D14" s="781"/>
      <c r="E14" s="781"/>
      <c r="F14" s="781"/>
      <c r="G14" s="1175" t="s">
        <v>248</v>
      </c>
      <c r="H14" s="1176"/>
    </row>
    <row r="15" spans="1:9" s="480" customFormat="1" ht="19.5" customHeight="1" thickBot="1" x14ac:dyDescent="0.25">
      <c r="A15" s="485"/>
      <c r="B15" s="486" t="s">
        <v>153</v>
      </c>
      <c r="C15" s="189"/>
      <c r="D15" s="189"/>
      <c r="E15" s="189"/>
      <c r="F15" s="189"/>
      <c r="G15" s="189"/>
      <c r="H15" s="189"/>
    </row>
    <row r="16" spans="1:9" s="480" customFormat="1" ht="17.25" thickBot="1" x14ac:dyDescent="0.25">
      <c r="A16" s="187"/>
      <c r="B16" s="188"/>
      <c r="C16" s="780"/>
      <c r="D16" s="781"/>
      <c r="E16" s="781"/>
      <c r="F16" s="781"/>
      <c r="G16" s="782"/>
      <c r="H16" s="189"/>
    </row>
    <row r="17" spans="1:8" s="480" customFormat="1" ht="17.25" thickBot="1" x14ac:dyDescent="0.25">
      <c r="A17" s="187"/>
      <c r="B17" s="188"/>
      <c r="C17" s="780"/>
      <c r="D17" s="781"/>
      <c r="E17" s="781"/>
      <c r="F17" s="781"/>
      <c r="G17" s="782"/>
      <c r="H17" s="189"/>
    </row>
    <row r="18" spans="1:8" s="480" customFormat="1" x14ac:dyDescent="0.2">
      <c r="A18" s="187"/>
      <c r="B18" s="188"/>
      <c r="C18" s="189"/>
      <c r="D18" s="189"/>
      <c r="E18" s="189"/>
      <c r="F18" s="189"/>
      <c r="G18" s="189"/>
      <c r="H18" s="189"/>
    </row>
    <row r="19" spans="1:8" s="480" customFormat="1" ht="17.25" customHeight="1" thickBot="1" x14ac:dyDescent="0.25">
      <c r="A19" s="481">
        <v>1.2</v>
      </c>
      <c r="B19" s="482" t="s">
        <v>148</v>
      </c>
      <c r="C19" s="189"/>
      <c r="D19" s="189"/>
      <c r="E19" s="189"/>
      <c r="F19" s="189"/>
      <c r="G19" s="189"/>
      <c r="H19" s="189"/>
    </row>
    <row r="20" spans="1:8" s="480" customFormat="1" ht="15.75" thickBot="1" x14ac:dyDescent="0.25">
      <c r="A20" s="187"/>
      <c r="B20" s="188" t="s">
        <v>143</v>
      </c>
      <c r="C20" s="490"/>
      <c r="D20" s="491"/>
      <c r="E20" s="491"/>
      <c r="F20" s="491"/>
      <c r="G20" s="492"/>
      <c r="H20" s="189"/>
    </row>
    <row r="21" spans="1:8" s="480" customFormat="1" x14ac:dyDescent="0.2">
      <c r="A21" s="187"/>
      <c r="B21" s="188" t="s">
        <v>144</v>
      </c>
      <c r="C21" s="493"/>
      <c r="D21" s="494"/>
      <c r="E21" s="494"/>
      <c r="F21" s="494"/>
      <c r="G21" s="495"/>
      <c r="H21" s="189"/>
    </row>
    <row r="22" spans="1:8" s="480" customFormat="1" x14ac:dyDescent="0.2">
      <c r="A22" s="187"/>
      <c r="B22" s="188" t="s">
        <v>145</v>
      </c>
      <c r="C22" s="487"/>
      <c r="D22" s="488"/>
      <c r="E22" s="488"/>
      <c r="F22" s="488"/>
      <c r="G22" s="489"/>
      <c r="H22" s="189"/>
    </row>
    <row r="23" spans="1:8" s="480" customFormat="1" x14ac:dyDescent="0.2">
      <c r="A23" s="187"/>
      <c r="B23" s="776" t="s">
        <v>249</v>
      </c>
      <c r="C23" s="487"/>
      <c r="D23" s="488"/>
      <c r="E23" s="488"/>
      <c r="F23" s="488"/>
      <c r="G23" s="489"/>
      <c r="H23" s="189"/>
    </row>
    <row r="24" spans="1:8" s="480" customFormat="1" x14ac:dyDescent="0.2">
      <c r="A24" s="187"/>
      <c r="B24" s="776" t="s">
        <v>250</v>
      </c>
      <c r="C24" s="487"/>
      <c r="D24" s="488"/>
      <c r="E24" s="488"/>
      <c r="F24" s="488"/>
      <c r="G24" s="489"/>
      <c r="H24" s="189"/>
    </row>
    <row r="25" spans="1:8" s="480" customFormat="1" x14ac:dyDescent="0.2">
      <c r="A25" s="187"/>
      <c r="B25" s="776" t="s">
        <v>251</v>
      </c>
      <c r="C25" s="487"/>
      <c r="D25" s="488"/>
      <c r="E25" s="488"/>
      <c r="F25" s="488"/>
      <c r="G25" s="489"/>
      <c r="H25" s="189"/>
    </row>
    <row r="26" spans="1:8" s="480" customFormat="1" x14ac:dyDescent="0.2">
      <c r="A26" s="187"/>
      <c r="B26" s="496" t="s">
        <v>147</v>
      </c>
      <c r="C26" s="497"/>
      <c r="D26" s="488"/>
      <c r="E26" s="488"/>
      <c r="F26" s="488"/>
      <c r="G26" s="489"/>
      <c r="H26" s="189"/>
    </row>
    <row r="27" spans="1:8" s="480" customFormat="1" x14ac:dyDescent="0.2">
      <c r="A27" s="187"/>
      <c r="B27" s="188" t="s">
        <v>146</v>
      </c>
      <c r="C27" s="498"/>
      <c r="D27" s="189"/>
      <c r="E27" s="189"/>
      <c r="F27" s="189"/>
      <c r="G27" s="189"/>
      <c r="H27" s="189"/>
    </row>
    <row r="28" spans="1:8" s="480" customFormat="1" x14ac:dyDescent="0.2">
      <c r="A28" s="187"/>
      <c r="B28" s="188"/>
      <c r="C28" s="189"/>
      <c r="D28" s="189"/>
      <c r="E28" s="189"/>
      <c r="F28" s="189"/>
      <c r="G28" s="189"/>
      <c r="H28" s="189"/>
    </row>
    <row r="29" spans="1:8" s="480" customFormat="1" ht="18.75" customHeight="1" thickBot="1" x14ac:dyDescent="0.25">
      <c r="A29" s="481">
        <v>1.3</v>
      </c>
      <c r="B29" s="482" t="s">
        <v>149</v>
      </c>
      <c r="C29" s="189"/>
      <c r="D29" s="189"/>
      <c r="E29" s="189"/>
      <c r="F29" s="189"/>
      <c r="G29" s="189"/>
      <c r="H29" s="189"/>
    </row>
    <row r="30" spans="1:8" s="480" customFormat="1" ht="15.75" thickBot="1" x14ac:dyDescent="0.25">
      <c r="A30" s="187"/>
      <c r="B30" s="188" t="s">
        <v>143</v>
      </c>
      <c r="C30" s="490"/>
      <c r="D30" s="491"/>
      <c r="E30" s="491"/>
      <c r="F30" s="491"/>
      <c r="G30" s="492"/>
      <c r="H30" s="189"/>
    </row>
    <row r="31" spans="1:8" s="480" customFormat="1" x14ac:dyDescent="0.2">
      <c r="A31" s="187"/>
      <c r="B31" s="188" t="s">
        <v>144</v>
      </c>
      <c r="C31" s="493"/>
      <c r="D31" s="494"/>
      <c r="E31" s="494"/>
      <c r="F31" s="494"/>
      <c r="G31" s="495"/>
      <c r="H31" s="189"/>
    </row>
    <row r="32" spans="1:8" s="480" customFormat="1" x14ac:dyDescent="0.2">
      <c r="A32" s="187"/>
      <c r="B32" s="188" t="s">
        <v>145</v>
      </c>
      <c r="C32" s="487"/>
      <c r="D32" s="488"/>
      <c r="E32" s="488"/>
      <c r="F32" s="488"/>
      <c r="G32" s="489"/>
      <c r="H32" s="189"/>
    </row>
    <row r="33" spans="1:8" s="480" customFormat="1" x14ac:dyDescent="0.2">
      <c r="A33" s="187"/>
      <c r="B33" s="776" t="s">
        <v>249</v>
      </c>
      <c r="C33" s="487"/>
      <c r="D33" s="488"/>
      <c r="E33" s="488"/>
      <c r="F33" s="488"/>
      <c r="G33" s="489"/>
      <c r="H33" s="189"/>
    </row>
    <row r="34" spans="1:8" s="480" customFormat="1" x14ac:dyDescent="0.2">
      <c r="A34" s="187"/>
      <c r="B34" s="776" t="s">
        <v>250</v>
      </c>
      <c r="C34" s="487"/>
      <c r="D34" s="488"/>
      <c r="E34" s="488"/>
      <c r="F34" s="488"/>
      <c r="G34" s="489"/>
      <c r="H34" s="189"/>
    </row>
    <row r="35" spans="1:8" s="480" customFormat="1" x14ac:dyDescent="0.2">
      <c r="A35" s="187"/>
      <c r="B35" s="776" t="s">
        <v>251</v>
      </c>
      <c r="C35" s="487"/>
      <c r="D35" s="488"/>
      <c r="E35" s="488"/>
      <c r="F35" s="488"/>
      <c r="G35" s="489"/>
      <c r="H35" s="189"/>
    </row>
    <row r="36" spans="1:8" s="480" customFormat="1" x14ac:dyDescent="0.2">
      <c r="A36" s="187"/>
      <c r="B36" s="496" t="s">
        <v>147</v>
      </c>
      <c r="C36" s="487"/>
      <c r="D36" s="189"/>
      <c r="E36" s="189"/>
      <c r="F36" s="189"/>
      <c r="G36" s="189"/>
      <c r="H36" s="189"/>
    </row>
    <row r="37" spans="1:8" s="480" customFormat="1" x14ac:dyDescent="0.2">
      <c r="A37" s="187"/>
      <c r="B37" s="188" t="s">
        <v>146</v>
      </c>
      <c r="C37" s="498"/>
      <c r="D37" s="189"/>
      <c r="E37" s="189"/>
      <c r="F37" s="189"/>
      <c r="G37" s="189"/>
      <c r="H37" s="189"/>
    </row>
    <row r="38" spans="1:8" s="480" customFormat="1" x14ac:dyDescent="0.2">
      <c r="A38" s="187"/>
      <c r="B38" s="188"/>
      <c r="C38" s="189"/>
      <c r="D38" s="189"/>
      <c r="E38" s="189"/>
      <c r="F38" s="189"/>
      <c r="G38" s="189"/>
      <c r="H38" s="189"/>
    </row>
    <row r="39" spans="1:8" s="480" customFormat="1" ht="15" thickBot="1" x14ac:dyDescent="0.25">
      <c r="A39" s="481">
        <v>1.4</v>
      </c>
      <c r="B39" s="482" t="s">
        <v>150</v>
      </c>
      <c r="C39" s="189"/>
      <c r="D39" s="189"/>
      <c r="E39" s="189"/>
      <c r="F39" s="189"/>
      <c r="G39" s="189"/>
      <c r="H39" s="189"/>
    </row>
    <row r="40" spans="1:8" s="480" customFormat="1" ht="15.75" thickBot="1" x14ac:dyDescent="0.25">
      <c r="A40" s="187"/>
      <c r="B40" s="188" t="s">
        <v>143</v>
      </c>
      <c r="C40" s="499"/>
      <c r="D40" s="500"/>
      <c r="E40" s="500"/>
      <c r="F40" s="500"/>
      <c r="G40" s="501"/>
      <c r="H40" s="189"/>
    </row>
    <row r="41" spans="1:8" s="480" customFormat="1" x14ac:dyDescent="0.2">
      <c r="A41" s="187"/>
      <c r="B41" s="188" t="s">
        <v>144</v>
      </c>
      <c r="C41" s="502"/>
      <c r="D41" s="503"/>
      <c r="E41" s="503"/>
      <c r="F41" s="503"/>
      <c r="G41" s="504"/>
      <c r="H41" s="189"/>
    </row>
    <row r="42" spans="1:8" s="480" customFormat="1" x14ac:dyDescent="0.2">
      <c r="A42" s="187"/>
      <c r="B42" s="188" t="s">
        <v>145</v>
      </c>
      <c r="C42" s="487"/>
      <c r="D42" s="488"/>
      <c r="E42" s="488"/>
      <c r="F42" s="488"/>
      <c r="G42" s="489"/>
      <c r="H42" s="189"/>
    </row>
    <row r="43" spans="1:8" s="480" customFormat="1" x14ac:dyDescent="0.2">
      <c r="A43" s="187"/>
      <c r="B43" s="776" t="s">
        <v>249</v>
      </c>
      <c r="C43" s="487"/>
      <c r="D43" s="488"/>
      <c r="E43" s="488"/>
      <c r="F43" s="488"/>
      <c r="G43" s="489"/>
      <c r="H43" s="189"/>
    </row>
    <row r="44" spans="1:8" s="480" customFormat="1" x14ac:dyDescent="0.2">
      <c r="A44" s="187"/>
      <c r="B44" s="776" t="s">
        <v>250</v>
      </c>
      <c r="C44" s="487"/>
      <c r="D44" s="488"/>
      <c r="E44" s="488"/>
      <c r="F44" s="488"/>
      <c r="G44" s="489"/>
      <c r="H44" s="189"/>
    </row>
    <row r="45" spans="1:8" s="480" customFormat="1" x14ac:dyDescent="0.2">
      <c r="A45" s="187"/>
      <c r="B45" s="776" t="s">
        <v>251</v>
      </c>
      <c r="C45" s="487"/>
      <c r="D45" s="488"/>
      <c r="E45" s="488"/>
      <c r="F45" s="488"/>
      <c r="G45" s="489"/>
      <c r="H45" s="189"/>
    </row>
    <row r="46" spans="1:8" s="480" customFormat="1" x14ac:dyDescent="0.2">
      <c r="A46" s="187"/>
      <c r="B46" s="496" t="s">
        <v>147</v>
      </c>
      <c r="C46" s="497"/>
      <c r="D46" s="488"/>
      <c r="E46" s="488"/>
      <c r="F46" s="488"/>
      <c r="G46" s="489"/>
      <c r="H46" s="189"/>
    </row>
    <row r="47" spans="1:8" s="506" customFormat="1" x14ac:dyDescent="0.2">
      <c r="A47" s="187"/>
      <c r="B47" s="188" t="s">
        <v>146</v>
      </c>
      <c r="C47" s="498"/>
      <c r="D47" s="189"/>
      <c r="E47" s="189"/>
      <c r="F47" s="189"/>
      <c r="G47" s="189"/>
      <c r="H47" s="505"/>
    </row>
    <row r="48" spans="1:8" x14ac:dyDescent="0.2">
      <c r="A48" s="918"/>
      <c r="B48" s="919"/>
      <c r="C48" s="920"/>
      <c r="D48" s="920"/>
      <c r="E48" s="920"/>
      <c r="F48" s="920"/>
      <c r="G48" s="920"/>
      <c r="H48" s="920"/>
    </row>
    <row r="49" spans="1:8" x14ac:dyDescent="0.2">
      <c r="A49" s="918"/>
      <c r="B49" s="919"/>
      <c r="C49" s="920"/>
      <c r="D49" s="920"/>
      <c r="E49" s="920"/>
      <c r="F49" s="920"/>
      <c r="G49" s="920"/>
      <c r="H49" s="920"/>
    </row>
    <row r="50" spans="1:8" x14ac:dyDescent="0.2">
      <c r="A50" s="918"/>
      <c r="B50" s="919"/>
      <c r="C50" s="920"/>
      <c r="D50" s="920"/>
      <c r="E50" s="920"/>
      <c r="F50" s="920"/>
      <c r="G50" s="920"/>
      <c r="H50" s="920"/>
    </row>
  </sheetData>
  <sheetProtection algorithmName="SHA-512" hashValue="2zsQtMiW0LGQXn/+tAFOxS76SYV4kAk/eGcPy4p+i2hzCmZhkK0HAspV9umD8trqvBk/C4JAftXRxtzuzJ+Ckw==" saltValue="HoGP4IPsY8H7aJpPnXQDGg==" spinCount="100000" sheet="1" objects="1" scenarios="1"/>
  <protectedRanges>
    <protectedRange sqref="C14 C27 C20:G26 C16:G17 C30:G37 C40:G47" name="Range1"/>
  </protectedRanges>
  <mergeCells count="10">
    <mergeCell ref="B11:G11"/>
    <mergeCell ref="A9:H9"/>
    <mergeCell ref="A1:H1"/>
    <mergeCell ref="A2:H2"/>
    <mergeCell ref="A3:H3"/>
    <mergeCell ref="A7:H7"/>
    <mergeCell ref="A8:H8"/>
    <mergeCell ref="A6:H6"/>
    <mergeCell ref="A4:H4"/>
    <mergeCell ref="A5:H5"/>
  </mergeCells>
  <phoneticPr fontId="135" type="noConversion"/>
  <printOptions horizontalCentered="1"/>
  <pageMargins left="0.5" right="0.45" top="0.75" bottom="0.25" header="0.3" footer="0.3"/>
  <pageSetup orientation="portrait" r:id="rId1"/>
  <headerFooter>
    <oddHeader xml:space="preserve">&amp;C
&amp;RVersion 1.1
Dated: 05/24/19
</oddHeader>
  </headerFooter>
  <extLst>
    <ext xmlns:mx="http://schemas.microsoft.com/office/mac/excel/2008/main" uri="http://schemas.microsoft.com/office/mac/excel/2008/main">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5"/>
    <pageSetUpPr fitToPage="1"/>
  </sheetPr>
  <dimension ref="A1:BH66"/>
  <sheetViews>
    <sheetView showWhiteSpace="0" view="pageLayout" zoomScale="90" zoomScaleNormal="90" zoomScaleSheetLayoutView="90" zoomScalePageLayoutView="90" workbookViewId="0"/>
  </sheetViews>
  <sheetFormatPr defaultColWidth="8.85546875" defaultRowHeight="12.75" x14ac:dyDescent="0.2"/>
  <cols>
    <col min="1" max="1" width="3.42578125" style="62" customWidth="1"/>
    <col min="2" max="2" width="31" customWidth="1"/>
    <col min="3" max="3" width="26.7109375" customWidth="1"/>
    <col min="4" max="4" width="2" customWidth="1"/>
    <col min="5" max="5" width="15.85546875" customWidth="1"/>
    <col min="6" max="6" width="36.140625" customWidth="1"/>
    <col min="7" max="7" width="9.140625" hidden="1" customWidth="1"/>
    <col min="8" max="8" width="4.28515625" style="30" customWidth="1"/>
  </cols>
  <sheetData>
    <row r="1" spans="1:60" ht="18.75" x14ac:dyDescent="0.3">
      <c r="B1" s="1207" t="s">
        <v>426</v>
      </c>
      <c r="C1" s="1207"/>
      <c r="D1" s="1207"/>
      <c r="E1" s="1207"/>
      <c r="F1" s="1207"/>
      <c r="G1" s="837"/>
      <c r="H1" s="837"/>
      <c r="I1" s="837"/>
    </row>
    <row r="2" spans="1:60" ht="16.5" thickBot="1" x14ac:dyDescent="0.3">
      <c r="A2" s="96"/>
      <c r="B2" s="33"/>
      <c r="C2" s="33"/>
      <c r="D2" s="33"/>
      <c r="E2" s="97"/>
      <c r="F2" s="33"/>
      <c r="G2" s="33"/>
      <c r="H2" s="33"/>
    </row>
    <row r="3" spans="1:60" s="63" customFormat="1" ht="16.5" thickBot="1" x14ac:dyDescent="0.25">
      <c r="A3" s="76"/>
      <c r="B3" s="1232" t="s">
        <v>118</v>
      </c>
      <c r="C3" s="1233"/>
      <c r="D3" s="1233"/>
      <c r="E3" s="1233"/>
      <c r="F3" s="1234"/>
      <c r="G3" s="190"/>
      <c r="H3" s="68"/>
    </row>
    <row r="4" spans="1:60" s="76" customFormat="1" ht="11.25" customHeight="1" thickBot="1" x14ac:dyDescent="0.25">
      <c r="B4" s="68"/>
      <c r="C4" s="68"/>
      <c r="D4" s="68"/>
      <c r="E4" s="68"/>
      <c r="F4" s="191"/>
      <c r="G4" s="68"/>
      <c r="H4" s="68"/>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row>
    <row r="5" spans="1:60" s="76" customFormat="1" ht="16.5" thickBot="1" x14ac:dyDescent="0.25">
      <c r="B5" s="1232" t="s">
        <v>96</v>
      </c>
      <c r="C5" s="1233"/>
      <c r="D5" s="1233"/>
      <c r="E5" s="1233"/>
      <c r="F5" s="1234"/>
      <c r="G5" s="68"/>
      <c r="H5" s="68"/>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row>
    <row r="6" spans="1:60" s="76" customFormat="1" ht="14.25" customHeight="1" thickBot="1" x14ac:dyDescent="0.25">
      <c r="B6" s="77"/>
      <c r="C6" s="77"/>
      <c r="D6" s="77"/>
      <c r="E6" s="77"/>
      <c r="F6" s="77"/>
      <c r="G6" s="77"/>
      <c r="H6" s="68"/>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row>
    <row r="7" spans="1:60" ht="24.75" customHeight="1" thickBot="1" x14ac:dyDescent="0.3">
      <c r="A7" s="61"/>
      <c r="B7" s="1211">
        <f>'0. FilerInfo'!C14</f>
        <v>0</v>
      </c>
      <c r="C7" s="1212"/>
      <c r="D7" s="1212"/>
      <c r="E7" s="1212"/>
      <c r="F7" s="1213"/>
      <c r="G7" s="192"/>
      <c r="H7" s="193"/>
    </row>
    <row r="8" spans="1:60" s="5" customFormat="1" ht="19.5" customHeight="1" thickBot="1" x14ac:dyDescent="0.3">
      <c r="A8" s="61"/>
      <c r="B8" s="1214"/>
      <c r="C8" s="1214"/>
      <c r="D8" s="1214"/>
      <c r="E8" s="1214"/>
      <c r="F8" s="1214"/>
      <c r="H8" s="33"/>
    </row>
    <row r="9" spans="1:60" s="5" customFormat="1" ht="19.5" customHeight="1" thickBot="1" x14ac:dyDescent="0.35">
      <c r="A9" s="61"/>
      <c r="B9" s="1218" t="s">
        <v>444</v>
      </c>
      <c r="C9" s="1219"/>
      <c r="D9" s="1219"/>
      <c r="E9" s="1219"/>
      <c r="F9" s="1219"/>
      <c r="G9" s="1220"/>
      <c r="H9" s="33"/>
    </row>
    <row r="10" spans="1:60" s="33" customFormat="1" ht="12.75" customHeight="1" thickBot="1" x14ac:dyDescent="0.3">
      <c r="A10" s="61"/>
      <c r="B10" s="194"/>
      <c r="C10" s="194"/>
      <c r="D10" s="194"/>
      <c r="E10" s="194"/>
      <c r="F10" s="194"/>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row>
    <row r="11" spans="1:60" s="5" customFormat="1" ht="69" customHeight="1" thickBot="1" x14ac:dyDescent="0.3">
      <c r="A11" s="200"/>
      <c r="B11" s="1215" t="s">
        <v>587</v>
      </c>
      <c r="C11" s="1216"/>
      <c r="D11" s="1216"/>
      <c r="E11" s="1216"/>
      <c r="F11" s="1217"/>
      <c r="G11" s="195"/>
      <c r="H11" s="196"/>
    </row>
    <row r="12" spans="1:60" s="33" customFormat="1" ht="9" customHeight="1" x14ac:dyDescent="0.25">
      <c r="A12" s="61"/>
      <c r="B12" s="197"/>
      <c r="C12" s="197"/>
      <c r="D12" s="197"/>
      <c r="E12" s="197"/>
      <c r="F12" s="197"/>
      <c r="G12" s="197"/>
      <c r="I12" s="5"/>
      <c r="J12" s="4"/>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row>
    <row r="13" spans="1:60" s="5" customFormat="1" ht="14.25" customHeight="1" x14ac:dyDescent="0.25">
      <c r="A13" s="200"/>
      <c r="B13" s="198" t="s">
        <v>220</v>
      </c>
      <c r="C13" s="199"/>
      <c r="D13" s="199"/>
      <c r="E13" s="199"/>
      <c r="F13" s="199"/>
      <c r="G13" s="199"/>
      <c r="H13" s="33"/>
    </row>
    <row r="14" spans="1:60" s="5" customFormat="1" ht="8.25" customHeight="1" thickBot="1" x14ac:dyDescent="0.3">
      <c r="A14" s="61"/>
      <c r="B14" s="79"/>
      <c r="C14" s="79"/>
      <c r="D14" s="79"/>
      <c r="E14" s="79"/>
      <c r="F14" s="79"/>
      <c r="G14" s="79"/>
      <c r="H14" s="33"/>
    </row>
    <row r="15" spans="1:60" s="5" customFormat="1" ht="32.25" customHeight="1" thickBot="1" x14ac:dyDescent="0.3">
      <c r="A15" s="200"/>
      <c r="B15" s="1224" t="s">
        <v>244</v>
      </c>
      <c r="C15" s="1225"/>
      <c r="D15" s="1225"/>
      <c r="E15" s="1225"/>
      <c r="F15" s="1226"/>
      <c r="H15" s="33"/>
    </row>
    <row r="16" spans="1:60" s="33" customFormat="1" ht="11.25" customHeight="1" thickBot="1" x14ac:dyDescent="0.3">
      <c r="A16" s="200"/>
      <c r="B16" s="201"/>
      <c r="C16" s="201"/>
      <c r="D16" s="201"/>
      <c r="E16" s="201"/>
      <c r="F16" s="201"/>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row>
    <row r="17" spans="1:60" s="5" customFormat="1" ht="32.25" customHeight="1" thickBot="1" x14ac:dyDescent="0.3">
      <c r="A17" s="200"/>
      <c r="B17" s="1229" t="s">
        <v>88</v>
      </c>
      <c r="C17" s="1230"/>
      <c r="D17" s="1230"/>
      <c r="E17" s="1230"/>
      <c r="F17" s="1231"/>
      <c r="H17" s="33"/>
    </row>
    <row r="18" spans="1:60" s="33" customFormat="1" ht="16.5" thickBot="1" x14ac:dyDescent="0.3">
      <c r="A18" s="200"/>
      <c r="B18" s="202"/>
      <c r="C18" s="202"/>
      <c r="D18" s="202"/>
      <c r="E18" s="202"/>
      <c r="F18" s="202"/>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row>
    <row r="19" spans="1:60" s="5" customFormat="1" ht="16.5" thickBot="1" x14ac:dyDescent="0.3">
      <c r="A19" s="203" t="s">
        <v>38</v>
      </c>
      <c r="B19" s="204"/>
      <c r="C19" s="204"/>
      <c r="D19" s="204"/>
      <c r="E19" s="204"/>
      <c r="F19" s="205"/>
      <c r="G19" s="204"/>
      <c r="H19" s="32"/>
    </row>
    <row r="20" spans="1:60" ht="4.5" customHeight="1" x14ac:dyDescent="0.2">
      <c r="A20" s="206"/>
      <c r="B20" s="30"/>
      <c r="C20" s="30"/>
      <c r="D20" s="30"/>
      <c r="E20" s="30"/>
      <c r="F20" s="30"/>
    </row>
    <row r="21" spans="1:60" s="33" customFormat="1" ht="14.25" customHeight="1" thickBot="1" x14ac:dyDescent="0.3">
      <c r="A21" s="207" t="s">
        <v>188</v>
      </c>
      <c r="B21" s="207" t="s">
        <v>189</v>
      </c>
      <c r="C21" s="207" t="s">
        <v>190</v>
      </c>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row>
    <row r="22" spans="1:60" s="49" customFormat="1" ht="60" x14ac:dyDescent="0.2">
      <c r="A22" s="208"/>
      <c r="B22" s="1227" t="s">
        <v>183</v>
      </c>
      <c r="C22" s="209" t="s">
        <v>184</v>
      </c>
      <c r="D22" s="210"/>
      <c r="E22" s="211"/>
      <c r="F22" s="210"/>
      <c r="H22" s="211"/>
    </row>
    <row r="23" spans="1:60" s="49" customFormat="1" ht="15.75" thickBot="1" x14ac:dyDescent="0.25">
      <c r="A23" s="595"/>
      <c r="B23" s="1228"/>
      <c r="C23" s="212" t="s">
        <v>200</v>
      </c>
      <c r="D23" s="213"/>
      <c r="E23" s="211"/>
      <c r="F23" s="213"/>
      <c r="H23" s="211"/>
    </row>
    <row r="24" spans="1:60" s="17" customFormat="1" ht="16.5" customHeight="1" x14ac:dyDescent="0.2">
      <c r="A24" s="676">
        <v>1</v>
      </c>
      <c r="B24" s="746"/>
      <c r="C24" s="743"/>
      <c r="D24" s="59"/>
      <c r="E24" s="46"/>
      <c r="F24" s="59"/>
      <c r="H24" s="46"/>
    </row>
    <row r="25" spans="1:60" s="17" customFormat="1" ht="16.5" customHeight="1" x14ac:dyDescent="0.2">
      <c r="A25" s="214">
        <v>2</v>
      </c>
      <c r="B25" s="747"/>
      <c r="C25" s="744"/>
      <c r="D25" s="59"/>
      <c r="E25" s="46"/>
      <c r="F25" s="59"/>
      <c r="H25" s="46"/>
    </row>
    <row r="26" spans="1:60" s="17" customFormat="1" ht="16.5" customHeight="1" x14ac:dyDescent="0.2">
      <c r="A26" s="214">
        <v>3</v>
      </c>
      <c r="B26" s="747"/>
      <c r="C26" s="744"/>
      <c r="D26" s="59"/>
      <c r="E26" s="46"/>
      <c r="F26" s="59"/>
      <c r="H26" s="46"/>
    </row>
    <row r="27" spans="1:60" s="17" customFormat="1" ht="16.5" customHeight="1" x14ac:dyDescent="0.2">
      <c r="A27" s="214">
        <v>4</v>
      </c>
      <c r="B27" s="747"/>
      <c r="C27" s="744"/>
      <c r="D27" s="59"/>
      <c r="E27" s="46"/>
      <c r="F27" s="59"/>
      <c r="H27" s="46"/>
    </row>
    <row r="28" spans="1:60" s="17" customFormat="1" ht="16.5" customHeight="1" x14ac:dyDescent="0.2">
      <c r="A28" s="214">
        <v>5</v>
      </c>
      <c r="B28" s="747"/>
      <c r="C28" s="744"/>
      <c r="D28" s="59"/>
      <c r="E28" s="46"/>
      <c r="F28" s="59"/>
      <c r="H28" s="46"/>
    </row>
    <row r="29" spans="1:60" s="17" customFormat="1" ht="16.5" customHeight="1" x14ac:dyDescent="0.2">
      <c r="A29" s="214">
        <v>6</v>
      </c>
      <c r="B29" s="747"/>
      <c r="C29" s="744"/>
      <c r="D29" s="59"/>
      <c r="E29" s="46"/>
      <c r="F29" s="59"/>
      <c r="H29" s="46"/>
    </row>
    <row r="30" spans="1:60" s="17" customFormat="1" ht="16.5" customHeight="1" thickBot="1" x14ac:dyDescent="0.25">
      <c r="A30" s="753">
        <v>7</v>
      </c>
      <c r="B30" s="747"/>
      <c r="C30" s="744"/>
      <c r="D30" s="59"/>
      <c r="E30" s="46"/>
      <c r="F30" s="59"/>
      <c r="H30" s="46"/>
    </row>
    <row r="31" spans="1:60" s="17" customFormat="1" ht="16.5" customHeight="1" thickBot="1" x14ac:dyDescent="0.25">
      <c r="A31" s="779">
        <v>8</v>
      </c>
      <c r="B31" s="777"/>
      <c r="C31" s="745"/>
      <c r="D31" s="59"/>
      <c r="E31" s="46"/>
      <c r="F31" s="59"/>
      <c r="H31" s="46"/>
    </row>
    <row r="32" spans="1:60" s="17" customFormat="1" ht="13.5" thickBot="1" x14ac:dyDescent="0.25">
      <c r="A32" s="778" t="s">
        <v>299</v>
      </c>
      <c r="B32" s="817" t="s">
        <v>299</v>
      </c>
      <c r="C32" s="836">
        <f>ROUND(SUM(C24:C31),0)</f>
        <v>0</v>
      </c>
      <c r="D32" s="59"/>
      <c r="E32" s="46"/>
      <c r="F32" s="59"/>
      <c r="G32" s="46"/>
      <c r="H32" s="46"/>
    </row>
    <row r="33" spans="1:60" ht="15.75" customHeight="1" thickBot="1" x14ac:dyDescent="0.25">
      <c r="A33" s="206"/>
      <c r="B33" s="30"/>
      <c r="C33" s="30"/>
      <c r="D33" s="30"/>
      <c r="E33" s="30"/>
      <c r="F33" s="30"/>
    </row>
    <row r="34" spans="1:60" s="5" customFormat="1" ht="16.5" thickBot="1" x14ac:dyDescent="0.3">
      <c r="A34" s="203" t="s">
        <v>185</v>
      </c>
      <c r="B34" s="204"/>
      <c r="C34" s="204"/>
      <c r="D34" s="204"/>
      <c r="E34" s="204"/>
      <c r="F34" s="205"/>
      <c r="G34" s="204"/>
      <c r="H34" s="32"/>
    </row>
    <row r="35" spans="1:60" s="30" customFormat="1" ht="6.75" customHeight="1" thickBot="1" x14ac:dyDescent="0.25">
      <c r="A35" s="206"/>
      <c r="C35" s="50"/>
      <c r="D35" s="50"/>
      <c r="E35" s="50"/>
      <c r="F35" s="50"/>
      <c r="G35" s="50"/>
      <c r="H35" s="50"/>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row>
    <row r="36" spans="1:60" ht="13.5" thickBot="1" x14ac:dyDescent="0.25">
      <c r="A36" s="215" t="s">
        <v>221</v>
      </c>
      <c r="B36" s="216" t="s">
        <v>155</v>
      </c>
      <c r="C36" s="217"/>
      <c r="D36" s="218"/>
      <c r="E36" s="133"/>
      <c r="F36" s="219"/>
    </row>
    <row r="37" spans="1:60" x14ac:dyDescent="0.2">
      <c r="A37" s="220" t="s">
        <v>222</v>
      </c>
      <c r="B37" s="221" t="s">
        <v>137</v>
      </c>
      <c r="C37" s="222"/>
      <c r="D37" s="223"/>
      <c r="E37" s="269"/>
      <c r="F37" s="1221" t="s">
        <v>187</v>
      </c>
    </row>
    <row r="38" spans="1:60" x14ac:dyDescent="0.2">
      <c r="A38" s="224" t="s">
        <v>223</v>
      </c>
      <c r="B38" s="225" t="s">
        <v>86</v>
      </c>
      <c r="C38" s="226"/>
      <c r="D38" s="227"/>
      <c r="E38" s="270"/>
      <c r="F38" s="1222"/>
    </row>
    <row r="39" spans="1:60" ht="13.5" thickBot="1" x14ac:dyDescent="0.25">
      <c r="A39" s="228" t="s">
        <v>224</v>
      </c>
      <c r="B39" s="229" t="s">
        <v>158</v>
      </c>
      <c r="C39" s="230"/>
      <c r="D39" s="231"/>
      <c r="E39" s="271"/>
      <c r="F39" s="1223"/>
    </row>
    <row r="40" spans="1:60" ht="13.5" thickBot="1" x14ac:dyDescent="0.25">
      <c r="A40" s="232" t="s">
        <v>227</v>
      </c>
      <c r="B40" s="233" t="s">
        <v>102</v>
      </c>
      <c r="C40" s="234"/>
      <c r="D40" s="235"/>
      <c r="E40" s="272"/>
      <c r="F40" s="236" t="s">
        <v>87</v>
      </c>
    </row>
    <row r="41" spans="1:60" ht="13.5" thickBot="1" x14ac:dyDescent="0.25">
      <c r="A41" s="237" t="s">
        <v>235</v>
      </c>
      <c r="B41" s="238" t="s">
        <v>133</v>
      </c>
      <c r="C41" s="239"/>
      <c r="D41" s="240"/>
      <c r="E41" s="241">
        <f>SUM(E37:E39)</f>
        <v>0</v>
      </c>
      <c r="F41" s="242" t="s">
        <v>103</v>
      </c>
    </row>
    <row r="42" spans="1:60" ht="13.5" thickBot="1" x14ac:dyDescent="0.25">
      <c r="A42" s="237" t="s">
        <v>236</v>
      </c>
      <c r="B42" s="243" t="s">
        <v>134</v>
      </c>
      <c r="C42" s="244"/>
      <c r="D42" s="245"/>
      <c r="E42" s="246">
        <f>E36+E40-E41</f>
        <v>0</v>
      </c>
      <c r="F42" s="247" t="s">
        <v>104</v>
      </c>
    </row>
    <row r="43" spans="1:60" ht="13.5" thickBot="1" x14ac:dyDescent="0.25">
      <c r="A43" s="248" t="s">
        <v>237</v>
      </c>
      <c r="B43" s="249" t="s">
        <v>135</v>
      </c>
      <c r="C43" s="250"/>
      <c r="D43" s="251"/>
      <c r="E43" s="270"/>
      <c r="F43" s="252" t="s">
        <v>246</v>
      </c>
    </row>
    <row r="44" spans="1:60" ht="13.5" thickBot="1" x14ac:dyDescent="0.25">
      <c r="A44" s="253" t="s">
        <v>101</v>
      </c>
      <c r="B44" s="254" t="s">
        <v>136</v>
      </c>
      <c r="C44" s="255"/>
      <c r="D44" s="256"/>
      <c r="E44" s="273"/>
      <c r="F44" s="257"/>
    </row>
    <row r="45" spans="1:60" ht="13.5" thickBot="1" x14ac:dyDescent="0.25">
      <c r="A45" s="258"/>
      <c r="B45" s="259"/>
      <c r="C45" s="260"/>
      <c r="D45" s="260"/>
      <c r="E45" s="261"/>
      <c r="F45" s="260"/>
      <c r="G45" s="30"/>
    </row>
    <row r="46" spans="1:60" s="5" customFormat="1" ht="16.5" thickBot="1" x14ac:dyDescent="0.3">
      <c r="A46" s="203" t="s">
        <v>186</v>
      </c>
      <c r="B46" s="204"/>
      <c r="C46" s="204"/>
      <c r="D46" s="204"/>
      <c r="E46" s="204"/>
      <c r="F46" s="205"/>
      <c r="G46" s="204"/>
      <c r="H46" s="32"/>
    </row>
    <row r="47" spans="1:60" s="30" customFormat="1" ht="6.75" customHeight="1" thickBot="1" x14ac:dyDescent="0.25">
      <c r="A47" s="206"/>
      <c r="C47" s="50"/>
      <c r="D47" s="50"/>
      <c r="E47" s="50"/>
      <c r="F47" s="50"/>
      <c r="G47" s="50"/>
      <c r="H47" s="50"/>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row>
    <row r="48" spans="1:60" ht="13.5" thickBot="1" x14ac:dyDescent="0.25">
      <c r="A48" s="215" t="s">
        <v>221</v>
      </c>
      <c r="B48" s="216" t="s">
        <v>156</v>
      </c>
      <c r="C48" s="217"/>
      <c r="D48" s="218"/>
      <c r="E48" s="133"/>
      <c r="F48" s="219"/>
    </row>
    <row r="49" spans="1:8" x14ac:dyDescent="0.2">
      <c r="A49" s="220" t="s">
        <v>222</v>
      </c>
      <c r="B49" s="221" t="s">
        <v>138</v>
      </c>
      <c r="C49" s="222"/>
      <c r="D49" s="223"/>
      <c r="E49" s="269"/>
      <c r="F49" s="1221" t="s">
        <v>157</v>
      </c>
    </row>
    <row r="50" spans="1:8" x14ac:dyDescent="0.2">
      <c r="A50" s="224" t="s">
        <v>223</v>
      </c>
      <c r="B50" s="225" t="s">
        <v>174</v>
      </c>
      <c r="C50" s="226"/>
      <c r="D50" s="227"/>
      <c r="E50" s="270"/>
      <c r="F50" s="1222"/>
    </row>
    <row r="51" spans="1:8" ht="13.5" thickBot="1" x14ac:dyDescent="0.25">
      <c r="A51" s="253" t="s">
        <v>224</v>
      </c>
      <c r="B51" s="262" t="s">
        <v>159</v>
      </c>
      <c r="C51" s="263"/>
      <c r="D51" s="264"/>
      <c r="E51" s="271"/>
      <c r="F51" s="1223"/>
    </row>
    <row r="52" spans="1:8" ht="13.5" thickBot="1" x14ac:dyDescent="0.25">
      <c r="A52" s="232" t="s">
        <v>227</v>
      </c>
      <c r="B52" s="233" t="s">
        <v>102</v>
      </c>
      <c r="C52" s="234"/>
      <c r="D52" s="235"/>
      <c r="E52" s="272"/>
      <c r="F52" s="236" t="s">
        <v>87</v>
      </c>
    </row>
    <row r="53" spans="1:8" ht="13.5" thickBot="1" x14ac:dyDescent="0.25">
      <c r="A53" s="237" t="s">
        <v>235</v>
      </c>
      <c r="B53" s="238" t="s">
        <v>175</v>
      </c>
      <c r="C53" s="239"/>
      <c r="D53" s="240"/>
      <c r="E53" s="241">
        <f>SUM(E49:E51)</f>
        <v>0</v>
      </c>
      <c r="F53" s="265" t="s">
        <v>103</v>
      </c>
    </row>
    <row r="54" spans="1:8" ht="13.5" thickBot="1" x14ac:dyDescent="0.25">
      <c r="A54" s="237" t="s">
        <v>236</v>
      </c>
      <c r="B54" s="243" t="s">
        <v>176</v>
      </c>
      <c r="C54" s="244"/>
      <c r="D54" s="245"/>
      <c r="E54" s="246">
        <f>E48+E52-E53</f>
        <v>0</v>
      </c>
      <c r="F54" s="247" t="s">
        <v>104</v>
      </c>
    </row>
    <row r="55" spans="1:8" ht="13.5" thickBot="1" x14ac:dyDescent="0.25">
      <c r="A55" s="248" t="s">
        <v>237</v>
      </c>
      <c r="B55" s="249" t="s">
        <v>180</v>
      </c>
      <c r="C55" s="250"/>
      <c r="D55" s="251"/>
      <c r="E55" s="270"/>
      <c r="F55" s="252" t="s">
        <v>245</v>
      </c>
    </row>
    <row r="56" spans="1:8" ht="13.5" thickBot="1" x14ac:dyDescent="0.25">
      <c r="A56" s="253" t="s">
        <v>101</v>
      </c>
      <c r="B56" s="266" t="s">
        <v>177</v>
      </c>
      <c r="C56" s="255"/>
      <c r="D56" s="256"/>
      <c r="E56" s="274"/>
      <c r="F56" s="257"/>
    </row>
    <row r="57" spans="1:8" ht="15" customHeight="1" x14ac:dyDescent="0.2">
      <c r="A57" s="30"/>
      <c r="B57" s="30"/>
      <c r="C57" s="30"/>
      <c r="D57" s="30"/>
      <c r="E57" s="30"/>
      <c r="F57" s="30"/>
      <c r="G57" s="30"/>
    </row>
    <row r="58" spans="1:8" x14ac:dyDescent="0.2">
      <c r="A58" s="1208" t="s">
        <v>139</v>
      </c>
      <c r="B58" s="1209"/>
      <c r="C58" s="1209"/>
      <c r="D58" s="1209"/>
      <c r="E58" s="1209"/>
      <c r="F58" s="1210"/>
      <c r="G58" s="267"/>
      <c r="H58" s="268"/>
    </row>
    <row r="59" spans="1:8" ht="13.5" thickBot="1" x14ac:dyDescent="0.25">
      <c r="A59" s="206"/>
      <c r="B59" s="30"/>
      <c r="C59" s="30"/>
      <c r="D59" s="30"/>
      <c r="E59" s="30"/>
      <c r="F59" s="30"/>
      <c r="G59" s="95"/>
    </row>
    <row r="60" spans="1:8" ht="13.5" thickTop="1" x14ac:dyDescent="0.2">
      <c r="A60" s="206"/>
      <c r="B60" s="30"/>
      <c r="C60" s="30"/>
      <c r="D60" s="30"/>
      <c r="E60" s="30"/>
      <c r="F60" s="30"/>
      <c r="G60" s="30"/>
    </row>
    <row r="61" spans="1:8" x14ac:dyDescent="0.2">
      <c r="A61" s="206"/>
      <c r="B61" s="30"/>
      <c r="C61" s="30"/>
      <c r="D61" s="30"/>
      <c r="E61" s="30"/>
      <c r="F61" s="30"/>
      <c r="G61" s="30"/>
    </row>
    <row r="62" spans="1:8" x14ac:dyDescent="0.2">
      <c r="A62" s="206"/>
      <c r="B62" s="30"/>
      <c r="C62" s="30"/>
      <c r="D62" s="30"/>
      <c r="E62" s="30"/>
      <c r="F62" s="30"/>
      <c r="G62" s="30"/>
    </row>
    <row r="63" spans="1:8" x14ac:dyDescent="0.2">
      <c r="A63" s="206"/>
      <c r="B63" s="30"/>
      <c r="C63" s="30"/>
      <c r="D63" s="30"/>
      <c r="E63" s="30"/>
      <c r="F63" s="30"/>
      <c r="G63" s="30"/>
    </row>
    <row r="64" spans="1:8" x14ac:dyDescent="0.2">
      <c r="A64" s="206"/>
      <c r="B64" s="30"/>
      <c r="C64" s="30"/>
      <c r="D64" s="30"/>
      <c r="E64" s="30"/>
      <c r="F64" s="30"/>
      <c r="G64" s="30"/>
    </row>
    <row r="65" spans="1:7" x14ac:dyDescent="0.2">
      <c r="A65" s="206"/>
      <c r="B65" s="30"/>
      <c r="C65" s="30"/>
      <c r="D65" s="30"/>
      <c r="E65" s="30"/>
      <c r="F65" s="30"/>
      <c r="G65" s="30"/>
    </row>
    <row r="66" spans="1:7" x14ac:dyDescent="0.2">
      <c r="A66" s="206"/>
      <c r="B66" s="30"/>
      <c r="C66" s="30"/>
      <c r="D66" s="30"/>
      <c r="E66" s="30"/>
      <c r="F66" s="30"/>
      <c r="G66" s="30"/>
    </row>
  </sheetData>
  <sheetProtection algorithmName="SHA-512" hashValue="5aTWQbKiwAJFURFjfaxGbRcom0jlgJYueq0PrAIzo79W3OC/v50sIOdRAec1oZQ609mQlc7M1nByeVA0shbdhA==" saltValue="tgWE8638RNkBTYnUgEfMSA==" spinCount="100000" sheet="1" objects="1" scenarios="1"/>
  <protectedRanges>
    <protectedRange sqref="B24:C31 E36:E40 E43:E44 E48:E52 E55:E56" name="Range1"/>
    <protectedRange sqref="B7" name="Range1_1"/>
  </protectedRanges>
  <mergeCells count="13">
    <mergeCell ref="B1:F1"/>
    <mergeCell ref="A58:F58"/>
    <mergeCell ref="B7:F7"/>
    <mergeCell ref="B8:F8"/>
    <mergeCell ref="B11:F11"/>
    <mergeCell ref="B9:G9"/>
    <mergeCell ref="F37:F39"/>
    <mergeCell ref="F49:F51"/>
    <mergeCell ref="B15:F15"/>
    <mergeCell ref="B22:B23"/>
    <mergeCell ref="B17:F17"/>
    <mergeCell ref="B3:F3"/>
    <mergeCell ref="B5:F5"/>
  </mergeCells>
  <phoneticPr fontId="135" type="noConversion"/>
  <printOptions horizontalCentered="1"/>
  <pageMargins left="0.25" right="0.25" top="0.75" bottom="0.75" header="0.3" footer="0.3"/>
  <pageSetup scale="66" orientation="portrait" r:id="rId1"/>
  <extLst>
    <ext xmlns:mx="http://schemas.microsoft.com/office/mac/excel/2008/main" uri="http://schemas.microsoft.com/office/mac/excel/2008/main">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AQ77"/>
  <sheetViews>
    <sheetView view="pageLayout" topLeftCell="A4" zoomScale="90" zoomScaleNormal="90" zoomScaleSheetLayoutView="100" zoomScalePageLayoutView="90" workbookViewId="0">
      <selection activeCell="G46" sqref="G46"/>
    </sheetView>
  </sheetViews>
  <sheetFormatPr defaultColWidth="8.85546875" defaultRowHeight="12.75" x14ac:dyDescent="0.2"/>
  <cols>
    <col min="1" max="1" width="2.7109375" style="155" customWidth="1"/>
    <col min="2" max="2" width="13.85546875" style="155" customWidth="1"/>
    <col min="3" max="3" width="14.140625" style="155" customWidth="1"/>
    <col min="4" max="4" width="22.140625" style="155" customWidth="1"/>
    <col min="5" max="5" width="21.42578125" style="155" customWidth="1"/>
    <col min="6" max="6" width="20.7109375" style="155" customWidth="1"/>
    <col min="7" max="7" width="21.42578125" style="155" customWidth="1"/>
    <col min="8" max="8" width="5.140625" style="155" customWidth="1"/>
    <col min="9" max="9" width="7.140625" style="155" customWidth="1"/>
    <col min="10" max="10" width="9.85546875" style="155" customWidth="1"/>
    <col min="11" max="11" width="8.85546875" style="155"/>
    <col min="12" max="12" width="17.7109375" style="155" customWidth="1"/>
    <col min="13" max="16384" width="8.85546875" style="155"/>
  </cols>
  <sheetData>
    <row r="1" spans="1:43" s="75" customFormat="1" ht="33.75" customHeight="1" x14ac:dyDescent="0.3">
      <c r="A1" s="861"/>
      <c r="B1" s="1236" t="str">
        <f>'1. Prelim'!B1:F1</f>
        <v>RPS/APS/CES 2018 Annual Compliance Workbook</v>
      </c>
      <c r="C1" s="1236"/>
      <c r="D1" s="1236"/>
      <c r="E1" s="1236"/>
      <c r="F1" s="1236"/>
      <c r="G1" s="1236"/>
      <c r="H1" s="1236"/>
      <c r="I1" s="861"/>
      <c r="J1" s="275"/>
      <c r="K1" s="275"/>
      <c r="L1" s="275"/>
      <c r="M1" s="275"/>
      <c r="N1" s="275"/>
    </row>
    <row r="2" spans="1:43" s="127" customFormat="1" ht="7.5" customHeight="1" thickBot="1" x14ac:dyDescent="0.3">
      <c r="B2" s="1235"/>
      <c r="C2" s="1235"/>
      <c r="D2" s="1235"/>
      <c r="E2" s="1235"/>
      <c r="F2" s="1235"/>
      <c r="G2" s="1235"/>
      <c r="H2" s="1235"/>
    </row>
    <row r="3" spans="1:43" s="63" customFormat="1" ht="16.5" thickBot="1" x14ac:dyDescent="0.25">
      <c r="A3" s="1247" t="s">
        <v>637</v>
      </c>
      <c r="B3" s="1248"/>
      <c r="C3" s="1248"/>
      <c r="D3" s="1249"/>
      <c r="E3" s="1250" t="s">
        <v>61</v>
      </c>
      <c r="F3" s="1251"/>
      <c r="G3" s="1251"/>
      <c r="H3" s="1251"/>
      <c r="I3" s="1173"/>
      <c r="J3" s="76"/>
      <c r="K3" s="76"/>
      <c r="L3" s="76"/>
      <c r="M3" s="76"/>
      <c r="N3" s="76"/>
    </row>
    <row r="4" spans="1:43" s="69" customFormat="1" ht="9" customHeight="1" thickBot="1" x14ac:dyDescent="0.3">
      <c r="A4" s="127"/>
      <c r="B4" s="276"/>
      <c r="C4" s="127"/>
      <c r="D4" s="127"/>
      <c r="E4" s="127"/>
      <c r="F4" s="127"/>
      <c r="G4" s="127"/>
      <c r="H4" s="127"/>
      <c r="I4" s="127"/>
      <c r="J4" s="127"/>
      <c r="K4" s="127"/>
      <c r="L4" s="127"/>
      <c r="M4" s="127"/>
      <c r="N4" s="127"/>
    </row>
    <row r="5" spans="1:43" s="69" customFormat="1" ht="21.75" customHeight="1" thickBot="1" x14ac:dyDescent="0.3">
      <c r="A5" s="127"/>
      <c r="B5" s="1211">
        <f>'0. FilerInfo'!C14</f>
        <v>0</v>
      </c>
      <c r="C5" s="1212"/>
      <c r="D5" s="1212"/>
      <c r="E5" s="1212"/>
      <c r="F5" s="1212"/>
      <c r="G5" s="1212"/>
      <c r="H5" s="1213"/>
      <c r="I5" s="167"/>
      <c r="J5" s="167"/>
      <c r="K5" s="167"/>
      <c r="L5" s="167"/>
      <c r="M5" s="167"/>
      <c r="N5" s="167"/>
      <c r="O5" s="167"/>
      <c r="P5" s="16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row>
    <row r="6" spans="1:43" s="69" customFormat="1" ht="9" customHeight="1" x14ac:dyDescent="0.25">
      <c r="A6" s="127"/>
      <c r="B6" s="277"/>
      <c r="C6" s="278"/>
      <c r="D6" s="278"/>
      <c r="E6" s="278"/>
      <c r="F6" s="278"/>
      <c r="G6" s="278"/>
      <c r="H6" s="277"/>
      <c r="I6" s="277"/>
      <c r="J6" s="277"/>
      <c r="K6" s="277"/>
      <c r="L6" s="277"/>
      <c r="M6" s="127"/>
      <c r="N6" s="127"/>
    </row>
    <row r="7" spans="1:43" s="69" customFormat="1" ht="18.75" customHeight="1" x14ac:dyDescent="0.25">
      <c r="B7" s="1237" t="s">
        <v>445</v>
      </c>
      <c r="C7" s="1237"/>
      <c r="D7" s="1237"/>
      <c r="E7" s="1237"/>
      <c r="F7" s="1237"/>
      <c r="G7" s="1237"/>
      <c r="H7" s="1237"/>
      <c r="I7"/>
      <c r="J7" s="127"/>
      <c r="K7" s="127"/>
      <c r="L7" s="127"/>
      <c r="M7" s="127"/>
      <c r="N7" s="127"/>
    </row>
    <row r="8" spans="1:43" s="69" customFormat="1" ht="9" customHeight="1" x14ac:dyDescent="0.25">
      <c r="A8" s="127"/>
      <c r="B8" s="1240"/>
      <c r="C8" s="1240"/>
      <c r="D8" s="1240"/>
      <c r="E8" s="1240"/>
      <c r="F8" s="1240"/>
      <c r="G8" s="1240"/>
      <c r="H8" s="127"/>
      <c r="I8" s="127"/>
      <c r="J8" s="127"/>
      <c r="K8" s="127"/>
      <c r="L8" s="127"/>
      <c r="M8" s="127"/>
      <c r="N8" s="127"/>
    </row>
    <row r="9" spans="1:43" s="69" customFormat="1" ht="14.25" customHeight="1" x14ac:dyDescent="0.25">
      <c r="A9" s="126"/>
      <c r="B9" s="1265" t="s">
        <v>107</v>
      </c>
      <c r="C9" s="1265"/>
      <c r="D9" s="1265"/>
      <c r="E9" s="1265"/>
      <c r="F9" s="1265"/>
      <c r="G9" s="1265"/>
      <c r="H9" s="1265"/>
      <c r="I9" s="127"/>
      <c r="J9" s="127"/>
      <c r="K9" s="127"/>
      <c r="L9" s="127"/>
      <c r="M9" s="127"/>
      <c r="N9" s="127"/>
    </row>
    <row r="10" spans="1:43" s="166" customFormat="1" ht="12" customHeight="1" x14ac:dyDescent="0.2">
      <c r="A10" s="279"/>
      <c r="B10" s="1266" t="s">
        <v>64</v>
      </c>
      <c r="C10" s="1266"/>
      <c r="D10" s="1266"/>
      <c r="E10" s="1266"/>
      <c r="F10" s="1266"/>
      <c r="G10" s="1266"/>
      <c r="H10" s="1266"/>
      <c r="I10" s="280"/>
      <c r="J10" s="280"/>
      <c r="K10" s="280"/>
      <c r="L10" s="280"/>
      <c r="M10" s="280"/>
      <c r="N10" s="280"/>
    </row>
    <row r="11" spans="1:43" s="69" customFormat="1" ht="7.5" customHeight="1" x14ac:dyDescent="0.25">
      <c r="A11" s="127"/>
      <c r="B11" s="281"/>
      <c r="C11" s="281"/>
      <c r="D11" s="281"/>
      <c r="E11" s="281"/>
      <c r="F11" s="281"/>
      <c r="G11" s="281"/>
      <c r="H11" s="281"/>
      <c r="I11" s="127"/>
      <c r="J11" s="127"/>
      <c r="K11" s="127"/>
      <c r="L11" s="127"/>
      <c r="M11" s="127"/>
      <c r="N11" s="127"/>
    </row>
    <row r="12" spans="1:43" s="69" customFormat="1" ht="9.75" customHeight="1" x14ac:dyDescent="0.25">
      <c r="A12" s="126"/>
      <c r="B12" s="1241" t="s">
        <v>528</v>
      </c>
      <c r="C12" s="1242"/>
      <c r="D12" s="1242"/>
      <c r="E12" s="1242"/>
      <c r="F12" s="1242"/>
      <c r="G12" s="1242"/>
      <c r="H12" s="1243"/>
      <c r="I12" s="127"/>
      <c r="J12" s="127"/>
      <c r="K12" s="127"/>
      <c r="L12" s="127"/>
      <c r="M12" s="127"/>
      <c r="N12" s="127"/>
    </row>
    <row r="13" spans="1:43" s="69" customFormat="1" ht="55.5" customHeight="1" x14ac:dyDescent="0.25">
      <c r="A13" s="127"/>
      <c r="B13" s="1244"/>
      <c r="C13" s="1245"/>
      <c r="D13" s="1245"/>
      <c r="E13" s="1245"/>
      <c r="F13" s="1245"/>
      <c r="G13" s="1245"/>
      <c r="H13" s="1246"/>
      <c r="I13" s="127"/>
      <c r="J13" s="127"/>
      <c r="K13" s="282"/>
      <c r="L13" s="127"/>
      <c r="M13" s="127"/>
      <c r="N13" s="127"/>
    </row>
    <row r="14" spans="1:43" s="69" customFormat="1" ht="4.5" customHeight="1" x14ac:dyDescent="0.25">
      <c r="A14" s="127"/>
      <c r="B14" s="283"/>
      <c r="C14" s="283"/>
      <c r="D14" s="283"/>
      <c r="E14" s="283"/>
      <c r="F14" s="283"/>
      <c r="G14" s="283"/>
      <c r="H14" s="283"/>
      <c r="I14" s="127"/>
      <c r="J14" s="127"/>
      <c r="K14" s="282"/>
      <c r="L14" s="127"/>
      <c r="M14" s="127"/>
      <c r="N14" s="127"/>
    </row>
    <row r="15" spans="1:43" s="127" customFormat="1" ht="3.75" customHeight="1" x14ac:dyDescent="0.25">
      <c r="A15" s="126"/>
      <c r="B15" s="1238"/>
      <c r="C15" s="1239"/>
      <c r="D15" s="1239"/>
      <c r="E15" s="1239"/>
      <c r="F15" s="283"/>
      <c r="G15" s="283"/>
      <c r="H15" s="283"/>
      <c r="K15" s="282"/>
    </row>
    <row r="16" spans="1:43" s="69" customFormat="1" ht="5.25" customHeight="1" thickBot="1" x14ac:dyDescent="0.3">
      <c r="A16" s="127"/>
      <c r="B16" s="284"/>
      <c r="C16" s="284"/>
      <c r="D16" s="284"/>
      <c r="E16" s="284"/>
      <c r="F16" s="284"/>
      <c r="G16" s="284"/>
      <c r="H16" s="281"/>
      <c r="I16" s="127"/>
      <c r="J16" s="127"/>
      <c r="K16" s="127"/>
      <c r="L16" s="127"/>
      <c r="M16" s="127"/>
      <c r="N16" s="127"/>
    </row>
    <row r="17" spans="1:14" s="69" customFormat="1" ht="16.5" thickBot="1" x14ac:dyDescent="0.3">
      <c r="A17" s="126"/>
      <c r="B17" s="748" t="s">
        <v>44</v>
      </c>
      <c r="C17" s="749"/>
      <c r="D17" s="750"/>
      <c r="E17" s="284"/>
      <c r="F17" s="127"/>
      <c r="G17" s="127"/>
      <c r="H17" s="127"/>
      <c r="I17" s="127"/>
      <c r="J17" s="127"/>
      <c r="K17" s="127"/>
      <c r="L17" s="127"/>
      <c r="M17" s="127"/>
      <c r="N17" s="127"/>
    </row>
    <row r="18" spans="1:14" s="69" customFormat="1" ht="16.5" thickBot="1" x14ac:dyDescent="0.3">
      <c r="A18" s="126"/>
      <c r="B18" s="285" t="s">
        <v>240</v>
      </c>
      <c r="C18" s="286"/>
      <c r="D18" s="287"/>
      <c r="E18" s="287"/>
      <c r="F18" s="127"/>
      <c r="G18" s="127"/>
      <c r="H18" s="127"/>
      <c r="I18" s="127"/>
      <c r="J18" s="127"/>
      <c r="K18" s="127"/>
      <c r="L18" s="127"/>
      <c r="M18" s="127"/>
      <c r="N18" s="127"/>
    </row>
    <row r="19" spans="1:14" s="69" customFormat="1" ht="8.25" customHeight="1" thickBot="1" x14ac:dyDescent="0.3">
      <c r="A19" s="127"/>
      <c r="B19" s="288"/>
      <c r="C19" s="288"/>
      <c r="D19" s="288"/>
      <c r="E19" s="288"/>
      <c r="F19" s="288"/>
      <c r="G19" s="288"/>
      <c r="H19" s="127"/>
      <c r="I19" s="127"/>
      <c r="J19" s="127"/>
      <c r="K19" s="127"/>
      <c r="L19" s="127"/>
      <c r="M19" s="127"/>
      <c r="N19" s="127"/>
    </row>
    <row r="20" spans="1:14" s="69" customFormat="1" ht="16.5" thickBot="1" x14ac:dyDescent="0.3">
      <c r="B20" s="1253" t="s">
        <v>511</v>
      </c>
      <c r="C20" s="1254"/>
      <c r="D20" s="1254"/>
      <c r="E20" s="1254"/>
      <c r="F20" s="1254"/>
      <c r="G20" s="1254"/>
      <c r="H20" s="862"/>
      <c r="I20"/>
      <c r="J20" s="127"/>
      <c r="K20" s="127"/>
      <c r="L20" s="127"/>
      <c r="M20" s="127"/>
      <c r="N20" s="127"/>
    </row>
    <row r="21" spans="1:14" s="127" customFormat="1" ht="1.5" customHeight="1" x14ac:dyDescent="0.25">
      <c r="A21" s="289"/>
      <c r="B21" s="129"/>
      <c r="C21" s="129"/>
    </row>
    <row r="22" spans="1:14" s="127" customFormat="1" ht="27.75" customHeight="1" thickBot="1" x14ac:dyDescent="0.3">
      <c r="A22" s="289"/>
      <c r="B22" s="783" t="s">
        <v>189</v>
      </c>
      <c r="C22" s="783" t="s">
        <v>190</v>
      </c>
      <c r="D22" s="784" t="s">
        <v>191</v>
      </c>
      <c r="E22" s="784" t="s">
        <v>192</v>
      </c>
      <c r="F22" s="784" t="s">
        <v>208</v>
      </c>
      <c r="G22" s="784" t="s">
        <v>193</v>
      </c>
    </row>
    <row r="23" spans="1:14" s="75" customFormat="1" ht="91.5" customHeight="1" x14ac:dyDescent="0.25">
      <c r="A23" s="275"/>
      <c r="B23" s="1257" t="s">
        <v>203</v>
      </c>
      <c r="C23" s="1259" t="s">
        <v>204</v>
      </c>
      <c r="D23" s="751" t="s">
        <v>106</v>
      </c>
      <c r="E23" s="751" t="s">
        <v>24</v>
      </c>
      <c r="F23" s="751" t="s">
        <v>25</v>
      </c>
      <c r="G23" s="751" t="s">
        <v>26</v>
      </c>
      <c r="H23" s="290"/>
      <c r="I23" s="275"/>
      <c r="J23" s="275"/>
      <c r="K23" s="275"/>
      <c r="L23" s="275"/>
      <c r="M23" s="275"/>
      <c r="N23" s="275"/>
    </row>
    <row r="24" spans="1:14" s="75" customFormat="1" ht="15.75" thickBot="1" x14ac:dyDescent="0.3">
      <c r="A24" s="275"/>
      <c r="B24" s="1258"/>
      <c r="C24" s="1259"/>
      <c r="D24" s="291" t="s">
        <v>200</v>
      </c>
      <c r="E24" s="291" t="s">
        <v>27</v>
      </c>
      <c r="F24" s="291" t="s">
        <v>200</v>
      </c>
      <c r="G24" s="292" t="s">
        <v>200</v>
      </c>
      <c r="H24" s="275"/>
      <c r="I24" s="275"/>
      <c r="J24" s="281"/>
      <c r="K24" s="275"/>
      <c r="L24" s="275"/>
      <c r="M24" s="275"/>
      <c r="N24" s="275"/>
    </row>
    <row r="25" spans="1:14" s="73" customFormat="1" x14ac:dyDescent="0.2">
      <c r="A25" s="293"/>
      <c r="B25" s="516" t="s">
        <v>206</v>
      </c>
      <c r="C25" s="521">
        <v>43101</v>
      </c>
      <c r="D25" s="518"/>
      <c r="E25" s="165"/>
      <c r="F25" s="174"/>
      <c r="G25" s="294">
        <f t="shared" ref="G25:G37" si="0">D25-F25</f>
        <v>0</v>
      </c>
      <c r="H25" s="293"/>
      <c r="I25" s="293"/>
      <c r="J25" s="293"/>
      <c r="K25" s="293"/>
      <c r="L25" s="293"/>
      <c r="M25" s="293"/>
      <c r="N25" s="293"/>
    </row>
    <row r="26" spans="1:14" s="73" customFormat="1" x14ac:dyDescent="0.2">
      <c r="A26" s="293"/>
      <c r="B26" s="517" t="s">
        <v>206</v>
      </c>
      <c r="C26" s="522">
        <v>43132</v>
      </c>
      <c r="D26" s="519"/>
      <c r="E26" s="164"/>
      <c r="F26" s="163"/>
      <c r="G26" s="295">
        <f t="shared" si="0"/>
        <v>0</v>
      </c>
      <c r="H26" s="293"/>
      <c r="I26" s="293"/>
      <c r="J26" s="293"/>
      <c r="K26" s="293"/>
      <c r="L26" s="293"/>
      <c r="M26" s="293"/>
      <c r="N26" s="293"/>
    </row>
    <row r="27" spans="1:14" s="73" customFormat="1" x14ac:dyDescent="0.2">
      <c r="A27" s="293"/>
      <c r="B27" s="517" t="s">
        <v>206</v>
      </c>
      <c r="C27" s="522">
        <v>43160</v>
      </c>
      <c r="D27" s="519"/>
      <c r="E27" s="164"/>
      <c r="F27" s="163"/>
      <c r="G27" s="296">
        <f t="shared" si="0"/>
        <v>0</v>
      </c>
      <c r="H27" s="293"/>
      <c r="I27" s="293"/>
      <c r="J27" s="293"/>
      <c r="K27" s="293"/>
      <c r="L27" s="293"/>
      <c r="M27" s="293"/>
      <c r="N27" s="293"/>
    </row>
    <row r="28" spans="1:14" s="73" customFormat="1" x14ac:dyDescent="0.2">
      <c r="A28" s="293"/>
      <c r="B28" s="517" t="s">
        <v>206</v>
      </c>
      <c r="C28" s="522">
        <v>43191</v>
      </c>
      <c r="D28" s="519"/>
      <c r="E28" s="164"/>
      <c r="F28" s="163"/>
      <c r="G28" s="296">
        <f t="shared" si="0"/>
        <v>0</v>
      </c>
      <c r="H28" s="293"/>
      <c r="I28" s="293"/>
      <c r="J28" s="293"/>
      <c r="K28" s="293"/>
      <c r="L28" s="293"/>
      <c r="M28" s="293"/>
      <c r="N28" s="293"/>
    </row>
    <row r="29" spans="1:14" s="73" customFormat="1" x14ac:dyDescent="0.2">
      <c r="A29" s="293"/>
      <c r="B29" s="517" t="s">
        <v>206</v>
      </c>
      <c r="C29" s="522">
        <v>43221</v>
      </c>
      <c r="D29" s="519"/>
      <c r="E29" s="164"/>
      <c r="F29" s="163"/>
      <c r="G29" s="296">
        <f t="shared" si="0"/>
        <v>0</v>
      </c>
      <c r="H29" s="293"/>
      <c r="I29" s="293"/>
      <c r="J29" s="293"/>
      <c r="K29" s="293"/>
      <c r="L29" s="293"/>
      <c r="M29" s="293"/>
      <c r="N29" s="293"/>
    </row>
    <row r="30" spans="1:14" s="73" customFormat="1" x14ac:dyDescent="0.2">
      <c r="A30" s="293"/>
      <c r="B30" s="517" t="s">
        <v>206</v>
      </c>
      <c r="C30" s="522">
        <v>43252</v>
      </c>
      <c r="D30" s="519"/>
      <c r="E30" s="164"/>
      <c r="F30" s="163"/>
      <c r="G30" s="296">
        <f t="shared" si="0"/>
        <v>0</v>
      </c>
      <c r="H30" s="293"/>
      <c r="I30" s="293"/>
      <c r="J30" s="293"/>
      <c r="K30" s="293"/>
      <c r="L30" s="293"/>
      <c r="M30" s="293"/>
      <c r="N30" s="293"/>
    </row>
    <row r="31" spans="1:14" s="73" customFormat="1" x14ac:dyDescent="0.2">
      <c r="A31" s="293"/>
      <c r="B31" s="517" t="s">
        <v>206</v>
      </c>
      <c r="C31" s="522">
        <v>43282</v>
      </c>
      <c r="D31" s="519"/>
      <c r="E31" s="164"/>
      <c r="F31" s="163"/>
      <c r="G31" s="296">
        <f t="shared" si="0"/>
        <v>0</v>
      </c>
      <c r="H31" s="293"/>
      <c r="I31" s="293"/>
      <c r="J31" s="293"/>
      <c r="K31" s="293"/>
      <c r="L31" s="293"/>
      <c r="M31" s="293"/>
      <c r="N31" s="293"/>
    </row>
    <row r="32" spans="1:14" s="73" customFormat="1" x14ac:dyDescent="0.2">
      <c r="A32" s="293"/>
      <c r="B32" s="517" t="s">
        <v>206</v>
      </c>
      <c r="C32" s="522">
        <v>43313</v>
      </c>
      <c r="D32" s="519"/>
      <c r="E32" s="164"/>
      <c r="F32" s="163"/>
      <c r="G32" s="296">
        <f t="shared" si="0"/>
        <v>0</v>
      </c>
      <c r="H32" s="293"/>
      <c r="I32" s="293"/>
      <c r="J32" s="293"/>
      <c r="K32" s="293"/>
      <c r="L32" s="293"/>
      <c r="M32" s="293"/>
      <c r="N32" s="293"/>
    </row>
    <row r="33" spans="1:14" s="73" customFormat="1" x14ac:dyDescent="0.2">
      <c r="A33" s="293"/>
      <c r="B33" s="517" t="s">
        <v>206</v>
      </c>
      <c r="C33" s="522">
        <v>43344</v>
      </c>
      <c r="D33" s="519"/>
      <c r="E33" s="164"/>
      <c r="F33" s="163"/>
      <c r="G33" s="296">
        <f t="shared" si="0"/>
        <v>0</v>
      </c>
      <c r="H33" s="293"/>
      <c r="I33" s="293"/>
      <c r="J33" s="293"/>
      <c r="K33" s="293"/>
      <c r="L33" s="293"/>
      <c r="M33" s="293"/>
      <c r="N33" s="293"/>
    </row>
    <row r="34" spans="1:14" s="73" customFormat="1" x14ac:dyDescent="0.2">
      <c r="A34" s="293"/>
      <c r="B34" s="517" t="s">
        <v>206</v>
      </c>
      <c r="C34" s="522">
        <v>43374</v>
      </c>
      <c r="D34" s="519"/>
      <c r="E34" s="164"/>
      <c r="F34" s="163"/>
      <c r="G34" s="296">
        <f t="shared" si="0"/>
        <v>0</v>
      </c>
      <c r="H34" s="293"/>
      <c r="I34" s="293"/>
      <c r="J34" s="293"/>
      <c r="K34" s="293"/>
      <c r="L34" s="293"/>
      <c r="M34" s="293"/>
      <c r="N34" s="293"/>
    </row>
    <row r="35" spans="1:14" s="73" customFormat="1" x14ac:dyDescent="0.2">
      <c r="A35" s="293"/>
      <c r="B35" s="517" t="s">
        <v>206</v>
      </c>
      <c r="C35" s="522">
        <v>43405</v>
      </c>
      <c r="D35" s="519"/>
      <c r="E35" s="164"/>
      <c r="F35" s="163"/>
      <c r="G35" s="296">
        <f t="shared" si="0"/>
        <v>0</v>
      </c>
      <c r="H35" s="293"/>
      <c r="I35" s="293"/>
      <c r="J35" s="293"/>
      <c r="K35" s="293"/>
      <c r="L35" s="293"/>
      <c r="M35" s="293"/>
      <c r="N35" s="293"/>
    </row>
    <row r="36" spans="1:14" s="73" customFormat="1" ht="13.5" thickBot="1" x14ac:dyDescent="0.25">
      <c r="A36" s="293"/>
      <c r="B36" s="517" t="s">
        <v>206</v>
      </c>
      <c r="C36" s="523">
        <v>43435</v>
      </c>
      <c r="D36" s="520"/>
      <c r="E36" s="162"/>
      <c r="F36" s="161"/>
      <c r="G36" s="297">
        <f t="shared" si="0"/>
        <v>0</v>
      </c>
      <c r="H36" s="293"/>
      <c r="I36" s="293"/>
      <c r="J36" s="293"/>
      <c r="K36" s="293"/>
      <c r="L36" s="293"/>
      <c r="M36" s="293"/>
      <c r="N36" s="293"/>
    </row>
    <row r="37" spans="1:14" s="75" customFormat="1" ht="15.75" thickBot="1" x14ac:dyDescent="0.3">
      <c r="A37" s="812" t="s">
        <v>299</v>
      </c>
      <c r="B37" s="814" t="s">
        <v>206</v>
      </c>
      <c r="C37" s="813" t="s">
        <v>512</v>
      </c>
      <c r="D37" s="298">
        <f>ROUND(SUM(D25:D36),0)</f>
        <v>0</v>
      </c>
      <c r="E37" s="160"/>
      <c r="F37" s="298">
        <f>ROUND(SUM(F25:F36),0)</f>
        <v>0</v>
      </c>
      <c r="G37" s="297">
        <f t="shared" si="0"/>
        <v>0</v>
      </c>
      <c r="H37" s="275"/>
      <c r="I37" s="275"/>
      <c r="J37" s="275"/>
      <c r="K37" s="275"/>
      <c r="L37" s="275"/>
      <c r="M37" s="275"/>
      <c r="N37" s="275"/>
    </row>
    <row r="38" spans="1:14" s="69" customFormat="1" ht="48.75" thickBot="1" x14ac:dyDescent="0.3">
      <c r="B38" s="1183">
        <v>2018</v>
      </c>
      <c r="C38" s="299"/>
      <c r="D38" s="300" t="s">
        <v>241</v>
      </c>
      <c r="F38" s="300" t="s">
        <v>241</v>
      </c>
      <c r="G38" s="300" t="s">
        <v>241</v>
      </c>
      <c r="H38" s="127"/>
      <c r="I38" s="127"/>
      <c r="J38" s="127"/>
      <c r="K38" s="127"/>
      <c r="L38" s="127"/>
      <c r="M38" s="127"/>
      <c r="N38" s="127"/>
    </row>
    <row r="39" spans="1:14" s="69" customFormat="1" ht="9" customHeight="1" thickBot="1" x14ac:dyDescent="0.3">
      <c r="A39" s="301"/>
      <c r="B39" s="302"/>
      <c r="C39" s="302"/>
      <c r="D39" s="301"/>
      <c r="E39" s="301"/>
      <c r="F39" s="303"/>
      <c r="G39" s="303"/>
      <c r="H39" s="301"/>
      <c r="I39" s="301"/>
      <c r="J39" s="127"/>
      <c r="K39" s="127"/>
      <c r="L39" s="127"/>
      <c r="M39" s="127"/>
      <c r="N39" s="127"/>
    </row>
    <row r="40" spans="1:14" ht="9" customHeight="1" thickBot="1" x14ac:dyDescent="0.25">
      <c r="A40" s="156"/>
      <c r="B40" s="156"/>
      <c r="C40" s="156"/>
      <c r="D40" s="156"/>
      <c r="E40" s="156"/>
      <c r="F40" s="156"/>
      <c r="G40" s="156"/>
      <c r="H40" s="156"/>
      <c r="I40" s="156"/>
      <c r="J40" s="156"/>
      <c r="K40" s="156"/>
      <c r="L40" s="156"/>
      <c r="M40" s="156"/>
      <c r="N40" s="156"/>
    </row>
    <row r="41" spans="1:14" s="69" customFormat="1" ht="16.5" thickBot="1" x14ac:dyDescent="0.3">
      <c r="A41" s="1253" t="s">
        <v>513</v>
      </c>
      <c r="B41" s="1254"/>
      <c r="C41" s="1254"/>
      <c r="D41" s="1254"/>
      <c r="E41" s="1254"/>
      <c r="F41" s="1254"/>
      <c r="G41" s="1254"/>
      <c r="H41" s="1254"/>
      <c r="I41" s="1255"/>
      <c r="J41" s="127"/>
      <c r="K41" s="127"/>
      <c r="L41" s="127"/>
      <c r="M41" s="127"/>
      <c r="N41" s="127"/>
    </row>
    <row r="42" spans="1:14" s="127" customFormat="1" ht="7.5" customHeight="1" thickBot="1" x14ac:dyDescent="0.3">
      <c r="A42" s="289"/>
      <c r="B42" s="129"/>
      <c r="C42" s="129"/>
    </row>
    <row r="43" spans="1:14" s="159" customFormat="1" ht="11.25" x14ac:dyDescent="0.2">
      <c r="A43" s="304" t="s">
        <v>188</v>
      </c>
      <c r="B43" s="1256" t="s">
        <v>189</v>
      </c>
      <c r="C43" s="1256"/>
      <c r="D43" s="305" t="s">
        <v>191</v>
      </c>
      <c r="E43" s="103"/>
      <c r="F43" s="306" t="s">
        <v>208</v>
      </c>
      <c r="G43" s="307" t="s">
        <v>193</v>
      </c>
      <c r="H43" s="308"/>
      <c r="I43" s="308"/>
      <c r="J43" s="308"/>
      <c r="K43" s="308"/>
      <c r="L43" s="308"/>
      <c r="M43" s="308"/>
      <c r="N43" s="308"/>
    </row>
    <row r="44" spans="1:14" ht="69.75" customHeight="1" x14ac:dyDescent="0.2">
      <c r="A44" s="309"/>
      <c r="B44" s="1267" t="s">
        <v>232</v>
      </c>
      <c r="C44" s="1268"/>
      <c r="D44" s="576" t="s">
        <v>514</v>
      </c>
      <c r="E44" s="104" t="s">
        <v>238</v>
      </c>
      <c r="F44" s="310" t="s">
        <v>515</v>
      </c>
      <c r="G44" s="310" t="s">
        <v>516</v>
      </c>
      <c r="H44" s="156"/>
      <c r="I44" s="156"/>
      <c r="J44" s="156"/>
      <c r="K44" s="156"/>
      <c r="L44" s="156"/>
      <c r="M44" s="156"/>
      <c r="N44" s="156"/>
    </row>
    <row r="45" spans="1:14" ht="15.75" thickBot="1" x14ac:dyDescent="0.25">
      <c r="A45" s="311"/>
      <c r="B45" s="312"/>
      <c r="C45" s="313"/>
      <c r="D45" s="314" t="s">
        <v>200</v>
      </c>
      <c r="E45" s="213"/>
      <c r="F45" s="291" t="s">
        <v>200</v>
      </c>
      <c r="G45" s="292" t="s">
        <v>200</v>
      </c>
      <c r="H45" s="156"/>
      <c r="I45" s="156"/>
      <c r="J45" s="156"/>
      <c r="K45" s="156"/>
      <c r="L45" s="156"/>
      <c r="M45" s="156"/>
      <c r="N45" s="156"/>
    </row>
    <row r="46" spans="1:14" s="158" customFormat="1" x14ac:dyDescent="0.2">
      <c r="A46" s="315">
        <v>1</v>
      </c>
      <c r="B46" s="1252">
        <f>'1. Prelim'!B24</f>
        <v>0</v>
      </c>
      <c r="C46" s="1252"/>
      <c r="D46" s="742">
        <f>'1. Prelim'!C24</f>
        <v>0</v>
      </c>
      <c r="E46" s="316"/>
      <c r="F46" s="740"/>
      <c r="G46" s="741">
        <f t="shared" ref="G46:G54" si="1">D46-F46</f>
        <v>0</v>
      </c>
      <c r="H46" s="317"/>
      <c r="I46" s="317"/>
      <c r="J46" s="317"/>
      <c r="K46" s="317"/>
      <c r="L46" s="317"/>
      <c r="M46" s="317"/>
      <c r="N46" s="317"/>
    </row>
    <row r="47" spans="1:14" s="158" customFormat="1" x14ac:dyDescent="0.2">
      <c r="A47" s="318">
        <v>2</v>
      </c>
      <c r="B47" s="1252">
        <f>'1. Prelim'!B25</f>
        <v>0</v>
      </c>
      <c r="C47" s="1252"/>
      <c r="D47" s="742">
        <f>'1. Prelim'!C25</f>
        <v>0</v>
      </c>
      <c r="E47" s="316"/>
      <c r="F47" s="577"/>
      <c r="G47" s="741">
        <f t="shared" si="1"/>
        <v>0</v>
      </c>
      <c r="H47" s="317"/>
      <c r="I47" s="317"/>
      <c r="J47" s="317"/>
      <c r="K47" s="317"/>
      <c r="L47" s="317"/>
      <c r="M47" s="317"/>
      <c r="N47" s="317"/>
    </row>
    <row r="48" spans="1:14" s="158" customFormat="1" x14ac:dyDescent="0.2">
      <c r="A48" s="318">
        <v>3</v>
      </c>
      <c r="B48" s="1252">
        <f>'1. Prelim'!B26</f>
        <v>0</v>
      </c>
      <c r="C48" s="1252"/>
      <c r="D48" s="742">
        <f>'1. Prelim'!C26</f>
        <v>0</v>
      </c>
      <c r="E48" s="316"/>
      <c r="F48" s="577"/>
      <c r="G48" s="741">
        <f t="shared" si="1"/>
        <v>0</v>
      </c>
      <c r="H48" s="317"/>
      <c r="I48" s="317"/>
      <c r="J48" s="317"/>
      <c r="K48" s="317"/>
      <c r="L48" s="317"/>
      <c r="M48" s="317"/>
      <c r="N48" s="317"/>
    </row>
    <row r="49" spans="1:14" s="158" customFormat="1" x14ac:dyDescent="0.2">
      <c r="A49" s="318">
        <v>4</v>
      </c>
      <c r="B49" s="1252">
        <f>'1. Prelim'!B27</f>
        <v>0</v>
      </c>
      <c r="C49" s="1252"/>
      <c r="D49" s="742">
        <f>'1. Prelim'!C27</f>
        <v>0</v>
      </c>
      <c r="E49" s="316"/>
      <c r="F49" s="577"/>
      <c r="G49" s="741">
        <f t="shared" si="1"/>
        <v>0</v>
      </c>
      <c r="H49" s="317"/>
      <c r="I49" s="317"/>
      <c r="J49" s="317"/>
      <c r="K49" s="317"/>
      <c r="L49" s="317"/>
      <c r="M49" s="317"/>
      <c r="N49" s="317"/>
    </row>
    <row r="50" spans="1:14" s="158" customFormat="1" x14ac:dyDescent="0.2">
      <c r="A50" s="318">
        <v>5</v>
      </c>
      <c r="B50" s="1252">
        <f>'1. Prelim'!B28</f>
        <v>0</v>
      </c>
      <c r="C50" s="1252"/>
      <c r="D50" s="742">
        <f>'1. Prelim'!C28</f>
        <v>0</v>
      </c>
      <c r="E50" s="316"/>
      <c r="F50" s="577"/>
      <c r="G50" s="741">
        <f t="shared" si="1"/>
        <v>0</v>
      </c>
      <c r="H50" s="317"/>
      <c r="I50" s="317"/>
      <c r="J50" s="317"/>
      <c r="K50" s="317"/>
      <c r="L50" s="317"/>
      <c r="M50" s="317"/>
      <c r="N50" s="317"/>
    </row>
    <row r="51" spans="1:14" s="158" customFormat="1" x14ac:dyDescent="0.2">
      <c r="A51" s="318">
        <v>6</v>
      </c>
      <c r="B51" s="1252">
        <f>'1. Prelim'!B29</f>
        <v>0</v>
      </c>
      <c r="C51" s="1252"/>
      <c r="D51" s="742">
        <f>'1. Prelim'!C29</f>
        <v>0</v>
      </c>
      <c r="E51" s="316"/>
      <c r="F51" s="577"/>
      <c r="G51" s="741">
        <f t="shared" si="1"/>
        <v>0</v>
      </c>
      <c r="H51" s="317"/>
      <c r="I51" s="317"/>
      <c r="J51" s="317"/>
      <c r="K51" s="317"/>
      <c r="L51" s="317"/>
      <c r="M51" s="317"/>
      <c r="N51" s="317"/>
    </row>
    <row r="52" spans="1:14" s="158" customFormat="1" ht="13.5" thickBot="1" x14ac:dyDescent="0.25">
      <c r="A52" s="757">
        <v>7</v>
      </c>
      <c r="B52" s="1252">
        <f>'1. Prelim'!B30</f>
        <v>0</v>
      </c>
      <c r="C52" s="1252"/>
      <c r="D52" s="742">
        <f>'1. Prelim'!C30</f>
        <v>0</v>
      </c>
      <c r="E52" s="316"/>
      <c r="F52" s="577"/>
      <c r="G52" s="741">
        <f t="shared" si="1"/>
        <v>0</v>
      </c>
      <c r="H52" s="317"/>
      <c r="I52" s="317"/>
      <c r="J52" s="317"/>
      <c r="K52" s="317"/>
      <c r="L52" s="317"/>
      <c r="M52" s="317"/>
      <c r="N52" s="317"/>
    </row>
    <row r="53" spans="1:14" s="158" customFormat="1" ht="13.5" thickBot="1" x14ac:dyDescent="0.25">
      <c r="A53" s="786">
        <v>8</v>
      </c>
      <c r="B53" s="1269">
        <f>'1. Prelim'!B31</f>
        <v>0</v>
      </c>
      <c r="C53" s="1252"/>
      <c r="D53" s="742">
        <f>'1. Prelim'!C31</f>
        <v>0</v>
      </c>
      <c r="E53" s="316"/>
      <c r="F53" s="578"/>
      <c r="G53" s="741">
        <f t="shared" si="1"/>
        <v>0</v>
      </c>
      <c r="H53" s="317"/>
      <c r="I53" s="317"/>
      <c r="J53" s="317"/>
      <c r="K53" s="317"/>
      <c r="L53" s="317"/>
      <c r="M53" s="317"/>
      <c r="N53" s="317"/>
    </row>
    <row r="54" spans="1:14" s="158" customFormat="1" ht="13.5" thickBot="1" x14ac:dyDescent="0.25">
      <c r="A54" s="785" t="s">
        <v>299</v>
      </c>
      <c r="B54" s="317"/>
      <c r="C54" s="835" t="s">
        <v>231</v>
      </c>
      <c r="D54" s="741">
        <f>'1. Prelim'!C32</f>
        <v>0</v>
      </c>
      <c r="E54" s="835" t="s">
        <v>231</v>
      </c>
      <c r="F54" s="298">
        <f>ROUND(SUM(F42:F53),0)</f>
        <v>0</v>
      </c>
      <c r="G54" s="741">
        <f t="shared" si="1"/>
        <v>0</v>
      </c>
      <c r="H54" s="317"/>
      <c r="I54" s="317"/>
      <c r="J54" s="317"/>
      <c r="K54" s="317"/>
      <c r="L54" s="317"/>
      <c r="M54" s="317"/>
      <c r="N54" s="317"/>
    </row>
    <row r="55" spans="1:14" s="158" customFormat="1" ht="13.5" thickBot="1" x14ac:dyDescent="0.25">
      <c r="A55" s="785" t="s">
        <v>378</v>
      </c>
      <c r="B55" s="317"/>
      <c r="C55" s="317"/>
      <c r="D55" s="319">
        <f>D37</f>
        <v>0</v>
      </c>
      <c r="E55" s="320"/>
      <c r="F55" s="319">
        <f>F37</f>
        <v>0</v>
      </c>
      <c r="G55" s="319">
        <f>G37</f>
        <v>0</v>
      </c>
      <c r="I55" s="317"/>
      <c r="J55" s="317"/>
      <c r="K55" s="317"/>
      <c r="L55" s="317"/>
      <c r="M55" s="317"/>
      <c r="N55" s="317"/>
    </row>
    <row r="56" spans="1:14" ht="11.25" customHeight="1" thickBot="1" x14ac:dyDescent="0.25">
      <c r="A56" s="156"/>
      <c r="B56" s="156"/>
      <c r="C56" s="156"/>
      <c r="D56" s="156"/>
      <c r="E56" s="156" t="s">
        <v>202</v>
      </c>
      <c r="F56" s="156"/>
      <c r="G56" s="156"/>
      <c r="H56" s="156"/>
      <c r="I56" s="156"/>
      <c r="J56" s="156"/>
      <c r="K56" s="156"/>
      <c r="L56" s="156"/>
      <c r="M56" s="156"/>
      <c r="N56" s="156"/>
    </row>
    <row r="57" spans="1:14" ht="13.5" thickBot="1" x14ac:dyDescent="0.25">
      <c r="A57" s="321"/>
      <c r="B57" s="322"/>
      <c r="C57" s="155" t="s">
        <v>169</v>
      </c>
      <c r="J57" s="156"/>
      <c r="K57" s="156"/>
      <c r="L57" s="156"/>
      <c r="M57" s="156"/>
      <c r="N57" s="156"/>
    </row>
    <row r="58" spans="1:14" ht="6" customHeight="1" x14ac:dyDescent="0.2">
      <c r="A58" s="321"/>
      <c r="B58" s="156"/>
      <c r="C58" s="156"/>
      <c r="D58" s="156"/>
      <c r="E58" s="156"/>
      <c r="F58" s="156"/>
      <c r="G58" s="156"/>
      <c r="H58" s="156"/>
      <c r="I58" s="156"/>
      <c r="J58" s="156"/>
      <c r="K58" s="156"/>
      <c r="L58" s="156"/>
      <c r="M58" s="156"/>
      <c r="N58" s="156"/>
    </row>
    <row r="59" spans="1:14" s="157" customFormat="1" ht="3.75" customHeight="1" thickBot="1" x14ac:dyDescent="0.25">
      <c r="A59" s="323"/>
      <c r="B59" s="1270"/>
      <c r="C59" s="1271"/>
      <c r="D59" s="1271"/>
      <c r="E59" s="323"/>
      <c r="F59" s="323"/>
      <c r="G59" s="323"/>
      <c r="H59" s="323"/>
      <c r="I59" s="323"/>
      <c r="J59" s="323"/>
      <c r="K59" s="323"/>
      <c r="L59" s="323"/>
      <c r="M59" s="323"/>
      <c r="N59" s="323"/>
    </row>
    <row r="60" spans="1:14" ht="13.35" customHeight="1" thickBot="1" x14ac:dyDescent="0.25">
      <c r="A60" s="156"/>
      <c r="B60" s="324"/>
      <c r="C60" s="1272" t="s">
        <v>89</v>
      </c>
      <c r="D60" s="1272"/>
      <c r="E60" s="1272"/>
      <c r="F60" s="1272"/>
      <c r="G60" s="1272"/>
      <c r="H60" s="1272"/>
      <c r="I60" s="1272"/>
      <c r="J60" s="156"/>
      <c r="K60" s="156"/>
      <c r="L60" s="156"/>
      <c r="M60" s="156"/>
      <c r="N60" s="156"/>
    </row>
    <row r="61" spans="1:14" ht="14.25" customHeight="1" x14ac:dyDescent="0.2">
      <c r="A61" s="156"/>
      <c r="C61" s="1272"/>
      <c r="D61" s="1272"/>
      <c r="E61" s="1272"/>
      <c r="F61" s="1272"/>
      <c r="G61" s="1272"/>
      <c r="H61" s="1272"/>
      <c r="I61" s="1272"/>
      <c r="J61" s="156"/>
      <c r="K61" s="156"/>
      <c r="L61" s="156"/>
      <c r="M61" s="156"/>
      <c r="N61" s="156"/>
    </row>
    <row r="62" spans="1:14" s="156" customFormat="1" ht="4.5" customHeight="1" thickBot="1" x14ac:dyDescent="0.25">
      <c r="C62" s="325"/>
      <c r="D62" s="325"/>
      <c r="E62" s="325"/>
      <c r="F62" s="325"/>
      <c r="G62" s="325"/>
      <c r="H62" s="325"/>
      <c r="I62" s="325"/>
    </row>
    <row r="63" spans="1:14" ht="13.5" thickBot="1" x14ac:dyDescent="0.25">
      <c r="B63" s="287"/>
      <c r="C63" s="326" t="s">
        <v>234</v>
      </c>
      <c r="H63" s="156"/>
      <c r="I63" s="156"/>
      <c r="J63" s="156"/>
      <c r="K63" s="156"/>
      <c r="L63" s="156"/>
      <c r="M63" s="156"/>
      <c r="N63" s="156"/>
    </row>
    <row r="64" spans="1:14" x14ac:dyDescent="0.2">
      <c r="A64" s="156"/>
      <c r="B64" s="156"/>
      <c r="C64" s="156" t="s">
        <v>110</v>
      </c>
      <c r="D64" s="156"/>
      <c r="E64" s="156"/>
      <c r="F64" s="156"/>
      <c r="G64" s="156"/>
      <c r="H64" s="156"/>
      <c r="I64" s="156"/>
      <c r="J64" s="156"/>
      <c r="K64" s="156"/>
      <c r="L64" s="156"/>
      <c r="M64" s="156"/>
      <c r="N64" s="156"/>
    </row>
    <row r="65" spans="1:14" customFormat="1" ht="6" customHeight="1" thickBot="1" x14ac:dyDescent="0.25">
      <c r="A65" s="95"/>
      <c r="B65" s="95"/>
      <c r="C65" s="102"/>
      <c r="D65" s="95"/>
      <c r="E65" s="95"/>
      <c r="F65" s="95"/>
      <c r="G65" s="95"/>
      <c r="H65" s="95"/>
      <c r="I65" s="95"/>
      <c r="J65" s="30"/>
      <c r="K65" s="30"/>
      <c r="L65" s="30"/>
      <c r="M65" s="30"/>
      <c r="N65" s="30"/>
    </row>
    <row r="66" spans="1:14" s="33" customFormat="1" ht="9" customHeight="1" thickTop="1" thickBot="1" x14ac:dyDescent="0.3">
      <c r="B66" s="94"/>
      <c r="C66" s="94"/>
      <c r="G66" s="80"/>
      <c r="H66" s="80"/>
    </row>
    <row r="67" spans="1:14" ht="16.5" thickBot="1" x14ac:dyDescent="0.25">
      <c r="A67" s="1262" t="s">
        <v>15</v>
      </c>
      <c r="B67" s="1263"/>
      <c r="C67" s="1263"/>
      <c r="D67" s="1263"/>
      <c r="E67" s="1263"/>
      <c r="F67" s="1263"/>
      <c r="G67" s="1263"/>
      <c r="H67" s="1263"/>
      <c r="I67" s="1264"/>
      <c r="J67" s="156"/>
      <c r="K67" s="156"/>
      <c r="L67" s="156"/>
      <c r="M67" s="156"/>
      <c r="N67" s="156"/>
    </row>
    <row r="68" spans="1:14" s="127" customFormat="1" ht="7.5" customHeight="1" thickBot="1" x14ac:dyDescent="0.3">
      <c r="A68" s="289"/>
      <c r="B68" s="129"/>
      <c r="C68" s="129"/>
      <c r="D68" s="1182" t="s">
        <v>188</v>
      </c>
      <c r="E68" s="1182" t="s">
        <v>189</v>
      </c>
    </row>
    <row r="69" spans="1:14" ht="84.75" customHeight="1" x14ac:dyDescent="0.2">
      <c r="A69"/>
      <c r="B69" s="1260"/>
      <c r="C69" s="1260"/>
      <c r="D69" s="685" t="s">
        <v>24</v>
      </c>
      <c r="E69" s="685" t="s">
        <v>418</v>
      </c>
      <c r="H69" s="156"/>
      <c r="I69" s="156"/>
      <c r="J69" s="156"/>
      <c r="K69" s="156"/>
      <c r="L69" s="156"/>
      <c r="M69" s="156"/>
      <c r="N69" s="156"/>
    </row>
    <row r="70" spans="1:14" ht="16.5" thickBot="1" x14ac:dyDescent="0.3">
      <c r="A70" s="33"/>
      <c r="B70" s="1261"/>
      <c r="C70" s="1261"/>
      <c r="D70" s="692" t="s">
        <v>205</v>
      </c>
      <c r="E70" s="692" t="s">
        <v>200</v>
      </c>
      <c r="F70" s="156"/>
      <c r="G70" s="156"/>
      <c r="H70" s="33"/>
      <c r="I70" s="156"/>
      <c r="J70" s="156"/>
      <c r="K70" s="156"/>
      <c r="L70" s="156"/>
      <c r="M70" s="156"/>
      <c r="N70" s="156"/>
    </row>
    <row r="71" spans="1:14" ht="15.75" x14ac:dyDescent="0.25">
      <c r="A71" s="787" t="s">
        <v>221</v>
      </c>
      <c r="B71" s="790" t="s">
        <v>207</v>
      </c>
      <c r="C71" s="788">
        <v>2019</v>
      </c>
      <c r="D71" s="579"/>
      <c r="E71" s="579"/>
      <c r="F71" s="156"/>
      <c r="G71" s="156"/>
      <c r="H71" s="33"/>
      <c r="I71" s="156"/>
      <c r="J71" s="156"/>
      <c r="K71" s="156"/>
      <c r="L71" s="156"/>
      <c r="M71" s="156"/>
      <c r="N71" s="156"/>
    </row>
    <row r="72" spans="1:14" ht="15.75" x14ac:dyDescent="0.25">
      <c r="A72" s="787" t="s">
        <v>222</v>
      </c>
      <c r="B72" s="791" t="s">
        <v>207</v>
      </c>
      <c r="C72" s="788">
        <v>2020</v>
      </c>
      <c r="D72" s="693"/>
      <c r="E72" s="693"/>
      <c r="F72" s="156"/>
      <c r="G72" s="156"/>
      <c r="H72" s="33"/>
      <c r="I72" s="156"/>
      <c r="J72" s="156"/>
      <c r="K72" s="156"/>
      <c r="L72" s="156"/>
      <c r="M72" s="156"/>
      <c r="N72" s="156"/>
    </row>
    <row r="73" spans="1:14" ht="15.75" x14ac:dyDescent="0.25">
      <c r="A73" s="787" t="s">
        <v>223</v>
      </c>
      <c r="B73" s="791" t="s">
        <v>207</v>
      </c>
      <c r="C73" s="788">
        <v>2021</v>
      </c>
      <c r="D73" s="693"/>
      <c r="E73" s="693"/>
      <c r="F73" s="156"/>
      <c r="G73" s="156"/>
      <c r="H73" s="33"/>
      <c r="I73" s="156"/>
      <c r="J73" s="156"/>
      <c r="K73" s="156"/>
      <c r="L73" s="156"/>
      <c r="M73" s="156"/>
      <c r="N73" s="156"/>
    </row>
    <row r="74" spans="1:14" ht="15.75" x14ac:dyDescent="0.25">
      <c r="A74" s="787" t="s">
        <v>224</v>
      </c>
      <c r="B74" s="791" t="s">
        <v>207</v>
      </c>
      <c r="C74" s="788">
        <v>2022</v>
      </c>
      <c r="D74" s="693"/>
      <c r="E74" s="693"/>
      <c r="F74" s="156"/>
      <c r="G74" s="156"/>
      <c r="H74" s="33"/>
      <c r="I74" s="156"/>
      <c r="J74" s="156"/>
      <c r="K74" s="156"/>
      <c r="L74" s="156"/>
      <c r="M74" s="156"/>
      <c r="N74" s="156"/>
    </row>
    <row r="75" spans="1:14" ht="16.5" thickBot="1" x14ac:dyDescent="0.3">
      <c r="A75" s="787" t="s">
        <v>227</v>
      </c>
      <c r="B75" s="792" t="s">
        <v>207</v>
      </c>
      <c r="C75" s="789">
        <v>2023</v>
      </c>
      <c r="D75" s="694"/>
      <c r="E75" s="694"/>
      <c r="F75" s="156"/>
      <c r="G75" s="156"/>
      <c r="H75" s="33"/>
      <c r="I75" s="156"/>
      <c r="J75" s="156"/>
      <c r="K75" s="156"/>
      <c r="L75" s="156"/>
      <c r="M75" s="156"/>
      <c r="N75" s="156"/>
    </row>
    <row r="76" spans="1:14" x14ac:dyDescent="0.2">
      <c r="A76" s="156"/>
      <c r="B76" s="156"/>
      <c r="C76" s="156"/>
      <c r="D76" s="156"/>
      <c r="E76" s="156"/>
      <c r="F76" s="156"/>
      <c r="G76" s="156"/>
      <c r="H76" s="156"/>
      <c r="I76" s="156"/>
      <c r="J76" s="156"/>
      <c r="K76" s="156"/>
      <c r="L76" s="156"/>
      <c r="M76" s="156"/>
      <c r="N76" s="156"/>
    </row>
    <row r="77" spans="1:14" x14ac:dyDescent="0.2">
      <c r="A77" s="156"/>
      <c r="B77" s="156"/>
      <c r="C77" s="156"/>
      <c r="D77" s="156"/>
      <c r="E77" s="156"/>
      <c r="F77" s="156"/>
      <c r="G77" s="156"/>
      <c r="H77" s="156"/>
      <c r="I77" s="156"/>
      <c r="J77" s="156"/>
      <c r="K77" s="156"/>
      <c r="L77" s="156"/>
      <c r="M77" s="156"/>
      <c r="N77" s="156"/>
    </row>
  </sheetData>
  <sheetProtection algorithmName="SHA-512" hashValue="B2cE9fEcyMWZnunIm9jm8U6CJkeq5xV614E3L2XnR9FdsIQETO1L4Zhr9KKFavhCRtcThsyaL5r5rDin7ZNzDg==" saltValue="tlnjc1qfFhFtoSu/SQfBRA==" spinCount="100000" sheet="1" objects="1" scenarios="1"/>
  <protectedRanges>
    <protectedRange sqref="D25:F36 F46:F53 B46:C53" name="Range1"/>
  </protectedRanges>
  <mergeCells count="30">
    <mergeCell ref="B20:G20"/>
    <mergeCell ref="B69:B70"/>
    <mergeCell ref="C69:C70"/>
    <mergeCell ref="A67:I67"/>
    <mergeCell ref="B9:H9"/>
    <mergeCell ref="B10:H10"/>
    <mergeCell ref="B44:C44"/>
    <mergeCell ref="B46:C46"/>
    <mergeCell ref="B47:C47"/>
    <mergeCell ref="B48:C48"/>
    <mergeCell ref="B50:C50"/>
    <mergeCell ref="B51:C51"/>
    <mergeCell ref="B52:C52"/>
    <mergeCell ref="B53:C53"/>
    <mergeCell ref="B59:D59"/>
    <mergeCell ref="C60:I61"/>
    <mergeCell ref="B49:C49"/>
    <mergeCell ref="A41:I41"/>
    <mergeCell ref="B43:C43"/>
    <mergeCell ref="B23:B24"/>
    <mergeCell ref="C23:C24"/>
    <mergeCell ref="B2:H2"/>
    <mergeCell ref="B1:H1"/>
    <mergeCell ref="B7:H7"/>
    <mergeCell ref="B15:E15"/>
    <mergeCell ref="B8:G8"/>
    <mergeCell ref="B12:H13"/>
    <mergeCell ref="B5:H5"/>
    <mergeCell ref="A3:D3"/>
    <mergeCell ref="E3:H3"/>
  </mergeCells>
  <phoneticPr fontId="135" type="noConversion"/>
  <printOptions horizontalCentered="1" verticalCentered="1"/>
  <pageMargins left="0.20182195975503101" right="0.20182195975503101" top="0.75" bottom="0.5" header="0" footer="0.3"/>
  <pageSetup scale="23" orientation="portrait" r:id="rId1"/>
  <drawing r:id="rId2"/>
  <extLst>
    <ext xmlns:mx="http://schemas.microsoft.com/office/mac/excel/2008/main" uri="http://schemas.microsoft.com/office/mac/excel/2008/main">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FF99"/>
    <pageSetUpPr fitToPage="1"/>
  </sheetPr>
  <dimension ref="A1:M78"/>
  <sheetViews>
    <sheetView view="pageLayout" topLeftCell="A5" zoomScaleNormal="90" workbookViewId="0">
      <selection activeCell="F71" sqref="F71"/>
    </sheetView>
  </sheetViews>
  <sheetFormatPr defaultColWidth="8.85546875" defaultRowHeight="12.75" x14ac:dyDescent="0.2"/>
  <cols>
    <col min="1" max="1" width="3.140625" customWidth="1"/>
    <col min="2" max="2" width="9.42578125" customWidth="1"/>
    <col min="3" max="3" width="10.7109375" customWidth="1"/>
    <col min="4" max="4" width="22.7109375" customWidth="1"/>
    <col min="5" max="6" width="20.85546875" customWidth="1"/>
    <col min="7" max="7" width="20.42578125" customWidth="1"/>
    <col min="8" max="9" width="20.28515625" customWidth="1"/>
    <col min="10" max="10" width="8.85546875" customWidth="1"/>
    <col min="11" max="11" width="3.42578125" customWidth="1"/>
    <col min="12" max="12" width="9.85546875" hidden="1" customWidth="1"/>
    <col min="13" max="13" width="9.140625" hidden="1" customWidth="1"/>
    <col min="14" max="14" width="17.7109375" customWidth="1"/>
  </cols>
  <sheetData>
    <row r="1" spans="1:12" ht="18.75" x14ac:dyDescent="0.3">
      <c r="A1" s="860"/>
      <c r="B1" s="1281" t="str">
        <f>'1. Prelim'!B1:F1</f>
        <v>RPS/APS/CES 2018 Annual Compliance Workbook</v>
      </c>
      <c r="C1" s="1281"/>
      <c r="D1" s="1281"/>
      <c r="E1" s="1281"/>
      <c r="F1" s="1281"/>
      <c r="G1" s="1281"/>
      <c r="H1" s="1281"/>
      <c r="I1" s="1281"/>
      <c r="J1" s="1281"/>
      <c r="K1" s="860"/>
    </row>
    <row r="2" spans="1:12" ht="3" customHeight="1" x14ac:dyDescent="0.25">
      <c r="A2" s="96"/>
      <c r="B2" s="33"/>
      <c r="C2" s="33"/>
      <c r="D2" s="33"/>
      <c r="E2" s="97"/>
      <c r="F2" s="33"/>
      <c r="G2" s="33"/>
      <c r="H2" s="33"/>
      <c r="I2" s="33"/>
      <c r="J2" s="33"/>
      <c r="K2" s="30"/>
    </row>
    <row r="3" spans="1:12" s="63" customFormat="1" ht="30.75" customHeight="1" x14ac:dyDescent="0.2">
      <c r="A3" s="1273" t="s">
        <v>639</v>
      </c>
      <c r="B3" s="1273"/>
      <c r="C3" s="1273"/>
      <c r="D3" s="1274"/>
      <c r="E3" s="1293" t="s">
        <v>636</v>
      </c>
      <c r="F3" s="1294"/>
      <c r="G3" s="1294"/>
      <c r="H3" s="1294"/>
      <c r="I3" s="1294"/>
      <c r="J3" s="1294"/>
      <c r="K3"/>
    </row>
    <row r="4" spans="1:12" s="76" customFormat="1" ht="6" customHeight="1" thickBot="1" x14ac:dyDescent="0.25">
      <c r="B4" s="77"/>
      <c r="C4" s="77"/>
      <c r="D4" s="77"/>
      <c r="E4" s="77"/>
      <c r="F4" s="77"/>
      <c r="G4" s="77"/>
      <c r="H4" s="77"/>
      <c r="I4" s="77"/>
      <c r="J4" s="68"/>
    </row>
    <row r="5" spans="1:12" ht="21.75" customHeight="1" thickBot="1" x14ac:dyDescent="0.3">
      <c r="A5" s="60"/>
      <c r="B5" s="1211">
        <f>'0. FilerInfo'!C14</f>
        <v>0</v>
      </c>
      <c r="C5" s="1284"/>
      <c r="D5" s="1284"/>
      <c r="E5" s="1284"/>
      <c r="F5" s="1284"/>
      <c r="G5" s="1284"/>
      <c r="H5" s="1284"/>
      <c r="I5" s="1284"/>
      <c r="J5" s="1285"/>
    </row>
    <row r="6" spans="1:12" s="5" customFormat="1" ht="6.75" customHeight="1" x14ac:dyDescent="0.25">
      <c r="A6" s="61"/>
      <c r="B6" s="1214"/>
      <c r="C6" s="1214"/>
      <c r="D6" s="1214"/>
      <c r="E6" s="1214"/>
      <c r="F6" s="1214"/>
      <c r="G6" s="444"/>
      <c r="H6" s="444"/>
      <c r="I6" s="33"/>
      <c r="J6" s="33"/>
      <c r="K6" s="33"/>
    </row>
    <row r="7" spans="1:12" s="5" customFormat="1" ht="19.5" customHeight="1" x14ac:dyDescent="0.25">
      <c r="A7" s="1291" t="s">
        <v>446</v>
      </c>
      <c r="B7" s="1291"/>
      <c r="C7" s="1291"/>
      <c r="D7" s="1291"/>
      <c r="E7" s="1291"/>
      <c r="F7" s="1291"/>
      <c r="G7" s="1291"/>
      <c r="H7" s="1291"/>
      <c r="I7" s="1291"/>
      <c r="J7" s="1292"/>
      <c r="K7" s="33"/>
    </row>
    <row r="8" spans="1:12" s="5" customFormat="1" ht="4.5" customHeight="1" x14ac:dyDescent="0.25">
      <c r="A8" s="33"/>
      <c r="B8" s="1214"/>
      <c r="C8" s="1214"/>
      <c r="D8" s="1214"/>
      <c r="E8" s="1214"/>
      <c r="F8" s="1214"/>
      <c r="G8" s="1214"/>
      <c r="H8" s="1214"/>
      <c r="I8" s="1214"/>
      <c r="J8" s="33"/>
      <c r="K8" s="33"/>
    </row>
    <row r="9" spans="1:12" s="5" customFormat="1" ht="11.25" customHeight="1" x14ac:dyDescent="0.25">
      <c r="A9" s="112"/>
      <c r="B9" s="1265" t="s">
        <v>107</v>
      </c>
      <c r="C9" s="1265"/>
      <c r="D9" s="1265"/>
      <c r="E9" s="1265"/>
      <c r="F9" s="1265"/>
      <c r="G9" s="1265"/>
      <c r="H9" s="1265"/>
      <c r="I9" s="1265"/>
      <c r="J9" s="1265"/>
      <c r="K9" s="33"/>
    </row>
    <row r="10" spans="1:12" s="47" customFormat="1" ht="16.5" customHeight="1" x14ac:dyDescent="0.2">
      <c r="A10" s="110"/>
      <c r="B10" s="1266" t="s">
        <v>16</v>
      </c>
      <c r="C10" s="1266"/>
      <c r="D10" s="1266"/>
      <c r="E10" s="1266"/>
      <c r="F10" s="1266"/>
      <c r="G10" s="1266"/>
      <c r="H10" s="1266"/>
      <c r="I10" s="1266"/>
      <c r="J10" s="1266"/>
      <c r="K10" s="110"/>
    </row>
    <row r="11" spans="1:12" s="5" customFormat="1" ht="3.75" customHeight="1" x14ac:dyDescent="0.25">
      <c r="A11" s="33"/>
      <c r="B11" s="79"/>
      <c r="C11" s="79"/>
      <c r="D11" s="79"/>
      <c r="E11" s="79"/>
      <c r="F11" s="79"/>
      <c r="G11" s="79"/>
      <c r="H11" s="79"/>
      <c r="I11" s="79"/>
      <c r="J11" s="79"/>
      <c r="K11" s="33"/>
    </row>
    <row r="12" spans="1:12" s="5" customFormat="1" ht="36" customHeight="1" thickBot="1" x14ac:dyDescent="0.3">
      <c r="A12" s="1275" t="s">
        <v>517</v>
      </c>
      <c r="B12" s="1276"/>
      <c r="C12" s="1276"/>
      <c r="D12" s="1276"/>
      <c r="E12" s="1276"/>
      <c r="F12" s="1276"/>
      <c r="G12" s="1276"/>
      <c r="H12" s="1276"/>
      <c r="I12" s="1276"/>
      <c r="J12" s="1277"/>
    </row>
    <row r="13" spans="1:12" s="5" customFormat="1" ht="45" customHeight="1" thickBot="1" x14ac:dyDescent="0.3">
      <c r="A13" s="1278" t="s">
        <v>529</v>
      </c>
      <c r="B13" s="1279"/>
      <c r="C13" s="1279"/>
      <c r="D13" s="1279"/>
      <c r="E13" s="1279"/>
      <c r="F13" s="1279"/>
      <c r="G13" s="1279"/>
      <c r="H13" s="1279"/>
      <c r="I13" s="1279"/>
      <c r="J13" s="1280"/>
      <c r="L13" s="4"/>
    </row>
    <row r="14" spans="1:12" s="5" customFormat="1" ht="5.25" customHeight="1" thickBot="1" x14ac:dyDescent="0.3">
      <c r="A14" s="33"/>
      <c r="B14" s="81"/>
      <c r="C14" s="81"/>
      <c r="D14" s="81"/>
      <c r="E14" s="81"/>
      <c r="F14" s="81"/>
      <c r="G14" s="81"/>
      <c r="H14" s="81"/>
      <c r="I14" s="81"/>
      <c r="J14" s="79"/>
      <c r="K14" s="33"/>
    </row>
    <row r="15" spans="1:12" s="5" customFormat="1" ht="16.5" thickBot="1" x14ac:dyDescent="0.3">
      <c r="A15" s="112"/>
      <c r="B15" s="737" t="s">
        <v>44</v>
      </c>
      <c r="C15" s="738"/>
      <c r="D15" s="738"/>
      <c r="E15" s="739"/>
      <c r="F15" s="33"/>
      <c r="G15" s="33"/>
      <c r="H15" s="33"/>
      <c r="I15" s="33"/>
      <c r="J15" s="33"/>
      <c r="K15" s="33"/>
    </row>
    <row r="16" spans="1:12" s="5" customFormat="1" ht="16.5" thickBot="1" x14ac:dyDescent="0.3">
      <c r="A16" s="112"/>
      <c r="B16" s="21" t="s">
        <v>240</v>
      </c>
      <c r="C16" s="22"/>
      <c r="D16" s="14"/>
      <c r="E16" s="14"/>
      <c r="F16" s="33"/>
      <c r="G16" s="33"/>
      <c r="H16" s="33"/>
      <c r="I16" s="33"/>
      <c r="J16" s="33"/>
      <c r="K16" s="33"/>
    </row>
    <row r="17" spans="1:12" s="5" customFormat="1" ht="5.25" customHeight="1" thickBot="1" x14ac:dyDescent="0.3">
      <c r="A17" s="33"/>
      <c r="B17" s="111"/>
      <c r="C17" s="111"/>
      <c r="D17" s="111"/>
      <c r="E17" s="111"/>
      <c r="F17" s="111"/>
      <c r="G17" s="111"/>
      <c r="H17" s="111"/>
      <c r="I17" s="111"/>
      <c r="J17" s="33"/>
      <c r="K17" s="33"/>
    </row>
    <row r="18" spans="1:12" s="5" customFormat="1" ht="16.5" thickBot="1" x14ac:dyDescent="0.3">
      <c r="A18" s="1288" t="s">
        <v>518</v>
      </c>
      <c r="B18" s="1289"/>
      <c r="C18" s="1289"/>
      <c r="D18" s="1289"/>
      <c r="E18" s="1289"/>
      <c r="F18" s="1289"/>
      <c r="G18" s="1289"/>
      <c r="H18" s="1289"/>
      <c r="I18" s="1289"/>
      <c r="J18" s="1290"/>
      <c r="K18" s="33"/>
    </row>
    <row r="19" spans="1:12" s="33" customFormat="1" ht="6" customHeight="1" thickBot="1" x14ac:dyDescent="0.3">
      <c r="A19" s="31"/>
      <c r="B19" s="32" t="s">
        <v>189</v>
      </c>
      <c r="C19" s="32" t="s">
        <v>190</v>
      </c>
      <c r="D19" s="33" t="s">
        <v>191</v>
      </c>
      <c r="E19" s="33" t="s">
        <v>192</v>
      </c>
      <c r="F19" s="33" t="s">
        <v>208</v>
      </c>
      <c r="G19" s="33" t="s">
        <v>193</v>
      </c>
      <c r="H19" s="33" t="s">
        <v>194</v>
      </c>
      <c r="I19" s="33" t="s">
        <v>195</v>
      </c>
    </row>
    <row r="20" spans="1:12" s="44" customFormat="1" ht="89.25" x14ac:dyDescent="0.2">
      <c r="A20" s="105"/>
      <c r="B20" s="1286" t="s">
        <v>203</v>
      </c>
      <c r="C20" s="1286" t="s">
        <v>204</v>
      </c>
      <c r="D20" s="556" t="s">
        <v>519</v>
      </c>
      <c r="E20" s="556" t="s">
        <v>32</v>
      </c>
      <c r="F20" s="556" t="s">
        <v>33</v>
      </c>
      <c r="G20" s="556" t="s">
        <v>34</v>
      </c>
      <c r="H20" s="556" t="s">
        <v>30</v>
      </c>
      <c r="I20" s="556" t="s">
        <v>31</v>
      </c>
      <c r="J20" s="557"/>
      <c r="K20" s="105"/>
    </row>
    <row r="21" spans="1:12" s="44" customFormat="1" x14ac:dyDescent="0.2">
      <c r="A21" s="105"/>
      <c r="B21" s="1287"/>
      <c r="C21" s="1287"/>
      <c r="D21" s="588" t="s">
        <v>200</v>
      </c>
      <c r="E21" s="588" t="s">
        <v>205</v>
      </c>
      <c r="F21" s="588" t="s">
        <v>200</v>
      </c>
      <c r="G21" s="588"/>
      <c r="H21" s="588"/>
      <c r="I21" s="588" t="s">
        <v>200</v>
      </c>
      <c r="J21" s="105"/>
      <c r="K21" s="105"/>
      <c r="L21" s="554"/>
    </row>
    <row r="22" spans="1:12" s="44" customFormat="1" ht="15" hidden="1" x14ac:dyDescent="0.2">
      <c r="A22" s="105"/>
      <c r="B22" s="796" t="s">
        <v>188</v>
      </c>
      <c r="C22" s="796" t="s">
        <v>189</v>
      </c>
      <c r="D22" s="797" t="s">
        <v>190</v>
      </c>
      <c r="E22" s="797" t="s">
        <v>191</v>
      </c>
      <c r="F22" s="797" t="s">
        <v>192</v>
      </c>
      <c r="G22" s="797" t="s">
        <v>208</v>
      </c>
      <c r="H22" s="797" t="s">
        <v>193</v>
      </c>
      <c r="I22" s="797" t="s">
        <v>194</v>
      </c>
      <c r="J22" s="105"/>
      <c r="K22" s="105"/>
      <c r="L22" s="554"/>
    </row>
    <row r="23" spans="1:12" s="44" customFormat="1" x14ac:dyDescent="0.2">
      <c r="A23" s="105"/>
      <c r="B23" s="13" t="s">
        <v>206</v>
      </c>
      <c r="C23" s="759">
        <v>43101</v>
      </c>
      <c r="D23" s="760"/>
      <c r="E23" s="761"/>
      <c r="F23" s="762"/>
      <c r="G23" s="762"/>
      <c r="H23" s="762"/>
      <c r="I23" s="763">
        <f>D23-F23-H23</f>
        <v>0</v>
      </c>
      <c r="J23" s="105"/>
      <c r="K23" s="105"/>
    </row>
    <row r="24" spans="1:12" s="44" customFormat="1" x14ac:dyDescent="0.2">
      <c r="A24" s="105"/>
      <c r="B24" s="13" t="s">
        <v>206</v>
      </c>
      <c r="C24" s="522">
        <v>43132</v>
      </c>
      <c r="D24" s="519"/>
      <c r="E24" s="164"/>
      <c r="F24" s="163"/>
      <c r="G24" s="163"/>
      <c r="H24" s="163"/>
      <c r="I24" s="295">
        <f>D24-F24-H24</f>
        <v>0</v>
      </c>
      <c r="J24" s="105"/>
      <c r="K24" s="105"/>
    </row>
    <row r="25" spans="1:12" s="44" customFormat="1" x14ac:dyDescent="0.2">
      <c r="A25" s="105"/>
      <c r="B25" s="13" t="s">
        <v>206</v>
      </c>
      <c r="C25" s="522">
        <v>43160</v>
      </c>
      <c r="D25" s="519"/>
      <c r="E25" s="164"/>
      <c r="F25" s="163"/>
      <c r="G25" s="163"/>
      <c r="H25" s="163"/>
      <c r="I25" s="295">
        <f t="shared" ref="I25:I35" si="0">D25-F25-H25</f>
        <v>0</v>
      </c>
      <c r="J25" s="105"/>
      <c r="K25" s="105"/>
    </row>
    <row r="26" spans="1:12" s="44" customFormat="1" x14ac:dyDescent="0.2">
      <c r="A26" s="105"/>
      <c r="B26" s="13" t="s">
        <v>206</v>
      </c>
      <c r="C26" s="522">
        <v>43191</v>
      </c>
      <c r="D26" s="519"/>
      <c r="E26" s="164"/>
      <c r="F26" s="163"/>
      <c r="G26" s="163"/>
      <c r="H26" s="163"/>
      <c r="I26" s="295">
        <f t="shared" si="0"/>
        <v>0</v>
      </c>
      <c r="J26" s="105"/>
      <c r="K26" s="105"/>
    </row>
    <row r="27" spans="1:12" s="44" customFormat="1" x14ac:dyDescent="0.2">
      <c r="A27" s="105"/>
      <c r="B27" s="13" t="s">
        <v>206</v>
      </c>
      <c r="C27" s="522">
        <v>43221</v>
      </c>
      <c r="D27" s="519"/>
      <c r="E27" s="164"/>
      <c r="F27" s="163"/>
      <c r="G27" s="163"/>
      <c r="H27" s="163"/>
      <c r="I27" s="295">
        <f t="shared" si="0"/>
        <v>0</v>
      </c>
      <c r="J27" s="105"/>
      <c r="K27" s="105"/>
    </row>
    <row r="28" spans="1:12" s="44" customFormat="1" x14ac:dyDescent="0.2">
      <c r="A28" s="105"/>
      <c r="B28" s="13" t="s">
        <v>206</v>
      </c>
      <c r="C28" s="522">
        <v>43252</v>
      </c>
      <c r="D28" s="519"/>
      <c r="E28" s="164"/>
      <c r="F28" s="163"/>
      <c r="G28" s="163"/>
      <c r="H28" s="163"/>
      <c r="I28" s="295">
        <f t="shared" si="0"/>
        <v>0</v>
      </c>
      <c r="J28" s="105"/>
      <c r="K28" s="105"/>
    </row>
    <row r="29" spans="1:12" s="44" customFormat="1" x14ac:dyDescent="0.2">
      <c r="A29" s="105"/>
      <c r="B29" s="13" t="s">
        <v>206</v>
      </c>
      <c r="C29" s="522">
        <v>43282</v>
      </c>
      <c r="D29" s="519"/>
      <c r="E29" s="164"/>
      <c r="F29" s="163"/>
      <c r="G29" s="163"/>
      <c r="H29" s="163"/>
      <c r="I29" s="295">
        <f t="shared" si="0"/>
        <v>0</v>
      </c>
      <c r="J29" s="105"/>
      <c r="K29" s="105"/>
    </row>
    <row r="30" spans="1:12" s="44" customFormat="1" x14ac:dyDescent="0.2">
      <c r="A30" s="105"/>
      <c r="B30" s="13" t="s">
        <v>206</v>
      </c>
      <c r="C30" s="522">
        <v>43313</v>
      </c>
      <c r="D30" s="519"/>
      <c r="E30" s="164"/>
      <c r="F30" s="163"/>
      <c r="G30" s="163"/>
      <c r="H30" s="163"/>
      <c r="I30" s="295">
        <f t="shared" si="0"/>
        <v>0</v>
      </c>
      <c r="J30" s="105"/>
      <c r="K30" s="105"/>
    </row>
    <row r="31" spans="1:12" s="44" customFormat="1" x14ac:dyDescent="0.2">
      <c r="A31" s="105"/>
      <c r="B31" s="13" t="s">
        <v>206</v>
      </c>
      <c r="C31" s="522">
        <v>43344</v>
      </c>
      <c r="D31" s="519"/>
      <c r="E31" s="164"/>
      <c r="F31" s="163"/>
      <c r="G31" s="163"/>
      <c r="H31" s="163"/>
      <c r="I31" s="295">
        <f t="shared" si="0"/>
        <v>0</v>
      </c>
      <c r="J31" s="105"/>
      <c r="K31" s="105"/>
    </row>
    <row r="32" spans="1:12" s="44" customFormat="1" x14ac:dyDescent="0.2">
      <c r="A32" s="105"/>
      <c r="B32" s="13" t="s">
        <v>206</v>
      </c>
      <c r="C32" s="522">
        <v>43374</v>
      </c>
      <c r="D32" s="519"/>
      <c r="E32" s="164"/>
      <c r="F32" s="163"/>
      <c r="G32" s="163"/>
      <c r="H32" s="163"/>
      <c r="I32" s="295">
        <f t="shared" si="0"/>
        <v>0</v>
      </c>
      <c r="J32" s="105"/>
      <c r="K32" s="105"/>
    </row>
    <row r="33" spans="1:12" s="44" customFormat="1" x14ac:dyDescent="0.2">
      <c r="A33" s="105"/>
      <c r="B33" s="13" t="s">
        <v>206</v>
      </c>
      <c r="C33" s="522">
        <v>43405</v>
      </c>
      <c r="D33" s="519"/>
      <c r="E33" s="164"/>
      <c r="F33" s="163"/>
      <c r="G33" s="163"/>
      <c r="H33" s="163"/>
      <c r="I33" s="295">
        <f t="shared" si="0"/>
        <v>0</v>
      </c>
      <c r="J33" s="105"/>
      <c r="K33" s="105"/>
    </row>
    <row r="34" spans="1:12" s="44" customFormat="1" ht="13.5" thickBot="1" x14ac:dyDescent="0.25">
      <c r="A34" s="105"/>
      <c r="B34" s="13" t="s">
        <v>206</v>
      </c>
      <c r="C34" s="523">
        <v>43435</v>
      </c>
      <c r="D34" s="520"/>
      <c r="E34" s="164"/>
      <c r="F34" s="163"/>
      <c r="G34" s="161"/>
      <c r="H34" s="161"/>
      <c r="I34" s="295">
        <f t="shared" si="0"/>
        <v>0</v>
      </c>
      <c r="J34" s="105"/>
      <c r="K34" s="105"/>
    </row>
    <row r="35" spans="1:12" s="45" customFormat="1" ht="15.75" thickBot="1" x14ac:dyDescent="0.3">
      <c r="A35" s="815" t="s">
        <v>299</v>
      </c>
      <c r="B35" s="816" t="s">
        <v>206</v>
      </c>
      <c r="C35" s="813" t="s">
        <v>512</v>
      </c>
      <c r="D35" s="298">
        <f>ROUND(SUM(D23:D34),0)</f>
        <v>0</v>
      </c>
      <c r="E35" s="160"/>
      <c r="F35" s="298">
        <f>ROUND(SUM(F23:F34),0)</f>
        <v>0</v>
      </c>
      <c r="G35" s="298">
        <f>ROUND(SUM(G23:G34),0)</f>
        <v>0</v>
      </c>
      <c r="H35" s="298">
        <f>SUM(H23:H34)</f>
        <v>0</v>
      </c>
      <c r="I35" s="295">
        <f t="shared" si="0"/>
        <v>0</v>
      </c>
      <c r="J35" s="106"/>
      <c r="K35" s="106"/>
    </row>
    <row r="36" spans="1:12" s="5" customFormat="1" ht="51" customHeight="1" thickBot="1" x14ac:dyDescent="0.3">
      <c r="B36" s="6"/>
      <c r="C36" s="7"/>
      <c r="D36" s="659" t="s">
        <v>241</v>
      </c>
      <c r="F36" s="659" t="s">
        <v>17</v>
      </c>
      <c r="G36" s="36"/>
      <c r="H36" s="36"/>
      <c r="I36" s="659" t="s">
        <v>18</v>
      </c>
      <c r="J36" s="33"/>
      <c r="K36" s="33"/>
    </row>
    <row r="37" spans="1:12" s="5" customFormat="1" ht="6" customHeight="1" thickBot="1" x14ac:dyDescent="0.3">
      <c r="A37" s="107"/>
      <c r="B37" s="108"/>
      <c r="C37" s="108"/>
      <c r="D37" s="107"/>
      <c r="E37" s="107"/>
      <c r="F37" s="109"/>
      <c r="G37" s="109"/>
      <c r="H37" s="109"/>
      <c r="I37" s="109"/>
      <c r="J37" s="107"/>
      <c r="K37" s="107"/>
    </row>
    <row r="38" spans="1:12" ht="6" customHeight="1" thickTop="1" thickBot="1" x14ac:dyDescent="0.25">
      <c r="A38" s="30"/>
      <c r="B38" s="30"/>
      <c r="C38" s="30"/>
      <c r="D38" s="30"/>
      <c r="E38" s="30"/>
      <c r="F38" s="30"/>
      <c r="G38" s="30"/>
      <c r="H38" s="30"/>
      <c r="I38" s="30"/>
      <c r="J38" s="30"/>
      <c r="K38" s="30"/>
    </row>
    <row r="39" spans="1:12" s="5" customFormat="1" ht="16.5" thickBot="1" x14ac:dyDescent="0.3">
      <c r="A39" s="1288" t="s">
        <v>520</v>
      </c>
      <c r="B39" s="1289"/>
      <c r="C39" s="1289"/>
      <c r="D39" s="1289"/>
      <c r="E39" s="1289"/>
      <c r="F39" s="1289"/>
      <c r="G39" s="1289"/>
      <c r="H39" s="1289"/>
      <c r="I39" s="1289"/>
      <c r="J39" s="1290"/>
    </row>
    <row r="40" spans="1:12" s="33" customFormat="1" ht="6" customHeight="1" thickBot="1" x14ac:dyDescent="0.3">
      <c r="A40" s="31"/>
      <c r="B40" s="32"/>
      <c r="C40" s="32"/>
    </row>
    <row r="41" spans="1:12" s="27" customFormat="1" ht="11.25" x14ac:dyDescent="0.2">
      <c r="A41" s="28" t="s">
        <v>188</v>
      </c>
      <c r="B41" s="1295" t="s">
        <v>189</v>
      </c>
      <c r="C41" s="1295"/>
      <c r="D41" s="34" t="s">
        <v>191</v>
      </c>
      <c r="E41" s="103"/>
      <c r="F41" s="35" t="s">
        <v>208</v>
      </c>
      <c r="H41" s="29" t="s">
        <v>194</v>
      </c>
      <c r="I41" s="29" t="s">
        <v>195</v>
      </c>
      <c r="J41" s="103"/>
      <c r="K41" s="103"/>
    </row>
    <row r="42" spans="1:12" ht="63.75" x14ac:dyDescent="0.2">
      <c r="A42" s="132"/>
      <c r="B42" s="1299" t="s">
        <v>183</v>
      </c>
      <c r="C42" s="1300"/>
      <c r="D42" s="24" t="s">
        <v>514</v>
      </c>
      <c r="E42" s="104"/>
      <c r="F42" s="26" t="s">
        <v>521</v>
      </c>
      <c r="H42" s="26" t="s">
        <v>522</v>
      </c>
      <c r="I42" s="26" t="s">
        <v>523</v>
      </c>
      <c r="J42" s="30"/>
      <c r="K42" s="30"/>
      <c r="L42" s="25" t="s">
        <v>233</v>
      </c>
    </row>
    <row r="43" spans="1:12" s="3" customFormat="1" thickBot="1" x14ac:dyDescent="0.25">
      <c r="A43" s="548"/>
      <c r="B43" s="549"/>
      <c r="C43" s="550"/>
      <c r="D43" s="551" t="s">
        <v>200</v>
      </c>
      <c r="E43" s="552"/>
      <c r="F43" s="553" t="s">
        <v>200</v>
      </c>
      <c r="H43" s="553"/>
      <c r="I43" s="553" t="s">
        <v>200</v>
      </c>
      <c r="J43" s="98"/>
      <c r="K43" s="98"/>
    </row>
    <row r="44" spans="1:12" s="17" customFormat="1" x14ac:dyDescent="0.2">
      <c r="A44" s="9">
        <v>1</v>
      </c>
      <c r="B44" s="1282">
        <f>'1. Prelim'!B24</f>
        <v>0</v>
      </c>
      <c r="C44" s="1283"/>
      <c r="D44" s="589">
        <f>'1. Prelim'!C24</f>
        <v>0</v>
      </c>
      <c r="E44" s="175"/>
      <c r="F44" s="580"/>
      <c r="H44" s="580"/>
      <c r="I44" s="176">
        <f>D44-F44-H44</f>
        <v>0</v>
      </c>
      <c r="J44" s="46"/>
      <c r="K44" s="46"/>
    </row>
    <row r="45" spans="1:12" s="17" customFormat="1" x14ac:dyDescent="0.2">
      <c r="A45" s="10">
        <v>2</v>
      </c>
      <c r="B45" s="1282">
        <f>'1. Prelim'!B25</f>
        <v>0</v>
      </c>
      <c r="C45" s="1283"/>
      <c r="D45" s="589">
        <f>'1. Prelim'!C25</f>
        <v>0</v>
      </c>
      <c r="E45" s="175"/>
      <c r="F45" s="581"/>
      <c r="H45" s="581"/>
      <c r="I45" s="176">
        <f t="shared" ref="I45:I52" si="1">D45-F45-H45</f>
        <v>0</v>
      </c>
      <c r="J45" s="46"/>
      <c r="K45" s="46"/>
    </row>
    <row r="46" spans="1:12" s="17" customFormat="1" x14ac:dyDescent="0.2">
      <c r="A46" s="10">
        <v>3</v>
      </c>
      <c r="B46" s="1282">
        <f>'1. Prelim'!B26</f>
        <v>0</v>
      </c>
      <c r="C46" s="1283"/>
      <c r="D46" s="589">
        <f>'1. Prelim'!C26</f>
        <v>0</v>
      </c>
      <c r="E46" s="175"/>
      <c r="F46" s="581"/>
      <c r="H46" s="581"/>
      <c r="I46" s="176">
        <f t="shared" si="1"/>
        <v>0</v>
      </c>
      <c r="J46" s="46"/>
      <c r="K46" s="46"/>
    </row>
    <row r="47" spans="1:12" s="17" customFormat="1" x14ac:dyDescent="0.2">
      <c r="A47" s="10">
        <v>4</v>
      </c>
      <c r="B47" s="1282">
        <f>'1. Prelim'!B27</f>
        <v>0</v>
      </c>
      <c r="C47" s="1283"/>
      <c r="D47" s="589">
        <f>'1. Prelim'!C27</f>
        <v>0</v>
      </c>
      <c r="E47" s="175"/>
      <c r="F47" s="581"/>
      <c r="H47" s="581"/>
      <c r="I47" s="176">
        <f t="shared" si="1"/>
        <v>0</v>
      </c>
      <c r="J47" s="46"/>
      <c r="K47" s="46"/>
    </row>
    <row r="48" spans="1:12" s="17" customFormat="1" x14ac:dyDescent="0.2">
      <c r="A48" s="10">
        <v>5</v>
      </c>
      <c r="B48" s="1282">
        <f>'1. Prelim'!B28</f>
        <v>0</v>
      </c>
      <c r="C48" s="1283"/>
      <c r="D48" s="589">
        <f>'1. Prelim'!C28</f>
        <v>0</v>
      </c>
      <c r="E48" s="175"/>
      <c r="F48" s="581"/>
      <c r="H48" s="581"/>
      <c r="I48" s="176">
        <f t="shared" si="1"/>
        <v>0</v>
      </c>
      <c r="J48" s="46"/>
      <c r="K48" s="46"/>
    </row>
    <row r="49" spans="1:11" s="17" customFormat="1" x14ac:dyDescent="0.2">
      <c r="A49" s="10">
        <v>6</v>
      </c>
      <c r="B49" s="1282">
        <f>'1. Prelim'!B29</f>
        <v>0</v>
      </c>
      <c r="C49" s="1283"/>
      <c r="D49" s="589">
        <f>'1. Prelim'!C29</f>
        <v>0</v>
      </c>
      <c r="E49" s="175"/>
      <c r="F49" s="581"/>
      <c r="H49" s="581"/>
      <c r="I49" s="176">
        <f t="shared" si="1"/>
        <v>0</v>
      </c>
      <c r="J49" s="46"/>
      <c r="K49" s="46"/>
    </row>
    <row r="50" spans="1:11" s="17" customFormat="1" x14ac:dyDescent="0.2">
      <c r="A50" s="764">
        <v>7</v>
      </c>
      <c r="B50" s="1282">
        <f>'1. Prelim'!B30</f>
        <v>0</v>
      </c>
      <c r="C50" s="1283"/>
      <c r="D50" s="589">
        <f>'1. Prelim'!C30</f>
        <v>0</v>
      </c>
      <c r="E50" s="175"/>
      <c r="F50" s="581"/>
      <c r="H50" s="581"/>
      <c r="I50" s="176">
        <f t="shared" si="1"/>
        <v>0</v>
      </c>
      <c r="J50" s="46"/>
      <c r="K50" s="46"/>
    </row>
    <row r="51" spans="1:11" s="17" customFormat="1" ht="13.5" thickBot="1" x14ac:dyDescent="0.25">
      <c r="A51" s="795">
        <v>8</v>
      </c>
      <c r="B51" s="1296">
        <f>'1. Prelim'!B31</f>
        <v>0</v>
      </c>
      <c r="C51" s="1283"/>
      <c r="D51" s="589">
        <f>'1. Prelim'!C31</f>
        <v>0</v>
      </c>
      <c r="E51" s="175"/>
      <c r="F51" s="582"/>
      <c r="H51" s="582"/>
      <c r="I51" s="176">
        <f t="shared" si="1"/>
        <v>0</v>
      </c>
      <c r="J51" s="46"/>
      <c r="K51" s="46"/>
    </row>
    <row r="52" spans="1:11" s="17" customFormat="1" ht="13.5" thickBot="1" x14ac:dyDescent="0.25">
      <c r="A52" s="794" t="s">
        <v>299</v>
      </c>
      <c r="C52" s="452" t="s">
        <v>231</v>
      </c>
      <c r="D52" s="590">
        <f>ROUND(SUM(D44:D51),0)</f>
        <v>0</v>
      </c>
      <c r="E52" s="452" t="s">
        <v>231</v>
      </c>
      <c r="F52" s="590">
        <f>ROUND(SUM(F44:F51),0)</f>
        <v>0</v>
      </c>
      <c r="G52" s="452" t="s">
        <v>231</v>
      </c>
      <c r="H52" s="590">
        <f>ROUND(SUM(H44:H51),0)</f>
        <v>0</v>
      </c>
      <c r="I52" s="176">
        <f t="shared" si="1"/>
        <v>0</v>
      </c>
      <c r="J52" s="46"/>
      <c r="K52" s="46"/>
    </row>
    <row r="53" spans="1:11" s="17" customFormat="1" ht="13.5" thickBot="1" x14ac:dyDescent="0.25">
      <c r="A53" s="793" t="s">
        <v>378</v>
      </c>
      <c r="B53" s="46"/>
      <c r="C53" s="46"/>
      <c r="D53" s="591">
        <f>D35</f>
        <v>0</v>
      </c>
      <c r="E53" s="175"/>
      <c r="F53" s="591">
        <f>F35</f>
        <v>0</v>
      </c>
      <c r="H53" s="591">
        <f>H35</f>
        <v>0</v>
      </c>
      <c r="I53" s="591">
        <f>I35</f>
        <v>0</v>
      </c>
      <c r="J53" s="46"/>
      <c r="K53" s="46"/>
    </row>
    <row r="54" spans="1:11" ht="7.5" customHeight="1" thickBot="1" x14ac:dyDescent="0.25">
      <c r="A54" s="30"/>
      <c r="B54" s="30"/>
      <c r="C54" s="30"/>
      <c r="D54" s="30"/>
      <c r="E54" s="30"/>
      <c r="F54" s="30"/>
      <c r="G54" s="30"/>
      <c r="H54" s="30"/>
      <c r="I54" s="30"/>
      <c r="J54" s="30"/>
      <c r="K54" s="30"/>
    </row>
    <row r="55" spans="1:11" s="11" customFormat="1" ht="13.35" customHeight="1" thickBot="1" x14ac:dyDescent="0.25">
      <c r="A55" s="101"/>
      <c r="B55" s="23"/>
      <c r="C55" s="130" t="s">
        <v>90</v>
      </c>
      <c r="D55" s="52"/>
      <c r="E55" s="52"/>
      <c r="F55" s="52"/>
      <c r="G55" s="52"/>
      <c r="H55" s="52"/>
      <c r="I55" s="52"/>
      <c r="J55" s="52"/>
      <c r="K55" s="52"/>
    </row>
    <row r="56" spans="1:11" ht="14.25" customHeight="1" x14ac:dyDescent="0.2">
      <c r="A56" s="30"/>
      <c r="C56" s="131" t="s">
        <v>100</v>
      </c>
      <c r="D56" s="51"/>
      <c r="E56" s="51"/>
      <c r="F56" s="51"/>
      <c r="G56" s="51"/>
      <c r="H56" s="51"/>
      <c r="I56" s="51"/>
      <c r="J56" s="51"/>
      <c r="K56" s="51"/>
    </row>
    <row r="57" spans="1:11" s="30" customFormat="1" ht="5.25" customHeight="1" thickBot="1" x14ac:dyDescent="0.25">
      <c r="C57" s="50"/>
      <c r="D57" s="50"/>
      <c r="E57" s="50"/>
      <c r="F57" s="50"/>
      <c r="G57" s="50"/>
      <c r="H57" s="50"/>
      <c r="I57" s="50"/>
      <c r="J57" s="50"/>
      <c r="K57" s="50"/>
    </row>
    <row r="58" spans="1:11" ht="13.5" thickBot="1" x14ac:dyDescent="0.25">
      <c r="A58" s="99"/>
      <c r="B58" s="12"/>
      <c r="C58" s="25" t="s">
        <v>169</v>
      </c>
      <c r="E58" s="30"/>
      <c r="F58" s="30"/>
      <c r="G58" s="30"/>
      <c r="H58" s="30"/>
      <c r="I58" s="30"/>
      <c r="J58" s="30"/>
      <c r="K58" s="30"/>
    </row>
    <row r="59" spans="1:11" x14ac:dyDescent="0.2">
      <c r="A59" s="99"/>
      <c r="B59" s="30"/>
      <c r="C59" s="100" t="s">
        <v>91</v>
      </c>
      <c r="D59" s="30"/>
      <c r="E59" s="30"/>
      <c r="F59" s="30"/>
      <c r="G59" s="30"/>
      <c r="H59" s="30"/>
      <c r="I59" s="30"/>
      <c r="J59" s="30"/>
      <c r="K59" s="30"/>
    </row>
    <row r="60" spans="1:11" s="3" customFormat="1" ht="5.25" customHeight="1" thickBot="1" x14ac:dyDescent="0.25">
      <c r="A60" s="98"/>
      <c r="B60" s="1297"/>
      <c r="C60" s="1298"/>
      <c r="D60" s="1298"/>
      <c r="E60" s="98"/>
      <c r="F60" s="98"/>
      <c r="G60" s="98"/>
      <c r="H60" s="98"/>
      <c r="I60" s="98"/>
      <c r="J60" s="98"/>
      <c r="K60" s="98"/>
    </row>
    <row r="61" spans="1:11" ht="13.5" thickBot="1" x14ac:dyDescent="0.25">
      <c r="A61" s="30"/>
      <c r="B61" s="14"/>
      <c r="C61" s="25" t="s">
        <v>234</v>
      </c>
      <c r="E61" s="30"/>
      <c r="F61" s="30"/>
      <c r="G61" s="30"/>
      <c r="H61" s="30"/>
      <c r="I61" s="30"/>
      <c r="J61" s="30"/>
      <c r="K61" s="30"/>
    </row>
    <row r="62" spans="1:11" x14ac:dyDescent="0.2">
      <c r="A62" s="30"/>
      <c r="C62" s="100" t="s">
        <v>178</v>
      </c>
      <c r="D62" s="30"/>
      <c r="E62" s="30"/>
      <c r="F62" s="30"/>
      <c r="G62" s="30"/>
      <c r="H62" s="30"/>
      <c r="I62" s="30"/>
      <c r="J62" s="30"/>
      <c r="K62" s="30"/>
    </row>
    <row r="63" spans="1:11" ht="6" customHeight="1" thickBot="1" x14ac:dyDescent="0.25">
      <c r="A63" s="95"/>
      <c r="B63" s="545"/>
      <c r="C63" s="102"/>
      <c r="D63" s="95"/>
      <c r="E63" s="95"/>
      <c r="F63" s="95"/>
      <c r="G63" s="95"/>
      <c r="H63" s="95"/>
      <c r="I63" s="95"/>
      <c r="J63" s="95"/>
      <c r="K63" s="95"/>
    </row>
    <row r="64" spans="1:11" ht="9" customHeight="1" thickTop="1" thickBot="1" x14ac:dyDescent="0.25">
      <c r="A64" s="30"/>
      <c r="C64" s="100"/>
      <c r="D64" s="30"/>
      <c r="E64" s="30"/>
      <c r="F64" s="30"/>
      <c r="G64" s="30"/>
      <c r="H64" s="30"/>
      <c r="I64" s="30"/>
      <c r="J64" s="30"/>
      <c r="K64" s="30"/>
    </row>
    <row r="65" spans="1:11" s="5" customFormat="1" ht="16.5" thickBot="1" x14ac:dyDescent="0.3">
      <c r="A65" s="1262" t="s">
        <v>524</v>
      </c>
      <c r="B65" s="1263"/>
      <c r="C65" s="1263"/>
      <c r="D65" s="1263"/>
      <c r="E65" s="1263"/>
      <c r="F65" s="1263"/>
      <c r="G65" s="1263"/>
      <c r="H65" s="1263"/>
      <c r="I65" s="1263"/>
      <c r="J65" s="1264"/>
    </row>
    <row r="66" spans="1:11" s="33" customFormat="1" ht="4.5" customHeight="1" x14ac:dyDescent="0.25">
      <c r="B66" s="94"/>
      <c r="C66" s="94"/>
      <c r="I66" s="80"/>
      <c r="J66" s="80"/>
    </row>
    <row r="67" spans="1:11" ht="3.75" customHeight="1" thickBot="1" x14ac:dyDescent="0.25"/>
    <row r="68" spans="1:11" s="546" customFormat="1" ht="11.25" customHeight="1" thickBot="1" x14ac:dyDescent="0.25">
      <c r="B68" s="799" t="s">
        <v>189</v>
      </c>
      <c r="C68" s="800" t="s">
        <v>190</v>
      </c>
      <c r="D68" s="801" t="s">
        <v>191</v>
      </c>
      <c r="E68" s="802" t="s">
        <v>192</v>
      </c>
      <c r="F68" s="803" t="s">
        <v>208</v>
      </c>
      <c r="G68" s="804" t="s">
        <v>193</v>
      </c>
      <c r="H68" s="805" t="s">
        <v>194</v>
      </c>
      <c r="J68" s="560"/>
    </row>
    <row r="69" spans="1:11" s="547" customFormat="1" ht="76.5" x14ac:dyDescent="0.2">
      <c r="B69" s="1260" t="s">
        <v>203</v>
      </c>
      <c r="C69" s="1260" t="s">
        <v>19</v>
      </c>
      <c r="D69" s="680" t="s">
        <v>35</v>
      </c>
      <c r="E69" s="681" t="s">
        <v>36</v>
      </c>
      <c r="F69" s="680" t="s">
        <v>37</v>
      </c>
      <c r="G69" s="681" t="s">
        <v>28</v>
      </c>
      <c r="H69" s="685" t="s">
        <v>417</v>
      </c>
      <c r="I69" s="105"/>
      <c r="J69" s="105"/>
      <c r="K69" s="105"/>
    </row>
    <row r="70" spans="1:11" s="547" customFormat="1" ht="13.5" thickBot="1" x14ac:dyDescent="0.25">
      <c r="B70" s="1261"/>
      <c r="C70" s="1261"/>
      <c r="D70" s="558" t="s">
        <v>205</v>
      </c>
      <c r="E70" s="559" t="s">
        <v>200</v>
      </c>
      <c r="F70" s="558" t="s">
        <v>205</v>
      </c>
      <c r="G70" s="559" t="s">
        <v>200</v>
      </c>
      <c r="H70" s="692" t="s">
        <v>200</v>
      </c>
      <c r="I70" s="105"/>
      <c r="J70" s="105"/>
      <c r="K70" s="105"/>
    </row>
    <row r="71" spans="1:11" s="555" customFormat="1" ht="15" x14ac:dyDescent="0.25">
      <c r="A71" s="798" t="s">
        <v>221</v>
      </c>
      <c r="B71" s="688" t="s">
        <v>207</v>
      </c>
      <c r="C71" s="689">
        <v>2019</v>
      </c>
      <c r="D71" s="583"/>
      <c r="E71" s="690"/>
      <c r="F71" s="583"/>
      <c r="G71" s="690"/>
      <c r="H71" s="691"/>
      <c r="I71" s="97"/>
      <c r="J71" s="97"/>
      <c r="K71" s="97"/>
    </row>
    <row r="72" spans="1:11" s="555" customFormat="1" ht="15" x14ac:dyDescent="0.25">
      <c r="A72" s="798" t="s">
        <v>222</v>
      </c>
      <c r="B72" s="677" t="s">
        <v>207</v>
      </c>
      <c r="C72" s="678">
        <v>2020</v>
      </c>
      <c r="D72" s="682"/>
      <c r="E72" s="683"/>
      <c r="F72" s="682"/>
      <c r="G72" s="683"/>
      <c r="H72" s="686"/>
      <c r="I72" s="97"/>
      <c r="J72" s="97"/>
      <c r="K72" s="97"/>
    </row>
    <row r="73" spans="1:11" s="555" customFormat="1" ht="15" x14ac:dyDescent="0.25">
      <c r="A73" s="798" t="s">
        <v>223</v>
      </c>
      <c r="B73" s="677" t="s">
        <v>207</v>
      </c>
      <c r="C73" s="678">
        <v>2021</v>
      </c>
      <c r="D73" s="682"/>
      <c r="E73" s="683"/>
      <c r="F73" s="682"/>
      <c r="G73" s="683"/>
      <c r="H73" s="686"/>
      <c r="I73" s="97"/>
      <c r="J73" s="97"/>
      <c r="K73" s="97"/>
    </row>
    <row r="74" spans="1:11" s="555" customFormat="1" ht="15" x14ac:dyDescent="0.25">
      <c r="A74" s="798" t="s">
        <v>224</v>
      </c>
      <c r="B74" s="677" t="s">
        <v>207</v>
      </c>
      <c r="C74" s="678">
        <v>2022</v>
      </c>
      <c r="D74" s="682"/>
      <c r="E74" s="683"/>
      <c r="F74" s="682"/>
      <c r="G74" s="683"/>
      <c r="H74" s="686"/>
      <c r="I74" s="97"/>
      <c r="J74" s="97"/>
      <c r="K74" s="97"/>
    </row>
    <row r="75" spans="1:11" s="555" customFormat="1" ht="15.75" thickBot="1" x14ac:dyDescent="0.3">
      <c r="A75" s="798" t="s">
        <v>227</v>
      </c>
      <c r="B75" s="58" t="s">
        <v>207</v>
      </c>
      <c r="C75" s="679">
        <v>2023</v>
      </c>
      <c r="D75" s="684"/>
      <c r="E75" s="584"/>
      <c r="F75" s="684"/>
      <c r="G75" s="584"/>
      <c r="H75" s="687"/>
      <c r="I75" s="97"/>
      <c r="J75" s="97"/>
      <c r="K75" s="97"/>
    </row>
    <row r="76" spans="1:11" x14ac:dyDescent="0.2">
      <c r="A76" s="30"/>
      <c r="B76" s="30"/>
      <c r="C76" s="30"/>
      <c r="D76" s="30"/>
      <c r="E76" s="30"/>
      <c r="F76" s="30"/>
      <c r="G76" s="30"/>
      <c r="H76" s="30"/>
      <c r="I76" s="30"/>
      <c r="J76" s="30"/>
      <c r="K76" s="30"/>
    </row>
    <row r="77" spans="1:11" x14ac:dyDescent="0.2">
      <c r="A77" s="30"/>
      <c r="B77" s="30"/>
      <c r="C77" s="30"/>
      <c r="D77" s="30"/>
      <c r="E77" s="30"/>
      <c r="F77" s="30"/>
      <c r="G77" s="30"/>
      <c r="H77" s="30"/>
      <c r="I77" s="30"/>
      <c r="J77" s="30"/>
      <c r="K77" s="30"/>
    </row>
    <row r="78" spans="1:11" x14ac:dyDescent="0.2">
      <c r="A78" s="30"/>
      <c r="B78" s="30"/>
      <c r="C78" s="30"/>
      <c r="D78" s="30"/>
      <c r="E78" s="30"/>
      <c r="F78" s="30"/>
      <c r="G78" s="30"/>
      <c r="H78" s="30"/>
      <c r="I78" s="30"/>
      <c r="J78" s="30"/>
      <c r="K78" s="30"/>
    </row>
  </sheetData>
  <sheetProtection algorithmName="SHA-512" hashValue="+pukdh9lgoLpqE5lBigF+cHX4e72V9P2baZDASoHY3AlCdBItrv51zHAtHWaAkc/94mMt6+kNkOetqwzo/vO3w==" saltValue="uU8+v+/ZPzPaJ63JriFglw==" spinCount="100000" sheet="1" objects="1" scenarios="1"/>
  <protectedRanges>
    <protectedRange sqref="B44:C51 H44:H51 F44:F51" name="Range1"/>
    <protectedRange sqref="D23:H24 D25:E34 F26:H26 F28:H28 F30:H30 F32:H32 F34:H34" name="Range1_3"/>
  </protectedRanges>
  <mergeCells count="29">
    <mergeCell ref="B69:B70"/>
    <mergeCell ref="C69:C70"/>
    <mergeCell ref="A65:J65"/>
    <mergeCell ref="B47:C47"/>
    <mergeCell ref="A39:J39"/>
    <mergeCell ref="B41:C41"/>
    <mergeCell ref="B51:C51"/>
    <mergeCell ref="B60:D60"/>
    <mergeCell ref="B42:C42"/>
    <mergeCell ref="B48:C48"/>
    <mergeCell ref="B49:C49"/>
    <mergeCell ref="B50:C50"/>
    <mergeCell ref="B44:C44"/>
    <mergeCell ref="B45:C45"/>
    <mergeCell ref="A3:D3"/>
    <mergeCell ref="A12:J12"/>
    <mergeCell ref="A13:J13"/>
    <mergeCell ref="B1:J1"/>
    <mergeCell ref="B46:C46"/>
    <mergeCell ref="B5:J5"/>
    <mergeCell ref="B20:B21"/>
    <mergeCell ref="C20:C21"/>
    <mergeCell ref="B8:I8"/>
    <mergeCell ref="A18:J18"/>
    <mergeCell ref="B9:J9"/>
    <mergeCell ref="B10:J10"/>
    <mergeCell ref="A7:J7"/>
    <mergeCell ref="E3:J3"/>
    <mergeCell ref="B6:F6"/>
  </mergeCells>
  <phoneticPr fontId="135" type="noConversion"/>
  <printOptions horizontalCentered="1" verticalCentered="1"/>
  <pageMargins left="1.001953125" right="1.4027343750000001" top="0.25" bottom="0.25" header="0" footer="0"/>
  <pageSetup scale="49" orientation="portrait" r:id="rId1"/>
  <drawing r:id="rId2"/>
  <extLst>
    <ext xmlns:mx="http://schemas.microsoft.com/office/mac/excel/2008/main" uri="http://schemas.microsoft.com/office/mac/excel/2008/main">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C000"/>
  </sheetPr>
  <dimension ref="A1:AD88"/>
  <sheetViews>
    <sheetView showWhiteSpace="0" view="pageLayout" topLeftCell="A7" workbookViewId="0">
      <selection activeCell="G18" sqref="G18"/>
    </sheetView>
  </sheetViews>
  <sheetFormatPr defaultColWidth="8.85546875" defaultRowHeight="12.75" x14ac:dyDescent="0.2"/>
  <cols>
    <col min="1" max="1" width="3.28515625" customWidth="1"/>
    <col min="2" max="2" width="23.85546875" customWidth="1"/>
    <col min="3" max="3" width="26" customWidth="1"/>
    <col min="4" max="4" width="13.85546875" customWidth="1"/>
    <col min="5" max="5" width="16.28515625" customWidth="1"/>
    <col min="6" max="6" width="3.42578125" customWidth="1"/>
    <col min="7" max="7" width="9" customWidth="1"/>
    <col min="8" max="8" width="8.140625" customWidth="1"/>
    <col min="9" max="9" width="7.7109375" bestFit="1" customWidth="1"/>
    <col min="10" max="10" width="8" customWidth="1"/>
    <col min="11" max="11" width="7.85546875" customWidth="1"/>
    <col min="12" max="12" width="8.28515625" customWidth="1"/>
    <col min="13" max="13" width="2.7109375" customWidth="1"/>
    <col min="15" max="15" width="26.7109375" bestFit="1" customWidth="1"/>
  </cols>
  <sheetData>
    <row r="1" spans="1:30" ht="18.75" customHeight="1" x14ac:dyDescent="0.2">
      <c r="A1" s="30"/>
      <c r="B1" s="1301" t="str">
        <f>'1. Prelim'!B1:I1</f>
        <v>RPS/APS/CES 2018 Annual Compliance Workbook</v>
      </c>
      <c r="C1" s="1301"/>
      <c r="D1" s="1301"/>
      <c r="E1" s="1301"/>
      <c r="F1" s="1301"/>
      <c r="G1" s="1301"/>
      <c r="H1" s="1301"/>
      <c r="I1" s="1301"/>
      <c r="J1" s="1301"/>
      <c r="K1" s="1301"/>
      <c r="L1" s="1301"/>
      <c r="M1" s="328"/>
      <c r="N1" s="120"/>
      <c r="O1" s="120"/>
      <c r="P1" s="120"/>
      <c r="Q1" s="120"/>
      <c r="R1" s="120"/>
      <c r="S1" s="30"/>
      <c r="T1" s="30"/>
      <c r="U1" s="30"/>
      <c r="V1" s="30"/>
      <c r="W1" s="30"/>
      <c r="X1" s="30"/>
      <c r="Y1" s="30"/>
      <c r="Z1" s="30"/>
      <c r="AA1" s="30"/>
      <c r="AB1" s="30"/>
      <c r="AC1" s="30"/>
      <c r="AD1" s="30"/>
    </row>
    <row r="2" spans="1:30" ht="11.25" customHeight="1" thickBot="1" x14ac:dyDescent="0.3">
      <c r="A2" s="96"/>
      <c r="B2" s="33"/>
      <c r="C2" s="33"/>
      <c r="D2" s="33"/>
      <c r="E2" s="97"/>
      <c r="F2" s="97"/>
      <c r="G2" s="33"/>
      <c r="H2" s="33"/>
      <c r="I2" s="33"/>
      <c r="J2" s="30"/>
      <c r="K2" s="30"/>
      <c r="L2" s="30"/>
      <c r="M2" s="30"/>
      <c r="N2" s="30"/>
      <c r="O2" s="30"/>
      <c r="P2" s="30"/>
      <c r="Q2" s="30"/>
      <c r="R2" s="30"/>
      <c r="S2" s="30"/>
      <c r="T2" s="30"/>
      <c r="U2" s="30"/>
      <c r="V2" s="30"/>
      <c r="W2" s="30"/>
      <c r="X2" s="30"/>
      <c r="Y2" s="30"/>
      <c r="Z2" s="30"/>
      <c r="AA2" s="30"/>
      <c r="AB2" s="30"/>
      <c r="AC2" s="30"/>
      <c r="AD2" s="30"/>
    </row>
    <row r="3" spans="1:30" s="63" customFormat="1" ht="19.5" customHeight="1" thickBot="1" x14ac:dyDescent="0.25">
      <c r="B3" s="1232" t="s">
        <v>638</v>
      </c>
      <c r="C3" s="1233"/>
      <c r="D3" s="1233"/>
      <c r="E3" s="1233"/>
      <c r="F3" s="1233"/>
      <c r="G3" s="1233"/>
      <c r="H3" s="1233"/>
      <c r="I3" s="1233"/>
      <c r="J3" s="1233"/>
      <c r="K3" s="1233"/>
      <c r="L3" s="1234"/>
      <c r="M3" s="68"/>
      <c r="N3" s="68"/>
      <c r="O3" s="68"/>
      <c r="P3" s="68"/>
      <c r="Q3" s="68"/>
      <c r="R3" s="68"/>
      <c r="S3" s="76"/>
      <c r="T3" s="76"/>
      <c r="U3" s="76"/>
      <c r="V3" s="76"/>
      <c r="W3" s="76"/>
      <c r="X3" s="76"/>
      <c r="Y3" s="76"/>
      <c r="Z3" s="76"/>
      <c r="AA3" s="76"/>
      <c r="AB3" s="76"/>
      <c r="AC3" s="76"/>
      <c r="AD3" s="76"/>
    </row>
    <row r="4" spans="1:30" s="76" customFormat="1" ht="10.5" customHeight="1" thickBot="1" x14ac:dyDescent="0.25">
      <c r="B4" s="77" t="s">
        <v>202</v>
      </c>
      <c r="C4" s="77"/>
      <c r="D4" s="77"/>
      <c r="E4" s="77"/>
      <c r="F4" s="77"/>
      <c r="G4" s="77"/>
      <c r="H4" s="77"/>
      <c r="I4" s="68"/>
    </row>
    <row r="5" spans="1:30" ht="22.5" customHeight="1" thickBot="1" x14ac:dyDescent="0.3">
      <c r="A5" s="60"/>
      <c r="B5" s="1211">
        <f>'0. FilerInfo'!C14</f>
        <v>0</v>
      </c>
      <c r="C5" s="1284"/>
      <c r="D5" s="1284"/>
      <c r="E5" s="1284"/>
      <c r="F5" s="1284"/>
      <c r="G5" s="1284"/>
      <c r="H5" s="1284"/>
      <c r="I5" s="1284"/>
      <c r="J5" s="1284"/>
      <c r="K5" s="1284"/>
      <c r="L5" s="1285"/>
      <c r="M5" s="329"/>
      <c r="N5" s="78"/>
      <c r="O5" s="78"/>
      <c r="P5" s="78"/>
      <c r="Q5" s="78"/>
      <c r="R5" s="78"/>
      <c r="S5" s="30"/>
      <c r="T5" s="30"/>
      <c r="U5" s="30"/>
      <c r="V5" s="30"/>
      <c r="W5" s="30"/>
      <c r="X5" s="30"/>
      <c r="Y5" s="30"/>
      <c r="Z5" s="30"/>
      <c r="AA5" s="30"/>
      <c r="AB5" s="30"/>
      <c r="AC5" s="30"/>
      <c r="AD5" s="30"/>
    </row>
    <row r="6" spans="1:30" s="5" customFormat="1" ht="10.5" customHeight="1" x14ac:dyDescent="0.25">
      <c r="A6" s="61"/>
      <c r="B6" s="1302"/>
      <c r="C6" s="1214"/>
      <c r="D6" s="1214"/>
      <c r="E6" s="1214"/>
      <c r="F6" s="1214"/>
      <c r="G6" s="1214"/>
      <c r="H6" s="33"/>
      <c r="I6" s="33"/>
      <c r="J6" s="33"/>
      <c r="K6" s="33"/>
      <c r="L6" s="33"/>
      <c r="M6" s="33"/>
      <c r="N6" s="33"/>
      <c r="O6" s="33"/>
      <c r="P6" s="33"/>
      <c r="Q6" s="33"/>
      <c r="R6" s="33"/>
      <c r="S6" s="33"/>
      <c r="T6" s="33"/>
      <c r="U6" s="33"/>
      <c r="V6" s="33"/>
      <c r="W6" s="33"/>
      <c r="X6" s="33"/>
      <c r="Y6" s="33"/>
      <c r="Z6" s="33"/>
      <c r="AA6" s="33"/>
      <c r="AB6" s="33"/>
      <c r="AC6" s="33"/>
      <c r="AD6" s="33"/>
    </row>
    <row r="7" spans="1:30" s="5" customFormat="1" ht="15" customHeight="1" x14ac:dyDescent="0.25">
      <c r="A7" s="33"/>
      <c r="B7" s="1303" t="s">
        <v>220</v>
      </c>
      <c r="C7" s="1303"/>
      <c r="D7" s="1303"/>
      <c r="E7" s="1303"/>
      <c r="F7" s="1303"/>
      <c r="G7" s="1303"/>
      <c r="H7" s="1303"/>
      <c r="I7" s="562"/>
      <c r="J7" s="33"/>
      <c r="K7" s="33"/>
      <c r="L7" s="33"/>
      <c r="M7" s="33"/>
      <c r="N7" s="33"/>
      <c r="O7" s="33"/>
      <c r="P7" s="33"/>
      <c r="Q7" s="33"/>
      <c r="R7" s="33"/>
      <c r="S7" s="33"/>
      <c r="T7" s="33"/>
      <c r="U7" s="33"/>
      <c r="V7" s="33"/>
      <c r="W7" s="33"/>
      <c r="X7" s="33"/>
      <c r="Y7" s="33"/>
      <c r="Z7" s="33"/>
      <c r="AA7" s="33"/>
      <c r="AB7" s="33"/>
      <c r="AC7" s="33"/>
      <c r="AD7" s="33"/>
    </row>
    <row r="8" spans="1:30" ht="9.6" customHeight="1" thickBot="1" x14ac:dyDescent="0.3">
      <c r="A8" s="33"/>
      <c r="B8" s="330"/>
      <c r="C8" s="331"/>
      <c r="D8" s="331"/>
      <c r="E8" s="330"/>
      <c r="F8" s="330"/>
      <c r="G8" s="30"/>
      <c r="H8" s="30"/>
      <c r="I8" s="30"/>
      <c r="J8" s="30"/>
      <c r="K8" s="30"/>
      <c r="L8" s="30"/>
      <c r="M8" s="30"/>
      <c r="N8" s="30"/>
      <c r="O8" s="30"/>
      <c r="P8" s="30"/>
      <c r="Q8" s="30"/>
      <c r="R8" s="30"/>
      <c r="S8" s="30"/>
      <c r="T8" s="30"/>
      <c r="U8" s="30"/>
      <c r="V8" s="30"/>
      <c r="W8" s="30"/>
      <c r="X8" s="30"/>
      <c r="Y8" s="30"/>
      <c r="Z8" s="30"/>
      <c r="AA8" s="30"/>
      <c r="AB8" s="30"/>
      <c r="AC8" s="30"/>
      <c r="AD8" s="30"/>
    </row>
    <row r="9" spans="1:30" ht="15.75" x14ac:dyDescent="0.25">
      <c r="A9" s="33"/>
      <c r="B9" s="1306" t="s">
        <v>447</v>
      </c>
      <c r="C9" s="1307"/>
      <c r="D9" s="1307"/>
      <c r="E9" s="1307"/>
      <c r="F9" s="1307"/>
      <c r="G9" s="1307"/>
      <c r="H9" s="1307"/>
      <c r="I9" s="1307"/>
      <c r="J9" s="1307"/>
      <c r="K9" s="1307"/>
      <c r="L9" s="1308"/>
      <c r="M9" s="30"/>
      <c r="N9" s="30"/>
      <c r="O9" s="30"/>
      <c r="P9" s="30"/>
      <c r="Q9" s="30"/>
      <c r="R9" s="30"/>
      <c r="S9" s="30"/>
      <c r="T9" s="30"/>
      <c r="U9" s="30"/>
      <c r="V9" s="30"/>
      <c r="W9" s="30"/>
      <c r="X9" s="30"/>
      <c r="Y9" s="30"/>
      <c r="Z9" s="30"/>
      <c r="AA9" s="30"/>
      <c r="AB9" s="30"/>
      <c r="AC9" s="30"/>
      <c r="AD9" s="30"/>
    </row>
    <row r="10" spans="1:30" ht="16.5" thickBot="1" x14ac:dyDescent="0.3">
      <c r="A10" s="33"/>
      <c r="B10" s="1309" t="s">
        <v>117</v>
      </c>
      <c r="C10" s="1310"/>
      <c r="D10" s="1310"/>
      <c r="E10" s="1310"/>
      <c r="F10" s="1311"/>
      <c r="G10" s="1311"/>
      <c r="H10" s="1311"/>
      <c r="I10" s="1311"/>
      <c r="J10" s="1311"/>
      <c r="K10" s="1311"/>
      <c r="L10" s="1312"/>
      <c r="M10" s="30"/>
      <c r="N10" s="30"/>
      <c r="O10" s="30"/>
      <c r="P10" s="30"/>
      <c r="Q10" s="30"/>
      <c r="R10" s="30"/>
      <c r="S10" s="30"/>
      <c r="T10" s="30"/>
      <c r="U10" s="30"/>
      <c r="V10" s="30"/>
      <c r="W10" s="30"/>
      <c r="X10" s="30"/>
      <c r="Y10" s="30"/>
      <c r="Z10" s="30"/>
      <c r="AA10" s="30"/>
      <c r="AB10" s="30"/>
      <c r="AC10" s="30"/>
      <c r="AD10" s="30"/>
    </row>
    <row r="11" spans="1:30" ht="9" customHeight="1" thickBot="1" x14ac:dyDescent="0.25">
      <c r="A11" s="30"/>
      <c r="B11" s="30"/>
      <c r="C11" s="30"/>
      <c r="D11" s="30"/>
      <c r="E11" s="562"/>
      <c r="F11" s="562"/>
      <c r="G11" s="30"/>
      <c r="H11" s="30"/>
      <c r="I11" s="30"/>
      <c r="J11" s="30"/>
      <c r="K11" s="30"/>
      <c r="L11" s="30"/>
      <c r="M11" s="30"/>
      <c r="N11" s="30"/>
      <c r="O11" s="30"/>
      <c r="P11" s="30"/>
      <c r="Q11" s="30"/>
      <c r="R11" s="30"/>
      <c r="S11" s="30"/>
      <c r="T11" s="30"/>
      <c r="U11" s="30"/>
      <c r="V11" s="30"/>
      <c r="W11" s="30"/>
      <c r="X11" s="30"/>
      <c r="Y11" s="30"/>
      <c r="Z11" s="30"/>
      <c r="AA11" s="30"/>
      <c r="AB11" s="30"/>
      <c r="AC11" s="30"/>
      <c r="AD11" s="30"/>
    </row>
    <row r="12" spans="1:30" ht="15.75" thickBot="1" x14ac:dyDescent="0.3">
      <c r="A12" s="1316" t="s">
        <v>39</v>
      </c>
      <c r="B12" s="1317"/>
      <c r="C12" s="1317"/>
      <c r="D12" s="1317"/>
      <c r="E12" s="1318"/>
      <c r="F12" s="562"/>
      <c r="G12" s="1313" t="s">
        <v>40</v>
      </c>
      <c r="H12" s="1314"/>
      <c r="I12" s="1314"/>
      <c r="J12" s="1314"/>
      <c r="K12" s="1314"/>
      <c r="L12" s="1315"/>
      <c r="M12" s="30"/>
      <c r="N12" s="30"/>
      <c r="O12" s="30"/>
      <c r="P12" s="30"/>
      <c r="Q12" s="30"/>
      <c r="R12" s="30"/>
      <c r="S12" s="30"/>
      <c r="T12" s="30"/>
      <c r="U12" s="30"/>
      <c r="V12" s="30"/>
      <c r="W12" s="30"/>
      <c r="X12" s="30"/>
      <c r="Y12" s="30"/>
      <c r="Z12" s="30"/>
      <c r="AA12" s="30"/>
      <c r="AB12" s="30"/>
      <c r="AC12" s="30"/>
      <c r="AD12" s="30"/>
    </row>
    <row r="13" spans="1:30" ht="30.75" thickBot="1" x14ac:dyDescent="0.3">
      <c r="A13" s="332"/>
      <c r="B13" s="536" t="s">
        <v>79</v>
      </c>
      <c r="C13" s="536" t="s">
        <v>80</v>
      </c>
      <c r="D13" s="536" t="s">
        <v>43</v>
      </c>
      <c r="E13" s="536" t="s">
        <v>41</v>
      </c>
      <c r="F13" s="537"/>
      <c r="G13" s="809" t="s">
        <v>213</v>
      </c>
      <c r="H13" s="810" t="s">
        <v>216</v>
      </c>
      <c r="I13" s="810" t="s">
        <v>116</v>
      </c>
      <c r="J13" s="810" t="s">
        <v>214</v>
      </c>
      <c r="K13" s="810" t="s">
        <v>215</v>
      </c>
      <c r="L13" s="811" t="s">
        <v>217</v>
      </c>
      <c r="M13" s="30"/>
      <c r="N13" s="30"/>
      <c r="O13" s="100"/>
      <c r="P13" s="30"/>
      <c r="Q13" s="30"/>
      <c r="R13" s="30"/>
      <c r="S13" s="30"/>
      <c r="T13" s="30"/>
      <c r="U13" s="30"/>
      <c r="V13" s="30"/>
      <c r="W13" s="30"/>
      <c r="X13" s="30"/>
      <c r="Y13" s="30"/>
      <c r="Z13" s="30"/>
      <c r="AA13" s="30"/>
      <c r="AB13" s="30"/>
      <c r="AC13" s="30"/>
      <c r="AD13" s="30"/>
    </row>
    <row r="14" spans="1:30" x14ac:dyDescent="0.2">
      <c r="A14" s="526">
        <v>1</v>
      </c>
      <c r="B14" s="529"/>
      <c r="C14" s="535"/>
      <c r="D14" s="134"/>
      <c r="E14" s="530"/>
      <c r="F14" s="538"/>
      <c r="G14" s="806">
        <f>SUMIF(C14:C33,"RPS Class I",E14:E33)</f>
        <v>0</v>
      </c>
      <c r="H14" s="807">
        <f>SUMIF($C$14:$C$33,"Solar Carve-out",$E$14:$E$33)</f>
        <v>0</v>
      </c>
      <c r="I14" s="807">
        <f>SUMIF($C$14:$C$33,"Solar Carve-out II",$E$14:$E$33)</f>
        <v>0</v>
      </c>
      <c r="J14" s="807">
        <f>SUMIF($C$14:$C$33,"RPS Class II Renewable",$E$14:$E$33)</f>
        <v>0</v>
      </c>
      <c r="K14" s="807">
        <f>SUMIF($C$14:$C$33,"RPS Class II Waste-to-Energy",$E$14:$E$33)</f>
        <v>0</v>
      </c>
      <c r="L14" s="808">
        <f>SUMIF($C$14:$C$33,"APS",$E$14:$E$33)</f>
        <v>0</v>
      </c>
      <c r="M14" s="30"/>
      <c r="N14" s="565" t="s">
        <v>76</v>
      </c>
      <c r="O14" s="565" t="s">
        <v>165</v>
      </c>
      <c r="P14" s="565" t="s">
        <v>65</v>
      </c>
      <c r="Q14" s="30"/>
      <c r="R14" s="30"/>
      <c r="S14" s="30"/>
      <c r="T14" s="30"/>
      <c r="U14" s="30"/>
      <c r="V14" s="30"/>
      <c r="W14" s="30"/>
      <c r="X14" s="30"/>
      <c r="Y14" s="30"/>
      <c r="Z14" s="30"/>
      <c r="AA14" s="30"/>
      <c r="AB14" s="30"/>
      <c r="AC14" s="30"/>
      <c r="AD14" s="30"/>
    </row>
    <row r="15" spans="1:30" ht="13.5" thickBot="1" x14ac:dyDescent="0.25">
      <c r="A15" s="527">
        <v>2</v>
      </c>
      <c r="B15" s="531"/>
      <c r="C15" s="539"/>
      <c r="D15" s="135"/>
      <c r="E15" s="532"/>
      <c r="F15" s="538"/>
      <c r="G15" s="524"/>
      <c r="H15" s="524"/>
      <c r="I15" s="524"/>
      <c r="J15" s="524"/>
      <c r="K15" s="524"/>
      <c r="L15" s="524"/>
      <c r="M15" s="30"/>
      <c r="N15" s="565" t="s">
        <v>77</v>
      </c>
      <c r="O15" s="565" t="s">
        <v>164</v>
      </c>
      <c r="P15" s="565" t="s">
        <v>67</v>
      </c>
      <c r="Q15" s="30"/>
      <c r="R15" s="30"/>
      <c r="S15" s="30"/>
      <c r="T15" s="30"/>
      <c r="U15" s="30"/>
      <c r="V15" s="30"/>
      <c r="W15" s="30"/>
      <c r="X15" s="30"/>
      <c r="Y15" s="30"/>
      <c r="Z15" s="30"/>
      <c r="AA15" s="30"/>
      <c r="AB15" s="30"/>
      <c r="AC15" s="30"/>
      <c r="AD15" s="30"/>
    </row>
    <row r="16" spans="1:30" ht="15.75" thickBot="1" x14ac:dyDescent="0.3">
      <c r="A16" s="527">
        <v>3</v>
      </c>
      <c r="B16" s="531"/>
      <c r="C16" s="539"/>
      <c r="D16" s="135"/>
      <c r="E16" s="532"/>
      <c r="F16" s="538"/>
      <c r="G16" s="1313" t="s">
        <v>586</v>
      </c>
      <c r="H16" s="1314"/>
      <c r="I16" s="1314"/>
      <c r="J16" s="1314"/>
      <c r="K16" s="1314"/>
      <c r="L16" s="1315"/>
      <c r="M16" s="30"/>
      <c r="N16" s="565" t="s">
        <v>78</v>
      </c>
      <c r="O16" s="565" t="s">
        <v>163</v>
      </c>
      <c r="P16" s="565" t="s">
        <v>74</v>
      </c>
      <c r="Q16" s="30"/>
      <c r="R16" s="30"/>
      <c r="S16" s="30"/>
      <c r="T16" s="30"/>
      <c r="U16" s="30"/>
      <c r="V16" s="30"/>
      <c r="W16" s="30"/>
      <c r="X16" s="30"/>
      <c r="Y16" s="30"/>
      <c r="Z16" s="30"/>
      <c r="AA16" s="30"/>
      <c r="AB16" s="30"/>
      <c r="AC16" s="30"/>
      <c r="AD16" s="30"/>
    </row>
    <row r="17" spans="1:30" ht="15.75" thickBot="1" x14ac:dyDescent="0.3">
      <c r="A17" s="527">
        <v>4</v>
      </c>
      <c r="B17" s="531"/>
      <c r="C17" s="539"/>
      <c r="D17" s="135"/>
      <c r="E17" s="532"/>
      <c r="F17" s="538"/>
      <c r="G17" s="809" t="s">
        <v>585</v>
      </c>
      <c r="H17" s="524"/>
      <c r="I17" s="524"/>
      <c r="J17" s="524"/>
      <c r="K17" s="524"/>
      <c r="L17" s="524"/>
      <c r="M17" s="30"/>
      <c r="N17" s="565"/>
      <c r="O17" s="565" t="s">
        <v>162</v>
      </c>
      <c r="P17" s="565" t="s">
        <v>71</v>
      </c>
      <c r="Q17" s="30"/>
      <c r="R17" s="30"/>
      <c r="S17" s="30"/>
      <c r="T17" s="30"/>
      <c r="U17" s="30"/>
      <c r="V17" s="30"/>
      <c r="W17" s="30"/>
      <c r="X17" s="30"/>
      <c r="Y17" s="30"/>
      <c r="Z17" s="30"/>
      <c r="AA17" s="30"/>
      <c r="AB17" s="30"/>
      <c r="AC17" s="30"/>
      <c r="AD17" s="30"/>
    </row>
    <row r="18" spans="1:30" x14ac:dyDescent="0.2">
      <c r="A18" s="527">
        <v>5</v>
      </c>
      <c r="B18" s="531"/>
      <c r="C18" s="539"/>
      <c r="D18" s="135"/>
      <c r="E18" s="532"/>
      <c r="F18" s="538"/>
      <c r="G18" s="806">
        <f>SUMIF(C14:C33,"CES",E14:E33)</f>
        <v>0</v>
      </c>
      <c r="H18" s="524"/>
      <c r="I18" s="524"/>
      <c r="J18" s="524"/>
      <c r="K18" s="524"/>
      <c r="L18" s="524"/>
      <c r="M18" s="30"/>
      <c r="N18" s="565"/>
      <c r="O18" s="565" t="s">
        <v>161</v>
      </c>
      <c r="P18" s="565" t="s">
        <v>72</v>
      </c>
      <c r="Q18" s="30"/>
      <c r="R18" s="30"/>
      <c r="S18" s="30"/>
      <c r="T18" s="30"/>
      <c r="U18" s="30"/>
      <c r="V18" s="30"/>
      <c r="W18" s="30"/>
      <c r="X18" s="30"/>
      <c r="Y18" s="30"/>
      <c r="Z18" s="30"/>
      <c r="AA18" s="30"/>
      <c r="AB18" s="30"/>
      <c r="AC18" s="30"/>
      <c r="AD18" s="30"/>
    </row>
    <row r="19" spans="1:30" x14ac:dyDescent="0.2">
      <c r="A19" s="527">
        <v>6</v>
      </c>
      <c r="B19" s="531"/>
      <c r="C19" s="539"/>
      <c r="D19" s="135"/>
      <c r="E19" s="532"/>
      <c r="F19" s="538"/>
      <c r="G19" s="524"/>
      <c r="H19" s="524"/>
      <c r="I19" s="524"/>
      <c r="J19" s="524"/>
      <c r="K19" s="524"/>
      <c r="L19" s="524"/>
      <c r="M19" s="30"/>
      <c r="N19" s="565"/>
      <c r="O19" s="565" t="s">
        <v>75</v>
      </c>
      <c r="P19" s="565" t="s">
        <v>66</v>
      </c>
      <c r="Q19" s="30"/>
      <c r="R19" s="30"/>
      <c r="S19" s="30"/>
      <c r="T19" s="30"/>
      <c r="U19" s="30"/>
      <c r="V19" s="30"/>
      <c r="W19" s="30"/>
      <c r="X19" s="30"/>
      <c r="Y19" s="30"/>
      <c r="Z19" s="30"/>
      <c r="AA19" s="30"/>
      <c r="AB19" s="30"/>
      <c r="AC19" s="30"/>
      <c r="AD19" s="30"/>
    </row>
    <row r="20" spans="1:30" x14ac:dyDescent="0.2">
      <c r="A20" s="527">
        <v>7</v>
      </c>
      <c r="B20" s="531"/>
      <c r="C20" s="539"/>
      <c r="D20" s="135"/>
      <c r="E20" s="532"/>
      <c r="F20" s="538"/>
      <c r="G20" s="524"/>
      <c r="H20" s="524"/>
      <c r="I20" s="524"/>
      <c r="J20" s="524"/>
      <c r="K20" s="524"/>
      <c r="L20" s="524"/>
      <c r="M20" s="30"/>
      <c r="N20" s="565"/>
      <c r="O20" s="565" t="s">
        <v>585</v>
      </c>
      <c r="P20" s="565" t="s">
        <v>68</v>
      </c>
      <c r="Q20" s="30"/>
      <c r="R20" s="30"/>
      <c r="S20" s="30"/>
      <c r="T20" s="30"/>
      <c r="U20" s="30"/>
      <c r="V20" s="30"/>
      <c r="W20" s="30"/>
      <c r="X20" s="30"/>
      <c r="Y20" s="30"/>
      <c r="Z20" s="30"/>
      <c r="AA20" s="30"/>
      <c r="AB20" s="30"/>
      <c r="AC20" s="30"/>
      <c r="AD20" s="30"/>
    </row>
    <row r="21" spans="1:30" x14ac:dyDescent="0.2">
      <c r="A21" s="527">
        <v>8</v>
      </c>
      <c r="B21" s="531"/>
      <c r="C21" s="539"/>
      <c r="D21" s="135"/>
      <c r="E21" s="532"/>
      <c r="F21" s="538"/>
      <c r="G21" s="524"/>
      <c r="H21" s="524"/>
      <c r="I21" s="524"/>
      <c r="J21" s="524"/>
      <c r="K21" s="524"/>
      <c r="L21" s="524"/>
      <c r="M21" s="30"/>
      <c r="N21" s="565"/>
      <c r="O21" s="565"/>
      <c r="P21" s="565" t="s">
        <v>69</v>
      </c>
      <c r="Q21" s="30"/>
      <c r="R21" s="30"/>
      <c r="S21" s="30"/>
      <c r="T21" s="30"/>
      <c r="U21" s="30"/>
      <c r="V21" s="30"/>
      <c r="W21" s="30"/>
      <c r="X21" s="30"/>
      <c r="Y21" s="30"/>
      <c r="Z21" s="30"/>
      <c r="AA21" s="30"/>
      <c r="AB21" s="30"/>
      <c r="AC21" s="30"/>
      <c r="AD21" s="30"/>
    </row>
    <row r="22" spans="1:30" x14ac:dyDescent="0.2">
      <c r="A22" s="527">
        <v>9</v>
      </c>
      <c r="B22" s="531"/>
      <c r="C22" s="539"/>
      <c r="D22" s="135"/>
      <c r="E22" s="532"/>
      <c r="F22" s="538"/>
      <c r="G22" s="524"/>
      <c r="H22" s="524"/>
      <c r="I22" s="524"/>
      <c r="J22" s="524"/>
      <c r="K22" s="524"/>
      <c r="L22" s="524"/>
      <c r="M22" s="30"/>
      <c r="N22" s="565"/>
      <c r="O22" s="565"/>
      <c r="P22" s="565" t="s">
        <v>73</v>
      </c>
      <c r="Q22" s="30"/>
      <c r="R22" s="30"/>
      <c r="S22" s="30"/>
      <c r="T22" s="30"/>
      <c r="U22" s="30"/>
      <c r="V22" s="30"/>
      <c r="W22" s="30"/>
      <c r="X22" s="30"/>
      <c r="Y22" s="30"/>
      <c r="Z22" s="30"/>
      <c r="AA22" s="30"/>
      <c r="AB22" s="30"/>
      <c r="AC22" s="30"/>
      <c r="AD22" s="30"/>
    </row>
    <row r="23" spans="1:30" x14ac:dyDescent="0.2">
      <c r="A23" s="527">
        <v>10</v>
      </c>
      <c r="B23" s="531"/>
      <c r="C23" s="539"/>
      <c r="D23" s="135"/>
      <c r="E23" s="532"/>
      <c r="F23" s="538"/>
      <c r="G23" s="524"/>
      <c r="H23" s="524"/>
      <c r="I23" s="524"/>
      <c r="J23" s="524"/>
      <c r="K23" s="524"/>
      <c r="L23" s="524"/>
      <c r="M23" s="30"/>
      <c r="N23" s="565"/>
      <c r="O23" s="565"/>
      <c r="P23" s="565" t="s">
        <v>70</v>
      </c>
      <c r="Q23" s="30"/>
      <c r="R23" s="30"/>
      <c r="S23" s="30"/>
      <c r="T23" s="30"/>
      <c r="U23" s="30"/>
      <c r="V23" s="30"/>
      <c r="W23" s="30"/>
      <c r="X23" s="30"/>
      <c r="Y23" s="30"/>
      <c r="Z23" s="30"/>
      <c r="AA23" s="30"/>
      <c r="AB23" s="30"/>
      <c r="AC23" s="30"/>
      <c r="AD23" s="30"/>
    </row>
    <row r="24" spans="1:30" x14ac:dyDescent="0.2">
      <c r="A24" s="527">
        <v>11</v>
      </c>
      <c r="B24" s="531"/>
      <c r="C24" s="539"/>
      <c r="D24" s="135"/>
      <c r="E24" s="532"/>
      <c r="F24" s="538"/>
      <c r="G24" s="524"/>
      <c r="H24" s="524"/>
      <c r="I24" s="524"/>
      <c r="J24" s="524"/>
      <c r="K24" s="524"/>
      <c r="L24" s="524"/>
      <c r="M24" s="30"/>
      <c r="N24" s="30"/>
      <c r="O24" s="30"/>
      <c r="P24" s="30"/>
      <c r="Q24" s="30"/>
      <c r="R24" s="30"/>
      <c r="S24" s="30"/>
      <c r="T24" s="30"/>
      <c r="U24" s="30"/>
      <c r="V24" s="30"/>
      <c r="W24" s="30"/>
      <c r="X24" s="30"/>
      <c r="Y24" s="30"/>
      <c r="Z24" s="30"/>
      <c r="AA24" s="30"/>
      <c r="AB24" s="30"/>
      <c r="AC24" s="30"/>
      <c r="AD24" s="30"/>
    </row>
    <row r="25" spans="1:30" x14ac:dyDescent="0.2">
      <c r="A25" s="527">
        <v>12</v>
      </c>
      <c r="B25" s="531"/>
      <c r="C25" s="539"/>
      <c r="D25" s="135"/>
      <c r="E25" s="532"/>
      <c r="F25" s="538"/>
      <c r="G25" s="524"/>
      <c r="H25" s="524"/>
      <c r="I25" s="524"/>
      <c r="J25" s="524"/>
      <c r="K25" s="524"/>
      <c r="L25" s="524"/>
      <c r="M25" s="30"/>
      <c r="N25" s="30"/>
      <c r="O25" s="30"/>
      <c r="P25" s="30"/>
      <c r="Q25" s="30"/>
      <c r="R25" s="30"/>
      <c r="S25" s="30"/>
      <c r="T25" s="30"/>
      <c r="U25" s="30"/>
      <c r="V25" s="30"/>
      <c r="W25" s="30"/>
      <c r="X25" s="30"/>
      <c r="Y25" s="30"/>
      <c r="Z25" s="30"/>
      <c r="AA25" s="30"/>
      <c r="AB25" s="30"/>
      <c r="AC25" s="30"/>
      <c r="AD25" s="30"/>
    </row>
    <row r="26" spans="1:30" x14ac:dyDescent="0.2">
      <c r="A26" s="527">
        <v>13</v>
      </c>
      <c r="B26" s="531"/>
      <c r="C26" s="539"/>
      <c r="D26" s="135"/>
      <c r="E26" s="532"/>
      <c r="F26" s="538"/>
      <c r="G26" s="524"/>
      <c r="H26" s="524"/>
      <c r="I26" s="524"/>
      <c r="J26" s="524"/>
      <c r="K26" s="524"/>
      <c r="L26" s="524"/>
      <c r="M26" s="30"/>
      <c r="N26" s="30"/>
      <c r="O26" s="30"/>
      <c r="P26" s="30"/>
      <c r="Q26" s="30"/>
      <c r="R26" s="30"/>
      <c r="S26" s="30"/>
      <c r="T26" s="30"/>
      <c r="U26" s="30"/>
      <c r="V26" s="30"/>
      <c r="W26" s="30"/>
      <c r="X26" s="30"/>
      <c r="Y26" s="30"/>
      <c r="Z26" s="30"/>
      <c r="AA26" s="30"/>
      <c r="AB26" s="30"/>
      <c r="AC26" s="30"/>
      <c r="AD26" s="30"/>
    </row>
    <row r="27" spans="1:30" x14ac:dyDescent="0.2">
      <c r="A27" s="527">
        <v>14</v>
      </c>
      <c r="B27" s="531"/>
      <c r="C27" s="539"/>
      <c r="D27" s="135"/>
      <c r="E27" s="532"/>
      <c r="F27" s="538"/>
      <c r="G27" s="524"/>
      <c r="H27" s="524"/>
      <c r="I27" s="524"/>
      <c r="J27" s="524"/>
      <c r="K27" s="524"/>
      <c r="L27" s="524"/>
      <c r="M27" s="30"/>
      <c r="N27" s="30"/>
      <c r="O27" s="30"/>
      <c r="P27" s="30"/>
      <c r="Q27" s="30"/>
      <c r="R27" s="30"/>
      <c r="S27" s="30"/>
      <c r="T27" s="30"/>
      <c r="U27" s="30"/>
      <c r="V27" s="30"/>
      <c r="W27" s="30"/>
      <c r="X27" s="30"/>
      <c r="Y27" s="30"/>
      <c r="Z27" s="30"/>
      <c r="AA27" s="30"/>
      <c r="AB27" s="30"/>
      <c r="AC27" s="30"/>
      <c r="AD27" s="30"/>
    </row>
    <row r="28" spans="1:30" x14ac:dyDescent="0.2">
      <c r="A28" s="527">
        <v>15</v>
      </c>
      <c r="B28" s="531"/>
      <c r="C28" s="539"/>
      <c r="D28" s="135"/>
      <c r="E28" s="532"/>
      <c r="F28" s="538"/>
      <c r="G28" s="524"/>
      <c r="H28" s="524"/>
      <c r="I28" s="524"/>
      <c r="J28" s="524"/>
      <c r="K28" s="524"/>
      <c r="L28" s="524"/>
      <c r="M28" s="30"/>
      <c r="N28" s="30"/>
      <c r="O28" s="30"/>
      <c r="P28" s="30"/>
      <c r="Q28" s="30"/>
      <c r="R28" s="30"/>
      <c r="S28" s="30"/>
      <c r="T28" s="30"/>
      <c r="U28" s="30"/>
      <c r="V28" s="30"/>
      <c r="W28" s="30"/>
      <c r="X28" s="30"/>
      <c r="Y28" s="30"/>
      <c r="Z28" s="30"/>
      <c r="AA28" s="30"/>
      <c r="AB28" s="30"/>
      <c r="AC28" s="30"/>
      <c r="AD28" s="30"/>
    </row>
    <row r="29" spans="1:30" x14ac:dyDescent="0.2">
      <c r="A29" s="527">
        <v>16</v>
      </c>
      <c r="B29" s="531"/>
      <c r="C29" s="539"/>
      <c r="D29" s="135"/>
      <c r="E29" s="532"/>
      <c r="F29" s="538"/>
      <c r="G29" s="524"/>
      <c r="H29" s="524"/>
      <c r="I29" s="524"/>
      <c r="J29" s="524"/>
      <c r="K29" s="524"/>
      <c r="L29" s="524"/>
      <c r="M29" s="30"/>
      <c r="N29" s="30"/>
      <c r="O29" s="30"/>
      <c r="P29" s="30"/>
      <c r="Q29" s="30"/>
      <c r="R29" s="30"/>
      <c r="S29" s="30"/>
      <c r="T29" s="30"/>
      <c r="U29" s="30"/>
      <c r="V29" s="30"/>
      <c r="W29" s="30"/>
      <c r="X29" s="30"/>
      <c r="Y29" s="30"/>
      <c r="Z29" s="30"/>
      <c r="AA29" s="30"/>
      <c r="AB29" s="30"/>
      <c r="AC29" s="30"/>
      <c r="AD29" s="30"/>
    </row>
    <row r="30" spans="1:30" x14ac:dyDescent="0.2">
      <c r="A30" s="527">
        <v>17</v>
      </c>
      <c r="B30" s="531"/>
      <c r="C30" s="539"/>
      <c r="D30" s="135"/>
      <c r="E30" s="532"/>
      <c r="F30" s="538"/>
      <c r="G30" s="524"/>
      <c r="H30" s="524"/>
      <c r="I30" s="524"/>
      <c r="J30" s="524"/>
      <c r="K30" s="524"/>
      <c r="L30" s="524"/>
      <c r="M30" s="30"/>
      <c r="N30" s="30"/>
      <c r="O30" s="30"/>
      <c r="P30" s="30"/>
      <c r="Q30" s="30"/>
      <c r="R30" s="30"/>
      <c r="S30" s="30"/>
      <c r="T30" s="30"/>
      <c r="U30" s="30"/>
      <c r="V30" s="30"/>
      <c r="W30" s="30"/>
      <c r="X30" s="30"/>
      <c r="Y30" s="30"/>
      <c r="Z30" s="30"/>
      <c r="AA30" s="30"/>
      <c r="AB30" s="30"/>
      <c r="AC30" s="30"/>
      <c r="AD30" s="30"/>
    </row>
    <row r="31" spans="1:30" x14ac:dyDescent="0.2">
      <c r="A31" s="527">
        <v>18</v>
      </c>
      <c r="B31" s="531"/>
      <c r="C31" s="539"/>
      <c r="D31" s="135"/>
      <c r="E31" s="532"/>
      <c r="F31" s="538"/>
      <c r="G31" s="524"/>
      <c r="H31" s="524"/>
      <c r="I31" s="524"/>
      <c r="J31" s="524"/>
      <c r="K31" s="524"/>
      <c r="L31" s="524"/>
      <c r="M31" s="30"/>
      <c r="N31" s="30"/>
      <c r="O31" s="30"/>
      <c r="P31" s="30"/>
      <c r="Q31" s="30"/>
      <c r="R31" s="30"/>
      <c r="S31" s="30"/>
      <c r="T31" s="30"/>
      <c r="U31" s="30"/>
      <c r="V31" s="30"/>
      <c r="W31" s="30"/>
      <c r="X31" s="30"/>
      <c r="Y31" s="30"/>
      <c r="Z31" s="30"/>
      <c r="AA31" s="30"/>
      <c r="AB31" s="30"/>
      <c r="AC31" s="30"/>
      <c r="AD31" s="30"/>
    </row>
    <row r="32" spans="1:30" x14ac:dyDescent="0.2">
      <c r="A32" s="527">
        <v>19</v>
      </c>
      <c r="B32" s="531"/>
      <c r="C32" s="539"/>
      <c r="D32" s="135"/>
      <c r="E32" s="532"/>
      <c r="F32" s="538"/>
      <c r="G32" s="524"/>
      <c r="H32" s="524"/>
      <c r="I32" s="524"/>
      <c r="J32" s="524"/>
      <c r="K32" s="524"/>
      <c r="L32" s="524"/>
      <c r="M32" s="30"/>
      <c r="N32" s="30"/>
      <c r="O32" s="30"/>
      <c r="P32" s="30"/>
      <c r="Q32" s="30"/>
      <c r="R32" s="30"/>
      <c r="S32" s="30"/>
      <c r="T32" s="30"/>
      <c r="U32" s="30"/>
      <c r="V32" s="30"/>
      <c r="W32" s="30"/>
      <c r="X32" s="30"/>
      <c r="Y32" s="30"/>
      <c r="Z32" s="30"/>
      <c r="AA32" s="30"/>
      <c r="AB32" s="30"/>
      <c r="AC32" s="30"/>
      <c r="AD32" s="30"/>
    </row>
    <row r="33" spans="1:30" ht="13.5" thickBot="1" x14ac:dyDescent="0.25">
      <c r="A33" s="528">
        <v>20</v>
      </c>
      <c r="B33" s="533"/>
      <c r="C33" s="540"/>
      <c r="D33" s="136"/>
      <c r="E33" s="534"/>
      <c r="F33" s="538"/>
      <c r="G33" s="525"/>
      <c r="H33" s="525"/>
      <c r="I33" s="525"/>
      <c r="J33" s="525"/>
      <c r="K33" s="525"/>
      <c r="L33" s="525"/>
      <c r="M33" s="30"/>
      <c r="N33" s="30"/>
      <c r="O33" s="30"/>
      <c r="P33" s="30"/>
      <c r="Q33" s="30"/>
      <c r="R33" s="30"/>
      <c r="S33" s="30"/>
      <c r="T33" s="30"/>
      <c r="U33" s="30"/>
      <c r="V33" s="30"/>
      <c r="W33" s="30"/>
      <c r="X33" s="30"/>
      <c r="Y33" s="30"/>
      <c r="Z33" s="30"/>
      <c r="AA33" s="30"/>
      <c r="AB33" s="30"/>
      <c r="AC33" s="30"/>
      <c r="AD33" s="30"/>
    </row>
    <row r="34" spans="1:30" ht="16.5" customHeight="1" x14ac:dyDescent="0.25">
      <c r="A34" s="333"/>
      <c r="B34" s="30"/>
      <c r="C34" s="1304"/>
      <c r="D34" s="1305"/>
      <c r="E34" s="1305"/>
      <c r="F34" s="30"/>
      <c r="G34" s="46"/>
      <c r="H34" s="46"/>
      <c r="I34" s="46"/>
      <c r="J34" s="46"/>
      <c r="K34" s="46"/>
      <c r="L34" s="46"/>
      <c r="M34" s="30"/>
      <c r="N34" s="30"/>
      <c r="O34" s="30"/>
      <c r="P34" s="30"/>
      <c r="Q34" s="30"/>
      <c r="R34" s="30"/>
      <c r="S34" s="30"/>
      <c r="T34" s="30"/>
      <c r="U34" s="30"/>
      <c r="V34" s="30"/>
      <c r="W34" s="30"/>
      <c r="X34" s="30"/>
      <c r="Y34" s="30"/>
      <c r="Z34" s="30"/>
      <c r="AA34" s="30"/>
      <c r="AB34" s="30"/>
      <c r="AC34" s="30"/>
      <c r="AD34" s="30"/>
    </row>
    <row r="35" spans="1:30" s="17" customFormat="1" x14ac:dyDescent="0.2">
      <c r="A35" s="334" t="s">
        <v>219</v>
      </c>
      <c r="B35" s="30"/>
      <c r="C35" s="46"/>
      <c r="D35" s="46"/>
      <c r="E35" s="46"/>
      <c r="F35" s="46"/>
      <c r="G35" s="544"/>
      <c r="H35" s="544"/>
      <c r="I35" s="544"/>
      <c r="J35" s="544"/>
      <c r="K35" s="544"/>
      <c r="L35" s="101"/>
      <c r="M35" s="46"/>
      <c r="N35" s="46"/>
      <c r="O35" s="46"/>
      <c r="P35" s="46"/>
      <c r="Q35" s="46"/>
      <c r="R35" s="46"/>
      <c r="S35" s="46"/>
      <c r="T35" s="46"/>
      <c r="U35" s="46"/>
      <c r="V35" s="46"/>
      <c r="W35" s="46"/>
      <c r="X35" s="46"/>
      <c r="Y35" s="46"/>
      <c r="Z35" s="46"/>
      <c r="AA35" s="46"/>
      <c r="AB35" s="46"/>
      <c r="AC35" s="46"/>
      <c r="AD35" s="46"/>
    </row>
    <row r="36" spans="1:30" s="17" customFormat="1" ht="15.75" customHeight="1" x14ac:dyDescent="0.2">
      <c r="A36" s="334"/>
      <c r="B36" s="100" t="s">
        <v>0</v>
      </c>
      <c r="C36" s="46"/>
      <c r="D36" s="46"/>
      <c r="E36" s="46"/>
      <c r="F36" s="46"/>
      <c r="G36" s="544"/>
      <c r="H36" s="544"/>
      <c r="I36" s="544"/>
      <c r="J36" s="544"/>
      <c r="K36" s="544"/>
      <c r="L36" s="100"/>
      <c r="M36" s="46"/>
      <c r="N36" s="100"/>
      <c r="O36" s="46"/>
      <c r="P36" s="46"/>
      <c r="Q36" s="46"/>
      <c r="R36" s="46"/>
      <c r="S36" s="46"/>
      <c r="T36" s="46"/>
      <c r="U36" s="46"/>
      <c r="V36" s="46"/>
      <c r="W36" s="46"/>
      <c r="X36" s="46"/>
      <c r="Y36" s="46"/>
      <c r="Z36" s="46"/>
      <c r="AA36" s="46"/>
      <c r="AB36" s="46"/>
      <c r="AC36" s="46"/>
      <c r="AD36" s="46"/>
    </row>
    <row r="37" spans="1:30" s="100" customFormat="1" ht="13.5" customHeight="1" x14ac:dyDescent="0.2">
      <c r="A37" s="563"/>
      <c r="B37" s="561" t="s">
        <v>97</v>
      </c>
      <c r="C37" s="544"/>
      <c r="D37" s="544"/>
      <c r="E37" s="544"/>
      <c r="F37" s="544"/>
      <c r="G37" s="544"/>
      <c r="H37" s="544"/>
      <c r="I37" s="544"/>
      <c r="J37" s="544"/>
      <c r="K37" s="544"/>
    </row>
    <row r="38" spans="1:30" s="100" customFormat="1" ht="14.25" customHeight="1" x14ac:dyDescent="0.2">
      <c r="A38" s="563"/>
      <c r="B38" s="561" t="s">
        <v>42</v>
      </c>
      <c r="C38" s="544"/>
      <c r="D38" s="544"/>
      <c r="E38" s="544"/>
      <c r="F38" s="544"/>
      <c r="G38" s="335"/>
      <c r="H38" s="335"/>
      <c r="I38" s="335"/>
      <c r="J38" s="335"/>
      <c r="K38" s="335"/>
      <c r="L38" s="339"/>
    </row>
    <row r="39" spans="1:30" s="25" customFormat="1" ht="11.25" customHeight="1" x14ac:dyDescent="0.2">
      <c r="A39" s="336"/>
      <c r="B39" s="337"/>
      <c r="C39" s="338"/>
      <c r="D39" s="338"/>
      <c r="E39" s="338"/>
      <c r="F39" s="338"/>
      <c r="G39" s="338"/>
      <c r="H39" s="338"/>
      <c r="I39" s="338"/>
      <c r="J39" s="338"/>
      <c r="K39" s="339"/>
      <c r="L39" s="339"/>
      <c r="M39" s="339"/>
      <c r="N39" s="100"/>
      <c r="O39" s="100"/>
      <c r="P39" s="100"/>
      <c r="Q39" s="100"/>
      <c r="R39" s="100"/>
      <c r="S39" s="100"/>
      <c r="T39" s="100"/>
      <c r="U39" s="100"/>
      <c r="V39" s="100"/>
      <c r="W39" s="100"/>
      <c r="X39" s="100"/>
      <c r="Y39" s="100"/>
      <c r="Z39" s="100"/>
      <c r="AA39" s="100"/>
      <c r="AB39" s="100"/>
      <c r="AC39" s="100"/>
      <c r="AD39" s="100"/>
    </row>
    <row r="40" spans="1:30" s="25" customFormat="1" x14ac:dyDescent="0.2">
      <c r="A40" s="340"/>
      <c r="B40" s="338"/>
      <c r="C40" s="338"/>
      <c r="D40" s="338"/>
      <c r="E40" s="338"/>
      <c r="F40" s="338"/>
      <c r="G40" s="339"/>
      <c r="H40" s="339"/>
      <c r="I40" s="339"/>
      <c r="J40" s="339"/>
      <c r="K40" s="339"/>
      <c r="L40" s="339"/>
      <c r="M40" s="339"/>
      <c r="N40" s="100"/>
      <c r="O40" s="100"/>
      <c r="P40" s="100"/>
      <c r="Q40" s="100"/>
      <c r="R40" s="100"/>
      <c r="S40" s="100"/>
      <c r="T40" s="100"/>
      <c r="U40" s="100"/>
      <c r="V40" s="100"/>
      <c r="W40" s="100"/>
      <c r="X40" s="100"/>
      <c r="Y40" s="100"/>
      <c r="Z40" s="100"/>
      <c r="AA40" s="100"/>
      <c r="AB40" s="100"/>
      <c r="AC40" s="100"/>
      <c r="AD40" s="100"/>
    </row>
    <row r="41" spans="1:30" s="25" customFormat="1" x14ac:dyDescent="0.2">
      <c r="A41" s="339"/>
      <c r="B41" s="339"/>
      <c r="C41" s="339"/>
      <c r="D41" s="339"/>
      <c r="E41" s="339"/>
      <c r="F41" s="339"/>
      <c r="G41" s="113"/>
      <c r="H41" s="100"/>
      <c r="I41" s="100"/>
      <c r="J41" s="100"/>
      <c r="K41" s="100"/>
      <c r="L41" s="100"/>
      <c r="M41" s="339"/>
      <c r="N41" s="100"/>
      <c r="O41" s="100"/>
      <c r="P41" s="100"/>
      <c r="Q41" s="100"/>
      <c r="R41" s="100"/>
      <c r="S41" s="100"/>
      <c r="T41" s="100"/>
      <c r="U41" s="100"/>
      <c r="V41" s="100"/>
      <c r="W41" s="100"/>
      <c r="X41" s="100"/>
      <c r="Y41" s="100"/>
      <c r="Z41" s="100"/>
      <c r="AA41" s="100"/>
      <c r="AB41" s="100"/>
      <c r="AC41" s="100"/>
      <c r="AD41" s="100"/>
    </row>
    <row r="42" spans="1:30" s="25" customFormat="1" ht="15.75" x14ac:dyDescent="0.2">
      <c r="A42" s="100"/>
      <c r="B42" s="113"/>
      <c r="C42" s="113"/>
      <c r="D42" s="113"/>
      <c r="E42" s="113"/>
      <c r="F42" s="113"/>
      <c r="G42" s="567"/>
      <c r="H42" s="30"/>
      <c r="I42" s="30"/>
      <c r="J42" s="30"/>
      <c r="K42" s="30"/>
      <c r="L42" s="30"/>
      <c r="M42" s="100"/>
      <c r="N42" s="100"/>
      <c r="O42" s="100"/>
      <c r="P42" s="100"/>
      <c r="Q42" s="100"/>
      <c r="R42" s="100"/>
      <c r="S42" s="100"/>
      <c r="T42" s="100"/>
      <c r="U42" s="100"/>
      <c r="V42" s="100"/>
      <c r="W42" s="100"/>
      <c r="X42" s="100"/>
      <c r="Y42" s="100"/>
      <c r="Z42" s="100"/>
      <c r="AA42" s="100"/>
      <c r="AB42" s="100"/>
      <c r="AC42" s="100"/>
      <c r="AD42" s="100"/>
    </row>
    <row r="43" spans="1:30" ht="15.75" x14ac:dyDescent="0.2">
      <c r="A43" s="566"/>
      <c r="B43" s="567"/>
      <c r="C43" s="567"/>
      <c r="D43" s="567"/>
      <c r="E43" s="567"/>
      <c r="F43" s="567"/>
      <c r="G43" s="30"/>
      <c r="H43" s="30"/>
      <c r="I43" s="30"/>
      <c r="J43" s="30"/>
      <c r="K43" s="30"/>
      <c r="L43" s="30"/>
      <c r="M43" s="30"/>
      <c r="N43" s="30"/>
      <c r="O43" s="30"/>
      <c r="P43" s="30"/>
      <c r="Q43" s="30"/>
      <c r="R43" s="30"/>
      <c r="S43" s="30"/>
      <c r="T43" s="30"/>
      <c r="U43" s="30"/>
      <c r="V43" s="30"/>
      <c r="W43" s="30"/>
      <c r="X43" s="30"/>
      <c r="Y43" s="30"/>
      <c r="Z43" s="30"/>
      <c r="AA43" s="30"/>
      <c r="AB43" s="30"/>
      <c r="AC43" s="30"/>
      <c r="AD43" s="30"/>
    </row>
    <row r="44" spans="1:30" x14ac:dyDescent="0.2">
      <c r="A44" s="568"/>
      <c r="B44" s="30"/>
      <c r="C44" s="30"/>
      <c r="D44" s="30"/>
      <c r="E44" s="30"/>
      <c r="F44" s="30"/>
      <c r="G44" s="569"/>
      <c r="H44" s="569"/>
      <c r="I44" s="569"/>
      <c r="J44" s="569"/>
      <c r="K44" s="569"/>
      <c r="L44" s="30"/>
      <c r="M44" s="30"/>
      <c r="N44" s="30"/>
      <c r="O44" s="30"/>
      <c r="P44" s="30"/>
      <c r="Q44" s="30"/>
      <c r="R44" s="30"/>
      <c r="S44" s="30"/>
      <c r="T44" s="30"/>
      <c r="U44" s="30"/>
      <c r="V44" s="30"/>
      <c r="W44" s="30"/>
      <c r="X44" s="30"/>
      <c r="Y44" s="30"/>
      <c r="Z44" s="30"/>
      <c r="AA44" s="30"/>
      <c r="AB44" s="30"/>
      <c r="AC44" s="30"/>
      <c r="AD44" s="30"/>
    </row>
    <row r="45" spans="1:30" x14ac:dyDescent="0.2">
      <c r="A45" s="570"/>
      <c r="B45" s="571"/>
      <c r="C45" s="571"/>
      <c r="D45" s="569"/>
      <c r="E45" s="569"/>
      <c r="F45" s="569"/>
      <c r="G45" s="569"/>
      <c r="H45" s="569"/>
      <c r="I45" s="569"/>
      <c r="J45" s="569"/>
      <c r="K45" s="569"/>
      <c r="L45" s="30"/>
      <c r="M45" s="30"/>
      <c r="N45" s="30"/>
      <c r="O45" s="30"/>
      <c r="P45" s="30"/>
      <c r="Q45" s="30"/>
      <c r="R45" s="30"/>
      <c r="S45" s="30"/>
      <c r="T45" s="30"/>
      <c r="U45" s="30"/>
      <c r="V45" s="30"/>
      <c r="W45" s="30"/>
      <c r="X45" s="30"/>
      <c r="Y45" s="30"/>
      <c r="Z45" s="30"/>
      <c r="AA45" s="30"/>
      <c r="AB45" s="30"/>
      <c r="AC45" s="30"/>
      <c r="AD45" s="30"/>
    </row>
    <row r="46" spans="1:30" ht="15.75" x14ac:dyDescent="0.2">
      <c r="A46" s="570"/>
      <c r="B46" s="571"/>
      <c r="C46" s="571"/>
      <c r="D46" s="569"/>
      <c r="E46" s="569"/>
      <c r="F46" s="569"/>
      <c r="G46" s="572"/>
      <c r="H46" s="118"/>
      <c r="I46" s="118"/>
      <c r="J46" s="118"/>
      <c r="K46" s="118"/>
      <c r="L46" s="30"/>
      <c r="M46" s="30"/>
      <c r="N46" s="30"/>
      <c r="O46" s="30"/>
      <c r="P46" s="30"/>
      <c r="Q46" s="30"/>
      <c r="R46" s="30"/>
      <c r="S46" s="30"/>
      <c r="T46" s="30"/>
      <c r="U46" s="30"/>
      <c r="V46" s="30"/>
      <c r="W46" s="30"/>
      <c r="X46" s="30"/>
      <c r="Y46" s="30"/>
      <c r="Z46" s="30"/>
      <c r="AA46" s="30"/>
      <c r="AB46" s="30"/>
      <c r="AC46" s="30"/>
      <c r="AD46" s="30"/>
    </row>
    <row r="47" spans="1:30" ht="15.75" x14ac:dyDescent="0.2">
      <c r="A47" s="573"/>
      <c r="B47" s="479"/>
      <c r="C47" s="479"/>
      <c r="D47" s="572"/>
      <c r="E47" s="572"/>
      <c r="F47" s="572"/>
      <c r="G47" s="572"/>
      <c r="H47" s="118"/>
      <c r="I47" s="118"/>
      <c r="J47" s="118"/>
      <c r="K47" s="118"/>
      <c r="L47" s="30"/>
      <c r="M47" s="30"/>
      <c r="N47" s="30"/>
      <c r="O47" s="30"/>
      <c r="P47" s="30"/>
      <c r="Q47" s="30"/>
      <c r="R47" s="30"/>
      <c r="S47" s="30"/>
      <c r="T47" s="30"/>
      <c r="U47" s="30"/>
      <c r="V47" s="30"/>
      <c r="W47" s="30"/>
      <c r="X47" s="30"/>
      <c r="Y47" s="30"/>
      <c r="Z47" s="30"/>
      <c r="AA47" s="30"/>
      <c r="AB47" s="30"/>
      <c r="AC47" s="30"/>
      <c r="AD47" s="30"/>
    </row>
    <row r="48" spans="1:30" ht="15.75" x14ac:dyDescent="0.2">
      <c r="A48" s="573"/>
      <c r="B48" s="479"/>
      <c r="C48" s="479"/>
      <c r="D48" s="572"/>
      <c r="E48" s="572"/>
      <c r="F48" s="572"/>
      <c r="G48" s="572"/>
      <c r="H48" s="118"/>
      <c r="I48" s="118"/>
      <c r="J48" s="118"/>
      <c r="K48" s="118"/>
      <c r="L48" s="30"/>
      <c r="M48" s="30"/>
      <c r="N48" s="30"/>
      <c r="O48" s="30"/>
      <c r="P48" s="30"/>
      <c r="Q48" s="30"/>
      <c r="R48" s="30"/>
      <c r="S48" s="30"/>
      <c r="T48" s="30"/>
      <c r="U48" s="30"/>
      <c r="V48" s="30"/>
      <c r="W48" s="30"/>
      <c r="X48" s="30"/>
      <c r="Y48" s="30"/>
      <c r="Z48" s="30"/>
      <c r="AA48" s="30"/>
      <c r="AB48" s="30"/>
      <c r="AC48" s="30"/>
      <c r="AD48" s="30"/>
    </row>
    <row r="49" spans="1:30" ht="15.75" x14ac:dyDescent="0.2">
      <c r="A49" s="573"/>
      <c r="B49" s="479"/>
      <c r="C49" s="479"/>
      <c r="D49" s="572"/>
      <c r="E49" s="572"/>
      <c r="F49" s="572"/>
      <c r="G49" s="572"/>
      <c r="H49" s="118"/>
      <c r="I49" s="118"/>
      <c r="J49" s="118"/>
      <c r="K49" s="118"/>
      <c r="L49" s="30"/>
      <c r="M49" s="30"/>
      <c r="N49" s="30"/>
      <c r="O49" s="30"/>
      <c r="P49" s="30"/>
      <c r="Q49" s="30"/>
      <c r="R49" s="30"/>
      <c r="S49" s="30"/>
      <c r="T49" s="30"/>
      <c r="U49" s="30"/>
      <c r="V49" s="30"/>
      <c r="W49" s="30"/>
      <c r="X49" s="30"/>
      <c r="Y49" s="30"/>
      <c r="Z49" s="30"/>
      <c r="AA49" s="30"/>
      <c r="AB49" s="30"/>
      <c r="AC49" s="30"/>
      <c r="AD49" s="30"/>
    </row>
    <row r="50" spans="1:30" ht="15.75" x14ac:dyDescent="0.2">
      <c r="A50" s="573"/>
      <c r="B50" s="479"/>
      <c r="C50" s="479"/>
      <c r="D50" s="572"/>
      <c r="E50" s="572"/>
      <c r="F50" s="572"/>
      <c r="G50" s="572"/>
      <c r="H50" s="118"/>
      <c r="I50" s="118"/>
      <c r="J50" s="118"/>
      <c r="K50" s="118"/>
      <c r="L50" s="30"/>
      <c r="M50" s="30"/>
      <c r="N50" s="30"/>
      <c r="O50" s="30"/>
      <c r="P50" s="30"/>
      <c r="Q50" s="30"/>
      <c r="R50" s="30"/>
      <c r="S50" s="30"/>
      <c r="T50" s="30"/>
      <c r="U50" s="30"/>
      <c r="V50" s="30"/>
      <c r="W50" s="30"/>
      <c r="X50" s="30"/>
      <c r="Y50" s="30"/>
      <c r="Z50" s="30"/>
      <c r="AA50" s="30"/>
      <c r="AB50" s="30"/>
      <c r="AC50" s="30"/>
      <c r="AD50" s="30"/>
    </row>
    <row r="51" spans="1:30" ht="15.75" x14ac:dyDescent="0.2">
      <c r="A51" s="573"/>
      <c r="B51" s="479"/>
      <c r="C51" s="479"/>
      <c r="D51" s="572"/>
      <c r="E51" s="572"/>
      <c r="F51" s="572"/>
      <c r="G51" s="572"/>
      <c r="H51" s="118"/>
      <c r="I51" s="118"/>
      <c r="J51" s="118"/>
      <c r="K51" s="118"/>
      <c r="L51" s="30"/>
      <c r="M51" s="30"/>
      <c r="N51" s="30"/>
      <c r="O51" s="30"/>
      <c r="P51" s="30"/>
      <c r="Q51" s="30"/>
      <c r="R51" s="30"/>
      <c r="S51" s="30"/>
      <c r="T51" s="30"/>
      <c r="U51" s="30"/>
      <c r="V51" s="30"/>
      <c r="W51" s="30"/>
      <c r="X51" s="30"/>
      <c r="Y51" s="30"/>
      <c r="Z51" s="30"/>
      <c r="AA51" s="30"/>
      <c r="AB51" s="30"/>
      <c r="AC51" s="30"/>
      <c r="AD51" s="30"/>
    </row>
    <row r="52" spans="1:30" ht="15.75" x14ac:dyDescent="0.2">
      <c r="A52" s="573"/>
      <c r="B52" s="479"/>
      <c r="C52" s="479"/>
      <c r="D52" s="572"/>
      <c r="E52" s="572"/>
      <c r="F52" s="572"/>
      <c r="G52" s="30"/>
      <c r="H52" s="30"/>
      <c r="I52" s="30"/>
      <c r="J52" s="30"/>
      <c r="K52" s="30"/>
      <c r="L52" s="30"/>
      <c r="M52" s="30"/>
      <c r="N52" s="30"/>
      <c r="O52" s="30"/>
      <c r="P52" s="30"/>
      <c r="Q52" s="30"/>
      <c r="R52" s="30"/>
      <c r="S52" s="30"/>
      <c r="T52" s="30"/>
      <c r="U52" s="30"/>
      <c r="V52" s="30"/>
      <c r="W52" s="30"/>
      <c r="X52" s="30"/>
      <c r="Y52" s="30"/>
      <c r="Z52" s="30"/>
      <c r="AA52" s="30"/>
      <c r="AB52" s="30"/>
      <c r="AC52" s="30"/>
      <c r="AD52" s="30"/>
    </row>
    <row r="53" spans="1:30" x14ac:dyDescent="0.2">
      <c r="A53" s="30"/>
      <c r="B53" s="30"/>
      <c r="C53" s="574"/>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row>
    <row r="54" spans="1:30" ht="15.75" x14ac:dyDescent="0.25">
      <c r="A54" s="453"/>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row>
    <row r="55" spans="1:30" x14ac:dyDescent="0.2">
      <c r="A55" s="334"/>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row>
    <row r="56" spans="1:30" x14ac:dyDescent="0.2">
      <c r="A56" s="30"/>
      <c r="B56" s="575"/>
      <c r="C56" s="30"/>
      <c r="D56" s="30"/>
      <c r="E56" s="30"/>
      <c r="F56" s="30"/>
      <c r="G56" s="455"/>
      <c r="H56" s="455"/>
      <c r="I56" s="455"/>
      <c r="J56" s="455"/>
      <c r="K56" s="455"/>
      <c r="L56" s="30"/>
      <c r="M56" s="30"/>
      <c r="N56" s="30"/>
      <c r="O56" s="30"/>
      <c r="P56" s="30"/>
      <c r="Q56" s="30"/>
      <c r="R56" s="30"/>
      <c r="S56" s="30"/>
      <c r="T56" s="30"/>
      <c r="U56" s="30"/>
      <c r="V56" s="30"/>
      <c r="W56" s="30"/>
      <c r="X56" s="30"/>
      <c r="Y56" s="30"/>
      <c r="Z56" s="30"/>
      <c r="AA56" s="30"/>
      <c r="AB56" s="30"/>
      <c r="AC56" s="30"/>
      <c r="AD56" s="30"/>
    </row>
    <row r="57" spans="1:30" x14ac:dyDescent="0.2">
      <c r="A57" s="30"/>
      <c r="B57" s="455"/>
      <c r="C57" s="455"/>
      <c r="D57" s="455"/>
      <c r="E57" s="455"/>
      <c r="F57" s="455"/>
      <c r="G57" s="30"/>
      <c r="H57" s="30"/>
      <c r="I57" s="30"/>
      <c r="J57" s="30"/>
      <c r="K57" s="30"/>
      <c r="L57" s="30"/>
      <c r="M57" s="30"/>
      <c r="N57" s="30"/>
      <c r="O57" s="30"/>
      <c r="P57" s="30"/>
      <c r="Q57" s="30"/>
      <c r="R57" s="30"/>
      <c r="S57" s="30"/>
      <c r="T57" s="30"/>
      <c r="U57" s="30"/>
      <c r="V57" s="30"/>
      <c r="W57" s="30"/>
      <c r="X57" s="30"/>
      <c r="Y57" s="30"/>
      <c r="Z57" s="30"/>
      <c r="AA57" s="30"/>
      <c r="AB57" s="30"/>
      <c r="AC57" s="30"/>
      <c r="AD57" s="30"/>
    </row>
    <row r="58" spans="1:30" x14ac:dyDescent="0.2">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row>
    <row r="59" spans="1:30" x14ac:dyDescent="0.2">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row>
    <row r="60" spans="1:30" x14ac:dyDescent="0.2">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row>
    <row r="61" spans="1:30" x14ac:dyDescent="0.2">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row>
    <row r="62" spans="1:30" x14ac:dyDescent="0.2">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row>
    <row r="63" spans="1:30" x14ac:dyDescent="0.2">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row>
    <row r="64" spans="1:30" x14ac:dyDescent="0.2">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row>
    <row r="65" spans="1:30" x14ac:dyDescent="0.2">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row>
    <row r="66" spans="1:30" x14ac:dyDescent="0.2">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row>
    <row r="67" spans="1:30" x14ac:dyDescent="0.2">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row>
    <row r="68" spans="1:30" x14ac:dyDescent="0.2">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row>
    <row r="69" spans="1:30" x14ac:dyDescent="0.2">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row>
    <row r="70" spans="1:30" x14ac:dyDescent="0.2">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row>
    <row r="71" spans="1:30" x14ac:dyDescent="0.2">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row>
    <row r="72" spans="1:30" x14ac:dyDescent="0.2">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row>
    <row r="73" spans="1:30" x14ac:dyDescent="0.2">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row>
    <row r="74" spans="1:30" x14ac:dyDescent="0.2">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row>
    <row r="75" spans="1:30" x14ac:dyDescent="0.2">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row>
    <row r="76" spans="1:30" x14ac:dyDescent="0.2">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row>
    <row r="77" spans="1:30" x14ac:dyDescent="0.2">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row>
    <row r="78" spans="1:30" x14ac:dyDescent="0.2">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row>
    <row r="79" spans="1:30" x14ac:dyDescent="0.2">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row>
    <row r="80" spans="1:30" x14ac:dyDescent="0.2">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row>
    <row r="81" spans="1:30" x14ac:dyDescent="0.2">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row>
    <row r="82" spans="1:30" x14ac:dyDescent="0.2">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row>
    <row r="83" spans="1:30" x14ac:dyDescent="0.2">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row>
    <row r="84" spans="1:30" x14ac:dyDescent="0.2">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row>
    <row r="85" spans="1:30" x14ac:dyDescent="0.2">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row>
    <row r="86" spans="1:30" x14ac:dyDescent="0.2">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row>
    <row r="87" spans="1:30" x14ac:dyDescent="0.2">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row>
    <row r="88" spans="1:30" x14ac:dyDescent="0.2">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row>
  </sheetData>
  <sheetProtection algorithmName="SHA-512" hashValue="6r9WlOjtYCJBCsBFPhtLjo76B+Yezp27pJRqwPftdTtkHK+XjNJPcMPGXVv3U5IsinaMyq2cq+Hhm3A6OCQFSQ==" saltValue="kh59GDUbHGA9AlDKYl9zkw==" spinCount="100000" sheet="1" objects="1" scenarios="1"/>
  <protectedRanges>
    <protectedRange sqref="B14:F33" name="Range1"/>
  </protectedRanges>
  <sortState xmlns:xlrd2="http://schemas.microsoft.com/office/spreadsheetml/2017/richdata2" ref="P14:P23">
    <sortCondition ref="P14:P23"/>
  </sortState>
  <mergeCells count="11">
    <mergeCell ref="C34:E34"/>
    <mergeCell ref="B9:L9"/>
    <mergeCell ref="B10:L10"/>
    <mergeCell ref="G12:L12"/>
    <mergeCell ref="A12:E12"/>
    <mergeCell ref="G16:L16"/>
    <mergeCell ref="B1:L1"/>
    <mergeCell ref="B3:L3"/>
    <mergeCell ref="B5:L5"/>
    <mergeCell ref="B6:G6"/>
    <mergeCell ref="B7:H7"/>
  </mergeCells>
  <phoneticPr fontId="19" type="noConversion"/>
  <dataValidations count="4">
    <dataValidation type="list" allowBlank="1" showInputMessage="1" showErrorMessage="1" sqref="B14:B33" xr:uid="{00000000-0002-0000-0700-000000000000}">
      <formula1>$N$14:$N$16</formula1>
    </dataValidation>
    <dataValidation type="list" allowBlank="1" showInputMessage="1" showErrorMessage="1" sqref="C15:C33" xr:uid="{00000000-0002-0000-0700-000001000000}">
      <formula1>$O$14:$O$19</formula1>
    </dataValidation>
    <dataValidation type="list" allowBlank="1" showInputMessage="1" showErrorMessage="1" sqref="D14:D33" xr:uid="{00000000-0002-0000-0700-000002000000}">
      <formula1>$P$14:$P$23</formula1>
    </dataValidation>
    <dataValidation type="list" allowBlank="1" showInputMessage="1" showErrorMessage="1" sqref="C14" xr:uid="{742E5342-E31D-420A-881D-152AE7FED24F}">
      <formula1>$O$14:$O$20</formula1>
    </dataValidation>
  </dataValidations>
  <printOptions horizontalCentered="1" verticalCentered="1"/>
  <pageMargins left="0.25" right="0.25" top="0.75" bottom="0.75" header="0.3" footer="0.3"/>
  <pageSetup scale="95" fitToWidth="0" fitToHeight="0" orientation="landscape" verticalDpi="300" r:id="rId1"/>
  <extLst>
    <ext xmlns:mx="http://schemas.microsoft.com/office/mac/excel/2008/main" uri="http://schemas.microsoft.com/office/mac/excel/2008/main">
      <mx:PLV Mode="1"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fitToPage="1"/>
  </sheetPr>
  <dimension ref="A1:DR41"/>
  <sheetViews>
    <sheetView view="pageLayout" topLeftCell="A10" zoomScaleSheetLayoutView="50" workbookViewId="0">
      <selection activeCell="I23" sqref="I23"/>
    </sheetView>
  </sheetViews>
  <sheetFormatPr defaultColWidth="8.85546875" defaultRowHeight="12.75" x14ac:dyDescent="0.2"/>
  <cols>
    <col min="1" max="1" width="2.85546875" customWidth="1"/>
    <col min="2" max="2" width="20.42578125" customWidth="1"/>
    <col min="3" max="3" width="14.28515625" customWidth="1"/>
    <col min="4" max="4" width="11.85546875" customWidth="1"/>
    <col min="5" max="5" width="12.28515625" customWidth="1"/>
    <col min="6" max="7" width="11.85546875" customWidth="1"/>
    <col min="8" max="8" width="12.85546875" customWidth="1"/>
    <col min="9" max="9" width="11.42578125" customWidth="1"/>
    <col min="10" max="10" width="14.85546875" customWidth="1"/>
    <col min="11" max="11" width="12.7109375" bestFit="1" customWidth="1"/>
    <col min="12" max="12" width="9.7109375" customWidth="1"/>
    <col min="13" max="13" width="10.140625" customWidth="1"/>
    <col min="14" max="14" width="7.140625" customWidth="1"/>
    <col min="15" max="15" width="6" customWidth="1"/>
    <col min="16" max="16" width="8.28515625" customWidth="1"/>
  </cols>
  <sheetData>
    <row r="1" spans="1:122" ht="18.75" customHeight="1" x14ac:dyDescent="0.2">
      <c r="B1" s="1301" t="str">
        <f>'1. Prelim'!B1:F1</f>
        <v>RPS/APS/CES 2018 Annual Compliance Workbook</v>
      </c>
      <c r="C1" s="1301"/>
      <c r="D1" s="1301"/>
      <c r="E1" s="1301"/>
      <c r="F1" s="1301"/>
      <c r="G1" s="1301"/>
      <c r="H1" s="1301"/>
      <c r="I1" s="1301"/>
      <c r="J1" s="1301"/>
      <c r="K1" s="1301"/>
      <c r="L1" s="1301"/>
      <c r="M1" s="1301"/>
      <c r="N1" s="328"/>
    </row>
    <row r="2" spans="1:122" ht="11.25" customHeight="1" thickBot="1" x14ac:dyDescent="0.3">
      <c r="A2" s="96"/>
      <c r="B2" s="33"/>
      <c r="C2" s="33"/>
      <c r="D2" s="33"/>
      <c r="E2" s="97"/>
      <c r="F2" s="33"/>
      <c r="G2" s="33"/>
      <c r="H2" s="33"/>
      <c r="I2" s="30"/>
      <c r="J2" s="30"/>
      <c r="K2" s="30"/>
      <c r="L2" s="30"/>
      <c r="M2" s="30"/>
      <c r="N2" s="30"/>
    </row>
    <row r="3" spans="1:122" s="63" customFormat="1" ht="15" customHeight="1" thickBot="1" x14ac:dyDescent="0.25">
      <c r="A3" s="76"/>
      <c r="B3" s="1232" t="s">
        <v>640</v>
      </c>
      <c r="C3" s="1233"/>
      <c r="D3" s="1233"/>
      <c r="E3" s="1233"/>
      <c r="F3" s="1233"/>
      <c r="G3" s="1233"/>
      <c r="H3" s="1233"/>
      <c r="I3" s="1233"/>
      <c r="J3" s="1233"/>
      <c r="K3" s="1233"/>
      <c r="L3" s="1233"/>
      <c r="M3" s="1234"/>
      <c r="N3" s="76"/>
    </row>
    <row r="4" spans="1:122" s="76" customFormat="1" ht="11.25" customHeight="1" thickBot="1" x14ac:dyDescent="0.25">
      <c r="B4" s="77" t="s">
        <v>202</v>
      </c>
      <c r="C4" s="77"/>
      <c r="D4" s="77"/>
      <c r="E4" s="77"/>
      <c r="F4" s="77"/>
      <c r="G4" s="77"/>
      <c r="H4" s="68"/>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row>
    <row r="5" spans="1:122" ht="22.5" customHeight="1" thickBot="1" x14ac:dyDescent="0.3">
      <c r="A5" s="61"/>
      <c r="B5" s="1211">
        <f>'0. FilerInfo'!C14</f>
        <v>0</v>
      </c>
      <c r="C5" s="1284"/>
      <c r="D5" s="1284"/>
      <c r="E5" s="1284"/>
      <c r="F5" s="1284"/>
      <c r="G5" s="1284"/>
      <c r="H5" s="1284"/>
      <c r="I5" s="1284"/>
      <c r="J5" s="1284"/>
      <c r="K5" s="1284"/>
      <c r="L5" s="1284"/>
      <c r="M5" s="1285"/>
    </row>
    <row r="6" spans="1:122" s="5" customFormat="1" ht="6.75" customHeight="1" x14ac:dyDescent="0.25">
      <c r="A6" s="61"/>
      <c r="B6" s="1214"/>
      <c r="C6" s="1214"/>
      <c r="D6" s="1214"/>
      <c r="E6" s="1214"/>
      <c r="F6" s="1214"/>
      <c r="G6" s="33"/>
      <c r="H6" s="33"/>
      <c r="I6" s="33"/>
      <c r="J6" s="33"/>
      <c r="K6" s="33"/>
      <c r="L6" s="33"/>
      <c r="M6" s="33"/>
      <c r="N6" s="33"/>
    </row>
    <row r="7" spans="1:122" s="5" customFormat="1" ht="15" customHeight="1" x14ac:dyDescent="0.25">
      <c r="A7" s="33"/>
      <c r="B7" s="1323" t="s">
        <v>824</v>
      </c>
      <c r="C7" s="1323"/>
      <c r="D7" s="1323"/>
      <c r="E7" s="1323"/>
      <c r="F7" s="1323"/>
      <c r="G7" s="1323"/>
      <c r="H7" s="1323"/>
      <c r="I7" s="1323"/>
      <c r="J7" s="1323"/>
      <c r="K7" s="1323"/>
      <c r="L7" s="1323"/>
      <c r="M7" s="1323"/>
      <c r="N7" s="33"/>
    </row>
    <row r="8" spans="1:122" s="5" customFormat="1" ht="7.5" customHeight="1" thickBot="1" x14ac:dyDescent="0.3">
      <c r="A8" s="33"/>
      <c r="B8" s="327"/>
      <c r="C8" s="79"/>
      <c r="D8" s="79"/>
      <c r="E8" s="79"/>
      <c r="F8" s="79"/>
      <c r="G8" s="79"/>
      <c r="H8" s="79"/>
      <c r="I8" s="33"/>
      <c r="J8" s="33"/>
      <c r="K8" s="33"/>
      <c r="L8" s="33"/>
      <c r="M8" s="33"/>
      <c r="N8" s="33"/>
    </row>
    <row r="9" spans="1:122" s="1" customFormat="1" ht="22.5" customHeight="1" thickBot="1" x14ac:dyDescent="0.25">
      <c r="A9" s="116"/>
      <c r="B9" s="1320" t="s">
        <v>432</v>
      </c>
      <c r="C9" s="1321"/>
      <c r="D9" s="1321"/>
      <c r="E9" s="1321"/>
      <c r="F9" s="1321"/>
      <c r="G9" s="1321"/>
      <c r="H9" s="1321"/>
      <c r="I9" s="1321"/>
      <c r="J9" s="1321"/>
      <c r="K9" s="1321"/>
      <c r="L9" s="1321"/>
      <c r="M9" s="1322"/>
    </row>
    <row r="10" spans="1:122" ht="7.5" customHeight="1" thickBot="1" x14ac:dyDescent="0.25">
      <c r="A10" s="30"/>
      <c r="B10" s="30"/>
      <c r="C10" s="30"/>
      <c r="D10" s="30"/>
      <c r="E10" s="30"/>
      <c r="F10" s="30"/>
      <c r="G10" s="30"/>
      <c r="H10" s="341"/>
      <c r="I10" s="30"/>
      <c r="J10" s="30"/>
      <c r="K10" s="30"/>
      <c r="L10" s="30"/>
      <c r="M10" s="30"/>
      <c r="N10" s="30"/>
    </row>
    <row r="11" spans="1:122" s="2" customFormat="1" ht="9.75" customHeight="1" thickBot="1" x14ac:dyDescent="0.25">
      <c r="A11" s="660" t="s">
        <v>188</v>
      </c>
      <c r="B11" s="343" t="s">
        <v>189</v>
      </c>
      <c r="C11" s="344" t="s">
        <v>190</v>
      </c>
      <c r="D11" s="343" t="s">
        <v>191</v>
      </c>
      <c r="E11" s="345" t="s">
        <v>192</v>
      </c>
      <c r="F11" s="343" t="s">
        <v>208</v>
      </c>
      <c r="G11" s="345" t="s">
        <v>193</v>
      </c>
      <c r="H11" s="343" t="s">
        <v>194</v>
      </c>
      <c r="I11" s="346" t="s">
        <v>195</v>
      </c>
      <c r="J11" s="347" t="s">
        <v>196</v>
      </c>
      <c r="K11" s="348" t="s">
        <v>197</v>
      </c>
      <c r="L11" s="348" t="s">
        <v>198</v>
      </c>
      <c r="M11" s="344" t="s">
        <v>209</v>
      </c>
      <c r="N11" s="349"/>
      <c r="O11" s="149"/>
    </row>
    <row r="12" spans="1:122" ht="15.75" thickBot="1" x14ac:dyDescent="0.25">
      <c r="A12" s="665"/>
      <c r="B12" s="666"/>
      <c r="C12" s="666"/>
      <c r="D12" s="666"/>
      <c r="E12" s="666"/>
      <c r="F12" s="666"/>
      <c r="G12" s="666"/>
      <c r="H12" s="1324" t="s">
        <v>500</v>
      </c>
      <c r="I12" s="1325"/>
      <c r="J12" s="673">
        <v>0.13</v>
      </c>
      <c r="K12" s="674" t="s">
        <v>501</v>
      </c>
      <c r="L12" s="654">
        <v>0.3</v>
      </c>
      <c r="M12" s="653"/>
      <c r="N12" s="358"/>
    </row>
    <row r="13" spans="1:122" s="15" customFormat="1" ht="113.25" thickBot="1" x14ac:dyDescent="0.25">
      <c r="A13" s="661"/>
      <c r="B13" s="662" t="s">
        <v>199</v>
      </c>
      <c r="C13" s="662" t="s">
        <v>507</v>
      </c>
      <c r="D13" s="663" t="s">
        <v>494</v>
      </c>
      <c r="E13" s="664" t="s">
        <v>449</v>
      </c>
      <c r="F13" s="663" t="s">
        <v>20</v>
      </c>
      <c r="G13" s="664" t="s">
        <v>453</v>
      </c>
      <c r="H13" s="351" t="s">
        <v>450</v>
      </c>
      <c r="I13" s="695" t="s">
        <v>243</v>
      </c>
      <c r="J13" s="352" t="s">
        <v>29</v>
      </c>
      <c r="K13" s="353" t="s">
        <v>451</v>
      </c>
      <c r="L13" s="353" t="s">
        <v>242</v>
      </c>
      <c r="M13" s="354" t="s">
        <v>452</v>
      </c>
      <c r="N13" s="355"/>
      <c r="Q13" s="150"/>
    </row>
    <row r="14" spans="1:122" s="8" customFormat="1" ht="9" customHeight="1" thickBot="1" x14ac:dyDescent="0.25">
      <c r="A14" s="356"/>
      <c r="B14" s="357"/>
      <c r="C14" s="840" t="s">
        <v>200</v>
      </c>
      <c r="D14" s="841" t="s">
        <v>200</v>
      </c>
      <c r="E14" s="842" t="s">
        <v>200</v>
      </c>
      <c r="F14" s="841" t="s">
        <v>200</v>
      </c>
      <c r="G14" s="843" t="s">
        <v>200</v>
      </c>
      <c r="H14" s="841" t="s">
        <v>200</v>
      </c>
      <c r="I14" s="842" t="s">
        <v>200</v>
      </c>
      <c r="J14" s="844" t="s">
        <v>200</v>
      </c>
      <c r="K14" s="845" t="s">
        <v>200</v>
      </c>
      <c r="L14" s="845" t="s">
        <v>200</v>
      </c>
      <c r="M14" s="840" t="s">
        <v>200</v>
      </c>
      <c r="N14" s="358"/>
    </row>
    <row r="15" spans="1:122" s="17" customFormat="1" ht="15.75" customHeight="1" x14ac:dyDescent="0.2">
      <c r="A15" s="9">
        <v>1</v>
      </c>
      <c r="B15" s="85">
        <f>'1. Prelim'!B24</f>
        <v>0</v>
      </c>
      <c r="C15" s="86">
        <f>'1. Prelim'!C24</f>
        <v>0</v>
      </c>
      <c r="D15" s="55"/>
      <c r="E15" s="152"/>
      <c r="F15" s="55"/>
      <c r="G15" s="87"/>
      <c r="H15" s="88">
        <f>MAX(J15-SUM(D15:G15),0)</f>
        <v>0</v>
      </c>
      <c r="I15" s="359">
        <f>SUM(D15:H15)</f>
        <v>0</v>
      </c>
      <c r="J15" s="911">
        <f>IF(C15&lt;=0,0,IF(ROUNDUP(J$12*C15,0)&lt;3,1,ROUNDUP(J$12*C15,0)-'6. SCO'!N15-'7. SCO-II'!O15))</f>
        <v>0</v>
      </c>
      <c r="K15" s="1329"/>
      <c r="L15" s="1332"/>
      <c r="M15" s="1326"/>
      <c r="N15" s="360"/>
    </row>
    <row r="16" spans="1:122" s="17" customFormat="1" ht="15.75" customHeight="1" x14ac:dyDescent="0.2">
      <c r="A16" s="10">
        <v>2</v>
      </c>
      <c r="B16" s="53">
        <f>'1. Prelim'!B25</f>
        <v>0</v>
      </c>
      <c r="C16" s="54">
        <f>'1. Prelim'!C25</f>
        <v>0</v>
      </c>
      <c r="D16" s="40"/>
      <c r="E16" s="153"/>
      <c r="F16" s="40"/>
      <c r="G16" s="41"/>
      <c r="H16" s="48">
        <f t="shared" ref="H16:H22" si="0">MAX(J16-SUM(D16:G16),0)</f>
        <v>0</v>
      </c>
      <c r="I16" s="361">
        <f t="shared" ref="I16:I22" si="1">SUM(D16:H16)</f>
        <v>0</v>
      </c>
      <c r="J16" s="912">
        <f>IF(C16&lt;=0,0,IF(ROUNDUP(J$12*C16,0)&lt;3,1,ROUNDUP(J$12*C16,0)-'6. SCO'!N16-'7. SCO-II'!O16))</f>
        <v>0</v>
      </c>
      <c r="K16" s="1330"/>
      <c r="L16" s="1333"/>
      <c r="M16" s="1327"/>
      <c r="N16" s="360"/>
    </row>
    <row r="17" spans="1:15" s="17" customFormat="1" ht="15.75" customHeight="1" x14ac:dyDescent="0.2">
      <c r="A17" s="10">
        <v>3</v>
      </c>
      <c r="B17" s="53">
        <f>'1. Prelim'!B26</f>
        <v>0</v>
      </c>
      <c r="C17" s="54">
        <f>'1. Prelim'!C26</f>
        <v>0</v>
      </c>
      <c r="D17" s="40"/>
      <c r="E17" s="153"/>
      <c r="F17" s="40"/>
      <c r="G17" s="41"/>
      <c r="H17" s="48">
        <f t="shared" si="0"/>
        <v>0</v>
      </c>
      <c r="I17" s="361">
        <f t="shared" si="1"/>
        <v>0</v>
      </c>
      <c r="J17" s="912">
        <f>IF(C17&lt;=0,0,IF(ROUNDUP(J$12*C17,0)&lt;3,1,ROUNDUP(J$12*C17,0)-'6. SCO'!N17-'7. SCO-II'!O17))</f>
        <v>0</v>
      </c>
      <c r="K17" s="1330"/>
      <c r="L17" s="1333"/>
      <c r="M17" s="1327"/>
      <c r="N17" s="360"/>
    </row>
    <row r="18" spans="1:15" s="17" customFormat="1" ht="15.75" customHeight="1" x14ac:dyDescent="0.2">
      <c r="A18" s="10">
        <v>4</v>
      </c>
      <c r="B18" s="53">
        <f>'1. Prelim'!B27</f>
        <v>0</v>
      </c>
      <c r="C18" s="54">
        <f>'1. Prelim'!C27</f>
        <v>0</v>
      </c>
      <c r="D18" s="40"/>
      <c r="E18" s="153"/>
      <c r="F18" s="40"/>
      <c r="G18" s="41"/>
      <c r="H18" s="48">
        <f t="shared" si="0"/>
        <v>0</v>
      </c>
      <c r="I18" s="361">
        <f t="shared" si="1"/>
        <v>0</v>
      </c>
      <c r="J18" s="912">
        <f>IF(C18&lt;=0,0,IF(ROUNDUP(J$12*C18,0)&lt;3,1,ROUNDUP(J$12*C18,0)-'6. SCO'!N18-'7. SCO-II'!O18))</f>
        <v>0</v>
      </c>
      <c r="K18" s="1330"/>
      <c r="L18" s="1333"/>
      <c r="M18" s="1327"/>
      <c r="N18" s="360"/>
    </row>
    <row r="19" spans="1:15" s="17" customFormat="1" ht="15.75" customHeight="1" x14ac:dyDescent="0.2">
      <c r="A19" s="10">
        <v>5</v>
      </c>
      <c r="B19" s="53">
        <f>'1. Prelim'!B28</f>
        <v>0</v>
      </c>
      <c r="C19" s="54">
        <f>'1. Prelim'!C28</f>
        <v>0</v>
      </c>
      <c r="D19" s="40"/>
      <c r="E19" s="153"/>
      <c r="F19" s="40"/>
      <c r="G19" s="41"/>
      <c r="H19" s="48">
        <f t="shared" si="0"/>
        <v>0</v>
      </c>
      <c r="I19" s="361">
        <f t="shared" si="1"/>
        <v>0</v>
      </c>
      <c r="J19" s="912">
        <f>IF(C19&lt;=0,0,IF(ROUNDUP(J$12*C19,0)&lt;3,1,ROUNDUP(J$12*C19,0)-'6. SCO'!N19-'7. SCO-II'!O19))</f>
        <v>0</v>
      </c>
      <c r="K19" s="1330"/>
      <c r="L19" s="1333"/>
      <c r="M19" s="1327"/>
      <c r="N19" s="360"/>
    </row>
    <row r="20" spans="1:15" s="17" customFormat="1" ht="15.75" customHeight="1" x14ac:dyDescent="0.2">
      <c r="A20" s="10">
        <v>6</v>
      </c>
      <c r="B20" s="53">
        <f>'1. Prelim'!B29</f>
        <v>0</v>
      </c>
      <c r="C20" s="54">
        <f>'1. Prelim'!C29</f>
        <v>0</v>
      </c>
      <c r="D20" s="40"/>
      <c r="E20" s="153"/>
      <c r="F20" s="40"/>
      <c r="G20" s="41"/>
      <c r="H20" s="48">
        <f t="shared" si="0"/>
        <v>0</v>
      </c>
      <c r="I20" s="361">
        <f t="shared" si="1"/>
        <v>0</v>
      </c>
      <c r="J20" s="912">
        <f>IF(C20&lt;=0,0,IF(ROUNDUP(J$12*C20,0)&lt;3,1,ROUNDUP(J$12*C20,0)-'6. SCO'!N20-'7. SCO-II'!O20))</f>
        <v>0</v>
      </c>
      <c r="K20" s="1330"/>
      <c r="L20" s="1333"/>
      <c r="M20" s="1327"/>
      <c r="N20" s="360"/>
    </row>
    <row r="21" spans="1:15" s="17" customFormat="1" ht="15.75" customHeight="1" x14ac:dyDescent="0.2">
      <c r="A21" s="10">
        <v>7</v>
      </c>
      <c r="B21" s="53">
        <f>'1. Prelim'!B30</f>
        <v>0</v>
      </c>
      <c r="C21" s="54">
        <f>'1. Prelim'!C30</f>
        <v>0</v>
      </c>
      <c r="D21" s="40"/>
      <c r="E21" s="153"/>
      <c r="F21" s="40"/>
      <c r="G21" s="41"/>
      <c r="H21" s="48">
        <f t="shared" si="0"/>
        <v>0</v>
      </c>
      <c r="I21" s="361">
        <f t="shared" si="1"/>
        <v>0</v>
      </c>
      <c r="J21" s="912">
        <f>IF(C21&lt;=0,0,IF(ROUNDUP(J$12*C21,0)&lt;3,1,ROUNDUP(J$12*C21,0)-'6. SCO'!N21-'7. SCO-II'!O21))</f>
        <v>0</v>
      </c>
      <c r="K21" s="1330"/>
      <c r="L21" s="1333"/>
      <c r="M21" s="1327"/>
      <c r="N21" s="360"/>
    </row>
    <row r="22" spans="1:15" s="17" customFormat="1" ht="15.75" customHeight="1" thickBot="1" x14ac:dyDescent="0.25">
      <c r="A22" s="10">
        <v>8</v>
      </c>
      <c r="B22" s="89">
        <f>'1. Prelim'!B31</f>
        <v>0</v>
      </c>
      <c r="C22" s="90">
        <f>'1. Prelim'!C31</f>
        <v>0</v>
      </c>
      <c r="D22" s="91"/>
      <c r="E22" s="154"/>
      <c r="F22" s="91"/>
      <c r="G22" s="92"/>
      <c r="H22" s="93">
        <f t="shared" si="0"/>
        <v>0</v>
      </c>
      <c r="I22" s="362">
        <f t="shared" si="1"/>
        <v>0</v>
      </c>
      <c r="J22" s="913">
        <f>IF(C22&lt;=0,0,IF(ROUNDUP(J$12*C22,0)&lt;3,1,ROUNDUP(J$12*C22,0)-'6. SCO'!N22-'7. SCO-II'!O22))</f>
        <v>0</v>
      </c>
      <c r="K22" s="1331"/>
      <c r="L22" s="1334"/>
      <c r="M22" s="1328"/>
      <c r="N22" s="360"/>
    </row>
    <row r="23" spans="1:15" s="17" customFormat="1" ht="13.5" thickBot="1" x14ac:dyDescent="0.25">
      <c r="A23" s="81"/>
      <c r="B23" s="363" t="s">
        <v>201</v>
      </c>
      <c r="C23" s="84">
        <f>'1. Prelim'!C32</f>
        <v>0</v>
      </c>
      <c r="D23" s="390">
        <f>SUM(D15:D22)</f>
        <v>0</v>
      </c>
      <c r="E23" s="390">
        <f t="shared" ref="E23:G23" si="2">SUM(E15:E22)</f>
        <v>0</v>
      </c>
      <c r="F23" s="390">
        <f t="shared" si="2"/>
        <v>0</v>
      </c>
      <c r="G23" s="390">
        <f t="shared" si="2"/>
        <v>0</v>
      </c>
      <c r="H23" s="364">
        <f t="shared" ref="H23:J23" si="3">SUM(H15:H22)</f>
        <v>0</v>
      </c>
      <c r="I23" s="390">
        <f t="shared" si="3"/>
        <v>0</v>
      </c>
      <c r="J23" s="365">
        <f t="shared" si="3"/>
        <v>0</v>
      </c>
      <c r="K23" s="366">
        <f>IF(I23&gt;J23,I23-J23,0)</f>
        <v>0</v>
      </c>
      <c r="L23" s="364">
        <f>ROUNDDOWN($L$12*J23,0)</f>
        <v>0</v>
      </c>
      <c r="M23" s="367">
        <f>MIN(K23,L23)</f>
        <v>0</v>
      </c>
      <c r="N23" s="114"/>
    </row>
    <row r="24" spans="1:15" s="17" customFormat="1" ht="13.5" thickTop="1" x14ac:dyDescent="0.2">
      <c r="A24" s="81"/>
      <c r="B24" s="368"/>
      <c r="C24" s="114"/>
      <c r="D24" s="114"/>
      <c r="E24" s="369">
        <f>'4. Errant'!G14</f>
        <v>0</v>
      </c>
      <c r="F24" s="114"/>
      <c r="G24" s="114"/>
      <c r="H24" s="114"/>
      <c r="I24" s="114"/>
      <c r="J24" s="114"/>
      <c r="K24" s="114"/>
      <c r="L24" s="114"/>
      <c r="M24" s="114"/>
      <c r="N24" s="114"/>
      <c r="O24" s="39"/>
    </row>
    <row r="25" spans="1:15" ht="6" customHeight="1" thickBot="1" x14ac:dyDescent="0.25">
      <c r="A25" s="99" t="s">
        <v>202</v>
      </c>
      <c r="B25" s="30"/>
      <c r="C25" s="30"/>
      <c r="D25" s="30"/>
      <c r="E25" s="30"/>
      <c r="F25" s="30"/>
      <c r="G25" s="30"/>
      <c r="H25" s="30"/>
      <c r="I25" s="30"/>
      <c r="J25" s="121"/>
      <c r="K25" s="121"/>
      <c r="L25" s="30"/>
      <c r="M25" s="121"/>
      <c r="N25" s="121"/>
    </row>
    <row r="26" spans="1:15" ht="13.5" thickBot="1" x14ac:dyDescent="0.25">
      <c r="A26" s="99"/>
      <c r="B26" s="12"/>
      <c r="C26" t="s">
        <v>226</v>
      </c>
      <c r="L26" s="30"/>
      <c r="M26" s="30"/>
      <c r="N26" s="30"/>
    </row>
    <row r="27" spans="1:15" s="3" customFormat="1" ht="4.5" customHeight="1" thickBot="1" x14ac:dyDescent="0.25">
      <c r="A27" s="98"/>
      <c r="B27" s="1297"/>
      <c r="C27" s="1298"/>
      <c r="D27" s="1298"/>
      <c r="E27" s="98"/>
      <c r="F27" s="98"/>
      <c r="G27" s="98"/>
      <c r="H27" s="98"/>
      <c r="I27" s="98"/>
      <c r="J27" s="98"/>
      <c r="K27" s="98"/>
      <c r="L27" s="98"/>
      <c r="M27" s="98"/>
      <c r="N27" s="98"/>
    </row>
    <row r="28" spans="1:15" s="11" customFormat="1" ht="13.35" customHeight="1" thickBot="1" x14ac:dyDescent="0.25">
      <c r="A28" s="101"/>
      <c r="B28" s="370"/>
      <c r="C28" s="371" t="s">
        <v>112</v>
      </c>
      <c r="D28" s="101"/>
      <c r="E28" s="101"/>
      <c r="F28" s="101"/>
      <c r="G28" s="101"/>
      <c r="H28" s="101"/>
      <c r="I28" s="101"/>
      <c r="J28" s="101"/>
      <c r="K28" s="101"/>
      <c r="L28" s="101"/>
      <c r="M28" s="101"/>
      <c r="N28" s="101"/>
    </row>
    <row r="29" spans="1:15" ht="4.5" customHeight="1" thickBot="1" x14ac:dyDescent="0.25">
      <c r="A29" s="30"/>
      <c r="C29" s="30"/>
      <c r="D29" s="30"/>
      <c r="E29" s="30"/>
      <c r="F29" s="30"/>
      <c r="G29" s="30"/>
      <c r="H29" s="30"/>
      <c r="I29" s="30"/>
      <c r="J29" s="30"/>
      <c r="K29" s="30"/>
      <c r="L29" s="30"/>
      <c r="M29" s="30"/>
      <c r="N29" s="30"/>
    </row>
    <row r="30" spans="1:15" ht="13.5" thickBot="1" x14ac:dyDescent="0.25">
      <c r="A30" s="30"/>
      <c r="B30" s="372"/>
      <c r="C30" s="100" t="s">
        <v>111</v>
      </c>
      <c r="D30" s="30"/>
      <c r="E30" s="30"/>
      <c r="F30" s="30"/>
      <c r="G30" s="30"/>
      <c r="H30" s="30"/>
      <c r="I30" s="30"/>
      <c r="J30" s="30"/>
      <c r="K30" s="30"/>
      <c r="L30" s="30"/>
      <c r="M30" s="30"/>
      <c r="N30" s="30"/>
    </row>
    <row r="31" spans="1:15" ht="4.5" customHeight="1" x14ac:dyDescent="0.2">
      <c r="A31" s="30"/>
      <c r="B31" s="30"/>
      <c r="C31" s="30"/>
      <c r="D31" s="30"/>
      <c r="E31" s="30"/>
      <c r="F31" s="30"/>
      <c r="G31" s="30"/>
      <c r="H31" s="30"/>
      <c r="I31" s="30"/>
      <c r="J31" s="30"/>
      <c r="K31" s="30"/>
      <c r="L31" s="30"/>
      <c r="M31" s="30"/>
      <c r="N31" s="30"/>
    </row>
    <row r="32" spans="1:15" ht="12.75" customHeight="1" x14ac:dyDescent="0.2">
      <c r="A32" s="30"/>
      <c r="B32" s="1319" t="s">
        <v>247</v>
      </c>
      <c r="C32" s="1319"/>
      <c r="D32" s="1319"/>
      <c r="E32" s="1319"/>
      <c r="F32" s="1319"/>
      <c r="G32" s="1319"/>
      <c r="H32" s="1319"/>
      <c r="I32" s="1319"/>
      <c r="J32" s="1319"/>
      <c r="K32" s="1319"/>
      <c r="L32" s="1319"/>
      <c r="M32" s="1319"/>
      <c r="N32" s="1319"/>
      <c r="O32" s="151"/>
    </row>
    <row r="33" spans="1:15" x14ac:dyDescent="0.2">
      <c r="A33" s="30"/>
      <c r="B33" s="1319"/>
      <c r="C33" s="1319"/>
      <c r="D33" s="1319"/>
      <c r="E33" s="1319"/>
      <c r="F33" s="1319"/>
      <c r="G33" s="1319"/>
      <c r="H33" s="1319"/>
      <c r="I33" s="1319"/>
      <c r="J33" s="1319"/>
      <c r="K33" s="1319"/>
      <c r="L33" s="1319"/>
      <c r="M33" s="1319"/>
      <c r="N33" s="1319"/>
      <c r="O33" s="151"/>
    </row>
    <row r="34" spans="1:15" x14ac:dyDescent="0.2">
      <c r="A34" s="373"/>
      <c r="B34" s="373"/>
      <c r="C34" s="373"/>
      <c r="D34" s="373"/>
      <c r="E34" s="373"/>
      <c r="F34" s="373"/>
      <c r="G34" s="373"/>
      <c r="H34" s="373"/>
      <c r="I34" s="373"/>
      <c r="J34" s="373"/>
      <c r="K34" s="373"/>
      <c r="L34" s="373"/>
      <c r="M34" s="373"/>
      <c r="N34" s="373"/>
    </row>
    <row r="35" spans="1:15" x14ac:dyDescent="0.2">
      <c r="A35" s="30"/>
      <c r="B35" s="30"/>
      <c r="C35" s="30"/>
      <c r="D35" s="30"/>
      <c r="E35" s="30"/>
      <c r="F35" s="30"/>
      <c r="G35" s="30"/>
      <c r="H35" s="30"/>
      <c r="I35" s="30"/>
      <c r="J35" s="30"/>
      <c r="K35" s="30"/>
      <c r="L35" s="30"/>
      <c r="M35" s="30"/>
      <c r="N35" s="30"/>
    </row>
    <row r="36" spans="1:15" x14ac:dyDescent="0.2">
      <c r="A36" s="30"/>
      <c r="B36" s="30"/>
      <c r="C36" s="30"/>
      <c r="D36" s="30"/>
      <c r="E36" s="30"/>
      <c r="F36" s="30"/>
      <c r="G36" s="30"/>
      <c r="H36" s="30"/>
      <c r="I36" s="30"/>
      <c r="J36" s="30"/>
      <c r="K36" s="30"/>
      <c r="L36" s="30"/>
      <c r="M36" s="30"/>
      <c r="N36" s="30"/>
    </row>
    <row r="37" spans="1:15" x14ac:dyDescent="0.2">
      <c r="A37" s="30"/>
      <c r="B37" s="30"/>
      <c r="C37" s="30"/>
      <c r="D37" s="30"/>
      <c r="E37" s="30"/>
      <c r="F37" s="30"/>
      <c r="G37" s="30"/>
      <c r="H37" s="30"/>
      <c r="I37" s="30"/>
      <c r="J37" s="30"/>
      <c r="K37" s="30"/>
      <c r="L37" s="30"/>
      <c r="M37" s="30"/>
      <c r="N37" s="30"/>
    </row>
    <row r="38" spans="1:15" x14ac:dyDescent="0.2">
      <c r="A38" s="30"/>
      <c r="B38" s="30"/>
      <c r="C38" s="30"/>
      <c r="D38" s="30"/>
      <c r="E38" s="30"/>
      <c r="F38" s="30"/>
      <c r="G38" s="30"/>
      <c r="H38" s="30"/>
      <c r="I38" s="30"/>
      <c r="J38" s="30"/>
      <c r="K38" s="30"/>
      <c r="L38" s="30"/>
      <c r="M38" s="30"/>
      <c r="N38" s="30"/>
    </row>
    <row r="39" spans="1:15" x14ac:dyDescent="0.2">
      <c r="A39" s="30"/>
      <c r="B39" s="30"/>
      <c r="C39" s="30"/>
      <c r="D39" s="30"/>
      <c r="E39" s="30"/>
      <c r="F39" s="30"/>
      <c r="G39" s="30"/>
      <c r="H39" s="30"/>
      <c r="I39" s="30"/>
      <c r="J39" s="30"/>
      <c r="K39" s="30"/>
      <c r="L39" s="30"/>
      <c r="M39" s="30"/>
      <c r="N39" s="30"/>
    </row>
    <row r="40" spans="1:15" x14ac:dyDescent="0.2">
      <c r="A40" s="30"/>
      <c r="B40" s="30"/>
      <c r="C40" s="30"/>
      <c r="D40" s="30"/>
      <c r="E40" s="30"/>
      <c r="F40" s="30"/>
      <c r="G40" s="30"/>
      <c r="H40" s="30"/>
      <c r="I40" s="30"/>
      <c r="J40" s="30"/>
      <c r="K40" s="30"/>
      <c r="L40" s="30"/>
      <c r="M40" s="30"/>
      <c r="N40" s="30"/>
    </row>
    <row r="41" spans="1:15" x14ac:dyDescent="0.2">
      <c r="A41" s="30"/>
      <c r="B41" s="30"/>
      <c r="C41" s="30"/>
      <c r="D41" s="30"/>
      <c r="E41" s="30"/>
      <c r="F41" s="30"/>
      <c r="G41" s="30"/>
      <c r="H41" s="30"/>
      <c r="I41" s="30"/>
      <c r="J41" s="30"/>
      <c r="K41" s="30"/>
      <c r="L41" s="30"/>
      <c r="M41" s="30"/>
      <c r="N41" s="30"/>
    </row>
  </sheetData>
  <sheetProtection algorithmName="SHA-512" hashValue="Z0cRnxO5NrXEy9VrtqsQrwIHJI73Zvdb32aFzIs5P2w9qKUsxU05Z9ZQNwpPV4os8a3580fk2hTcKs/3AgumVQ==" saltValue="DCmdGffQeX5iHO7noB3wxQ==" spinCount="100000" sheet="1" objects="1" scenarios="1"/>
  <protectedRanges>
    <protectedRange sqref="D15:G22" name="Range1"/>
  </protectedRanges>
  <mergeCells count="12">
    <mergeCell ref="B1:M1"/>
    <mergeCell ref="B32:N33"/>
    <mergeCell ref="B6:F6"/>
    <mergeCell ref="B5:M5"/>
    <mergeCell ref="B3:M3"/>
    <mergeCell ref="B9:M9"/>
    <mergeCell ref="B7:M7"/>
    <mergeCell ref="H12:I12"/>
    <mergeCell ref="M15:M22"/>
    <mergeCell ref="B27:D27"/>
    <mergeCell ref="K15:K22"/>
    <mergeCell ref="L15:L22"/>
  </mergeCells>
  <phoneticPr fontId="19" type="noConversion"/>
  <printOptions horizontalCentered="1" verticalCentered="1"/>
  <pageMargins left="0.25" right="0.25" top="0.75" bottom="0.75" header="0" footer="0.3"/>
  <pageSetup scale="83" orientation="landscape" r:id="rId1"/>
  <headerFooter alignWithMargins="0"/>
  <extLst>
    <ext xmlns:mx="http://schemas.microsoft.com/office/mac/excel/2008/main" uri="http://schemas.microsoft.com/office/mac/excel/2008/main">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17</vt:i4>
      </vt:variant>
    </vt:vector>
  </HeadingPairs>
  <TitlesOfParts>
    <vt:vector size="39" baseType="lpstr">
      <vt:lpstr>DBASE_tbl5to11</vt:lpstr>
      <vt:lpstr>DBASEINFO</vt:lpstr>
      <vt:lpstr>DBASE</vt:lpstr>
      <vt:lpstr>0. FilerInfo</vt:lpstr>
      <vt:lpstr>1. Prelim</vt:lpstr>
      <vt:lpstr>2. SCO Load Allocation</vt:lpstr>
      <vt:lpstr>3. SCO-II Exempt</vt:lpstr>
      <vt:lpstr>4. Errant</vt:lpstr>
      <vt:lpstr>5. RPS I non-SCO</vt:lpstr>
      <vt:lpstr>6. SCO</vt:lpstr>
      <vt:lpstr>7. SCO-II</vt:lpstr>
      <vt:lpstr>8. RPS II RenEn</vt:lpstr>
      <vt:lpstr>9. RPS II WasteEn</vt:lpstr>
      <vt:lpstr>10. APS</vt:lpstr>
      <vt:lpstr>11. CES</vt:lpstr>
      <vt:lpstr>14. GHG</vt:lpstr>
      <vt:lpstr>12. Green</vt:lpstr>
      <vt:lpstr>13. All ACPs</vt:lpstr>
      <vt:lpstr>C. Certif</vt:lpstr>
      <vt:lpstr>A. Authztn</vt:lpstr>
      <vt:lpstr>N. ACP Notif-Rcpt</vt:lpstr>
      <vt:lpstr>Contacts</vt:lpstr>
      <vt:lpstr>'1. Prelim'!Print_Area</vt:lpstr>
      <vt:lpstr>'10. APS'!Print_Area</vt:lpstr>
      <vt:lpstr>'11. CES'!Print_Area</vt:lpstr>
      <vt:lpstr>'12. Green'!Print_Area</vt:lpstr>
      <vt:lpstr>'13. All ACPs'!Print_Area</vt:lpstr>
      <vt:lpstr>'14. GHG'!Print_Area</vt:lpstr>
      <vt:lpstr>'2. SCO Load Allocation'!Print_Area</vt:lpstr>
      <vt:lpstr>'3. SCO-II Exempt'!Print_Area</vt:lpstr>
      <vt:lpstr>'4. Errant'!Print_Area</vt:lpstr>
      <vt:lpstr>'5. RPS I non-SCO'!Print_Area</vt:lpstr>
      <vt:lpstr>'6. SCO'!Print_Area</vt:lpstr>
      <vt:lpstr>'7. SCO-II'!Print_Area</vt:lpstr>
      <vt:lpstr>'8. RPS II RenEn'!Print_Area</vt:lpstr>
      <vt:lpstr>'9. RPS II WasteEn'!Print_Area</vt:lpstr>
      <vt:lpstr>'A. Authztn'!Print_Area</vt:lpstr>
      <vt:lpstr>'C. Certif'!Print_Area</vt:lpstr>
      <vt:lpstr>'N. ACP Notif-Rcpt'!Print_Area</vt:lpstr>
    </vt:vector>
  </TitlesOfParts>
  <Company>Dell GX280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 XP</dc:creator>
  <cp:lastModifiedBy>Pisiewski, Karin (ENE)</cp:lastModifiedBy>
  <cp:lastPrinted>2019-05-14T18:15:36Z</cp:lastPrinted>
  <dcterms:created xsi:type="dcterms:W3CDTF">2010-05-27T00:56:56Z</dcterms:created>
  <dcterms:modified xsi:type="dcterms:W3CDTF">2019-05-24T14:46:17Z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