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defaultThemeVersion="166925"/>
  <mc:AlternateContent xmlns:mc="http://schemas.openxmlformats.org/markup-compatibility/2006">
    <mc:Choice Requires="x15">
      <x15ac:absPath xmlns:x15ac="http://schemas.microsoft.com/office/spreadsheetml/2010/11/ac" url="T:\ISP-WEB\ISP Publications\Draft Injury Matrices\Injury Matrices\Child_Injury_Matrices\"/>
    </mc:Choice>
  </mc:AlternateContent>
  <xr:revisionPtr revIDLastSave="2" documentId="13_ncr:1_{8806BA0E-FDF1-4EBF-8BE7-708CB372406B}" xr6:coauthVersionLast="47" xr6:coauthVersionMax="47" xr10:uidLastSave="{C0E06361-8CAF-4AD1-96A4-329C0B4B1018}"/>
  <bookViews>
    <workbookView xWindow="-6050" yWindow="2530" windowWidth="12320" windowHeight="10200" firstSheet="5" activeTab="5" xr2:uid="{90894A74-B833-4AF9-B570-102E2D03BEAF}"/>
  </bookViews>
  <sheets>
    <sheet name="2017_C_INJ_RPT_final_123020" sheetId="1" state="hidden" r:id="rId1"/>
    <sheet name="2018_InjuryMatrices" sheetId="4" state="hidden" r:id="rId2"/>
    <sheet name="2019_InjuryMatrices" sheetId="2" state="hidden" r:id="rId3"/>
    <sheet name="2020_InjuryMatrices" sheetId="5" state="hidden" r:id="rId4"/>
    <sheet name="SAS_outputs" sheetId="3" state="hidden" r:id="rId5"/>
    <sheet name="2019_InjuryMatrices_FINAL"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2" l="1"/>
  <c r="I28" i="2" s="1"/>
  <c r="I13" i="5"/>
  <c r="H13" i="5"/>
  <c r="E13" i="5"/>
  <c r="F13" i="5"/>
  <c r="D13" i="5"/>
  <c r="I11" i="5"/>
  <c r="G40" i="5"/>
  <c r="I39" i="5"/>
  <c r="G38" i="5"/>
  <c r="G26" i="5"/>
  <c r="G24" i="5"/>
  <c r="I25" i="5"/>
  <c r="I23" i="5"/>
  <c r="J23" i="5" s="1"/>
  <c r="G21" i="5"/>
  <c r="G18" i="5"/>
  <c r="G19" i="5"/>
  <c r="I20" i="5"/>
  <c r="G17" i="5"/>
  <c r="F17" i="5"/>
  <c r="F40" i="5"/>
  <c r="F38" i="5"/>
  <c r="I27" i="5"/>
  <c r="J27" i="5" s="1"/>
  <c r="F26" i="5"/>
  <c r="F24" i="5"/>
  <c r="F21" i="5"/>
  <c r="F19" i="5"/>
  <c r="F18" i="5"/>
  <c r="E17" i="5"/>
  <c r="E40" i="5"/>
  <c r="E38" i="5"/>
  <c r="E26" i="5"/>
  <c r="E24" i="5"/>
  <c r="E18" i="5"/>
  <c r="E19" i="5"/>
  <c r="E21" i="5"/>
  <c r="D17" i="5"/>
  <c r="D38" i="5"/>
  <c r="D30" i="5"/>
  <c r="D31" i="5"/>
  <c r="I31" i="5" s="1"/>
  <c r="J31" i="5" s="1"/>
  <c r="I32" i="5"/>
  <c r="D33" i="5"/>
  <c r="I33" i="5" s="1"/>
  <c r="D29" i="5"/>
  <c r="I29" i="5" s="1"/>
  <c r="D40" i="5"/>
  <c r="I35" i="5"/>
  <c r="I36" i="5"/>
  <c r="J36" i="5" s="1"/>
  <c r="I34" i="5"/>
  <c r="J34" i="5" s="1"/>
  <c r="D24" i="5"/>
  <c r="D26" i="5"/>
  <c r="D21" i="5"/>
  <c r="I22" i="5"/>
  <c r="D18" i="5"/>
  <c r="D19" i="5"/>
  <c r="I37" i="5"/>
  <c r="J37" i="5" s="1"/>
  <c r="I28" i="5"/>
  <c r="J28" i="5" s="1"/>
  <c r="G40" i="2"/>
  <c r="I38" i="2"/>
  <c r="G24" i="2"/>
  <c r="I25" i="2"/>
  <c r="G26" i="2"/>
  <c r="G23" i="2"/>
  <c r="G21" i="2"/>
  <c r="G18" i="2"/>
  <c r="G19" i="2"/>
  <c r="G20" i="2"/>
  <c r="G17" i="2"/>
  <c r="G11" i="2" s="1"/>
  <c r="G13" i="2" s="1"/>
  <c r="F17" i="2"/>
  <c r="F40" i="2"/>
  <c r="F26" i="2"/>
  <c r="F24" i="2"/>
  <c r="F21" i="2"/>
  <c r="F18" i="2"/>
  <c r="F11" i="2" s="1"/>
  <c r="F13" i="2" s="1"/>
  <c r="F19" i="2"/>
  <c r="F20" i="2"/>
  <c r="E17" i="2"/>
  <c r="E11" i="2" s="1"/>
  <c r="E13" i="2" s="1"/>
  <c r="E40" i="2"/>
  <c r="E26" i="2"/>
  <c r="D40" i="2"/>
  <c r="E24" i="2"/>
  <c r="E23" i="2"/>
  <c r="E18" i="2"/>
  <c r="E19" i="2"/>
  <c r="E20" i="2"/>
  <c r="E21" i="2"/>
  <c r="D33" i="2"/>
  <c r="I33" i="2" s="1"/>
  <c r="D32" i="2"/>
  <c r="I32" i="2" s="1"/>
  <c r="D30" i="2"/>
  <c r="D29" i="2"/>
  <c r="I29" i="2" s="1"/>
  <c r="D36" i="2"/>
  <c r="I36" i="2" s="1"/>
  <c r="I34" i="2"/>
  <c r="D35" i="2"/>
  <c r="I35" i="2" s="1"/>
  <c r="D18" i="2"/>
  <c r="D19" i="2"/>
  <c r="D20" i="2"/>
  <c r="D21" i="2"/>
  <c r="D23" i="2"/>
  <c r="D24" i="2"/>
  <c r="D26" i="2"/>
  <c r="I22" i="2"/>
  <c r="D17" i="2"/>
  <c r="D11" i="2" s="1"/>
  <c r="D13" i="2" s="1"/>
  <c r="I37" i="2"/>
  <c r="I31" i="2"/>
  <c r="G39" i="1"/>
  <c r="G38" i="1"/>
  <c r="G37" i="1"/>
  <c r="G36" i="1"/>
  <c r="G35" i="1"/>
  <c r="G34" i="1"/>
  <c r="G33" i="1"/>
  <c r="G32" i="1"/>
  <c r="G31" i="1"/>
  <c r="G30" i="1"/>
  <c r="G29" i="1"/>
  <c r="G28" i="1"/>
  <c r="G27" i="1"/>
  <c r="G26" i="1"/>
  <c r="G25" i="1"/>
  <c r="G24" i="1"/>
  <c r="G23" i="1"/>
  <c r="G22" i="1"/>
  <c r="G21" i="1"/>
  <c r="G20" i="1"/>
  <c r="G19" i="1"/>
  <c r="G18" i="1"/>
  <c r="G17" i="1"/>
  <c r="G11" i="1"/>
  <c r="D12" i="1" s="1"/>
  <c r="D27" i="2" l="1"/>
  <c r="I27" i="2" s="1"/>
  <c r="J35" i="5"/>
  <c r="J22" i="5"/>
  <c r="J29" i="5"/>
  <c r="J25" i="5"/>
  <c r="J33" i="5"/>
  <c r="J20" i="5"/>
  <c r="J32" i="5"/>
  <c r="J39" i="5"/>
  <c r="D11" i="5"/>
  <c r="D12" i="5" s="1"/>
  <c r="G11" i="5"/>
  <c r="G12" i="5" s="1"/>
  <c r="F11" i="5"/>
  <c r="F12" i="5" s="1"/>
  <c r="I40" i="5"/>
  <c r="J40" i="5" s="1"/>
  <c r="I38" i="5"/>
  <c r="J38" i="5" s="1"/>
  <c r="I26" i="5"/>
  <c r="J26" i="5" s="1"/>
  <c r="I24" i="5"/>
  <c r="J24" i="5" s="1"/>
  <c r="I21" i="5"/>
  <c r="J21" i="5" s="1"/>
  <c r="I19" i="5"/>
  <c r="J19" i="5" s="1"/>
  <c r="E11" i="5"/>
  <c r="E12" i="5" s="1"/>
  <c r="I18" i="5"/>
  <c r="J18" i="5" s="1"/>
  <c r="I17" i="5"/>
  <c r="J17" i="5" s="1"/>
  <c r="I11" i="2"/>
  <c r="I13" i="2" s="1"/>
  <c r="I26" i="2"/>
  <c r="I24" i="2"/>
  <c r="I21" i="2"/>
  <c r="I20" i="2"/>
  <c r="I18" i="2"/>
  <c r="I40" i="2"/>
  <c r="I39" i="2"/>
  <c r="I23" i="2"/>
  <c r="I19" i="2"/>
  <c r="I17" i="2"/>
  <c r="H23" i="1"/>
  <c r="H25" i="1"/>
  <c r="G13" i="1"/>
  <c r="H29" i="1"/>
  <c r="H30" i="1"/>
  <c r="H28" i="1"/>
  <c r="H17" i="1"/>
  <c r="H18" i="1"/>
  <c r="H31" i="1"/>
  <c r="H20" i="1"/>
  <c r="H32" i="1"/>
  <c r="H19" i="1"/>
  <c r="H21" i="1"/>
  <c r="H33" i="1"/>
  <c r="H22" i="1"/>
  <c r="H34" i="1"/>
  <c r="H35" i="1"/>
  <c r="H24" i="1"/>
  <c r="H36" i="1"/>
  <c r="H37" i="1"/>
  <c r="H26" i="1"/>
  <c r="H38" i="1"/>
  <c r="E12" i="1"/>
  <c r="H27" i="1"/>
  <c r="H39" i="1"/>
  <c r="C12" i="1"/>
  <c r="B12" i="1"/>
  <c r="J23" i="2" l="1"/>
  <c r="J29" i="2"/>
  <c r="J19" i="2"/>
  <c r="J26" i="2"/>
  <c r="G12" i="2"/>
  <c r="J27" i="2"/>
  <c r="E12" i="2"/>
  <c r="J24" i="2"/>
  <c r="J40" i="2"/>
  <c r="J35" i="2"/>
  <c r="J32" i="2"/>
  <c r="J21" i="2"/>
  <c r="J28" i="2"/>
  <c r="J37" i="2"/>
  <c r="J39" i="2"/>
  <c r="F12" i="2"/>
  <c r="J33" i="2"/>
  <c r="J34" i="2"/>
  <c r="J31" i="2"/>
  <c r="J18" i="2"/>
  <c r="J38" i="2"/>
  <c r="D12" i="2"/>
  <c r="J22" i="2"/>
  <c r="J20" i="2"/>
  <c r="J36" i="2"/>
  <c r="J25" i="2"/>
  <c r="J17" i="2"/>
</calcChain>
</file>

<file path=xl/sharedStrings.xml><?xml version="1.0" encoding="utf-8"?>
<sst xmlns="http://schemas.openxmlformats.org/spreadsheetml/2006/main" count="390" uniqueCount="74">
  <si>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</si>
  <si>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t>Key Indicators</t>
  </si>
  <si>
    <t>INJURY INTENT</t>
  </si>
  <si>
    <t>Totals</t>
  </si>
  <si>
    <t>Unintentional</t>
  </si>
  <si>
    <t>Suicide</t>
  </si>
  <si>
    <t>Homicide</t>
  </si>
  <si>
    <t>Undetermined</t>
  </si>
  <si>
    <r>
      <t>Other &amp; Legal</t>
    </r>
    <r>
      <rPr>
        <vertAlign val="superscript"/>
        <sz val="10"/>
        <rFont val="Calibri"/>
        <family val="2"/>
        <scheme val="minor"/>
      </rPr>
      <t>2</t>
    </r>
  </si>
  <si>
    <t>Total Counts by Intent</t>
  </si>
  <si>
    <t>Percent by Intent</t>
  </si>
  <si>
    <r>
      <t>Rate per 100,000 population</t>
    </r>
    <r>
      <rPr>
        <vertAlign val="superscript"/>
        <sz val="11"/>
        <rFont val="Calibri"/>
        <family val="2"/>
        <scheme val="minor"/>
      </rPr>
      <t>3</t>
    </r>
  </si>
  <si>
    <t>--</t>
  </si>
  <si>
    <t>Injury Mechanism</t>
  </si>
  <si>
    <t>Total Counts</t>
  </si>
  <si>
    <t>Percent of Total Count</t>
  </si>
  <si>
    <t>Cut/pierce</t>
  </si>
  <si>
    <t>Drowning/submersion</t>
  </si>
  <si>
    <t>Fall</t>
  </si>
  <si>
    <t>Fire/flame and burns</t>
  </si>
  <si>
    <t>Firearms</t>
  </si>
  <si>
    <t>Machinery</t>
  </si>
  <si>
    <t>Natural/environmental</t>
  </si>
  <si>
    <t>Poisoning/overdoses</t>
  </si>
  <si>
    <t>Struck by, against</t>
  </si>
  <si>
    <r>
      <t>Suffocation</t>
    </r>
    <r>
      <rPr>
        <vertAlign val="superscript"/>
        <sz val="10"/>
        <rFont val="Calibri"/>
        <family val="2"/>
        <scheme val="minor"/>
      </rPr>
      <t>4</t>
    </r>
  </si>
  <si>
    <r>
      <t>Transport Injuries:</t>
    </r>
    <r>
      <rPr>
        <vertAlign val="superscript"/>
        <sz val="10"/>
        <rFont val="Calibri"/>
        <family val="2"/>
        <scheme val="minor"/>
      </rPr>
      <t>5</t>
    </r>
  </si>
  <si>
    <t>Motor vehicle traffic-related</t>
  </si>
  <si>
    <r>
      <t>MV Occupant</t>
    </r>
    <r>
      <rPr>
        <i/>
        <vertAlign val="superscript"/>
        <sz val="10"/>
        <rFont val="Calibri"/>
        <family val="2"/>
        <scheme val="minor"/>
      </rPr>
      <t>6</t>
    </r>
  </si>
  <si>
    <t>Motorcyclist</t>
  </si>
  <si>
    <t>Pedal Cyclist</t>
  </si>
  <si>
    <t>Pedestrian</t>
  </si>
  <si>
    <t>Pedal cyclist, non-traffic</t>
  </si>
  <si>
    <t>Pedestrian, non-traffic</t>
  </si>
  <si>
    <t>Other land transport</t>
  </si>
  <si>
    <t>Other transport</t>
  </si>
  <si>
    <t xml:space="preserve">Other specified &amp; classifiable </t>
  </si>
  <si>
    <t>Other specified, not classifiable</t>
  </si>
  <si>
    <t>Unspecified</t>
  </si>
  <si>
    <t xml:space="preserve">Injury Surveillance Program, Massachusetts Department of Public Health    </t>
  </si>
  <si>
    <t>Released: January 2021</t>
  </si>
  <si>
    <t>CUT/PIERCE</t>
  </si>
  <si>
    <t>DROWNING</t>
  </si>
  <si>
    <t>FALL</t>
  </si>
  <si>
    <t>FIRE/FLAME</t>
  </si>
  <si>
    <t>FIREARM</t>
  </si>
  <si>
    <t>MACHINERY</t>
  </si>
  <si>
    <t>POISONING</t>
  </si>
  <si>
    <t>SUFFOCATION</t>
  </si>
  <si>
    <t>OCCUPANT</t>
  </si>
  <si>
    <t>UNSPECIFIED</t>
  </si>
  <si>
    <t>PEDAL CYC</t>
  </si>
  <si>
    <t>PEDEST</t>
  </si>
  <si>
    <t>OTHER PEDAL CYC</t>
  </si>
  <si>
    <t>SPECIFIED</t>
  </si>
  <si>
    <t>NEC</t>
  </si>
  <si>
    <t>NOT SPECIFIED</t>
  </si>
  <si>
    <t>NATURAL/ENVIR</t>
  </si>
  <si>
    <t>OTHER PEDESTRIAN</t>
  </si>
  <si>
    <t>OTHER LAND TRANSPORT</t>
  </si>
  <si>
    <t>MC</t>
  </si>
  <si>
    <t>OTHER SPEC</t>
  </si>
  <si>
    <t>CAUSE</t>
  </si>
  <si>
    <t>INJS</t>
  </si>
  <si>
    <t>.</t>
  </si>
  <si>
    <t>UNINTENTIONAL</t>
  </si>
  <si>
    <t>SUICIDE</t>
  </si>
  <si>
    <t>HOMICIDE</t>
  </si>
  <si>
    <t>UNDETERMINED</t>
  </si>
  <si>
    <t>Total</t>
  </si>
  <si>
    <t>MV TRAFFIC</t>
  </si>
  <si>
    <t>MVTPER</t>
  </si>
  <si>
    <t>Subtotals</t>
  </si>
  <si>
    <t>Released: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</si>
</sst>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1">
    <font>
      <sz val="10"/>
      <name val="Arial"/>
      <family val="2"/>
    </font>
    <font>
      <b/>
      <sz val="11"/>
      <color theme="0"/>
      <name val="Calibri"/>
      <family val="2"/>
      <scheme val="minor"/>
    </font>
    <font>
      <sz val="10"/>
      <name val="Arial"/>
      <family val="2"/>
    </font>
    <font>
      <sz val="20"/>
      <color indexed="9"/>
      <name val="Impact"/>
      <family val="2"/>
    </font>
    <font>
      <vertAlign val="superscript"/>
      <sz val="20"/>
      <color indexed="9"/>
      <name val="Impact"/>
      <family val="2"/>
    </font>
    <font>
      <sz val="28"/>
      <color theme="0"/>
      <name val="Impact"/>
      <family val="2"/>
    </font>
    <font>
      <sz val="12"/>
      <name val="Calibri"/>
      <family val="2"/>
      <scheme val="minor"/>
    </font>
    <font>
      <sz val="11"/>
      <name val="Calibri"/>
      <family val="2"/>
      <scheme val="minor"/>
    </font>
    <font>
      <vertAlign val="superscript"/>
      <sz val="10"/>
      <name val="Calibri"/>
      <family val="2"/>
      <scheme val="minor"/>
    </font>
    <font>
      <b/>
      <sz val="11"/>
      <name val="Calibri"/>
      <family val="2"/>
      <scheme val="minor"/>
    </font>
    <font>
      <vertAlign val="superscript"/>
      <sz val="11"/>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8"/>
      <name val="Calibri"/>
      <family val="2"/>
      <scheme val="minor"/>
    </font>
    <font>
      <sz val="10"/>
      <name val="Calibri"/>
      <family val="2"/>
      <scheme val="minor"/>
    </font>
    <font>
      <b/>
      <sz val="10"/>
      <name val="Arial"/>
      <family val="2"/>
    </font>
    <font>
      <sz val="14"/>
      <name val="Arial"/>
      <family val="2"/>
    </font>
    <font>
      <sz val="10"/>
      <color rgb="FF000000"/>
      <name val="Calibri"/>
      <family val="2"/>
    </font>
    <font>
      <sz val="8"/>
      <color rgb="FF000000"/>
      <name val="Calibri"/>
      <family val="2"/>
    </font>
  </fonts>
  <fills count="6">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24">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s>
  <cellStyleXfs count="2">
    <xf numFmtId="0" fontId="0" fillId="0" borderId="0"/>
    <xf numFmtId="9" fontId="2" fillId="0" borderId="0" applyFont="0" applyFill="0" applyBorder="0" applyAlignment="0" applyProtection="0"/>
  </cellStyleXfs>
  <cellXfs count="98">
    <xf numFmtId="0" fontId="0" fillId="0" borderId="0" xfId="0"/>
    <xf numFmtId="0" fontId="7" fillId="0" borderId="0" xfId="0" applyFont="1"/>
    <xf numFmtId="164" fontId="7" fillId="0" borderId="14" xfId="1" applyNumberFormat="1" applyFont="1" applyFill="1" applyBorder="1" applyAlignment="1">
      <alignment vertical="center"/>
    </xf>
    <xf numFmtId="165" fontId="7" fillId="0" borderId="14" xfId="0" applyNumberFormat="1" applyFont="1" applyBorder="1" applyAlignment="1">
      <alignment horizontal="right" vertical="center" wrapText="1"/>
    </xf>
    <xf numFmtId="3" fontId="7" fillId="0" borderId="17" xfId="0" applyNumberFormat="1" applyFont="1" applyBorder="1"/>
    <xf numFmtId="3" fontId="7" fillId="0" borderId="13" xfId="0" applyNumberFormat="1" applyFont="1" applyBorder="1"/>
    <xf numFmtId="164" fontId="7" fillId="0" borderId="12" xfId="0" applyNumberFormat="1" applyFont="1" applyBorder="1"/>
    <xf numFmtId="3" fontId="7" fillId="4" borderId="17" xfId="0" applyNumberFormat="1" applyFont="1" applyFill="1" applyBorder="1"/>
    <xf numFmtId="3" fontId="7" fillId="0" borderId="14" xfId="0" applyNumberFormat="1" applyFont="1" applyBorder="1"/>
    <xf numFmtId="164" fontId="7" fillId="0" borderId="15" xfId="0" applyNumberFormat="1" applyFont="1" applyBorder="1"/>
    <xf numFmtId="3" fontId="9" fillId="0" borderId="14" xfId="0" applyNumberFormat="1" applyFont="1" applyBorder="1" applyAlignment="1">
      <alignment horizontal="right" vertical="center" wrapText="1"/>
    </xf>
    <xf numFmtId="3" fontId="7" fillId="0" borderId="19" xfId="0" applyNumberFormat="1" applyFont="1" applyBorder="1"/>
    <xf numFmtId="164" fontId="7" fillId="0" borderId="20" xfId="0" applyNumberFormat="1" applyFont="1" applyBorder="1"/>
    <xf numFmtId="0" fontId="0" fillId="0" borderId="0" xfId="0"/>
    <xf numFmtId="0" fontId="0" fillId="0" borderId="0" xfId="0"/>
    <xf numFmtId="0" fontId="7" fillId="0" borderId="0" xfId="0" applyFont="1"/>
    <xf numFmtId="0" fontId="18" fillId="0" borderId="0" xfId="0" applyFont="1" applyAlignment="1">
      <alignment horizontal="center"/>
    </xf>
    <xf numFmtId="0" fontId="0" fillId="0" borderId="0" xfId="0"/>
    <xf numFmtId="0" fontId="9" fillId="0" borderId="4" xfId="0" applyFont="1" applyBorder="1" applyAlignment="1">
      <alignment horizontal="left" vertical="center" wrapText="1"/>
    </xf>
    <xf numFmtId="0" fontId="7" fillId="0" borderId="0" xfId="0" applyFont="1"/>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165" fontId="7" fillId="0" borderId="0" xfId="0" applyNumberFormat="1" applyFont="1" applyAlignment="1">
      <alignment horizontal="right" vertical="center" wrapText="1"/>
    </xf>
    <xf numFmtId="166" fontId="9" fillId="0" borderId="0" xfId="0" applyNumberFormat="1" applyFont="1" applyAlignment="1">
      <alignment horizontal="right" vertical="center" wrapText="1"/>
    </xf>
    <xf numFmtId="0" fontId="7" fillId="0" borderId="13" xfId="0" applyFont="1" applyBorder="1" applyAlignment="1">
      <alignment vertical="center"/>
    </xf>
    <xf numFmtId="3" fontId="7" fillId="0" borderId="17" xfId="0" applyNumberFormat="1" applyFont="1" applyBorder="1" applyAlignment="1">
      <alignment horizontal="right"/>
    </xf>
    <xf numFmtId="0" fontId="7" fillId="0" borderId="17" xfId="0" applyFont="1" applyBorder="1" applyAlignment="1">
      <alignment vertical="center"/>
    </xf>
    <xf numFmtId="3" fontId="7" fillId="4" borderId="17" xfId="0" applyNumberFormat="1" applyFont="1" applyFill="1" applyBorder="1" applyAlignment="1">
      <alignment horizontal="right"/>
    </xf>
    <xf numFmtId="3" fontId="7" fillId="5" borderId="17" xfId="0" applyNumberFormat="1" applyFont="1" applyFill="1" applyBorder="1" applyAlignment="1">
      <alignment horizontal="right"/>
    </xf>
    <xf numFmtId="0" fontId="7" fillId="0" borderId="17" xfId="0" applyFont="1" applyBorder="1"/>
    <xf numFmtId="0" fontId="11" fillId="0" borderId="17" xfId="0" applyFont="1" applyBorder="1" applyAlignment="1">
      <alignment horizontal="left" vertical="center" indent="1"/>
    </xf>
    <xf numFmtId="0" fontId="11" fillId="0" borderId="17" xfId="0" applyFont="1" applyBorder="1" applyAlignment="1">
      <alignment horizontal="left" vertical="center" indent="3"/>
    </xf>
    <xf numFmtId="3" fontId="11" fillId="4" borderId="17" xfId="0" applyNumberFormat="1" applyFont="1" applyFill="1" applyBorder="1" applyAlignment="1">
      <alignment horizontal="right"/>
    </xf>
    <xf numFmtId="0" fontId="11" fillId="0" borderId="17" xfId="0" applyFont="1" applyBorder="1" applyAlignment="1">
      <alignment horizontal="left" indent="3"/>
    </xf>
    <xf numFmtId="0" fontId="7" fillId="0" borderId="14" xfId="0" applyFont="1" applyBorder="1" applyAlignment="1">
      <alignment vertical="center"/>
    </xf>
    <xf numFmtId="0" fontId="13" fillId="0" borderId="0" xfId="0" applyFont="1"/>
    <xf numFmtId="0" fontId="13" fillId="3" borderId="18" xfId="0" applyFont="1" applyFill="1" applyBorder="1" applyAlignment="1">
      <alignment horizontal="left" vertical="center" indent="1"/>
    </xf>
    <xf numFmtId="0" fontId="13" fillId="3" borderId="18" xfId="0" applyFont="1" applyFill="1" applyBorder="1" applyAlignment="1">
      <alignment horizontal="center" vertical="center"/>
    </xf>
    <xf numFmtId="0" fontId="14" fillId="3" borderId="18" xfId="0" applyFont="1" applyFill="1" applyBorder="1" applyAlignment="1">
      <alignment vertical="center"/>
    </xf>
    <xf numFmtId="0" fontId="15" fillId="3" borderId="18" xfId="0" applyFont="1" applyFill="1" applyBorder="1" applyAlignment="1">
      <alignment vertical="center"/>
    </xf>
    <xf numFmtId="3" fontId="16" fillId="0" borderId="4" xfId="0" applyNumberFormat="1" applyFont="1" applyBorder="1" applyAlignment="1">
      <alignment horizontal="center" vertical="center" wrapText="1"/>
    </xf>
    <xf numFmtId="3" fontId="7" fillId="0" borderId="19" xfId="0" applyNumberFormat="1" applyFont="1" applyBorder="1" applyAlignment="1">
      <alignment horizontal="right"/>
    </xf>
    <xf numFmtId="3" fontId="7" fillId="0" borderId="14" xfId="0" applyNumberFormat="1" applyFont="1" applyBorder="1" applyAlignment="1">
      <alignment horizontal="right"/>
    </xf>
    <xf numFmtId="0" fontId="17" fillId="0" borderId="0" xfId="0" applyFont="1"/>
    <xf numFmtId="0" fontId="17" fillId="0" borderId="0" xfId="0" applyFont="1" applyAlignment="1">
      <alignment horizontal="center" vertical="top" wrapText="1"/>
    </xf>
    <xf numFmtId="0" fontId="0" fillId="0" borderId="0" xfId="0" applyAlignment="1">
      <alignment vertical="top" wrapText="1"/>
    </xf>
    <xf numFmtId="3" fontId="19" fillId="0" borderId="0" xfId="0" applyNumberFormat="1" applyFont="1"/>
    <xf numFmtId="3" fontId="9" fillId="0" borderId="14" xfId="0" applyNumberFormat="1" applyFont="1" applyBorder="1" applyAlignment="1">
      <alignment horizontal="center" vertical="center" wrapText="1"/>
    </xf>
    <xf numFmtId="164" fontId="7" fillId="0" borderId="14" xfId="1" applyNumberFormat="1" applyFont="1" applyFill="1" applyBorder="1" applyAlignment="1">
      <alignment horizontal="center" vertical="center"/>
    </xf>
    <xf numFmtId="165" fontId="7" fillId="0" borderId="14" xfId="0" applyNumberFormat="1" applyFont="1" applyBorder="1" applyAlignment="1">
      <alignment horizontal="center" vertical="center" wrapText="1"/>
    </xf>
    <xf numFmtId="165" fontId="7" fillId="0" borderId="14" xfId="0" quotePrefix="1" applyNumberFormat="1" applyFont="1" applyBorder="1" applyAlignment="1">
      <alignment horizontal="center" vertical="center" wrapText="1"/>
    </xf>
    <xf numFmtId="165" fontId="7" fillId="0" borderId="14" xfId="0" applyNumberFormat="1" applyFont="1" applyFill="1" applyBorder="1" applyAlignment="1">
      <alignment horizontal="center" vertical="center" wrapText="1"/>
    </xf>
    <xf numFmtId="165" fontId="7" fillId="0" borderId="14" xfId="0" quotePrefix="1" applyNumberFormat="1" applyFont="1" applyFill="1" applyBorder="1" applyAlignment="1">
      <alignment horizontal="center" vertical="center" wrapText="1"/>
    </xf>
    <xf numFmtId="3" fontId="7" fillId="0" borderId="13"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5" xfId="0" applyNumberFormat="1" applyFont="1" applyBorder="1" applyAlignment="1">
      <alignment horizontal="right"/>
    </xf>
    <xf numFmtId="166" fontId="7" fillId="0" borderId="14" xfId="1" applyNumberFormat="1" applyFont="1" applyFill="1" applyBorder="1" applyAlignment="1">
      <alignment horizontal="center" vertical="center"/>
    </xf>
    <xf numFmtId="3" fontId="20" fillId="0" borderId="0" xfId="0" applyNumberFormat="1" applyFont="1"/>
    <xf numFmtId="166" fontId="7" fillId="0" borderId="0" xfId="0" applyNumberFormat="1" applyFont="1"/>
    <xf numFmtId="164" fontId="0" fillId="0" borderId="0" xfId="1" applyNumberFormat="1" applyFont="1"/>
    <xf numFmtId="0" fontId="3" fillId="0" borderId="2" xfId="0" applyFont="1" applyBorder="1" applyAlignment="1">
      <alignment horizontal="center" vertical="center"/>
    </xf>
    <xf numFmtId="0" fontId="17" fillId="0" borderId="23" xfId="0" applyFont="1" applyBorder="1" applyAlignment="1">
      <alignment horizontal="center" vertical="top" wrapText="1"/>
    </xf>
    <xf numFmtId="0" fontId="6" fillId="3" borderId="4" xfId="0" applyFont="1" applyFill="1" applyBorder="1" applyAlignment="1">
      <alignment horizontal="left" vertical="center" wrapText="1"/>
    </xf>
    <xf numFmtId="3" fontId="1" fillId="2" borderId="5"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2"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3" fontId="16" fillId="0" borderId="1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164" fontId="7" fillId="0" borderId="5" xfId="1" applyNumberFormat="1" applyFont="1" applyFill="1" applyBorder="1" applyAlignment="1">
      <alignment horizontal="center" vertical="center" wrapText="1"/>
    </xf>
    <xf numFmtId="164" fontId="7" fillId="0" borderId="7" xfId="1" applyNumberFormat="1" applyFont="1" applyFill="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left" vertical="center" wrapText="1" indent="1"/>
    </xf>
    <xf numFmtId="165" fontId="7" fillId="0" borderId="5" xfId="0" applyNumberFormat="1"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0" fontId="17" fillId="0" borderId="22" xfId="0" applyFont="1" applyBorder="1" applyAlignment="1">
      <alignment horizontal="center" vertical="top" wrapText="1"/>
    </xf>
    <xf numFmtId="0" fontId="17" fillId="0" borderId="21" xfId="0" applyFont="1" applyBorder="1" applyAlignment="1">
      <alignment horizontal="center" vertical="top" wrapText="1"/>
    </xf>
    <xf numFmtId="0" fontId="17" fillId="0" borderId="23"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8A525EB-77FD-4630-A8FF-C6BEFF5B0A55}"/>
            </a:ext>
          </a:extLst>
        </xdr:cNvPr>
        <xdr:cNvSpPr txBox="1"/>
      </xdr:nvSpPr>
      <xdr:spPr>
        <a:xfrm>
          <a:off x="104775" y="571500"/>
          <a:ext cx="7032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2017, there were 84 injury-related fatalities among Massachusetts children, a rate of 6.0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51</xdr:row>
      <xdr:rowOff>0</xdr:rowOff>
    </xdr:to>
    <xdr:sp macro="" textlink="">
      <xdr:nvSpPr>
        <xdr:cNvPr id="3" name="TextBox 2">
          <a:extLst>
            <a:ext uri="{FF2B5EF4-FFF2-40B4-BE49-F238E27FC236}">
              <a16:creationId xmlns:a16="http://schemas.microsoft.com/office/drawing/2014/main" id="{3A1A7E98-A7BE-44A8-B4B0-5B17F0E71360}"/>
            </a:ext>
          </a:extLst>
        </xdr:cNvPr>
        <xdr:cNvSpPr txBox="1"/>
      </xdr:nvSpPr>
      <xdr:spPr>
        <a:xfrm>
          <a:off x="41835" y="8119971"/>
          <a:ext cx="7350312" cy="166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D7F2FC43-FDAB-4850-88EF-1D006C3E22B1}"/>
            </a:ext>
          </a:extLst>
        </xdr:cNvPr>
        <xdr:cNvSpPr txBox="1"/>
      </xdr:nvSpPr>
      <xdr:spPr>
        <a:xfrm>
          <a:off x="13239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2018, there were 65 injury-related fatalities among Massachusetts children, a rate of 4.7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drownings.</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00C4F052-EF65-4C11-9C27-FD5E2CA9BF33}"/>
            </a:ext>
          </a:extLst>
        </xdr:cNvPr>
        <xdr:cNvSpPr txBox="1"/>
      </xdr:nvSpPr>
      <xdr:spPr>
        <a:xfrm>
          <a:off x="1261035" y="83534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BE87EE4B-2897-4DBD-96C2-DE322E71131A}"/>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2019, there were 60 injury-related fatalities among Massachusetts children, a rate of 4.3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E56CAF19-3970-4B3F-B64D-B20E0FF000C5}"/>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7AE35B6B-C5C2-4DCE-96F9-95011925101B}"/>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2020, there were 64 injury-related fatalities among Massachusetts children, a rate of 5.0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uintentional drowning.</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B6ABEDE8-64B8-410D-A546-CFCD956DB3C3}"/>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D3691824-360E-4A16-A9BE-FA71C2BE8ECC}"/>
            </a:ext>
          </a:extLst>
        </xdr:cNvPr>
        <xdr:cNvSpPr txBox="1"/>
      </xdr:nvSpPr>
      <xdr:spPr>
        <a:xfrm>
          <a:off x="24288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among Massachusetts children. In 2019, there were 60 injury-related fatalities among Massachusetts children, a rate of 4.3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motor vehicle traffic injuries, suffocations and poisonings.</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50</xdr:row>
      <xdr:rowOff>127000</xdr:rowOff>
    </xdr:to>
    <xdr:sp macro="" textlink="">
      <xdr:nvSpPr>
        <xdr:cNvPr id="3" name="TextBox 2">
          <a:extLst>
            <a:ext uri="{FF2B5EF4-FFF2-40B4-BE49-F238E27FC236}">
              <a16:creationId xmlns:a16="http://schemas.microsoft.com/office/drawing/2014/main" id="{F5FB5F3D-1DA8-462D-80CA-7B8AD4E7842A}"/>
            </a:ext>
          </a:extLst>
        </xdr:cNvPr>
        <xdr:cNvSpPr txBox="1"/>
      </xdr:nvSpPr>
      <xdr:spPr>
        <a:xfrm>
          <a:off x="41835" y="8150227"/>
          <a:ext cx="7346950" cy="1787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800" b="1" i="1">
              <a:solidFill>
                <a:schemeClr val="dk1"/>
              </a:solidFill>
              <a:effectLst/>
              <a:latin typeface="+mn-lt"/>
              <a:ea typeface="+mn-ea"/>
              <a:cs typeface="+mn-cs"/>
            </a:rPr>
            <a:t>Data Source: </a:t>
          </a:r>
          <a:r>
            <a:rPr lang="en-US" sz="800"/>
            <a:t>Massachusetts Registry of Vital Records and Statistics, Massachusetts </a:t>
          </a:r>
          <a:r>
            <a:rPr lang="en-US" sz="800">
              <a:solidFill>
                <a:sysClr val="windowText" lastClr="000000"/>
              </a:solidFill>
            </a:rPr>
            <a:t>Department of Public Health, 2019</a:t>
          </a:r>
        </a:p>
        <a:p>
          <a:endParaRPr lang="en-US" sz="8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postcensal estimates for the 2019 MA population aged 0-17 years of 1,392,374 (</a:t>
          </a:r>
          <a:r>
            <a:rPr lang="en-US" sz="800">
              <a:solidFill>
                <a:schemeClr val="dk1"/>
              </a:solidFill>
              <a:effectLst/>
              <a:latin typeface="+mn-lt"/>
              <a:ea typeface="+mn-ea"/>
              <a:cs typeface="+mn-cs"/>
            </a:rPr>
            <a:t>UMass</a:t>
          </a:r>
          <a:r>
            <a:rPr lang="en-US" sz="800" baseline="0">
              <a:solidFill>
                <a:schemeClr val="dk1"/>
              </a:solidFill>
              <a:effectLst/>
              <a:latin typeface="+mn-lt"/>
              <a:ea typeface="+mn-ea"/>
              <a:cs typeface="+mn-cs"/>
            </a:rPr>
            <a:t> Donahue Institute</a:t>
          </a:r>
          <a:r>
            <a:rPr lang="en-US" sz="800"/>
            <a:t>).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C57C-FA05-484F-AD7E-F7AA3BEBFA2A}">
  <dimension ref="A1:J54"/>
  <sheetViews>
    <sheetView zoomScale="85" zoomScaleNormal="85" workbookViewId="0">
      <selection activeCell="D18" sqref="D18"/>
    </sheetView>
  </sheetViews>
  <sheetFormatPr defaultRowHeight="12.6"/>
  <cols>
    <col min="1" max="1" width="29" customWidth="1"/>
    <col min="2" max="2" width="12" bestFit="1" customWidth="1"/>
    <col min="3" max="3" width="10.5703125" customWidth="1"/>
    <col min="4" max="4" width="10.140625" customWidth="1"/>
    <col min="5" max="5" width="12.140625" bestFit="1" customWidth="1"/>
    <col min="6" max="6" width="11.85546875" customWidth="1"/>
    <col min="7" max="7" width="8.85546875" customWidth="1"/>
    <col min="8" max="8" width="11.140625" customWidth="1"/>
    <col min="9" max="9" width="1.5703125" customWidth="1"/>
  </cols>
  <sheetData>
    <row r="1" spans="1:8" ht="43.5" customHeight="1" thickBot="1">
      <c r="A1" s="89" t="s">
        <v>0</v>
      </c>
      <c r="B1" s="89"/>
      <c r="C1" s="89"/>
      <c r="D1" s="89"/>
      <c r="E1" s="89"/>
      <c r="F1" s="89"/>
      <c r="G1" s="90">
        <v>2017</v>
      </c>
      <c r="H1" s="90"/>
    </row>
    <row r="2" spans="1:8" ht="12" customHeight="1" thickTop="1" thickBot="1">
      <c r="A2" s="91"/>
      <c r="B2" s="91"/>
      <c r="C2" s="91"/>
      <c r="D2" s="91"/>
      <c r="E2" s="91"/>
      <c r="F2" s="91"/>
      <c r="G2" s="91"/>
      <c r="H2" s="91"/>
    </row>
    <row r="3" spans="1:8" ht="12" customHeight="1" thickTop="1" thickBot="1">
      <c r="A3" s="61"/>
      <c r="B3" s="61"/>
      <c r="C3" s="61"/>
      <c r="D3" s="61"/>
      <c r="E3" s="61"/>
      <c r="F3" s="61"/>
      <c r="G3" s="61"/>
      <c r="H3" s="61"/>
    </row>
    <row r="4" spans="1:8" ht="12" customHeight="1" thickTop="1" thickBot="1">
      <c r="A4" s="61"/>
      <c r="B4" s="61"/>
      <c r="C4" s="61"/>
      <c r="D4" s="61"/>
      <c r="E4" s="61"/>
      <c r="F4" s="61"/>
      <c r="G4" s="61"/>
      <c r="H4" s="61"/>
    </row>
    <row r="5" spans="1:8" ht="12" customHeight="1" thickTop="1" thickBot="1">
      <c r="A5" s="91"/>
      <c r="B5" s="91"/>
      <c r="C5" s="91"/>
      <c r="D5" s="91"/>
      <c r="E5" s="91"/>
      <c r="F5" s="91"/>
      <c r="G5" s="91"/>
      <c r="H5" s="91"/>
    </row>
    <row r="6" spans="1:8" ht="24" customHeight="1" thickTop="1">
      <c r="A6" s="92"/>
      <c r="B6" s="92"/>
      <c r="C6" s="92"/>
      <c r="D6" s="92"/>
      <c r="E6" s="92"/>
      <c r="F6" s="92"/>
      <c r="G6" s="92"/>
      <c r="H6" s="92"/>
    </row>
    <row r="7" spans="1:8" ht="15" customHeight="1">
      <c r="A7" s="63" t="s">
        <v>1</v>
      </c>
      <c r="B7" s="64" t="s">
        <v>2</v>
      </c>
      <c r="C7" s="65"/>
      <c r="D7" s="65"/>
      <c r="E7" s="65"/>
      <c r="F7" s="66"/>
      <c r="G7" s="83" t="s">
        <v>3</v>
      </c>
      <c r="H7" s="84"/>
    </row>
    <row r="8" spans="1:8" ht="14.1" customHeight="1">
      <c r="A8" s="63"/>
      <c r="B8" s="71" t="s">
        <v>4</v>
      </c>
      <c r="C8" s="71" t="s">
        <v>5</v>
      </c>
      <c r="D8" s="68" t="s">
        <v>6</v>
      </c>
      <c r="E8" s="71" t="s">
        <v>7</v>
      </c>
      <c r="F8" s="74" t="s">
        <v>8</v>
      </c>
      <c r="G8" s="85"/>
      <c r="H8" s="86"/>
    </row>
    <row r="9" spans="1:8" ht="9.9499999999999993" customHeight="1">
      <c r="A9" s="63"/>
      <c r="B9" s="72"/>
      <c r="C9" s="72"/>
      <c r="D9" s="69"/>
      <c r="E9" s="72"/>
      <c r="F9" s="75"/>
      <c r="G9" s="85"/>
      <c r="H9" s="86"/>
    </row>
    <row r="10" spans="1:8" ht="9.9499999999999993" customHeight="1">
      <c r="A10" s="63"/>
      <c r="B10" s="73"/>
      <c r="C10" s="73"/>
      <c r="D10" s="70"/>
      <c r="E10" s="73"/>
      <c r="F10" s="76"/>
      <c r="G10" s="87"/>
      <c r="H10" s="88"/>
    </row>
    <row r="11" spans="1:8" s="1" customFormat="1" ht="17.25" customHeight="1">
      <c r="A11" s="18" t="s">
        <v>9</v>
      </c>
      <c r="B11" s="10">
        <v>49</v>
      </c>
      <c r="C11" s="10">
        <v>22</v>
      </c>
      <c r="D11" s="10">
        <v>10</v>
      </c>
      <c r="E11" s="10">
        <v>3</v>
      </c>
      <c r="F11" s="10">
        <v>0</v>
      </c>
      <c r="G11" s="77">
        <f>SUM(B11:F11)</f>
        <v>84</v>
      </c>
      <c r="H11" s="78"/>
    </row>
    <row r="12" spans="1:8" s="1" customFormat="1" ht="17.25" customHeight="1">
      <c r="A12" s="20" t="s">
        <v>10</v>
      </c>
      <c r="B12" s="2">
        <f>B11/G11</f>
        <v>0.58333333333333337</v>
      </c>
      <c r="C12" s="2">
        <f>C11/G11</f>
        <v>0.26190476190476192</v>
      </c>
      <c r="D12" s="2">
        <f>D11/G11</f>
        <v>0.11904761904761904</v>
      </c>
      <c r="E12" s="2">
        <f>E11/G11</f>
        <v>3.5714285714285712E-2</v>
      </c>
      <c r="F12" s="2">
        <v>0</v>
      </c>
      <c r="G12" s="79">
        <v>1</v>
      </c>
      <c r="H12" s="80"/>
    </row>
    <row r="13" spans="1:8" s="1" customFormat="1" ht="17.25" customHeight="1">
      <c r="A13" s="20" t="s">
        <v>11</v>
      </c>
      <c r="B13" s="3">
        <v>3.5064325818788911</v>
      </c>
      <c r="C13" s="3">
        <v>1.5743166694150119</v>
      </c>
      <c r="D13" s="3">
        <v>0.7155984860977328</v>
      </c>
      <c r="E13" s="3" t="s">
        <v>12</v>
      </c>
      <c r="F13" s="3">
        <v>0</v>
      </c>
      <c r="G13" s="81">
        <f>(G11/1397431.6875)*100000</f>
        <v>6.0110272832209555</v>
      </c>
      <c r="H13" s="82"/>
    </row>
    <row r="14" spans="1:8" s="1" customFormat="1" ht="9.75" customHeight="1">
      <c r="A14" s="21"/>
      <c r="B14" s="22"/>
      <c r="C14" s="22"/>
      <c r="D14" s="22"/>
      <c r="E14" s="22"/>
      <c r="F14" s="22"/>
      <c r="G14" s="22"/>
      <c r="H14" s="23"/>
    </row>
    <row r="15" spans="1:8" s="1" customFormat="1" ht="15" customHeight="1">
      <c r="A15" s="63" t="s">
        <v>13</v>
      </c>
      <c r="B15" s="64" t="s">
        <v>2</v>
      </c>
      <c r="C15" s="65"/>
      <c r="D15" s="65"/>
      <c r="E15" s="65"/>
      <c r="F15" s="66"/>
      <c r="G15" s="67" t="s">
        <v>14</v>
      </c>
      <c r="H15" s="67" t="s">
        <v>15</v>
      </c>
    </row>
    <row r="16" spans="1:8" s="1" customFormat="1" ht="34.5" customHeight="1">
      <c r="A16" s="63"/>
      <c r="B16" s="40" t="s">
        <v>4</v>
      </c>
      <c r="C16" s="40" t="s">
        <v>5</v>
      </c>
      <c r="D16" s="40" t="s">
        <v>6</v>
      </c>
      <c r="E16" s="40" t="s">
        <v>7</v>
      </c>
      <c r="F16" s="40" t="s">
        <v>8</v>
      </c>
      <c r="G16" s="67"/>
      <c r="H16" s="67"/>
    </row>
    <row r="17" spans="1:8" s="1" customFormat="1" ht="15.95" customHeight="1">
      <c r="A17" s="24" t="s">
        <v>16</v>
      </c>
      <c r="B17" s="11">
        <v>0</v>
      </c>
      <c r="C17" s="11">
        <v>0</v>
      </c>
      <c r="D17" s="41">
        <v>0</v>
      </c>
      <c r="E17" s="41">
        <v>0</v>
      </c>
      <c r="F17" s="41">
        <v>0</v>
      </c>
      <c r="G17" s="5">
        <f>SUM(B17:F17)</f>
        <v>0</v>
      </c>
      <c r="H17" s="6">
        <f>G17/$G$11</f>
        <v>0</v>
      </c>
    </row>
    <row r="18" spans="1:8" s="1" customFormat="1" ht="15.95" customHeight="1">
      <c r="A18" s="26" t="s">
        <v>17</v>
      </c>
      <c r="B18" s="4">
        <v>6</v>
      </c>
      <c r="C18" s="4">
        <v>1</v>
      </c>
      <c r="D18" s="25">
        <v>0</v>
      </c>
      <c r="E18" s="25">
        <v>0</v>
      </c>
      <c r="F18" s="25">
        <v>0</v>
      </c>
      <c r="G18" s="4">
        <f t="shared" ref="G18:G39" si="0">SUM(B18:F18)</f>
        <v>7</v>
      </c>
      <c r="H18" s="12">
        <f t="shared" ref="H18:H39" si="1">G18/$G$11</f>
        <v>8.3333333333333329E-2</v>
      </c>
    </row>
    <row r="19" spans="1:8" s="1" customFormat="1" ht="15.95" customHeight="1">
      <c r="A19" s="26" t="s">
        <v>18</v>
      </c>
      <c r="B19" s="4">
        <v>1</v>
      </c>
      <c r="C19" s="4">
        <v>0</v>
      </c>
      <c r="D19" s="25">
        <v>0</v>
      </c>
      <c r="E19" s="25">
        <v>0</v>
      </c>
      <c r="F19" s="27"/>
      <c r="G19" s="4">
        <f t="shared" si="0"/>
        <v>1</v>
      </c>
      <c r="H19" s="12">
        <f t="shared" si="1"/>
        <v>1.1904761904761904E-2</v>
      </c>
    </row>
    <row r="20" spans="1:8" s="1" customFormat="1" ht="15.95" customHeight="1">
      <c r="A20" s="26" t="s">
        <v>19</v>
      </c>
      <c r="B20" s="4">
        <v>4</v>
      </c>
      <c r="C20" s="4">
        <v>0</v>
      </c>
      <c r="D20" s="25">
        <v>0</v>
      </c>
      <c r="E20" s="25">
        <v>1</v>
      </c>
      <c r="F20" s="27"/>
      <c r="G20" s="4">
        <f t="shared" si="0"/>
        <v>5</v>
      </c>
      <c r="H20" s="12">
        <f t="shared" si="1"/>
        <v>5.9523809523809521E-2</v>
      </c>
    </row>
    <row r="21" spans="1:8" s="1" customFormat="1" ht="15.95" customHeight="1">
      <c r="A21" s="26" t="s">
        <v>20</v>
      </c>
      <c r="B21" s="4">
        <v>0</v>
      </c>
      <c r="C21" s="4">
        <v>4</v>
      </c>
      <c r="D21" s="25">
        <v>10</v>
      </c>
      <c r="E21" s="25">
        <v>1</v>
      </c>
      <c r="F21" s="25">
        <v>0</v>
      </c>
      <c r="G21" s="4">
        <f t="shared" si="0"/>
        <v>15</v>
      </c>
      <c r="H21" s="12">
        <f t="shared" si="1"/>
        <v>0.17857142857142858</v>
      </c>
    </row>
    <row r="22" spans="1:8" s="1" customFormat="1" ht="15.95" customHeight="1">
      <c r="A22" s="26" t="s">
        <v>21</v>
      </c>
      <c r="B22" s="4">
        <v>0</v>
      </c>
      <c r="C22" s="7"/>
      <c r="D22" s="7"/>
      <c r="E22" s="7"/>
      <c r="F22" s="7"/>
      <c r="G22" s="4">
        <f t="shared" si="0"/>
        <v>0</v>
      </c>
      <c r="H22" s="12">
        <f t="shared" si="1"/>
        <v>0</v>
      </c>
    </row>
    <row r="23" spans="1:8" s="1" customFormat="1" ht="15.95" customHeight="1">
      <c r="A23" s="26" t="s">
        <v>22</v>
      </c>
      <c r="B23" s="4">
        <v>1</v>
      </c>
      <c r="C23" s="4">
        <v>0</v>
      </c>
      <c r="D23" s="27"/>
      <c r="E23" s="25">
        <v>0</v>
      </c>
      <c r="F23" s="27"/>
      <c r="G23" s="4">
        <f t="shared" si="0"/>
        <v>1</v>
      </c>
      <c r="H23" s="12">
        <f t="shared" si="1"/>
        <v>1.1904761904761904E-2</v>
      </c>
    </row>
    <row r="24" spans="1:8" s="1" customFormat="1" ht="15.95" customHeight="1">
      <c r="A24" s="26" t="s">
        <v>23</v>
      </c>
      <c r="B24" s="4">
        <v>4</v>
      </c>
      <c r="C24" s="4">
        <v>1</v>
      </c>
      <c r="D24" s="25">
        <v>0</v>
      </c>
      <c r="E24" s="25">
        <v>0</v>
      </c>
      <c r="F24" s="25">
        <v>0</v>
      </c>
      <c r="G24" s="4">
        <f t="shared" si="0"/>
        <v>5</v>
      </c>
      <c r="H24" s="12">
        <f t="shared" si="1"/>
        <v>5.9523809523809521E-2</v>
      </c>
    </row>
    <row r="25" spans="1:8" s="1" customFormat="1" ht="15.95" customHeight="1">
      <c r="A25" s="26" t="s">
        <v>24</v>
      </c>
      <c r="B25" s="4">
        <v>0</v>
      </c>
      <c r="C25" s="28"/>
      <c r="D25" s="25">
        <v>0</v>
      </c>
      <c r="E25" s="25">
        <v>0</v>
      </c>
      <c r="F25" s="25">
        <v>0</v>
      </c>
      <c r="G25" s="4">
        <f t="shared" si="0"/>
        <v>0</v>
      </c>
      <c r="H25" s="12">
        <f t="shared" si="1"/>
        <v>0</v>
      </c>
    </row>
    <row r="26" spans="1:8" s="1" customFormat="1" ht="15.95" customHeight="1">
      <c r="A26" s="29" t="s">
        <v>25</v>
      </c>
      <c r="B26" s="4">
        <v>6</v>
      </c>
      <c r="C26" s="4">
        <v>14</v>
      </c>
      <c r="D26" s="25">
        <v>0</v>
      </c>
      <c r="E26" s="25">
        <v>1</v>
      </c>
      <c r="F26" s="25">
        <v>0</v>
      </c>
      <c r="G26" s="4">
        <f t="shared" si="0"/>
        <v>21</v>
      </c>
      <c r="H26" s="12">
        <f t="shared" si="1"/>
        <v>0.25</v>
      </c>
    </row>
    <row r="27" spans="1:8" s="1" customFormat="1" ht="15.95" customHeight="1">
      <c r="A27" s="29" t="s">
        <v>26</v>
      </c>
      <c r="B27" s="4">
        <v>27</v>
      </c>
      <c r="C27" s="4">
        <v>0</v>
      </c>
      <c r="D27" s="25">
        <v>0</v>
      </c>
      <c r="E27" s="25">
        <v>0</v>
      </c>
      <c r="F27" s="28"/>
      <c r="G27" s="4">
        <f t="shared" si="0"/>
        <v>27</v>
      </c>
      <c r="H27" s="12">
        <f t="shared" si="1"/>
        <v>0.32142857142857145</v>
      </c>
    </row>
    <row r="28" spans="1:8" s="1" customFormat="1" ht="15.95" customHeight="1">
      <c r="A28" s="30" t="s">
        <v>27</v>
      </c>
      <c r="B28" s="4">
        <v>19</v>
      </c>
      <c r="C28" s="28"/>
      <c r="D28" s="28"/>
      <c r="E28" s="28"/>
      <c r="F28" s="28"/>
      <c r="G28" s="4">
        <f t="shared" si="0"/>
        <v>19</v>
      </c>
      <c r="H28" s="12">
        <f t="shared" si="1"/>
        <v>0.22619047619047619</v>
      </c>
    </row>
    <row r="29" spans="1:8" s="1" customFormat="1" ht="15.95" customHeight="1">
      <c r="A29" s="31" t="s">
        <v>28</v>
      </c>
      <c r="B29" s="4">
        <v>13</v>
      </c>
      <c r="C29" s="32"/>
      <c r="D29" s="32"/>
      <c r="E29" s="32"/>
      <c r="F29" s="32"/>
      <c r="G29" s="4">
        <f t="shared" si="0"/>
        <v>13</v>
      </c>
      <c r="H29" s="12">
        <f t="shared" si="1"/>
        <v>0.15476190476190477</v>
      </c>
    </row>
    <row r="30" spans="1:8" s="1" customFormat="1" ht="15.95" customHeight="1">
      <c r="A30" s="33" t="s">
        <v>29</v>
      </c>
      <c r="B30" s="4">
        <v>0</v>
      </c>
      <c r="C30" s="32"/>
      <c r="D30" s="32"/>
      <c r="E30" s="32"/>
      <c r="F30" s="32"/>
      <c r="G30" s="4">
        <f t="shared" si="0"/>
        <v>0</v>
      </c>
      <c r="H30" s="12">
        <f t="shared" si="1"/>
        <v>0</v>
      </c>
    </row>
    <row r="31" spans="1:8" s="1" customFormat="1" ht="15.95" customHeight="1">
      <c r="A31" s="33" t="s">
        <v>30</v>
      </c>
      <c r="B31" s="4">
        <v>0</v>
      </c>
      <c r="C31" s="32"/>
      <c r="D31" s="32"/>
      <c r="E31" s="32"/>
      <c r="F31" s="32"/>
      <c r="G31" s="4">
        <f t="shared" si="0"/>
        <v>0</v>
      </c>
      <c r="H31" s="12">
        <f t="shared" si="1"/>
        <v>0</v>
      </c>
    </row>
    <row r="32" spans="1:8" s="1" customFormat="1" ht="15.95" customHeight="1">
      <c r="A32" s="33" t="s">
        <v>31</v>
      </c>
      <c r="B32" s="4">
        <v>6</v>
      </c>
      <c r="C32" s="32"/>
      <c r="D32" s="32"/>
      <c r="E32" s="32"/>
      <c r="F32" s="32"/>
      <c r="G32" s="4">
        <f t="shared" si="0"/>
        <v>6</v>
      </c>
      <c r="H32" s="12">
        <f t="shared" si="1"/>
        <v>7.1428571428571425E-2</v>
      </c>
    </row>
    <row r="33" spans="1:10" s="1" customFormat="1" ht="15.95" customHeight="1">
      <c r="A33" s="30" t="s">
        <v>32</v>
      </c>
      <c r="B33" s="4">
        <v>4</v>
      </c>
      <c r="C33" s="32"/>
      <c r="D33" s="32"/>
      <c r="E33" s="32"/>
      <c r="F33" s="32"/>
      <c r="G33" s="4">
        <f t="shared" si="0"/>
        <v>4</v>
      </c>
      <c r="H33" s="12">
        <f t="shared" si="1"/>
        <v>4.7619047619047616E-2</v>
      </c>
      <c r="I33" s="19"/>
      <c r="J33" s="19"/>
    </row>
    <row r="34" spans="1:10" s="1" customFormat="1" ht="15.95" customHeight="1">
      <c r="A34" s="30" t="s">
        <v>33</v>
      </c>
      <c r="B34" s="4">
        <v>1</v>
      </c>
      <c r="C34" s="32"/>
      <c r="D34" s="32"/>
      <c r="E34" s="32"/>
      <c r="F34" s="32"/>
      <c r="G34" s="4">
        <f t="shared" si="0"/>
        <v>1</v>
      </c>
      <c r="H34" s="12">
        <f t="shared" si="1"/>
        <v>1.1904761904761904E-2</v>
      </c>
      <c r="I34" s="19"/>
      <c r="J34" s="19"/>
    </row>
    <row r="35" spans="1:10" s="1" customFormat="1" ht="15.95" customHeight="1">
      <c r="A35" s="30" t="s">
        <v>34</v>
      </c>
      <c r="B35" s="4">
        <v>2</v>
      </c>
      <c r="C35" s="32"/>
      <c r="D35" s="32"/>
      <c r="E35" s="32"/>
      <c r="F35" s="32"/>
      <c r="G35" s="4">
        <f t="shared" si="0"/>
        <v>2</v>
      </c>
      <c r="H35" s="12">
        <f t="shared" si="1"/>
        <v>2.3809523809523808E-2</v>
      </c>
      <c r="I35" s="19"/>
      <c r="J35" s="19"/>
    </row>
    <row r="36" spans="1:10" s="1" customFormat="1" ht="15.95" customHeight="1">
      <c r="A36" s="30" t="s">
        <v>35</v>
      </c>
      <c r="B36" s="4">
        <v>1</v>
      </c>
      <c r="C36" s="27"/>
      <c r="D36" s="32"/>
      <c r="E36" s="27"/>
      <c r="F36" s="32"/>
      <c r="G36" s="4">
        <f t="shared" si="0"/>
        <v>1</v>
      </c>
      <c r="H36" s="12">
        <f t="shared" si="1"/>
        <v>1.1904761904761904E-2</v>
      </c>
      <c r="I36" s="19"/>
      <c r="J36" s="19"/>
    </row>
    <row r="37" spans="1:10" s="1" customFormat="1" ht="15.95" customHeight="1">
      <c r="A37" s="26" t="s">
        <v>36</v>
      </c>
      <c r="B37" s="4">
        <v>0</v>
      </c>
      <c r="C37" s="4">
        <v>2</v>
      </c>
      <c r="D37" s="25">
        <v>0</v>
      </c>
      <c r="E37" s="25">
        <v>0</v>
      </c>
      <c r="F37" s="25">
        <v>0</v>
      </c>
      <c r="G37" s="4">
        <f t="shared" si="0"/>
        <v>2</v>
      </c>
      <c r="H37" s="12">
        <f t="shared" si="1"/>
        <v>2.3809523809523808E-2</v>
      </c>
      <c r="I37" s="19"/>
      <c r="J37" s="19"/>
    </row>
    <row r="38" spans="1:10" s="1" customFormat="1" ht="15.95" customHeight="1">
      <c r="A38" s="26" t="s">
        <v>37</v>
      </c>
      <c r="B38" s="4">
        <v>0</v>
      </c>
      <c r="C38" s="4">
        <v>0</v>
      </c>
      <c r="D38" s="25">
        <v>0</v>
      </c>
      <c r="E38" s="25">
        <v>0</v>
      </c>
      <c r="F38" s="25">
        <v>0</v>
      </c>
      <c r="G38" s="4">
        <f t="shared" si="0"/>
        <v>0</v>
      </c>
      <c r="H38" s="12">
        <f t="shared" si="1"/>
        <v>0</v>
      </c>
      <c r="I38" s="19"/>
      <c r="J38" s="19"/>
    </row>
    <row r="39" spans="1:10" s="1" customFormat="1" ht="15.95" customHeight="1">
      <c r="A39" s="34" t="s">
        <v>38</v>
      </c>
      <c r="B39" s="8">
        <v>0</v>
      </c>
      <c r="C39" s="8">
        <v>0</v>
      </c>
      <c r="D39" s="42">
        <v>0</v>
      </c>
      <c r="E39" s="42">
        <v>0</v>
      </c>
      <c r="F39" s="42">
        <v>0</v>
      </c>
      <c r="G39" s="8">
        <f t="shared" si="0"/>
        <v>0</v>
      </c>
      <c r="H39" s="9">
        <f t="shared" si="1"/>
        <v>0</v>
      </c>
      <c r="I39" s="19"/>
      <c r="J39" s="19"/>
    </row>
    <row r="40" spans="1:10" ht="9.9499999999999993" customHeight="1">
      <c r="A40" s="35"/>
      <c r="B40" s="17"/>
      <c r="C40" s="17"/>
      <c r="D40" s="17"/>
      <c r="E40" s="17"/>
      <c r="F40" s="17"/>
      <c r="G40" s="17"/>
      <c r="H40" s="17"/>
      <c r="I40" s="17"/>
      <c r="J40" s="19"/>
    </row>
    <row r="41" spans="1:10" ht="14.45">
      <c r="A41" s="17"/>
      <c r="B41" s="17"/>
      <c r="C41" s="17"/>
      <c r="D41" s="17"/>
      <c r="E41" s="17"/>
      <c r="F41" s="17"/>
      <c r="G41" s="17"/>
      <c r="H41" s="17"/>
      <c r="I41" s="17"/>
      <c r="J41" s="19"/>
    </row>
    <row r="42" spans="1:10" ht="8.4499999999999993" customHeight="1">
      <c r="A42" s="17"/>
      <c r="B42" s="17"/>
      <c r="C42" s="17"/>
      <c r="D42" s="17"/>
      <c r="E42" s="17"/>
      <c r="F42" s="17"/>
      <c r="G42" s="17"/>
      <c r="H42" s="17"/>
      <c r="I42" s="17"/>
      <c r="J42" s="19"/>
    </row>
    <row r="43" spans="1:10" ht="12" customHeight="1">
      <c r="A43" s="17"/>
      <c r="B43" s="17"/>
      <c r="C43" s="17"/>
      <c r="D43" s="17"/>
      <c r="E43" s="17"/>
      <c r="F43" s="17"/>
      <c r="G43" s="17"/>
      <c r="H43" s="17"/>
      <c r="I43" s="17"/>
      <c r="J43" s="19"/>
    </row>
    <row r="44" spans="1:10" ht="12" customHeight="1">
      <c r="A44" s="17"/>
      <c r="B44" s="17"/>
      <c r="C44" s="17"/>
      <c r="D44" s="17"/>
      <c r="E44" s="17"/>
      <c r="F44" s="17"/>
      <c r="G44" s="17"/>
      <c r="H44" s="17"/>
      <c r="I44" s="17"/>
      <c r="J44" s="17"/>
    </row>
    <row r="45" spans="1:10" ht="12" customHeight="1">
      <c r="A45" s="17"/>
      <c r="B45" s="17"/>
      <c r="C45" s="17"/>
      <c r="D45" s="17"/>
      <c r="E45" s="17"/>
      <c r="F45" s="17"/>
      <c r="G45" s="17"/>
      <c r="H45" s="17"/>
      <c r="I45" s="17"/>
      <c r="J45" s="17"/>
    </row>
    <row r="46" spans="1:10" ht="12" customHeight="1">
      <c r="A46" s="17"/>
      <c r="B46" s="17"/>
      <c r="C46" s="17"/>
      <c r="D46" s="17"/>
      <c r="E46" s="17"/>
      <c r="F46" s="17"/>
      <c r="G46" s="17"/>
      <c r="H46" s="17"/>
      <c r="I46" s="17"/>
      <c r="J46" s="17"/>
    </row>
    <row r="47" spans="1:10" ht="12" customHeight="1">
      <c r="A47" s="17"/>
      <c r="B47" s="17"/>
      <c r="C47" s="17"/>
      <c r="D47" s="17"/>
      <c r="E47" s="17"/>
      <c r="F47" s="17"/>
      <c r="G47" s="17"/>
      <c r="H47" s="17"/>
      <c r="I47" s="17"/>
      <c r="J47" s="17"/>
    </row>
    <row r="48" spans="1:10" ht="12" customHeight="1">
      <c r="A48" s="17"/>
      <c r="B48" s="17"/>
      <c r="C48" s="17"/>
      <c r="D48" s="17"/>
      <c r="E48" s="17"/>
      <c r="F48" s="17"/>
      <c r="G48" s="17"/>
      <c r="H48" s="17"/>
      <c r="I48" s="17"/>
      <c r="J48" s="17"/>
    </row>
    <row r="49" spans="1:8" ht="12.95" customHeight="1">
      <c r="A49" s="17"/>
      <c r="B49" s="17"/>
      <c r="C49" s="17"/>
      <c r="D49" s="17"/>
      <c r="E49" s="17"/>
      <c r="F49" s="17"/>
      <c r="G49" s="17"/>
      <c r="H49" s="17"/>
    </row>
    <row r="50" spans="1:8" ht="12" customHeight="1">
      <c r="A50" s="17"/>
      <c r="B50" s="17"/>
      <c r="C50" s="17"/>
      <c r="D50" s="17"/>
      <c r="E50" s="17"/>
      <c r="F50" s="17"/>
      <c r="G50" s="17"/>
      <c r="H50" s="17"/>
    </row>
    <row r="51" spans="1:8" ht="12" customHeight="1">
      <c r="A51" s="17"/>
      <c r="B51" s="17"/>
      <c r="C51" s="17"/>
      <c r="D51" s="17"/>
      <c r="E51" s="17"/>
      <c r="F51" s="17"/>
      <c r="G51" s="17"/>
      <c r="H51" s="17"/>
    </row>
    <row r="52" spans="1:8">
      <c r="A52" s="38" t="s">
        <v>39</v>
      </c>
      <c r="B52" s="36"/>
      <c r="C52" s="36"/>
      <c r="D52" s="36"/>
      <c r="E52" s="36"/>
      <c r="F52" s="36"/>
      <c r="G52" s="39" t="s">
        <v>40</v>
      </c>
      <c r="H52" s="37"/>
    </row>
    <row r="53" spans="1:8" ht="11.1" customHeight="1">
      <c r="A53" s="17"/>
      <c r="B53" s="17"/>
      <c r="C53" s="17"/>
      <c r="D53" s="17"/>
      <c r="E53" s="17"/>
      <c r="F53" s="17"/>
      <c r="G53" s="17"/>
      <c r="H53" s="17"/>
    </row>
    <row r="54" spans="1:8" ht="11.1" customHeight="1">
      <c r="A54" s="17"/>
      <c r="B54" s="17"/>
      <c r="C54" s="17"/>
      <c r="D54" s="17"/>
      <c r="E54" s="17"/>
      <c r="F54" s="17"/>
      <c r="G54" s="17"/>
      <c r="H54" s="17"/>
    </row>
  </sheetData>
  <mergeCells count="20">
    <mergeCell ref="A1:F1"/>
    <mergeCell ref="G1:H1"/>
    <mergeCell ref="A2:H2"/>
    <mergeCell ref="A5:H5"/>
    <mergeCell ref="A6:H6"/>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s>
  <printOptions horizontalCentered="1"/>
  <pageMargins left="0.3" right="0.3" top="0.25" bottom="0.25" header="0.52" footer="0.5"/>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A427-F24A-45AA-B3EB-43D743B988FE}">
  <dimension ref="B1:L55"/>
  <sheetViews>
    <sheetView topLeftCell="A25" zoomScale="85" zoomScaleNormal="85" workbookViewId="0">
      <selection activeCell="K19" sqref="K19:N19"/>
    </sheetView>
  </sheetViews>
  <sheetFormatPr defaultColWidth="8.85546875" defaultRowHeight="12.6"/>
  <cols>
    <col min="1" max="1" width="8.85546875" style="14"/>
    <col min="2" max="2" width="18.140625" style="14" bestFit="1" customWidth="1"/>
    <col min="3" max="3" width="29" style="14" customWidth="1"/>
    <col min="4" max="4" width="12" style="14" bestFit="1" customWidth="1"/>
    <col min="5" max="5" width="10.5703125" style="14" customWidth="1"/>
    <col min="6" max="6" width="10.140625" style="14" customWidth="1"/>
    <col min="7" max="7" width="12.140625" style="14" bestFit="1" customWidth="1"/>
    <col min="8" max="8" width="11.85546875" style="14" customWidth="1"/>
    <col min="9" max="9" width="8.85546875" style="14" customWidth="1"/>
    <col min="10" max="10" width="11.140625" style="14" customWidth="1"/>
    <col min="11" max="11" width="1.5703125" style="14" customWidth="1"/>
    <col min="12" max="16384" width="8.85546875" style="14"/>
  </cols>
  <sheetData>
    <row r="1" spans="3:10" ht="43.5" customHeight="1" thickBot="1">
      <c r="C1" s="89" t="s">
        <v>0</v>
      </c>
      <c r="D1" s="89"/>
      <c r="E1" s="89"/>
      <c r="F1" s="89"/>
      <c r="G1" s="89"/>
      <c r="H1" s="89"/>
      <c r="I1" s="90">
        <v>2018</v>
      </c>
      <c r="J1" s="90"/>
    </row>
    <row r="2" spans="3:10" ht="12" customHeight="1" thickTop="1" thickBot="1">
      <c r="C2" s="91"/>
      <c r="D2" s="91"/>
      <c r="E2" s="91"/>
      <c r="F2" s="91"/>
      <c r="G2" s="91"/>
      <c r="H2" s="91"/>
      <c r="I2" s="91"/>
      <c r="J2" s="91"/>
    </row>
    <row r="3" spans="3:10" ht="12" customHeight="1" thickTop="1" thickBot="1">
      <c r="C3" s="61"/>
      <c r="D3" s="61"/>
      <c r="E3" s="61"/>
      <c r="F3" s="61"/>
      <c r="G3" s="61"/>
      <c r="H3" s="61"/>
      <c r="I3" s="61"/>
      <c r="J3" s="61"/>
    </row>
    <row r="4" spans="3:10" ht="12" customHeight="1" thickTop="1" thickBot="1">
      <c r="C4" s="61"/>
      <c r="D4" s="61"/>
      <c r="E4" s="61"/>
      <c r="F4" s="61"/>
      <c r="G4" s="61"/>
      <c r="H4" s="61"/>
      <c r="I4" s="61"/>
      <c r="J4" s="61"/>
    </row>
    <row r="5" spans="3:10" ht="12" customHeight="1" thickTop="1" thickBot="1">
      <c r="C5" s="91"/>
      <c r="D5" s="91"/>
      <c r="E5" s="91"/>
      <c r="F5" s="91"/>
      <c r="G5" s="91"/>
      <c r="H5" s="91"/>
      <c r="I5" s="91"/>
      <c r="J5" s="91"/>
    </row>
    <row r="6" spans="3:10" ht="24" customHeight="1" thickTop="1">
      <c r="C6" s="92"/>
      <c r="D6" s="92"/>
      <c r="E6" s="92"/>
      <c r="F6" s="92"/>
      <c r="G6" s="92"/>
      <c r="H6" s="92"/>
      <c r="I6" s="92"/>
      <c r="J6" s="92"/>
    </row>
    <row r="7" spans="3:10" ht="15" customHeight="1">
      <c r="C7" s="63" t="s">
        <v>1</v>
      </c>
      <c r="D7" s="64" t="s">
        <v>2</v>
      </c>
      <c r="E7" s="65"/>
      <c r="F7" s="65"/>
      <c r="G7" s="65"/>
      <c r="H7" s="66"/>
      <c r="I7" s="83" t="s">
        <v>3</v>
      </c>
      <c r="J7" s="84"/>
    </row>
    <row r="8" spans="3:10" ht="14.1" customHeight="1">
      <c r="C8" s="63"/>
      <c r="D8" s="71" t="s">
        <v>4</v>
      </c>
      <c r="E8" s="71" t="s">
        <v>5</v>
      </c>
      <c r="F8" s="68" t="s">
        <v>6</v>
      </c>
      <c r="G8" s="71" t="s">
        <v>7</v>
      </c>
      <c r="H8" s="74" t="s">
        <v>8</v>
      </c>
      <c r="I8" s="85"/>
      <c r="J8" s="86"/>
    </row>
    <row r="9" spans="3:10" ht="9.9499999999999993" customHeight="1">
      <c r="C9" s="63"/>
      <c r="D9" s="72"/>
      <c r="E9" s="72"/>
      <c r="F9" s="69"/>
      <c r="G9" s="72"/>
      <c r="H9" s="75"/>
      <c r="I9" s="85"/>
      <c r="J9" s="86"/>
    </row>
    <row r="10" spans="3:10" ht="9.9499999999999993" customHeight="1">
      <c r="C10" s="63"/>
      <c r="D10" s="73"/>
      <c r="E10" s="73"/>
      <c r="F10" s="70"/>
      <c r="G10" s="73"/>
      <c r="H10" s="76"/>
      <c r="I10" s="87"/>
      <c r="J10" s="88"/>
    </row>
    <row r="11" spans="3:10" s="15" customFormat="1" ht="17.25" customHeight="1">
      <c r="C11" s="18" t="s">
        <v>9</v>
      </c>
      <c r="D11" s="47">
        <v>35</v>
      </c>
      <c r="E11" s="47">
        <v>17</v>
      </c>
      <c r="F11" s="47">
        <v>11</v>
      </c>
      <c r="G11" s="47">
        <v>2</v>
      </c>
      <c r="H11" s="47">
        <v>0</v>
      </c>
      <c r="I11" s="77">
        <v>65</v>
      </c>
      <c r="J11" s="78"/>
    </row>
    <row r="12" spans="3:10" s="15" customFormat="1" ht="17.25" customHeight="1">
      <c r="C12" s="20" t="s">
        <v>10</v>
      </c>
      <c r="D12" s="48">
        <v>0.53846153846153844</v>
      </c>
      <c r="E12" s="48">
        <v>0.26153846153846155</v>
      </c>
      <c r="F12" s="48">
        <v>0.16923076923076924</v>
      </c>
      <c r="G12" s="48">
        <v>3.0769230769230771E-2</v>
      </c>
      <c r="H12" s="48">
        <v>0</v>
      </c>
      <c r="I12" s="79">
        <v>1</v>
      </c>
      <c r="J12" s="80"/>
    </row>
    <row r="13" spans="3:10" s="15" customFormat="1" ht="17.25" customHeight="1">
      <c r="C13" s="20" t="s">
        <v>11</v>
      </c>
      <c r="D13" s="49">
        <v>2.5136924418295661</v>
      </c>
      <c r="E13" s="49">
        <v>1.2209363288886463</v>
      </c>
      <c r="F13" s="49">
        <v>0.79001762457500646</v>
      </c>
      <c r="G13" s="50" t="s">
        <v>12</v>
      </c>
      <c r="H13" s="50" t="s">
        <v>12</v>
      </c>
      <c r="I13" s="81">
        <v>4.6682859633977651</v>
      </c>
      <c r="J13" s="82"/>
    </row>
    <row r="14" spans="3:10" s="15" customFormat="1" ht="9.75" customHeight="1">
      <c r="C14" s="21"/>
      <c r="D14" s="22"/>
      <c r="E14" s="22"/>
      <c r="F14" s="22"/>
      <c r="G14" s="22"/>
      <c r="H14" s="22"/>
      <c r="I14" s="22"/>
      <c r="J14" s="23"/>
    </row>
    <row r="15" spans="3:10" s="15" customFormat="1" ht="15" customHeight="1">
      <c r="C15" s="63" t="s">
        <v>13</v>
      </c>
      <c r="D15" s="64" t="s">
        <v>2</v>
      </c>
      <c r="E15" s="65"/>
      <c r="F15" s="65"/>
      <c r="G15" s="65"/>
      <c r="H15" s="66"/>
      <c r="I15" s="67" t="s">
        <v>14</v>
      </c>
      <c r="J15" s="67" t="s">
        <v>15</v>
      </c>
    </row>
    <row r="16" spans="3:10" s="15" customFormat="1" ht="34.5" customHeight="1">
      <c r="C16" s="63"/>
      <c r="D16" s="40" t="s">
        <v>4</v>
      </c>
      <c r="E16" s="40" t="s">
        <v>5</v>
      </c>
      <c r="F16" s="40" t="s">
        <v>6</v>
      </c>
      <c r="G16" s="40" t="s">
        <v>7</v>
      </c>
      <c r="H16" s="40" t="s">
        <v>8</v>
      </c>
      <c r="I16" s="67"/>
      <c r="J16" s="67"/>
    </row>
    <row r="17" spans="2:10" s="15" customFormat="1" ht="15.95" customHeight="1">
      <c r="B17" s="43" t="s">
        <v>41</v>
      </c>
      <c r="C17" s="24" t="s">
        <v>16</v>
      </c>
      <c r="D17" s="41">
        <v>0</v>
      </c>
      <c r="E17" s="41">
        <v>0</v>
      </c>
      <c r="F17" s="41">
        <v>2</v>
      </c>
      <c r="G17" s="41">
        <v>0</v>
      </c>
      <c r="H17" s="41">
        <v>0</v>
      </c>
      <c r="I17" s="53">
        <v>2</v>
      </c>
      <c r="J17" s="54">
        <v>3.0769230769230771E-2</v>
      </c>
    </row>
    <row r="18" spans="2:10" s="15" customFormat="1" ht="15.95" customHeight="1">
      <c r="B18" s="62" t="s">
        <v>42</v>
      </c>
      <c r="C18" s="26" t="s">
        <v>17</v>
      </c>
      <c r="D18" s="41">
        <v>9</v>
      </c>
      <c r="E18" s="41">
        <v>0</v>
      </c>
      <c r="F18" s="41">
        <v>0</v>
      </c>
      <c r="G18" s="41">
        <v>0</v>
      </c>
      <c r="H18" s="25">
        <v>0</v>
      </c>
      <c r="I18" s="25">
        <v>9</v>
      </c>
      <c r="J18" s="55">
        <v>0.13846153846153847</v>
      </c>
    </row>
    <row r="19" spans="2:10" s="15" customFormat="1" ht="15.95" customHeight="1">
      <c r="B19" s="62" t="s">
        <v>43</v>
      </c>
      <c r="C19" s="26" t="s">
        <v>18</v>
      </c>
      <c r="D19" s="41">
        <v>1</v>
      </c>
      <c r="E19" s="41">
        <v>2</v>
      </c>
      <c r="F19" s="41">
        <v>0</v>
      </c>
      <c r="G19" s="41">
        <v>0</v>
      </c>
      <c r="H19" s="27"/>
      <c r="I19" s="25">
        <v>3</v>
      </c>
      <c r="J19" s="55">
        <v>4.6153846153846156E-2</v>
      </c>
    </row>
    <row r="20" spans="2:10" s="15" customFormat="1" ht="15.95" customHeight="1">
      <c r="B20" s="62" t="s">
        <v>44</v>
      </c>
      <c r="C20" s="26" t="s">
        <v>19</v>
      </c>
      <c r="D20" s="41">
        <v>2</v>
      </c>
      <c r="E20" s="41">
        <v>2</v>
      </c>
      <c r="F20" s="41">
        <v>0</v>
      </c>
      <c r="G20" s="41">
        <v>0</v>
      </c>
      <c r="H20" s="27"/>
      <c r="I20" s="25">
        <v>4</v>
      </c>
      <c r="J20" s="55">
        <v>6.1538461538461542E-2</v>
      </c>
    </row>
    <row r="21" spans="2:10" s="15" customFormat="1" ht="15.95" customHeight="1">
      <c r="B21" s="43" t="s">
        <v>45</v>
      </c>
      <c r="C21" s="26" t="s">
        <v>20</v>
      </c>
      <c r="D21" s="41">
        <v>0</v>
      </c>
      <c r="E21" s="41">
        <v>2</v>
      </c>
      <c r="F21" s="41">
        <v>4</v>
      </c>
      <c r="G21" s="41">
        <v>0</v>
      </c>
      <c r="H21" s="25">
        <v>0</v>
      </c>
      <c r="I21" s="25">
        <v>6</v>
      </c>
      <c r="J21" s="55">
        <v>9.2307692307692313E-2</v>
      </c>
    </row>
    <row r="22" spans="2:10" s="15" customFormat="1" ht="15.95" customHeight="1">
      <c r="B22" s="43" t="s">
        <v>46</v>
      </c>
      <c r="C22" s="26" t="s">
        <v>21</v>
      </c>
      <c r="D22" s="41">
        <v>1</v>
      </c>
      <c r="E22" s="27"/>
      <c r="F22" s="27"/>
      <c r="G22" s="27"/>
      <c r="H22" s="27"/>
      <c r="I22" s="25">
        <v>1</v>
      </c>
      <c r="J22" s="55">
        <v>1.5384615384615385E-2</v>
      </c>
    </row>
    <row r="23" spans="2:10" s="15" customFormat="1" ht="15.95" customHeight="1">
      <c r="B23" s="19"/>
      <c r="C23" s="26" t="s">
        <v>22</v>
      </c>
      <c r="D23" s="41">
        <v>0</v>
      </c>
      <c r="E23" s="41"/>
      <c r="F23" s="27"/>
      <c r="G23" s="41">
        <v>0</v>
      </c>
      <c r="H23" s="27"/>
      <c r="I23" s="25">
        <v>0</v>
      </c>
      <c r="J23" s="55">
        <v>0</v>
      </c>
    </row>
    <row r="24" spans="2:10" s="15" customFormat="1" ht="15.95" customHeight="1">
      <c r="B24" s="43" t="s">
        <v>47</v>
      </c>
      <c r="C24" s="26" t="s">
        <v>23</v>
      </c>
      <c r="D24" s="41">
        <v>3</v>
      </c>
      <c r="E24" s="41">
        <v>1</v>
      </c>
      <c r="F24" s="41">
        <v>0</v>
      </c>
      <c r="G24" s="41">
        <v>1</v>
      </c>
      <c r="H24" s="25">
        <v>0</v>
      </c>
      <c r="I24" s="25">
        <v>5</v>
      </c>
      <c r="J24" s="55">
        <v>7.6923076923076927E-2</v>
      </c>
    </row>
    <row r="25" spans="2:10" s="15" customFormat="1" ht="15.95" customHeight="1">
      <c r="B25" s="19"/>
      <c r="C25" s="26" t="s">
        <v>24</v>
      </c>
      <c r="D25" s="41">
        <v>0</v>
      </c>
      <c r="E25" s="28"/>
      <c r="F25" s="41">
        <v>0</v>
      </c>
      <c r="G25" s="41">
        <v>0</v>
      </c>
      <c r="H25" s="25">
        <v>0</v>
      </c>
      <c r="I25" s="25">
        <v>0</v>
      </c>
      <c r="J25" s="55">
        <v>0</v>
      </c>
    </row>
    <row r="26" spans="2:10" s="15" customFormat="1" ht="15.95" customHeight="1">
      <c r="B26" s="43" t="s">
        <v>48</v>
      </c>
      <c r="C26" s="29" t="s">
        <v>25</v>
      </c>
      <c r="D26" s="41">
        <v>1</v>
      </c>
      <c r="E26" s="41">
        <v>10</v>
      </c>
      <c r="F26" s="41">
        <v>0</v>
      </c>
      <c r="G26" s="41">
        <v>0</v>
      </c>
      <c r="H26" s="25">
        <v>0</v>
      </c>
      <c r="I26" s="25">
        <v>11</v>
      </c>
      <c r="J26" s="55">
        <v>0.16923076923076924</v>
      </c>
    </row>
    <row r="27" spans="2:10" s="15" customFormat="1" ht="15.95" customHeight="1">
      <c r="B27" s="19"/>
      <c r="C27" s="29" t="s">
        <v>26</v>
      </c>
      <c r="D27" s="25"/>
      <c r="E27" s="25">
        <v>0</v>
      </c>
      <c r="F27" s="25">
        <v>0</v>
      </c>
      <c r="G27" s="41">
        <v>0</v>
      </c>
      <c r="H27" s="28"/>
      <c r="I27" s="25">
        <v>0</v>
      </c>
      <c r="J27" s="55">
        <v>0</v>
      </c>
    </row>
    <row r="28" spans="2:10" s="15" customFormat="1" ht="15.95" customHeight="1">
      <c r="B28" s="19"/>
      <c r="C28" s="30" t="s">
        <v>27</v>
      </c>
      <c r="D28" s="25"/>
      <c r="E28" s="28"/>
      <c r="F28" s="28"/>
      <c r="G28" s="28"/>
      <c r="H28" s="28"/>
      <c r="I28" s="25">
        <v>0</v>
      </c>
      <c r="J28" s="55">
        <v>0</v>
      </c>
    </row>
    <row r="29" spans="2:10" s="15" customFormat="1" ht="15.95" customHeight="1">
      <c r="B29" s="62" t="s">
        <v>49</v>
      </c>
      <c r="C29" s="31" t="s">
        <v>28</v>
      </c>
      <c r="D29" s="25">
        <v>5</v>
      </c>
      <c r="E29" s="32"/>
      <c r="F29" s="32"/>
      <c r="G29" s="32"/>
      <c r="H29" s="32"/>
      <c r="I29" s="25">
        <v>5</v>
      </c>
      <c r="J29" s="55">
        <v>7.6923076923076927E-2</v>
      </c>
    </row>
    <row r="30" spans="2:10" s="15" customFormat="1" ht="15.95" customHeight="1">
      <c r="B30" s="43" t="s">
        <v>50</v>
      </c>
      <c r="C30" s="31"/>
      <c r="D30" s="25">
        <v>5</v>
      </c>
      <c r="E30" s="32"/>
      <c r="F30" s="32"/>
      <c r="G30" s="32"/>
      <c r="H30" s="32"/>
      <c r="I30" s="25"/>
      <c r="J30" s="55"/>
    </row>
    <row r="31" spans="2:10" s="15" customFormat="1" ht="15.95" customHeight="1">
      <c r="B31" s="19"/>
      <c r="C31" s="33" t="s">
        <v>29</v>
      </c>
      <c r="D31" s="25">
        <v>0</v>
      </c>
      <c r="E31" s="32"/>
      <c r="F31" s="32"/>
      <c r="G31" s="32"/>
      <c r="H31" s="32"/>
      <c r="I31" s="25">
        <v>0</v>
      </c>
      <c r="J31" s="55">
        <v>0</v>
      </c>
    </row>
    <row r="32" spans="2:10" s="15" customFormat="1" ht="15.95" customHeight="1">
      <c r="B32" s="19"/>
      <c r="C32" s="33" t="s">
        <v>30</v>
      </c>
      <c r="D32" s="25">
        <v>1</v>
      </c>
      <c r="E32" s="32"/>
      <c r="F32" s="32"/>
      <c r="G32" s="32"/>
      <c r="H32" s="32"/>
      <c r="I32" s="25">
        <v>1</v>
      </c>
      <c r="J32" s="55">
        <v>1.5384615384615385E-2</v>
      </c>
    </row>
    <row r="33" spans="2:12" s="15" customFormat="1" ht="15.95" customHeight="1">
      <c r="B33" s="43" t="s">
        <v>51</v>
      </c>
      <c r="C33" s="33" t="s">
        <v>31</v>
      </c>
      <c r="D33" s="25">
        <v>5</v>
      </c>
      <c r="E33" s="32"/>
      <c r="F33" s="32"/>
      <c r="G33" s="32"/>
      <c r="H33" s="32"/>
      <c r="I33" s="25">
        <v>5</v>
      </c>
      <c r="J33" s="55">
        <v>7.6923076923076927E-2</v>
      </c>
      <c r="K33" s="19"/>
      <c r="L33" s="19"/>
    </row>
    <row r="34" spans="2:12" s="15" customFormat="1" ht="15.95" customHeight="1">
      <c r="B34" s="62" t="s">
        <v>52</v>
      </c>
      <c r="C34" s="30" t="s">
        <v>32</v>
      </c>
      <c r="D34" s="41">
        <v>1</v>
      </c>
      <c r="E34" s="32"/>
      <c r="F34" s="32"/>
      <c r="G34" s="32"/>
      <c r="H34" s="32"/>
      <c r="I34" s="25">
        <v>1</v>
      </c>
      <c r="J34" s="55">
        <v>1.5384615384615385E-2</v>
      </c>
      <c r="K34" s="19"/>
      <c r="L34" s="19"/>
    </row>
    <row r="35" spans="2:12" s="15" customFormat="1" ht="15.95" customHeight="1">
      <c r="B35" s="62" t="s">
        <v>53</v>
      </c>
      <c r="C35" s="30" t="s">
        <v>33</v>
      </c>
      <c r="D35" s="41">
        <v>0</v>
      </c>
      <c r="E35" s="32"/>
      <c r="F35" s="32"/>
      <c r="G35" s="32"/>
      <c r="H35" s="32"/>
      <c r="I35" s="25">
        <v>0</v>
      </c>
      <c r="J35" s="55">
        <v>0</v>
      </c>
      <c r="K35" s="19"/>
      <c r="L35" s="19"/>
    </row>
    <row r="36" spans="2:12" s="15" customFormat="1" ht="15.95" customHeight="1">
      <c r="B36" s="19"/>
      <c r="C36" s="30" t="s">
        <v>34</v>
      </c>
      <c r="D36" s="41">
        <v>0</v>
      </c>
      <c r="E36" s="32"/>
      <c r="F36" s="32"/>
      <c r="G36" s="32"/>
      <c r="H36" s="32"/>
      <c r="I36" s="25">
        <v>0</v>
      </c>
      <c r="J36" s="55">
        <v>0</v>
      </c>
      <c r="K36" s="19"/>
      <c r="L36" s="19"/>
    </row>
    <row r="37" spans="2:12" s="15" customFormat="1" ht="15.95" customHeight="1">
      <c r="B37" s="19"/>
      <c r="C37" s="30" t="s">
        <v>35</v>
      </c>
      <c r="D37" s="41">
        <v>0</v>
      </c>
      <c r="E37" s="27"/>
      <c r="F37" s="32"/>
      <c r="G37" s="27"/>
      <c r="H37" s="32"/>
      <c r="I37" s="25">
        <v>0</v>
      </c>
      <c r="J37" s="55">
        <v>0</v>
      </c>
      <c r="K37" s="19"/>
      <c r="L37" s="19"/>
    </row>
    <row r="38" spans="2:12" s="15" customFormat="1" ht="15.95" customHeight="1">
      <c r="B38" s="19"/>
      <c r="C38" s="26" t="s">
        <v>36</v>
      </c>
      <c r="D38" s="41">
        <v>0</v>
      </c>
      <c r="E38" s="41">
        <v>0</v>
      </c>
      <c r="F38" s="41">
        <v>0</v>
      </c>
      <c r="G38" s="25">
        <v>0</v>
      </c>
      <c r="H38" s="25">
        <v>0</v>
      </c>
      <c r="I38" s="25">
        <v>0</v>
      </c>
      <c r="J38" s="55">
        <v>0</v>
      </c>
      <c r="K38" s="19"/>
      <c r="L38" s="19"/>
    </row>
    <row r="39" spans="2:12" s="15" customFormat="1" ht="15.95" customHeight="1">
      <c r="B39" s="43" t="s">
        <v>54</v>
      </c>
      <c r="C39" s="26" t="s">
        <v>37</v>
      </c>
      <c r="D39" s="41">
        <v>0</v>
      </c>
      <c r="E39" s="41">
        <v>0</v>
      </c>
      <c r="F39" s="41">
        <v>1</v>
      </c>
      <c r="G39" s="25">
        <v>1</v>
      </c>
      <c r="H39" s="25">
        <v>0</v>
      </c>
      <c r="I39" s="25">
        <v>2</v>
      </c>
      <c r="J39" s="55">
        <v>3.0769230769230771E-2</v>
      </c>
      <c r="K39" s="19"/>
      <c r="L39" s="19"/>
    </row>
    <row r="40" spans="2:12" s="15" customFormat="1" ht="15.95" customHeight="1">
      <c r="B40" s="19" t="s">
        <v>55</v>
      </c>
      <c r="C40" s="34" t="s">
        <v>38</v>
      </c>
      <c r="D40" s="42">
        <v>1</v>
      </c>
      <c r="E40" s="42">
        <v>0</v>
      </c>
      <c r="F40" s="42">
        <v>4</v>
      </c>
      <c r="G40" s="42">
        <v>0</v>
      </c>
      <c r="H40" s="42">
        <v>0</v>
      </c>
      <c r="I40" s="42">
        <v>5</v>
      </c>
      <c r="J40" s="56">
        <v>7.6923076923076927E-2</v>
      </c>
      <c r="K40" s="19"/>
      <c r="L40" s="19"/>
    </row>
    <row r="41" spans="2:12" ht="9.9499999999999993" customHeight="1">
      <c r="B41" s="62" t="s">
        <v>56</v>
      </c>
      <c r="C41" s="35"/>
      <c r="D41" s="17"/>
      <c r="E41" s="17"/>
      <c r="F41" s="17"/>
      <c r="G41" s="17"/>
      <c r="H41" s="17"/>
      <c r="I41" s="17"/>
      <c r="J41" s="17"/>
      <c r="K41" s="17"/>
      <c r="L41" s="19"/>
    </row>
    <row r="42" spans="2:12" ht="14.45">
      <c r="B42" s="17"/>
      <c r="C42" s="17"/>
      <c r="D42" s="17"/>
      <c r="E42" s="17"/>
      <c r="F42" s="17"/>
      <c r="G42" s="17"/>
      <c r="H42" s="17"/>
      <c r="I42" s="17"/>
      <c r="J42" s="17"/>
      <c r="K42" s="17"/>
      <c r="L42" s="19"/>
    </row>
    <row r="43" spans="2:12" ht="8.4499999999999993" customHeight="1">
      <c r="B43" s="17"/>
      <c r="C43" s="17"/>
      <c r="D43" s="17"/>
      <c r="E43" s="17"/>
      <c r="F43" s="17"/>
      <c r="G43" s="17"/>
      <c r="H43" s="17"/>
      <c r="I43" s="17"/>
      <c r="J43" s="17"/>
      <c r="K43" s="17"/>
      <c r="L43" s="19"/>
    </row>
    <row r="44" spans="2:12" ht="12" customHeight="1">
      <c r="B44" s="17"/>
      <c r="C44" s="17"/>
      <c r="D44" s="17"/>
      <c r="E44" s="17"/>
      <c r="F44" s="17"/>
      <c r="G44" s="17"/>
      <c r="H44" s="17"/>
      <c r="I44" s="17"/>
      <c r="J44" s="17"/>
      <c r="K44" s="17"/>
      <c r="L44" s="19"/>
    </row>
    <row r="45" spans="2:12" ht="12" customHeight="1">
      <c r="B45" s="17"/>
      <c r="C45" s="17"/>
      <c r="D45" s="17"/>
      <c r="E45" s="17"/>
      <c r="F45" s="17"/>
      <c r="G45" s="17"/>
      <c r="H45" s="17"/>
      <c r="I45" s="17"/>
      <c r="J45" s="17"/>
      <c r="K45" s="17"/>
      <c r="L45" s="17"/>
    </row>
    <row r="46" spans="2:12" ht="12" customHeight="1">
      <c r="B46" s="17"/>
      <c r="C46" s="17"/>
      <c r="D46" s="17"/>
      <c r="E46" s="17"/>
      <c r="F46" s="17"/>
      <c r="G46" s="17"/>
      <c r="H46" s="17"/>
      <c r="I46" s="17"/>
      <c r="J46" s="17"/>
      <c r="K46" s="17"/>
      <c r="L46" s="17"/>
    </row>
    <row r="47" spans="2:12" ht="12" customHeight="1">
      <c r="B47" s="17"/>
      <c r="C47" s="17"/>
      <c r="D47" s="17"/>
      <c r="E47" s="17"/>
      <c r="F47" s="17"/>
      <c r="G47" s="17"/>
      <c r="H47" s="17"/>
      <c r="I47" s="17"/>
      <c r="J47" s="17"/>
      <c r="K47" s="17"/>
      <c r="L47" s="17"/>
    </row>
    <row r="48" spans="2:12" ht="12" customHeight="1">
      <c r="B48" s="17"/>
      <c r="C48" s="17"/>
      <c r="D48" s="17"/>
      <c r="E48" s="17"/>
      <c r="F48" s="17"/>
      <c r="G48" s="17"/>
      <c r="H48" s="17"/>
      <c r="I48" s="17"/>
      <c r="J48" s="17"/>
      <c r="K48" s="17"/>
      <c r="L48" s="17"/>
    </row>
    <row r="49" spans="3:10" ht="12" customHeight="1">
      <c r="C49" s="17"/>
      <c r="D49" s="17"/>
      <c r="E49" s="17"/>
      <c r="F49" s="17"/>
      <c r="G49" s="17"/>
      <c r="H49" s="17"/>
      <c r="I49" s="17"/>
      <c r="J49" s="17"/>
    </row>
    <row r="50" spans="3:10" ht="12.95" customHeight="1">
      <c r="C50" s="17"/>
      <c r="D50" s="17"/>
      <c r="E50" s="17"/>
      <c r="F50" s="17"/>
      <c r="G50" s="17"/>
      <c r="H50" s="17"/>
      <c r="I50" s="17"/>
      <c r="J50" s="17"/>
    </row>
    <row r="51" spans="3:10" ht="12" customHeight="1">
      <c r="C51" s="17"/>
      <c r="D51" s="17"/>
      <c r="E51" s="17"/>
      <c r="F51" s="17"/>
      <c r="G51" s="17"/>
      <c r="H51" s="17"/>
      <c r="I51" s="17"/>
      <c r="J51" s="17"/>
    </row>
    <row r="52" spans="3:10" ht="12" customHeight="1">
      <c r="C52" s="17"/>
      <c r="D52" s="17"/>
      <c r="E52" s="17"/>
      <c r="F52" s="17"/>
      <c r="G52" s="17"/>
      <c r="H52" s="17"/>
      <c r="I52" s="17"/>
      <c r="J52" s="17"/>
    </row>
    <row r="53" spans="3:10">
      <c r="C53" s="38" t="s">
        <v>39</v>
      </c>
      <c r="D53" s="36"/>
      <c r="E53" s="36"/>
      <c r="F53" s="36"/>
      <c r="G53" s="36"/>
      <c r="H53" s="36"/>
      <c r="I53" s="39" t="s">
        <v>40</v>
      </c>
      <c r="J53" s="37"/>
    </row>
    <row r="54" spans="3:10" ht="11.1" customHeight="1">
      <c r="C54" s="17"/>
      <c r="D54" s="17"/>
      <c r="E54" s="17"/>
      <c r="F54" s="17"/>
      <c r="G54" s="17"/>
      <c r="H54" s="17"/>
      <c r="I54" s="17"/>
      <c r="J54" s="17"/>
    </row>
    <row r="55" spans="3:10" ht="11.1" customHeight="1">
      <c r="C55" s="17"/>
      <c r="D55" s="17"/>
      <c r="E55" s="17"/>
      <c r="F55" s="17"/>
      <c r="G55" s="17"/>
      <c r="H55" s="17"/>
      <c r="I55" s="17"/>
      <c r="J55" s="17"/>
    </row>
  </sheetData>
  <mergeCells count="20">
    <mergeCell ref="C1:H1"/>
    <mergeCell ref="I1:J1"/>
    <mergeCell ref="C2:J2"/>
    <mergeCell ref="C5:J5"/>
    <mergeCell ref="C6:J6"/>
    <mergeCell ref="C15:C16"/>
    <mergeCell ref="D15:H15"/>
    <mergeCell ref="I15:I16"/>
    <mergeCell ref="J15:J16"/>
    <mergeCell ref="F8:F10"/>
    <mergeCell ref="G8:G10"/>
    <mergeCell ref="H8:H10"/>
    <mergeCell ref="I11:J11"/>
    <mergeCell ref="I12:J12"/>
    <mergeCell ref="I13:J13"/>
    <mergeCell ref="I7:J10"/>
    <mergeCell ref="C7:C10"/>
    <mergeCell ref="D7:H7"/>
    <mergeCell ref="D8:D10"/>
    <mergeCell ref="E8:E10"/>
  </mergeCells>
  <printOptions horizontalCentered="1"/>
  <pageMargins left="0.3" right="0.3" top="0.25" bottom="0.25" header="0.52" footer="0.5"/>
  <pageSetup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8B3D-75BA-4382-A012-076F7597D281}">
  <dimension ref="A1:M55"/>
  <sheetViews>
    <sheetView zoomScale="85" zoomScaleNormal="85" workbookViewId="0">
      <selection activeCell="K19" sqref="K19:N19"/>
    </sheetView>
  </sheetViews>
  <sheetFormatPr defaultRowHeight="12.6"/>
  <cols>
    <col min="1" max="1" width="8.85546875" style="13"/>
    <col min="2" max="2" width="24.5703125" style="13" bestFit="1" customWidth="1"/>
    <col min="3" max="3" width="29" customWidth="1"/>
    <col min="4" max="4" width="12" bestFit="1" customWidth="1"/>
    <col min="5" max="5" width="10.5703125" customWidth="1"/>
    <col min="6" max="6" width="10.140625" customWidth="1"/>
    <col min="7" max="7" width="12.140625" bestFit="1" customWidth="1"/>
    <col min="8" max="8" width="11.85546875" customWidth="1"/>
    <col min="9" max="9" width="8.85546875" customWidth="1"/>
    <col min="10" max="10" width="11.140625" customWidth="1"/>
    <col min="11" max="11" width="1.5703125" customWidth="1"/>
  </cols>
  <sheetData>
    <row r="1" spans="1:13" ht="43.5" customHeight="1" thickBot="1">
      <c r="A1" s="17"/>
      <c r="B1" s="17"/>
      <c r="C1" s="89" t="s">
        <v>0</v>
      </c>
      <c r="D1" s="89"/>
      <c r="E1" s="89"/>
      <c r="F1" s="89"/>
      <c r="G1" s="89"/>
      <c r="H1" s="89"/>
      <c r="I1" s="90">
        <v>2019</v>
      </c>
      <c r="J1" s="90"/>
      <c r="K1" s="17"/>
      <c r="L1" s="17"/>
      <c r="M1" s="17"/>
    </row>
    <row r="2" spans="1:13" ht="12" customHeight="1" thickTop="1" thickBot="1">
      <c r="A2" s="17"/>
      <c r="B2" s="17"/>
      <c r="C2" s="91"/>
      <c r="D2" s="91"/>
      <c r="E2" s="91"/>
      <c r="F2" s="91"/>
      <c r="G2" s="91"/>
      <c r="H2" s="91"/>
      <c r="I2" s="91"/>
      <c r="J2" s="91"/>
      <c r="K2" s="17"/>
      <c r="L2" s="17"/>
      <c r="M2" s="17"/>
    </row>
    <row r="3" spans="1:13" ht="12" customHeight="1" thickTop="1" thickBot="1">
      <c r="A3" s="17"/>
      <c r="B3" s="17"/>
      <c r="C3" s="61"/>
      <c r="D3" s="61"/>
      <c r="E3" s="61"/>
      <c r="F3" s="61"/>
      <c r="G3" s="61"/>
      <c r="H3" s="61"/>
      <c r="I3" s="61"/>
      <c r="J3" s="61"/>
      <c r="K3" s="17"/>
      <c r="L3" s="17"/>
      <c r="M3" s="17"/>
    </row>
    <row r="4" spans="1:13" ht="12" customHeight="1" thickTop="1" thickBot="1">
      <c r="A4" s="17"/>
      <c r="B4" s="17"/>
      <c r="C4" s="61"/>
      <c r="D4" s="61"/>
      <c r="E4" s="61"/>
      <c r="F4" s="61"/>
      <c r="G4" s="61"/>
      <c r="H4" s="61"/>
      <c r="I4" s="61"/>
      <c r="J4" s="61"/>
      <c r="K4" s="17"/>
      <c r="L4" s="17"/>
      <c r="M4" s="17"/>
    </row>
    <row r="5" spans="1:13" ht="12" customHeight="1" thickTop="1" thickBot="1">
      <c r="A5" s="17"/>
      <c r="B5" s="17"/>
      <c r="C5" s="91"/>
      <c r="D5" s="91"/>
      <c r="E5" s="91"/>
      <c r="F5" s="91"/>
      <c r="G5" s="91"/>
      <c r="H5" s="91"/>
      <c r="I5" s="91"/>
      <c r="J5" s="91"/>
      <c r="K5" s="17"/>
      <c r="L5" s="17"/>
      <c r="M5" s="17"/>
    </row>
    <row r="6" spans="1:13" ht="24" customHeight="1" thickTop="1">
      <c r="A6" s="17"/>
      <c r="B6" s="17"/>
      <c r="C6" s="92"/>
      <c r="D6" s="92"/>
      <c r="E6" s="92"/>
      <c r="F6" s="92"/>
      <c r="G6" s="92"/>
      <c r="H6" s="92"/>
      <c r="I6" s="92"/>
      <c r="J6" s="92"/>
      <c r="K6" s="17"/>
      <c r="L6" s="17"/>
      <c r="M6" s="17"/>
    </row>
    <row r="7" spans="1:13" ht="15" customHeight="1">
      <c r="A7" s="17"/>
      <c r="B7" s="17"/>
      <c r="C7" s="63" t="s">
        <v>1</v>
      </c>
      <c r="D7" s="64" t="s">
        <v>2</v>
      </c>
      <c r="E7" s="65"/>
      <c r="F7" s="65"/>
      <c r="G7" s="65"/>
      <c r="H7" s="66"/>
      <c r="I7" s="83" t="s">
        <v>3</v>
      </c>
      <c r="J7" s="84"/>
      <c r="K7" s="17"/>
      <c r="L7" s="17"/>
      <c r="M7" s="46">
        <v>1392374</v>
      </c>
    </row>
    <row r="8" spans="1:13" ht="14.1" customHeight="1">
      <c r="A8" s="17"/>
      <c r="B8" s="17"/>
      <c r="C8" s="63"/>
      <c r="D8" s="71" t="s">
        <v>4</v>
      </c>
      <c r="E8" s="71" t="s">
        <v>5</v>
      </c>
      <c r="F8" s="68" t="s">
        <v>6</v>
      </c>
      <c r="G8" s="71" t="s">
        <v>7</v>
      </c>
      <c r="H8" s="74" t="s">
        <v>8</v>
      </c>
      <c r="I8" s="85"/>
      <c r="J8" s="86"/>
      <c r="K8" s="17"/>
      <c r="L8" s="17"/>
      <c r="M8" s="17"/>
    </row>
    <row r="9" spans="1:13" ht="9.9499999999999993" customHeight="1">
      <c r="A9" s="17"/>
      <c r="B9" s="17"/>
      <c r="C9" s="63"/>
      <c r="D9" s="72"/>
      <c r="E9" s="72"/>
      <c r="F9" s="69"/>
      <c r="G9" s="72"/>
      <c r="H9" s="75"/>
      <c r="I9" s="85"/>
      <c r="J9" s="86"/>
      <c r="K9" s="17"/>
      <c r="L9" s="17"/>
      <c r="M9" s="17"/>
    </row>
    <row r="10" spans="1:13" ht="9.9499999999999993" customHeight="1">
      <c r="A10" s="17"/>
      <c r="B10" s="17"/>
      <c r="C10" s="63"/>
      <c r="D10" s="73"/>
      <c r="E10" s="73"/>
      <c r="F10" s="70"/>
      <c r="G10" s="73"/>
      <c r="H10" s="76"/>
      <c r="I10" s="87"/>
      <c r="J10" s="88"/>
      <c r="K10" s="17"/>
      <c r="L10" s="17"/>
      <c r="M10" s="17"/>
    </row>
    <row r="11" spans="1:13" s="1" customFormat="1" ht="17.25" customHeight="1">
      <c r="A11" s="19"/>
      <c r="B11" s="19"/>
      <c r="C11" s="18" t="s">
        <v>9</v>
      </c>
      <c r="D11" s="47">
        <f>SUM(D17:D26,D29:D33,D34:D40)</f>
        <v>32</v>
      </c>
      <c r="E11" s="47">
        <f>SUM(E17:E26,E29:E33,E34:E40)</f>
        <v>11</v>
      </c>
      <c r="F11" s="47">
        <f>SUM(F17:F26,F29:F33,F34:F40)</f>
        <v>11</v>
      </c>
      <c r="G11" s="47">
        <f>SUM(G17:G26,G29:G33,G34:G40)</f>
        <v>6</v>
      </c>
      <c r="H11" s="47">
        <v>0</v>
      </c>
      <c r="I11" s="77">
        <f>SUM(D11:H11)</f>
        <v>60</v>
      </c>
      <c r="J11" s="78"/>
      <c r="K11" s="19"/>
      <c r="L11" s="19"/>
      <c r="M11" s="19"/>
    </row>
    <row r="12" spans="1:13" s="1" customFormat="1" ht="17.25" customHeight="1">
      <c r="A12" s="19"/>
      <c r="B12" s="19"/>
      <c r="C12" s="20" t="s">
        <v>10</v>
      </c>
      <c r="D12" s="48">
        <f>D11/I11</f>
        <v>0.53333333333333333</v>
      </c>
      <c r="E12" s="48">
        <f>E11/I11</f>
        <v>0.18333333333333332</v>
      </c>
      <c r="F12" s="48">
        <f>F11/I11</f>
        <v>0.18333333333333332</v>
      </c>
      <c r="G12" s="48">
        <f>G11/I11</f>
        <v>0.1</v>
      </c>
      <c r="H12" s="48">
        <v>0</v>
      </c>
      <c r="I12" s="79">
        <v>1</v>
      </c>
      <c r="J12" s="80"/>
      <c r="K12" s="19"/>
      <c r="L12" s="19"/>
      <c r="M12" s="19"/>
    </row>
    <row r="13" spans="1:13" s="1" customFormat="1" ht="17.25" customHeight="1">
      <c r="A13" s="19"/>
      <c r="B13" s="19"/>
      <c r="C13" s="20" t="s">
        <v>11</v>
      </c>
      <c r="D13" s="51">
        <f>(D11/$M$7)*100000</f>
        <v>2.2982330896727459</v>
      </c>
      <c r="E13" s="51">
        <f t="shared" ref="E13:F13" si="0">(E11/$M$7)*100000</f>
        <v>0.79001762457500646</v>
      </c>
      <c r="F13" s="51">
        <f t="shared" si="0"/>
        <v>0.79001762457500646</v>
      </c>
      <c r="G13" s="51">
        <f>(G11/$M$7)*100000</f>
        <v>0.43091870431363982</v>
      </c>
      <c r="H13" s="51">
        <v>0</v>
      </c>
      <c r="I13" s="93">
        <f>(I11/$M$7)*100000</f>
        <v>4.309187043136399</v>
      </c>
      <c r="J13" s="94"/>
      <c r="K13" s="19"/>
      <c r="L13" s="19"/>
      <c r="M13" s="19"/>
    </row>
    <row r="14" spans="1:13" s="1" customFormat="1" ht="9.75" customHeight="1">
      <c r="A14" s="19"/>
      <c r="B14" s="19"/>
      <c r="C14" s="21"/>
      <c r="D14" s="22"/>
      <c r="E14" s="22"/>
      <c r="F14" s="22"/>
      <c r="G14" s="22"/>
      <c r="H14" s="22"/>
      <c r="I14" s="22"/>
      <c r="J14" s="23"/>
      <c r="K14" s="19"/>
      <c r="L14" s="19"/>
      <c r="M14" s="19"/>
    </row>
    <row r="15" spans="1:13" s="1" customFormat="1" ht="15" customHeight="1">
      <c r="A15" s="19"/>
      <c r="B15" s="19"/>
      <c r="C15" s="63" t="s">
        <v>13</v>
      </c>
      <c r="D15" s="64" t="s">
        <v>2</v>
      </c>
      <c r="E15" s="65"/>
      <c r="F15" s="65"/>
      <c r="G15" s="65"/>
      <c r="H15" s="66"/>
      <c r="I15" s="67" t="s">
        <v>14</v>
      </c>
      <c r="J15" s="67" t="s">
        <v>15</v>
      </c>
      <c r="K15" s="19"/>
      <c r="L15" s="19"/>
      <c r="M15" s="19"/>
    </row>
    <row r="16" spans="1:13" s="1" customFormat="1" ht="34.5" customHeight="1">
      <c r="A16" s="19"/>
      <c r="B16" s="19"/>
      <c r="C16" s="63"/>
      <c r="D16" s="40" t="s">
        <v>4</v>
      </c>
      <c r="E16" s="40" t="s">
        <v>5</v>
      </c>
      <c r="F16" s="40" t="s">
        <v>6</v>
      </c>
      <c r="G16" s="40" t="s">
        <v>7</v>
      </c>
      <c r="H16" s="40" t="s">
        <v>8</v>
      </c>
      <c r="I16" s="67"/>
      <c r="J16" s="67"/>
      <c r="K16" s="19"/>
      <c r="L16" s="19"/>
      <c r="M16" s="19"/>
    </row>
    <row r="17" spans="1:10" s="1" customFormat="1" ht="15.95" customHeight="1">
      <c r="A17" s="19"/>
      <c r="B17" s="43" t="s">
        <v>41</v>
      </c>
      <c r="C17" s="24" t="s">
        <v>16</v>
      </c>
      <c r="D17" s="41">
        <f>VLOOKUP($B17, SAS_outputs!$I$4:$O$19, 3, FALSE)</f>
        <v>1</v>
      </c>
      <c r="E17" s="41">
        <f>VLOOKUP($B17, SAS_outputs!$I$4:$O$19, 4, FALSE)</f>
        <v>0</v>
      </c>
      <c r="F17" s="41">
        <f>VLOOKUP($B17, SAS_outputs!$I$4:$O$19, 5, FALSE)</f>
        <v>2</v>
      </c>
      <c r="G17" s="41">
        <f>VLOOKUP($B17, SAS_outputs!$I$4:$O$19, 6, FALSE)</f>
        <v>0</v>
      </c>
      <c r="H17" s="41">
        <v>0</v>
      </c>
      <c r="I17" s="53">
        <f>SUM(D17:H17)</f>
        <v>3</v>
      </c>
      <c r="J17" s="54">
        <f>I17/$I$11</f>
        <v>0.05</v>
      </c>
    </row>
    <row r="18" spans="1:10" s="1" customFormat="1" ht="15.95" customHeight="1">
      <c r="A18" s="19"/>
      <c r="B18" s="62" t="s">
        <v>42</v>
      </c>
      <c r="C18" s="26" t="s">
        <v>17</v>
      </c>
      <c r="D18" s="41">
        <f>VLOOKUP($B18, SAS_outputs!$I$4:$O$19, 3, FALSE)</f>
        <v>4</v>
      </c>
      <c r="E18" s="41">
        <f>VLOOKUP($B18, SAS_outputs!$I$4:$O$19, 4, FALSE)</f>
        <v>0</v>
      </c>
      <c r="F18" s="41">
        <f>VLOOKUP($B18, SAS_outputs!$I$4:$O$19, 5, FALSE)</f>
        <v>0</v>
      </c>
      <c r="G18" s="41">
        <f>VLOOKUP($B18, SAS_outputs!$I$4:$O$19, 6, FALSE)</f>
        <v>1</v>
      </c>
      <c r="H18" s="25">
        <v>0</v>
      </c>
      <c r="I18" s="25">
        <f t="shared" ref="I18:I40" si="1">SUM(D18:H18)</f>
        <v>5</v>
      </c>
      <c r="J18" s="55">
        <f t="shared" ref="J18:J40" si="2">I18/$I$11</f>
        <v>8.3333333333333329E-2</v>
      </c>
    </row>
    <row r="19" spans="1:10" s="1" customFormat="1" ht="15.95" customHeight="1">
      <c r="A19" s="19"/>
      <c r="B19" s="62" t="s">
        <v>43</v>
      </c>
      <c r="C19" s="26" t="s">
        <v>18</v>
      </c>
      <c r="D19" s="41">
        <f>VLOOKUP($B19, SAS_outputs!$I$4:$O$19, 3, FALSE)</f>
        <v>0</v>
      </c>
      <c r="E19" s="41">
        <f>VLOOKUP($B19, SAS_outputs!$I$4:$O$19, 4, FALSE)</f>
        <v>0</v>
      </c>
      <c r="F19" s="41">
        <f>VLOOKUP($B19, SAS_outputs!$I$4:$O$19, 5, FALSE)</f>
        <v>2</v>
      </c>
      <c r="G19" s="41">
        <f>VLOOKUP($B19, SAS_outputs!$I$4:$O$19, 6, FALSE)</f>
        <v>0</v>
      </c>
      <c r="H19" s="27"/>
      <c r="I19" s="25">
        <f t="shared" si="1"/>
        <v>2</v>
      </c>
      <c r="J19" s="55">
        <f t="shared" si="2"/>
        <v>3.3333333333333333E-2</v>
      </c>
    </row>
    <row r="20" spans="1:10" s="1" customFormat="1" ht="15.95" customHeight="1">
      <c r="A20" s="19"/>
      <c r="B20" s="62" t="s">
        <v>44</v>
      </c>
      <c r="C20" s="26" t="s">
        <v>19</v>
      </c>
      <c r="D20" s="41">
        <f>VLOOKUP($B20, SAS_outputs!$I$4:$O$19, 3, FALSE)</f>
        <v>2</v>
      </c>
      <c r="E20" s="41">
        <f>VLOOKUP($B20, SAS_outputs!$I$4:$O$19, 4, FALSE)</f>
        <v>0</v>
      </c>
      <c r="F20" s="41">
        <f>VLOOKUP($B20, SAS_outputs!$I$4:$O$19, 5, FALSE)</f>
        <v>0</v>
      </c>
      <c r="G20" s="41">
        <f>VLOOKUP($B20, SAS_outputs!$I$4:$O$19, 6, FALSE)</f>
        <v>0</v>
      </c>
      <c r="H20" s="27"/>
      <c r="I20" s="25">
        <f t="shared" si="1"/>
        <v>2</v>
      </c>
      <c r="J20" s="55">
        <f t="shared" si="2"/>
        <v>3.3333333333333333E-2</v>
      </c>
    </row>
    <row r="21" spans="1:10" s="1" customFormat="1" ht="15.95" customHeight="1">
      <c r="A21" s="19"/>
      <c r="B21" s="43" t="s">
        <v>45</v>
      </c>
      <c r="C21" s="26" t="s">
        <v>20</v>
      </c>
      <c r="D21" s="41">
        <f>VLOOKUP($B21, SAS_outputs!$I$4:$O$19, 3, FALSE)</f>
        <v>0</v>
      </c>
      <c r="E21" s="41">
        <f>VLOOKUP($B21, SAS_outputs!$I$4:$O$19, 4, FALSE)</f>
        <v>1</v>
      </c>
      <c r="F21" s="41">
        <f>VLOOKUP($B21, SAS_outputs!$I$4:$O$19, 5, FALSE)</f>
        <v>4</v>
      </c>
      <c r="G21" s="41">
        <f>VLOOKUP($B21, SAS_outputs!$I$4:$O$19, 6, FALSE)</f>
        <v>1</v>
      </c>
      <c r="H21" s="25">
        <v>0</v>
      </c>
      <c r="I21" s="25">
        <f t="shared" si="1"/>
        <v>6</v>
      </c>
      <c r="J21" s="55">
        <f t="shared" si="2"/>
        <v>0.1</v>
      </c>
    </row>
    <row r="22" spans="1:10" s="1" customFormat="1" ht="15.95" customHeight="1">
      <c r="A22" s="19"/>
      <c r="B22" s="43" t="s">
        <v>46</v>
      </c>
      <c r="C22" s="26" t="s">
        <v>21</v>
      </c>
      <c r="D22" s="41">
        <v>0</v>
      </c>
      <c r="E22" s="27"/>
      <c r="F22" s="27"/>
      <c r="G22" s="27"/>
      <c r="H22" s="27"/>
      <c r="I22" s="25">
        <f t="shared" si="1"/>
        <v>0</v>
      </c>
      <c r="J22" s="55">
        <f t="shared" si="2"/>
        <v>0</v>
      </c>
    </row>
    <row r="23" spans="1:10" s="1" customFormat="1" ht="15.95" customHeight="1">
      <c r="A23" s="19"/>
      <c r="B23" s="62" t="s">
        <v>57</v>
      </c>
      <c r="C23" s="26" t="s">
        <v>22</v>
      </c>
      <c r="D23" s="41">
        <f>VLOOKUP($B23, SAS_outputs!$I$4:$O$19, 3, FALSE)</f>
        <v>1</v>
      </c>
      <c r="E23" s="41">
        <f>VLOOKUP($B23, SAS_outputs!$I$4:$O$19, 4, FALSE)</f>
        <v>0</v>
      </c>
      <c r="F23" s="27"/>
      <c r="G23" s="41">
        <f>VLOOKUP($B23, SAS_outputs!$I$4:$O$19, 6, FALSE)</f>
        <v>0</v>
      </c>
      <c r="H23" s="27"/>
      <c r="I23" s="25">
        <f t="shared" si="1"/>
        <v>1</v>
      </c>
      <c r="J23" s="55">
        <f t="shared" si="2"/>
        <v>1.6666666666666666E-2</v>
      </c>
    </row>
    <row r="24" spans="1:10" s="1" customFormat="1" ht="15.95" customHeight="1">
      <c r="A24" s="19"/>
      <c r="B24" s="43" t="s">
        <v>47</v>
      </c>
      <c r="C24" s="26" t="s">
        <v>23</v>
      </c>
      <c r="D24" s="41">
        <f>VLOOKUP($B24, SAS_outputs!$I$4:$O$19, 3, FALSE)</f>
        <v>4</v>
      </c>
      <c r="E24" s="41">
        <f>VLOOKUP($B24, SAS_outputs!$I$4:$O$19, 4, FALSE)</f>
        <v>1</v>
      </c>
      <c r="F24" s="41">
        <f>VLOOKUP($B24, SAS_outputs!$I$4:$O$19, 5, FALSE)</f>
        <v>0</v>
      </c>
      <c r="G24" s="41">
        <f>VLOOKUP($B24, SAS_outputs!$I$4:$O$19, 6, FALSE)</f>
        <v>2</v>
      </c>
      <c r="H24" s="25">
        <v>0</v>
      </c>
      <c r="I24" s="25">
        <f t="shared" si="1"/>
        <v>7</v>
      </c>
      <c r="J24" s="55">
        <f t="shared" si="2"/>
        <v>0.11666666666666667</v>
      </c>
    </row>
    <row r="25" spans="1:10" s="1" customFormat="1" ht="15.95" customHeight="1">
      <c r="A25" s="19"/>
      <c r="B25" s="19"/>
      <c r="C25" s="26" t="s">
        <v>24</v>
      </c>
      <c r="D25" s="41">
        <v>0</v>
      </c>
      <c r="E25" s="28"/>
      <c r="F25" s="41">
        <v>0</v>
      </c>
      <c r="G25" s="41">
        <v>0</v>
      </c>
      <c r="H25" s="25">
        <v>0</v>
      </c>
      <c r="I25" s="25">
        <f t="shared" si="1"/>
        <v>0</v>
      </c>
      <c r="J25" s="55">
        <f t="shared" si="2"/>
        <v>0</v>
      </c>
    </row>
    <row r="26" spans="1:10" s="1" customFormat="1" ht="15.95" customHeight="1">
      <c r="A26" s="19"/>
      <c r="B26" s="43" t="s">
        <v>48</v>
      </c>
      <c r="C26" s="29" t="s">
        <v>25</v>
      </c>
      <c r="D26" s="41">
        <f>VLOOKUP($B26, SAS_outputs!$I$4:$O$19, 3, FALSE)</f>
        <v>3</v>
      </c>
      <c r="E26" s="41">
        <f>VLOOKUP($B26, SAS_outputs!$I$4:$O$19, 4, FALSE)</f>
        <v>9</v>
      </c>
      <c r="F26" s="41">
        <f>VLOOKUP($B26, SAS_outputs!$I$4:$O$19, 5, FALSE)</f>
        <v>0</v>
      </c>
      <c r="G26" s="41">
        <f>VLOOKUP($B26, SAS_outputs!$I$4:$O$19, 6, FALSE)</f>
        <v>0</v>
      </c>
      <c r="H26" s="25">
        <v>0</v>
      </c>
      <c r="I26" s="25">
        <f t="shared" si="1"/>
        <v>12</v>
      </c>
      <c r="J26" s="55">
        <f t="shared" si="2"/>
        <v>0.2</v>
      </c>
    </row>
    <row r="27" spans="1:10" s="1" customFormat="1" ht="15.95" customHeight="1">
      <c r="A27" s="19"/>
      <c r="B27" s="19"/>
      <c r="C27" s="29" t="s">
        <v>26</v>
      </c>
      <c r="D27" s="25">
        <f>SUM(D28, D34:D37)</f>
        <v>16</v>
      </c>
      <c r="E27" s="25">
        <v>0</v>
      </c>
      <c r="F27" s="25">
        <v>0</v>
      </c>
      <c r="G27" s="25">
        <v>0</v>
      </c>
      <c r="H27" s="28"/>
      <c r="I27" s="25">
        <f t="shared" si="1"/>
        <v>16</v>
      </c>
      <c r="J27" s="55">
        <f t="shared" si="2"/>
        <v>0.26666666666666666</v>
      </c>
    </row>
    <row r="28" spans="1:10" s="1" customFormat="1" ht="15.95" customHeight="1">
      <c r="A28" s="19"/>
      <c r="B28" s="19"/>
      <c r="C28" s="30" t="s">
        <v>27</v>
      </c>
      <c r="D28" s="25">
        <f>SUM(D29:D33)</f>
        <v>13</v>
      </c>
      <c r="E28" s="28"/>
      <c r="F28" s="28"/>
      <c r="G28" s="28"/>
      <c r="H28" s="28"/>
      <c r="I28" s="25">
        <f t="shared" si="1"/>
        <v>13</v>
      </c>
      <c r="J28" s="55">
        <f t="shared" si="2"/>
        <v>0.21666666666666667</v>
      </c>
    </row>
    <row r="29" spans="1:10" s="1" customFormat="1" ht="15.95" customHeight="1">
      <c r="A29" s="19"/>
      <c r="B29" s="62" t="s">
        <v>49</v>
      </c>
      <c r="C29" s="31" t="s">
        <v>28</v>
      </c>
      <c r="D29" s="25">
        <f>VLOOKUP(B29, SAS_outputs!$I$23:$O$30, 3, FALSE)</f>
        <v>1</v>
      </c>
      <c r="E29" s="32"/>
      <c r="F29" s="32"/>
      <c r="G29" s="32"/>
      <c r="H29" s="32"/>
      <c r="I29" s="25">
        <f t="shared" si="1"/>
        <v>1</v>
      </c>
      <c r="J29" s="55">
        <f t="shared" si="2"/>
        <v>1.6666666666666666E-2</v>
      </c>
    </row>
    <row r="30" spans="1:10" s="15" customFormat="1" ht="15.95" customHeight="1">
      <c r="A30" s="19"/>
      <c r="B30" s="43" t="s">
        <v>50</v>
      </c>
      <c r="C30" s="31"/>
      <c r="D30" s="25">
        <f>VLOOKUP(B30, SAS_outputs!$I$23:$O$30, 3, FALSE)</f>
        <v>10</v>
      </c>
      <c r="E30" s="32"/>
      <c r="F30" s="32"/>
      <c r="G30" s="32"/>
      <c r="H30" s="32"/>
      <c r="I30" s="25"/>
      <c r="J30" s="55"/>
    </row>
    <row r="31" spans="1:10" s="1" customFormat="1" ht="15.95" customHeight="1">
      <c r="A31" s="19"/>
      <c r="B31" s="19"/>
      <c r="C31" s="33" t="s">
        <v>29</v>
      </c>
      <c r="D31" s="25">
        <v>0</v>
      </c>
      <c r="E31" s="32"/>
      <c r="F31" s="32"/>
      <c r="G31" s="32"/>
      <c r="H31" s="32"/>
      <c r="I31" s="25">
        <f t="shared" si="1"/>
        <v>0</v>
      </c>
      <c r="J31" s="55">
        <f t="shared" si="2"/>
        <v>0</v>
      </c>
    </row>
    <row r="32" spans="1:10" s="1" customFormat="1" ht="15.95" customHeight="1">
      <c r="A32" s="19"/>
      <c r="B32" s="43" t="s">
        <v>51</v>
      </c>
      <c r="C32" s="33" t="s">
        <v>30</v>
      </c>
      <c r="D32" s="25">
        <f>VLOOKUP(B32, SAS_outputs!$I$23:$O$30, 3, FALSE)</f>
        <v>1</v>
      </c>
      <c r="E32" s="32"/>
      <c r="F32" s="32"/>
      <c r="G32" s="32"/>
      <c r="H32" s="32"/>
      <c r="I32" s="25">
        <f t="shared" si="1"/>
        <v>1</v>
      </c>
      <c r="J32" s="55">
        <f t="shared" si="2"/>
        <v>1.6666666666666666E-2</v>
      </c>
    </row>
    <row r="33" spans="1:12" s="1" customFormat="1" ht="15.95" customHeight="1">
      <c r="A33" s="19"/>
      <c r="B33" s="62" t="s">
        <v>52</v>
      </c>
      <c r="C33" s="33" t="s">
        <v>31</v>
      </c>
      <c r="D33" s="25">
        <f>VLOOKUP(B33, SAS_outputs!$I$23:$O$30, 3, FALSE)</f>
        <v>1</v>
      </c>
      <c r="E33" s="32"/>
      <c r="F33" s="32"/>
      <c r="G33" s="32"/>
      <c r="H33" s="32"/>
      <c r="I33" s="25">
        <f t="shared" si="1"/>
        <v>1</v>
      </c>
      <c r="J33" s="55">
        <f t="shared" si="2"/>
        <v>1.6666666666666666E-2</v>
      </c>
      <c r="K33" s="19"/>
      <c r="L33" s="19"/>
    </row>
    <row r="34" spans="1:12" s="1" customFormat="1" ht="15.95" customHeight="1">
      <c r="A34" s="19"/>
      <c r="B34" s="62" t="s">
        <v>53</v>
      </c>
      <c r="C34" s="30" t="s">
        <v>32</v>
      </c>
      <c r="D34" s="41">
        <v>0</v>
      </c>
      <c r="E34" s="32"/>
      <c r="F34" s="32"/>
      <c r="G34" s="32"/>
      <c r="H34" s="32"/>
      <c r="I34" s="25">
        <f t="shared" si="1"/>
        <v>0</v>
      </c>
      <c r="J34" s="55">
        <f t="shared" si="2"/>
        <v>0</v>
      </c>
      <c r="K34" s="19"/>
      <c r="L34" s="19"/>
    </row>
    <row r="35" spans="1:12" s="1" customFormat="1" ht="15.95" customHeight="1">
      <c r="A35" s="19"/>
      <c r="B35" s="62" t="s">
        <v>58</v>
      </c>
      <c r="C35" s="30" t="s">
        <v>33</v>
      </c>
      <c r="D35" s="41">
        <f>VLOOKUP($B35, SAS_outputs!$I$4:$O$19, 3, FALSE)</f>
        <v>1</v>
      </c>
      <c r="E35" s="32"/>
      <c r="F35" s="32"/>
      <c r="G35" s="32"/>
      <c r="H35" s="32"/>
      <c r="I35" s="25">
        <f t="shared" si="1"/>
        <v>1</v>
      </c>
      <c r="J35" s="55">
        <f t="shared" si="2"/>
        <v>1.6666666666666666E-2</v>
      </c>
      <c r="K35" s="19"/>
      <c r="L35" s="19"/>
    </row>
    <row r="36" spans="1:12" s="1" customFormat="1" ht="15.95" customHeight="1">
      <c r="A36" s="19"/>
      <c r="B36" s="62" t="s">
        <v>59</v>
      </c>
      <c r="C36" s="30" t="s">
        <v>34</v>
      </c>
      <c r="D36" s="41">
        <f>VLOOKUP($B36, SAS_outputs!$I$4:$O$19, 3, FALSE)</f>
        <v>2</v>
      </c>
      <c r="E36" s="32"/>
      <c r="F36" s="32"/>
      <c r="G36" s="32"/>
      <c r="H36" s="32"/>
      <c r="I36" s="25">
        <f t="shared" si="1"/>
        <v>2</v>
      </c>
      <c r="J36" s="55">
        <f t="shared" si="2"/>
        <v>3.3333333333333333E-2</v>
      </c>
      <c r="K36" s="19"/>
      <c r="L36" s="19"/>
    </row>
    <row r="37" spans="1:12" s="1" customFormat="1" ht="15.95" customHeight="1">
      <c r="A37" s="19"/>
      <c r="B37" s="19"/>
      <c r="C37" s="30" t="s">
        <v>35</v>
      </c>
      <c r="D37" s="25">
        <v>0</v>
      </c>
      <c r="E37" s="27"/>
      <c r="F37" s="32"/>
      <c r="G37" s="27"/>
      <c r="H37" s="32"/>
      <c r="I37" s="25">
        <f t="shared" si="1"/>
        <v>0</v>
      </c>
      <c r="J37" s="55">
        <f t="shared" si="2"/>
        <v>0</v>
      </c>
      <c r="K37" s="19"/>
      <c r="L37" s="19"/>
    </row>
    <row r="38" spans="1:12" s="1" customFormat="1" ht="15.95" customHeight="1">
      <c r="A38" s="19"/>
      <c r="B38" s="62"/>
      <c r="C38" s="26" t="s">
        <v>36</v>
      </c>
      <c r="D38" s="25">
        <v>0</v>
      </c>
      <c r="E38" s="25">
        <v>0</v>
      </c>
      <c r="F38" s="41">
        <v>0</v>
      </c>
      <c r="G38" s="41">
        <v>0</v>
      </c>
      <c r="H38" s="25">
        <v>0</v>
      </c>
      <c r="I38" s="25">
        <f t="shared" si="1"/>
        <v>0</v>
      </c>
      <c r="J38" s="55">
        <f t="shared" si="2"/>
        <v>0</v>
      </c>
      <c r="K38" s="19"/>
      <c r="L38" s="19"/>
    </row>
    <row r="39" spans="1:12" s="1" customFormat="1" ht="15.95" customHeight="1">
      <c r="A39" s="19"/>
      <c r="B39" s="19" t="s">
        <v>55</v>
      </c>
      <c r="C39" s="26" t="s">
        <v>37</v>
      </c>
      <c r="D39" s="41">
        <v>0</v>
      </c>
      <c r="E39" s="41">
        <v>0</v>
      </c>
      <c r="F39" s="41">
        <v>0</v>
      </c>
      <c r="G39" s="41">
        <v>0</v>
      </c>
      <c r="H39" s="25">
        <v>0</v>
      </c>
      <c r="I39" s="25">
        <f t="shared" si="1"/>
        <v>0</v>
      </c>
      <c r="J39" s="55">
        <f t="shared" si="2"/>
        <v>0</v>
      </c>
      <c r="K39" s="19"/>
      <c r="L39" s="19"/>
    </row>
    <row r="40" spans="1:12" s="1" customFormat="1" ht="15.95" customHeight="1">
      <c r="A40" s="19"/>
      <c r="B40" s="62" t="s">
        <v>56</v>
      </c>
      <c r="C40" s="34" t="s">
        <v>38</v>
      </c>
      <c r="D40" s="42">
        <f>VLOOKUP($B40, SAS_outputs!$I$4:$O$19, 3, FALSE)</f>
        <v>1</v>
      </c>
      <c r="E40" s="42">
        <f>VLOOKUP($B40, SAS_outputs!$I$4:$O$19, 4, FALSE)</f>
        <v>0</v>
      </c>
      <c r="F40" s="42">
        <f>VLOOKUP($B40, SAS_outputs!$I$4:$O$19, 5, FALSE)</f>
        <v>3</v>
      </c>
      <c r="G40" s="42">
        <f>VLOOKUP($B40, SAS_outputs!$I$4:$O$19, 6, FALSE)</f>
        <v>2</v>
      </c>
      <c r="H40" s="42">
        <v>0</v>
      </c>
      <c r="I40" s="42">
        <f t="shared" si="1"/>
        <v>6</v>
      </c>
      <c r="J40" s="56">
        <f t="shared" si="2"/>
        <v>0.1</v>
      </c>
      <c r="K40" s="19"/>
      <c r="L40" s="19"/>
    </row>
    <row r="41" spans="1:12" ht="9.9499999999999993" customHeight="1">
      <c r="A41" s="17"/>
      <c r="B41" s="17"/>
      <c r="C41" s="35"/>
      <c r="D41" s="17"/>
      <c r="E41" s="17"/>
      <c r="F41" s="17"/>
      <c r="G41" s="17"/>
      <c r="H41" s="17"/>
      <c r="I41" s="17"/>
      <c r="J41" s="17"/>
      <c r="K41" s="17"/>
      <c r="L41" s="19"/>
    </row>
    <row r="42" spans="1:12" ht="14.45">
      <c r="A42" s="17"/>
      <c r="B42" s="17"/>
      <c r="C42" s="17"/>
      <c r="D42" s="17"/>
      <c r="E42" s="17"/>
      <c r="F42" s="17"/>
      <c r="G42" s="17"/>
      <c r="H42" s="17"/>
      <c r="I42" s="17"/>
      <c r="J42" s="17"/>
      <c r="K42" s="17"/>
      <c r="L42" s="19"/>
    </row>
    <row r="43" spans="1:12" ht="8.4499999999999993" customHeight="1">
      <c r="A43" s="17"/>
      <c r="B43" s="17"/>
      <c r="C43" s="17"/>
      <c r="D43" s="17"/>
      <c r="E43" s="17"/>
      <c r="F43" s="17"/>
      <c r="G43" s="17"/>
      <c r="H43" s="17"/>
      <c r="I43" s="17"/>
      <c r="J43" s="17"/>
      <c r="K43" s="17"/>
      <c r="L43" s="19"/>
    </row>
    <row r="44" spans="1:12" ht="12" customHeight="1">
      <c r="A44" s="17"/>
      <c r="B44" s="17"/>
      <c r="C44" s="17"/>
      <c r="D44" s="17"/>
      <c r="E44" s="17"/>
      <c r="F44" s="17"/>
      <c r="G44" s="17"/>
      <c r="H44" s="17"/>
      <c r="I44" s="17"/>
      <c r="J44" s="17"/>
      <c r="K44" s="17"/>
      <c r="L44" s="19"/>
    </row>
    <row r="45" spans="1:12" ht="12" customHeight="1">
      <c r="A45" s="17"/>
      <c r="B45" s="17"/>
      <c r="C45" s="17"/>
      <c r="D45" s="17"/>
      <c r="E45" s="17"/>
      <c r="F45" s="17"/>
      <c r="G45" s="17"/>
      <c r="H45" s="17"/>
      <c r="I45" s="17"/>
      <c r="J45" s="17"/>
      <c r="K45" s="17"/>
      <c r="L45" s="17"/>
    </row>
    <row r="46" spans="1:12" ht="12" customHeight="1">
      <c r="A46" s="17"/>
      <c r="B46" s="17"/>
      <c r="C46" s="17"/>
      <c r="D46" s="17"/>
      <c r="E46" s="17"/>
      <c r="F46" s="17"/>
      <c r="G46" s="17"/>
      <c r="H46" s="17"/>
      <c r="I46" s="17"/>
      <c r="J46" s="17"/>
      <c r="K46" s="17"/>
      <c r="L46" s="17"/>
    </row>
    <row r="47" spans="1:12" ht="12" customHeight="1">
      <c r="A47" s="17"/>
      <c r="B47" s="17"/>
      <c r="C47" s="17"/>
      <c r="D47" s="17"/>
      <c r="E47" s="17"/>
      <c r="F47" s="17"/>
      <c r="G47" s="17"/>
      <c r="H47" s="17"/>
      <c r="I47" s="17"/>
      <c r="J47" s="17"/>
      <c r="K47" s="17"/>
      <c r="L47" s="17"/>
    </row>
    <row r="48" spans="1:12" ht="12" customHeight="1">
      <c r="A48" s="17"/>
      <c r="B48" s="17"/>
      <c r="C48" s="17"/>
      <c r="D48" s="17"/>
      <c r="E48" s="17"/>
      <c r="F48" s="17"/>
      <c r="G48" s="17"/>
      <c r="H48" s="17"/>
      <c r="I48" s="17"/>
      <c r="J48" s="17"/>
      <c r="K48" s="17"/>
      <c r="L48" s="17"/>
    </row>
    <row r="49" spans="3:10" ht="12" customHeight="1">
      <c r="C49" s="17"/>
      <c r="D49" s="17"/>
      <c r="E49" s="17"/>
      <c r="F49" s="17"/>
      <c r="G49" s="17"/>
      <c r="H49" s="17"/>
      <c r="I49" s="17"/>
      <c r="J49" s="17"/>
    </row>
    <row r="50" spans="3:10" ht="12.95" customHeight="1">
      <c r="C50" s="17"/>
      <c r="D50" s="17"/>
      <c r="E50" s="17"/>
      <c r="F50" s="17"/>
      <c r="G50" s="17"/>
      <c r="H50" s="17"/>
      <c r="I50" s="17"/>
      <c r="J50" s="17"/>
    </row>
    <row r="51" spans="3:10" ht="12" customHeight="1">
      <c r="C51" s="17"/>
      <c r="D51" s="17"/>
      <c r="E51" s="17"/>
      <c r="F51" s="17"/>
      <c r="G51" s="17"/>
      <c r="H51" s="17"/>
      <c r="I51" s="17"/>
      <c r="J51" s="17"/>
    </row>
    <row r="52" spans="3:10" ht="12" customHeight="1">
      <c r="C52" s="17"/>
      <c r="D52" s="17"/>
      <c r="E52" s="17"/>
      <c r="F52" s="17"/>
      <c r="G52" s="17"/>
      <c r="H52" s="17"/>
      <c r="I52" s="17"/>
      <c r="J52" s="17"/>
    </row>
    <row r="53" spans="3:10">
      <c r="C53" s="38" t="s">
        <v>39</v>
      </c>
      <c r="D53" s="36"/>
      <c r="E53" s="36"/>
      <c r="F53" s="36"/>
      <c r="G53" s="36"/>
      <c r="H53" s="36"/>
      <c r="I53" s="39" t="s">
        <v>40</v>
      </c>
      <c r="J53" s="37"/>
    </row>
    <row r="54" spans="3:10" ht="11.1" customHeight="1">
      <c r="C54" s="17"/>
      <c r="D54" s="17"/>
      <c r="E54" s="17"/>
      <c r="F54" s="17"/>
      <c r="G54" s="17"/>
      <c r="H54" s="17"/>
      <c r="I54" s="17"/>
      <c r="J54" s="17"/>
    </row>
    <row r="55" spans="3:10" ht="11.1" customHeight="1">
      <c r="C55" s="17"/>
      <c r="D55" s="17"/>
      <c r="E55" s="17"/>
      <c r="F55" s="17"/>
      <c r="G55" s="17"/>
      <c r="H55" s="17"/>
      <c r="I55" s="17"/>
      <c r="J55" s="17"/>
    </row>
  </sheetData>
  <mergeCells count="20">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 ref="C1:H1"/>
    <mergeCell ref="I1:J1"/>
    <mergeCell ref="C2:J2"/>
    <mergeCell ref="C5:J5"/>
    <mergeCell ref="C6:J6"/>
  </mergeCells>
  <printOptions horizontalCentered="1"/>
  <pageMargins left="0.3" right="0.3" top="0.25" bottom="0.25" header="0.52" footer="0.5"/>
  <pageSetup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7403-4FE7-4F65-B961-96D3EA694DD9}">
  <dimension ref="B1:L55"/>
  <sheetViews>
    <sheetView topLeftCell="A22" zoomScale="70" zoomScaleNormal="70" workbookViewId="0">
      <selection activeCell="K19" sqref="K19:N19"/>
    </sheetView>
  </sheetViews>
  <sheetFormatPr defaultColWidth="8.85546875" defaultRowHeight="12.6"/>
  <cols>
    <col min="1" max="1" width="8.85546875" style="17"/>
    <col min="2" max="2" width="24.5703125" style="17" bestFit="1" customWidth="1"/>
    <col min="3" max="3" width="29" style="17" customWidth="1"/>
    <col min="4" max="4" width="12" style="17" bestFit="1" customWidth="1"/>
    <col min="5" max="5" width="10.5703125" style="17" customWidth="1"/>
    <col min="6" max="6" width="10.140625" style="17" customWidth="1"/>
    <col min="7" max="7" width="12.140625" style="17" bestFit="1" customWidth="1"/>
    <col min="8" max="8" width="11.85546875" style="17" customWidth="1"/>
    <col min="9" max="9" width="8.85546875" style="17" customWidth="1"/>
    <col min="10" max="10" width="11.140625" style="17" customWidth="1"/>
    <col min="11" max="11" width="1.5703125" style="17" customWidth="1"/>
    <col min="12" max="16384" width="8.85546875" style="17"/>
  </cols>
  <sheetData>
    <row r="1" spans="3:12" ht="43.5" customHeight="1" thickBot="1">
      <c r="C1" s="89" t="s">
        <v>0</v>
      </c>
      <c r="D1" s="89"/>
      <c r="E1" s="89"/>
      <c r="F1" s="89"/>
      <c r="G1" s="89"/>
      <c r="H1" s="89"/>
      <c r="I1" s="90">
        <v>2020</v>
      </c>
      <c r="J1" s="90"/>
    </row>
    <row r="2" spans="3:12" ht="12" customHeight="1" thickTop="1" thickBot="1">
      <c r="C2" s="91"/>
      <c r="D2" s="91"/>
      <c r="E2" s="91"/>
      <c r="F2" s="91"/>
      <c r="G2" s="91"/>
      <c r="H2" s="91"/>
      <c r="I2" s="91"/>
      <c r="J2" s="91"/>
    </row>
    <row r="3" spans="3:12" ht="12" customHeight="1" thickTop="1" thickBot="1">
      <c r="C3" s="61"/>
      <c r="D3" s="61"/>
      <c r="E3" s="61"/>
      <c r="F3" s="61"/>
      <c r="G3" s="61"/>
      <c r="H3" s="61"/>
      <c r="I3" s="61"/>
      <c r="J3" s="61"/>
    </row>
    <row r="4" spans="3:12" ht="12" customHeight="1" thickTop="1" thickBot="1">
      <c r="C4" s="61"/>
      <c r="D4" s="61"/>
      <c r="E4" s="61"/>
      <c r="F4" s="61"/>
      <c r="G4" s="61"/>
      <c r="H4" s="61"/>
      <c r="I4" s="61"/>
      <c r="J4" s="61"/>
    </row>
    <row r="5" spans="3:12" ht="12" customHeight="1" thickTop="1" thickBot="1">
      <c r="C5" s="91"/>
      <c r="D5" s="91"/>
      <c r="E5" s="91"/>
      <c r="F5" s="91"/>
      <c r="G5" s="91"/>
      <c r="H5" s="91"/>
      <c r="I5" s="91"/>
      <c r="J5" s="91"/>
    </row>
    <row r="6" spans="3:12" ht="24" customHeight="1" thickTop="1">
      <c r="C6" s="92"/>
      <c r="D6" s="92"/>
      <c r="E6" s="92"/>
      <c r="F6" s="92"/>
      <c r="G6" s="92"/>
      <c r="H6" s="92"/>
      <c r="I6" s="92"/>
      <c r="J6" s="92"/>
      <c r="L6" s="46">
        <v>1279086</v>
      </c>
    </row>
    <row r="7" spans="3:12" ht="15" customHeight="1">
      <c r="C7" s="63" t="s">
        <v>1</v>
      </c>
      <c r="D7" s="64" t="s">
        <v>2</v>
      </c>
      <c r="E7" s="65"/>
      <c r="F7" s="65"/>
      <c r="G7" s="65"/>
      <c r="H7" s="66"/>
      <c r="I7" s="83" t="s">
        <v>3</v>
      </c>
      <c r="J7" s="84"/>
    </row>
    <row r="8" spans="3:12" ht="14.1" customHeight="1">
      <c r="C8" s="63"/>
      <c r="D8" s="71" t="s">
        <v>4</v>
      </c>
      <c r="E8" s="71" t="s">
        <v>5</v>
      </c>
      <c r="F8" s="68" t="s">
        <v>6</v>
      </c>
      <c r="G8" s="71" t="s">
        <v>7</v>
      </c>
      <c r="H8" s="74" t="s">
        <v>8</v>
      </c>
      <c r="I8" s="85"/>
      <c r="J8" s="86"/>
    </row>
    <row r="9" spans="3:12" ht="9.9499999999999993" customHeight="1">
      <c r="C9" s="63"/>
      <c r="D9" s="72"/>
      <c r="E9" s="72"/>
      <c r="F9" s="69"/>
      <c r="G9" s="72"/>
      <c r="H9" s="75"/>
      <c r="I9" s="85"/>
      <c r="J9" s="86"/>
    </row>
    <row r="10" spans="3:12" ht="9.9499999999999993" customHeight="1">
      <c r="C10" s="63"/>
      <c r="D10" s="73"/>
      <c r="E10" s="73"/>
      <c r="F10" s="70"/>
      <c r="G10" s="73"/>
      <c r="H10" s="76"/>
      <c r="I10" s="87"/>
      <c r="J10" s="88"/>
    </row>
    <row r="11" spans="3:12" s="19" customFormat="1" ht="17.25" customHeight="1">
      <c r="C11" s="18" t="s">
        <v>9</v>
      </c>
      <c r="D11" s="47">
        <f>SUM(D17:D40)</f>
        <v>34</v>
      </c>
      <c r="E11" s="47">
        <f>SUM(E17:E40)</f>
        <v>17</v>
      </c>
      <c r="F11" s="47">
        <f>SUM(F17:F40)</f>
        <v>10</v>
      </c>
      <c r="G11" s="47">
        <f>SUM(G17:G40)</f>
        <v>3</v>
      </c>
      <c r="H11" s="47">
        <v>0</v>
      </c>
      <c r="I11" s="77">
        <f>SUM(D11:H11)</f>
        <v>64</v>
      </c>
      <c r="J11" s="78"/>
    </row>
    <row r="12" spans="3:12" s="19" customFormat="1" ht="17.25" customHeight="1">
      <c r="C12" s="20" t="s">
        <v>10</v>
      </c>
      <c r="D12" s="48">
        <f>D11/I11</f>
        <v>0.53125</v>
      </c>
      <c r="E12" s="48">
        <f>E11/I11</f>
        <v>0.265625</v>
      </c>
      <c r="F12" s="48">
        <f>F11/I11</f>
        <v>0.15625</v>
      </c>
      <c r="G12" s="48">
        <f>G11/I11</f>
        <v>4.6875E-2</v>
      </c>
      <c r="H12" s="48">
        <v>0</v>
      </c>
      <c r="I12" s="79">
        <v>1</v>
      </c>
      <c r="J12" s="80"/>
    </row>
    <row r="13" spans="3:12" s="19" customFormat="1" ht="17.25" customHeight="1">
      <c r="C13" s="20" t="s">
        <v>11</v>
      </c>
      <c r="D13" s="51">
        <f>(D11/$L$6)*100000</f>
        <v>2.6581480838661355</v>
      </c>
      <c r="E13" s="51">
        <f t="shared" ref="E13:F13" si="0">(E11/$L$6)*100000</f>
        <v>1.3290740419330678</v>
      </c>
      <c r="F13" s="51">
        <f t="shared" si="0"/>
        <v>0.78180825996062819</v>
      </c>
      <c r="G13" s="52" t="s">
        <v>12</v>
      </c>
      <c r="H13" s="51">
        <f>(H11/$L$6)*100000</f>
        <v>0</v>
      </c>
      <c r="I13" s="93">
        <f>(I11/$L$6)*100000</f>
        <v>5.0035728637480208</v>
      </c>
      <c r="J13" s="94"/>
    </row>
    <row r="14" spans="3:12" s="19" customFormat="1" ht="9.75" customHeight="1">
      <c r="C14" s="21"/>
      <c r="D14" s="22"/>
      <c r="E14" s="22"/>
      <c r="F14" s="22"/>
      <c r="G14" s="22"/>
      <c r="H14" s="22"/>
      <c r="I14" s="22"/>
      <c r="J14" s="23"/>
    </row>
    <row r="15" spans="3:12" s="19" customFormat="1" ht="15" customHeight="1">
      <c r="C15" s="63" t="s">
        <v>13</v>
      </c>
      <c r="D15" s="64" t="s">
        <v>2</v>
      </c>
      <c r="E15" s="65"/>
      <c r="F15" s="65"/>
      <c r="G15" s="65"/>
      <c r="H15" s="66"/>
      <c r="I15" s="67" t="s">
        <v>14</v>
      </c>
      <c r="J15" s="67" t="s">
        <v>15</v>
      </c>
    </row>
    <row r="16" spans="3:12" s="19" customFormat="1" ht="34.5" customHeight="1">
      <c r="C16" s="63"/>
      <c r="D16" s="40" t="s">
        <v>4</v>
      </c>
      <c r="E16" s="40" t="s">
        <v>5</v>
      </c>
      <c r="F16" s="40" t="s">
        <v>6</v>
      </c>
      <c r="G16" s="40" t="s">
        <v>7</v>
      </c>
      <c r="H16" s="40" t="s">
        <v>8</v>
      </c>
      <c r="I16" s="67"/>
      <c r="J16" s="67"/>
    </row>
    <row r="17" spans="2:10" s="19" customFormat="1" ht="15.95" customHeight="1">
      <c r="B17" s="43" t="s">
        <v>41</v>
      </c>
      <c r="C17" s="24" t="s">
        <v>16</v>
      </c>
      <c r="D17" s="41">
        <f>VLOOKUP($B17, SAS_outputs!$S$4:$Y$16, 3, FALSE)</f>
        <v>0</v>
      </c>
      <c r="E17" s="41">
        <f>VLOOKUP($B17, SAS_outputs!$S$4:$Y$16, 4, FALSE)</f>
        <v>0</v>
      </c>
      <c r="F17" s="41">
        <f>VLOOKUP($B17, SAS_outputs!$S$4:$Y$16, 5, FALSE)</f>
        <v>1</v>
      </c>
      <c r="G17" s="41">
        <f>VLOOKUP($B17, SAS_outputs!$S$4:$Y$16, 6, FALSE)</f>
        <v>0</v>
      </c>
      <c r="H17" s="41">
        <v>0</v>
      </c>
      <c r="I17" s="53">
        <f>SUM(D17:H17)</f>
        <v>1</v>
      </c>
      <c r="J17" s="54">
        <f>I17/$I$11</f>
        <v>1.5625E-2</v>
      </c>
    </row>
    <row r="18" spans="2:10" s="19" customFormat="1" ht="15.95" customHeight="1">
      <c r="B18" s="62" t="s">
        <v>42</v>
      </c>
      <c r="C18" s="26" t="s">
        <v>17</v>
      </c>
      <c r="D18" s="41">
        <f>VLOOKUP($B18, SAS_outputs!$S$4:$Y$16, 3, FALSE)</f>
        <v>8</v>
      </c>
      <c r="E18" s="41">
        <f>VLOOKUP($B18, SAS_outputs!$S$4:$Y$16, 4, FALSE)</f>
        <v>0</v>
      </c>
      <c r="F18" s="41">
        <f>VLOOKUP($B18, SAS_outputs!$S$4:$Y$16, 5, FALSE)</f>
        <v>0</v>
      </c>
      <c r="G18" s="41">
        <f>VLOOKUP($B18, SAS_outputs!$S$4:$Y$16, 6, FALSE)</f>
        <v>1</v>
      </c>
      <c r="H18" s="25">
        <v>0</v>
      </c>
      <c r="I18" s="25">
        <f t="shared" ref="I18:I40" si="1">SUM(D18:H18)</f>
        <v>9</v>
      </c>
      <c r="J18" s="55">
        <f t="shared" ref="J18:J40" si="2">I18/$I$11</f>
        <v>0.140625</v>
      </c>
    </row>
    <row r="19" spans="2:10" s="19" customFormat="1" ht="15.95" customHeight="1">
      <c r="B19" s="62" t="s">
        <v>43</v>
      </c>
      <c r="C19" s="26" t="s">
        <v>18</v>
      </c>
      <c r="D19" s="41">
        <f>VLOOKUP($B19, SAS_outputs!$S$4:$Y$16, 3, FALSE)</f>
        <v>3</v>
      </c>
      <c r="E19" s="41">
        <f>VLOOKUP($B19, SAS_outputs!$S$4:$Y$16, 4, FALSE)</f>
        <v>1</v>
      </c>
      <c r="F19" s="41">
        <f>VLOOKUP($B19, SAS_outputs!$S$4:$Y$16, 5, FALSE)</f>
        <v>0</v>
      </c>
      <c r="G19" s="41">
        <f>VLOOKUP($B19, SAS_outputs!$S$4:$Y$16, 6, FALSE)</f>
        <v>0</v>
      </c>
      <c r="H19" s="27"/>
      <c r="I19" s="25">
        <f t="shared" si="1"/>
        <v>4</v>
      </c>
      <c r="J19" s="55">
        <f t="shared" si="2"/>
        <v>6.25E-2</v>
      </c>
    </row>
    <row r="20" spans="2:10" s="19" customFormat="1" ht="15.95" customHeight="1">
      <c r="B20" s="62" t="s">
        <v>44</v>
      </c>
      <c r="C20" s="26" t="s">
        <v>19</v>
      </c>
      <c r="D20" s="41">
        <v>0</v>
      </c>
      <c r="E20" s="41">
        <v>0</v>
      </c>
      <c r="F20" s="41">
        <v>0</v>
      </c>
      <c r="G20" s="41">
        <v>0</v>
      </c>
      <c r="H20" s="27"/>
      <c r="I20" s="25">
        <f t="shared" si="1"/>
        <v>0</v>
      </c>
      <c r="J20" s="55">
        <f t="shared" si="2"/>
        <v>0</v>
      </c>
    </row>
    <row r="21" spans="2:10" s="19" customFormat="1" ht="15.95" customHeight="1">
      <c r="B21" s="43" t="s">
        <v>45</v>
      </c>
      <c r="C21" s="26" t="s">
        <v>20</v>
      </c>
      <c r="D21" s="41">
        <f>VLOOKUP($B21, SAS_outputs!$S$4:$Y$16, 3, FALSE)</f>
        <v>0</v>
      </c>
      <c r="E21" s="41">
        <f>VLOOKUP($B21, SAS_outputs!$S$4:$Y$16, 4, FALSE)</f>
        <v>1</v>
      </c>
      <c r="F21" s="41">
        <f>VLOOKUP($B21, SAS_outputs!$S$4:$Y$16, 5, FALSE)</f>
        <v>7</v>
      </c>
      <c r="G21" s="41">
        <f>VLOOKUP($B21, SAS_outputs!$S$4:$Y$16, 6, FALSE)</f>
        <v>0</v>
      </c>
      <c r="H21" s="25">
        <v>0</v>
      </c>
      <c r="I21" s="25">
        <f t="shared" si="1"/>
        <v>8</v>
      </c>
      <c r="J21" s="55">
        <f t="shared" si="2"/>
        <v>0.125</v>
      </c>
    </row>
    <row r="22" spans="2:10" s="19" customFormat="1" ht="15.95" customHeight="1">
      <c r="B22" s="43" t="s">
        <v>46</v>
      </c>
      <c r="C22" s="26" t="s">
        <v>21</v>
      </c>
      <c r="D22" s="41">
        <v>0</v>
      </c>
      <c r="E22" s="27"/>
      <c r="F22" s="27"/>
      <c r="G22" s="27"/>
      <c r="H22" s="27"/>
      <c r="I22" s="25">
        <f t="shared" si="1"/>
        <v>0</v>
      </c>
      <c r="J22" s="55">
        <f t="shared" si="2"/>
        <v>0</v>
      </c>
    </row>
    <row r="23" spans="2:10" s="19" customFormat="1" ht="15.95" customHeight="1">
      <c r="B23" s="62" t="s">
        <v>57</v>
      </c>
      <c r="C23" s="26" t="s">
        <v>22</v>
      </c>
      <c r="D23" s="41">
        <v>0</v>
      </c>
      <c r="E23" s="41">
        <v>0</v>
      </c>
      <c r="F23" s="27"/>
      <c r="G23" s="25">
        <v>0</v>
      </c>
      <c r="H23" s="27"/>
      <c r="I23" s="25">
        <f t="shared" si="1"/>
        <v>0</v>
      </c>
      <c r="J23" s="55">
        <f t="shared" si="2"/>
        <v>0</v>
      </c>
    </row>
    <row r="24" spans="2:10" s="19" customFormat="1" ht="15.95" customHeight="1">
      <c r="B24" s="43" t="s">
        <v>47</v>
      </c>
      <c r="C24" s="26" t="s">
        <v>23</v>
      </c>
      <c r="D24" s="41">
        <f>VLOOKUP($B24, SAS_outputs!$S$4:$Y$16, 3, FALSE)</f>
        <v>5</v>
      </c>
      <c r="E24" s="41">
        <f>VLOOKUP($B24, SAS_outputs!$S$4:$Y$16, 4, FALSE)</f>
        <v>2</v>
      </c>
      <c r="F24" s="41">
        <f>VLOOKUP($B24, SAS_outputs!$S$4:$Y$16, 5, FALSE)</f>
        <v>1</v>
      </c>
      <c r="G24" s="25">
        <f>VLOOKUP($B24, SAS_outputs!$S$4:$Y$16, 6, FALSE)</f>
        <v>0</v>
      </c>
      <c r="H24" s="25">
        <v>0</v>
      </c>
      <c r="I24" s="25">
        <f t="shared" si="1"/>
        <v>8</v>
      </c>
      <c r="J24" s="55">
        <f t="shared" si="2"/>
        <v>0.125</v>
      </c>
    </row>
    <row r="25" spans="2:10" s="19" customFormat="1" ht="15.95" customHeight="1">
      <c r="C25" s="26" t="s">
        <v>24</v>
      </c>
      <c r="D25" s="41">
        <v>0</v>
      </c>
      <c r="E25" s="28"/>
      <c r="F25" s="41">
        <v>0</v>
      </c>
      <c r="G25" s="25">
        <v>0</v>
      </c>
      <c r="H25" s="25">
        <v>0</v>
      </c>
      <c r="I25" s="25">
        <f t="shared" si="1"/>
        <v>0</v>
      </c>
      <c r="J25" s="55">
        <f t="shared" si="2"/>
        <v>0</v>
      </c>
    </row>
    <row r="26" spans="2:10" s="19" customFormat="1" ht="15.95" customHeight="1">
      <c r="B26" s="43" t="s">
        <v>48</v>
      </c>
      <c r="C26" s="29" t="s">
        <v>25</v>
      </c>
      <c r="D26" s="41">
        <f>VLOOKUP($B26, SAS_outputs!$S$4:$Y$16, 3, FALSE)</f>
        <v>5</v>
      </c>
      <c r="E26" s="41">
        <f>VLOOKUP($B26, SAS_outputs!$S$4:$Y$16, 4, FALSE)</f>
        <v>13</v>
      </c>
      <c r="F26" s="41">
        <f>VLOOKUP($B26, SAS_outputs!$S$4:$Y$16, 5, FALSE)</f>
        <v>0</v>
      </c>
      <c r="G26" s="25">
        <f>VLOOKUP($B26, SAS_outputs!$S$4:$Y$16, 6, FALSE)</f>
        <v>1</v>
      </c>
      <c r="H26" s="25">
        <v>0</v>
      </c>
      <c r="I26" s="25">
        <f t="shared" si="1"/>
        <v>19</v>
      </c>
      <c r="J26" s="55">
        <f t="shared" si="2"/>
        <v>0.296875</v>
      </c>
    </row>
    <row r="27" spans="2:10" s="19" customFormat="1" ht="15.95" customHeight="1">
      <c r="C27" s="29" t="s">
        <v>26</v>
      </c>
      <c r="D27" s="25"/>
      <c r="E27" s="25"/>
      <c r="F27" s="41"/>
      <c r="G27" s="25"/>
      <c r="H27" s="28"/>
      <c r="I27" s="25">
        <f t="shared" si="1"/>
        <v>0</v>
      </c>
      <c r="J27" s="55">
        <f t="shared" si="2"/>
        <v>0</v>
      </c>
    </row>
    <row r="28" spans="2:10" s="19" customFormat="1" ht="15.95" customHeight="1">
      <c r="C28" s="30" t="s">
        <v>27</v>
      </c>
      <c r="D28" s="25"/>
      <c r="E28" s="28"/>
      <c r="F28" s="28"/>
      <c r="G28" s="28"/>
      <c r="H28" s="28"/>
      <c r="I28" s="25">
        <f t="shared" si="1"/>
        <v>0</v>
      </c>
      <c r="J28" s="55">
        <f t="shared" si="2"/>
        <v>0</v>
      </c>
    </row>
    <row r="29" spans="2:10" s="19" customFormat="1" ht="15.95" customHeight="1">
      <c r="B29" s="62" t="s">
        <v>49</v>
      </c>
      <c r="C29" s="31" t="s">
        <v>28</v>
      </c>
      <c r="D29" s="25">
        <f>VLOOKUP($B29, SAS_outputs!$S$23:$Y$29, 3, FALSE)</f>
        <v>3</v>
      </c>
      <c r="E29" s="32"/>
      <c r="F29" s="32"/>
      <c r="G29" s="32"/>
      <c r="H29" s="32"/>
      <c r="I29" s="25">
        <f t="shared" si="1"/>
        <v>3</v>
      </c>
      <c r="J29" s="55">
        <f t="shared" si="2"/>
        <v>4.6875E-2</v>
      </c>
    </row>
    <row r="30" spans="2:10" s="19" customFormat="1" ht="15.95" customHeight="1">
      <c r="B30" s="62" t="s">
        <v>50</v>
      </c>
      <c r="C30" s="31"/>
      <c r="D30" s="25">
        <f>VLOOKUP($B30, SAS_outputs!$S$23:$Y$29, 3, FALSE)</f>
        <v>6</v>
      </c>
      <c r="E30" s="32"/>
      <c r="F30" s="32"/>
      <c r="G30" s="32"/>
      <c r="H30" s="32"/>
      <c r="I30" s="25"/>
      <c r="J30" s="55"/>
    </row>
    <row r="31" spans="2:10" s="19" customFormat="1" ht="15.95" customHeight="1">
      <c r="B31" s="62" t="s">
        <v>60</v>
      </c>
      <c r="C31" s="33" t="s">
        <v>29</v>
      </c>
      <c r="D31" s="25">
        <f>VLOOKUP($B31, SAS_outputs!$S$23:$Y$29, 3, FALSE)</f>
        <v>1</v>
      </c>
      <c r="E31" s="32"/>
      <c r="F31" s="32"/>
      <c r="G31" s="32"/>
      <c r="H31" s="32"/>
      <c r="I31" s="25">
        <f t="shared" si="1"/>
        <v>1</v>
      </c>
      <c r="J31" s="55">
        <f t="shared" si="2"/>
        <v>1.5625E-2</v>
      </c>
    </row>
    <row r="32" spans="2:10" s="19" customFormat="1" ht="15.95" customHeight="1">
      <c r="B32" s="43" t="s">
        <v>51</v>
      </c>
      <c r="C32" s="33" t="s">
        <v>30</v>
      </c>
      <c r="D32" s="25">
        <v>0</v>
      </c>
      <c r="E32" s="32"/>
      <c r="F32" s="32"/>
      <c r="G32" s="32"/>
      <c r="H32" s="32"/>
      <c r="I32" s="25">
        <f t="shared" si="1"/>
        <v>0</v>
      </c>
      <c r="J32" s="55">
        <f t="shared" si="2"/>
        <v>0</v>
      </c>
    </row>
    <row r="33" spans="2:12" s="19" customFormat="1" ht="15.95" customHeight="1">
      <c r="B33" s="62" t="s">
        <v>52</v>
      </c>
      <c r="C33" s="33" t="s">
        <v>31</v>
      </c>
      <c r="D33" s="25">
        <f>VLOOKUP($B33, SAS_outputs!$S$23:$Y$29, 3, FALSE)</f>
        <v>2</v>
      </c>
      <c r="E33" s="32"/>
      <c r="F33" s="32"/>
      <c r="G33" s="32"/>
      <c r="H33" s="32"/>
      <c r="I33" s="25">
        <f t="shared" si="1"/>
        <v>2</v>
      </c>
      <c r="J33" s="55">
        <f t="shared" si="2"/>
        <v>3.125E-2</v>
      </c>
    </row>
    <row r="34" spans="2:12" s="19" customFormat="1" ht="15.95" customHeight="1">
      <c r="B34" s="62" t="s">
        <v>53</v>
      </c>
      <c r="C34" s="30" t="s">
        <v>32</v>
      </c>
      <c r="D34" s="41">
        <v>0</v>
      </c>
      <c r="E34" s="32"/>
      <c r="F34" s="32"/>
      <c r="G34" s="32"/>
      <c r="H34" s="32"/>
      <c r="I34" s="25">
        <f t="shared" si="1"/>
        <v>0</v>
      </c>
      <c r="J34" s="55">
        <f t="shared" si="2"/>
        <v>0</v>
      </c>
    </row>
    <row r="35" spans="2:12" s="19" customFormat="1" ht="15.95" customHeight="1">
      <c r="B35" s="62" t="s">
        <v>58</v>
      </c>
      <c r="C35" s="30" t="s">
        <v>33</v>
      </c>
      <c r="D35" s="41">
        <v>0</v>
      </c>
      <c r="E35" s="32"/>
      <c r="F35" s="32"/>
      <c r="G35" s="32"/>
      <c r="H35" s="32"/>
      <c r="I35" s="25">
        <f t="shared" si="1"/>
        <v>0</v>
      </c>
      <c r="J35" s="55">
        <f t="shared" si="2"/>
        <v>0</v>
      </c>
    </row>
    <row r="36" spans="2:12" s="19" customFormat="1" ht="15.95" customHeight="1">
      <c r="B36" s="62" t="s">
        <v>59</v>
      </c>
      <c r="C36" s="30" t="s">
        <v>34</v>
      </c>
      <c r="D36" s="41">
        <v>0</v>
      </c>
      <c r="E36" s="32"/>
      <c r="F36" s="32"/>
      <c r="G36" s="32"/>
      <c r="H36" s="32"/>
      <c r="I36" s="25">
        <f t="shared" si="1"/>
        <v>0</v>
      </c>
      <c r="J36" s="55">
        <f t="shared" si="2"/>
        <v>0</v>
      </c>
    </row>
    <row r="37" spans="2:12" s="19" customFormat="1" ht="15.95" customHeight="1">
      <c r="C37" s="30" t="s">
        <v>35</v>
      </c>
      <c r="D37" s="41">
        <v>0</v>
      </c>
      <c r="E37" s="27"/>
      <c r="F37" s="32"/>
      <c r="G37" s="27"/>
      <c r="H37" s="32"/>
      <c r="I37" s="25">
        <f t="shared" si="1"/>
        <v>0</v>
      </c>
      <c r="J37" s="55">
        <f t="shared" si="2"/>
        <v>0</v>
      </c>
    </row>
    <row r="38" spans="2:12" s="19" customFormat="1" ht="15.95" customHeight="1">
      <c r="B38" s="62" t="s">
        <v>61</v>
      </c>
      <c r="C38" s="26" t="s">
        <v>36</v>
      </c>
      <c r="D38" s="41">
        <f>VLOOKUP($B38, SAS_outputs!$S$4:$Y$16, 3, FALSE)</f>
        <v>0</v>
      </c>
      <c r="E38" s="41">
        <f>VLOOKUP($B38, SAS_outputs!$S$4:$Y$16, 4, FALSE)</f>
        <v>0</v>
      </c>
      <c r="F38" s="41">
        <f>VLOOKUP($B38, SAS_outputs!$S$4:$Y$16, 5, FALSE)</f>
        <v>1</v>
      </c>
      <c r="G38" s="25">
        <f>VLOOKUP($B38, SAS_outputs!$S$4:$Y$16, 6, FALSE)</f>
        <v>0</v>
      </c>
      <c r="H38" s="25">
        <v>0</v>
      </c>
      <c r="I38" s="25">
        <f t="shared" si="1"/>
        <v>1</v>
      </c>
      <c r="J38" s="55">
        <f t="shared" si="2"/>
        <v>1.5625E-2</v>
      </c>
    </row>
    <row r="39" spans="2:12" s="19" customFormat="1" ht="15.95" customHeight="1">
      <c r="B39" s="19" t="s">
        <v>55</v>
      </c>
      <c r="C39" s="26" t="s">
        <v>37</v>
      </c>
      <c r="D39" s="41">
        <v>0</v>
      </c>
      <c r="E39" s="41">
        <v>0</v>
      </c>
      <c r="F39" s="41">
        <v>0</v>
      </c>
      <c r="G39" s="25">
        <v>0</v>
      </c>
      <c r="H39" s="25">
        <v>0</v>
      </c>
      <c r="I39" s="25">
        <f t="shared" si="1"/>
        <v>0</v>
      </c>
      <c r="J39" s="55">
        <f t="shared" si="2"/>
        <v>0</v>
      </c>
    </row>
    <row r="40" spans="2:12" s="19" customFormat="1" ht="15.95" customHeight="1">
      <c r="B40" s="62" t="s">
        <v>56</v>
      </c>
      <c r="C40" s="34" t="s">
        <v>38</v>
      </c>
      <c r="D40" s="42">
        <f>VLOOKUP($B40, SAS_outputs!$S$4:$Y$16, 3, FALSE)</f>
        <v>1</v>
      </c>
      <c r="E40" s="42">
        <f>VLOOKUP($B40, SAS_outputs!$S$4:$Y$16, 4, FALSE)</f>
        <v>0</v>
      </c>
      <c r="F40" s="42">
        <f>VLOOKUP($B40, SAS_outputs!$S$4:$Y$16, 5, FALSE)</f>
        <v>0</v>
      </c>
      <c r="G40" s="42">
        <f>VLOOKUP($B40, SAS_outputs!$S$4:$Y$16, 6, FALSE)</f>
        <v>1</v>
      </c>
      <c r="H40" s="42">
        <v>0</v>
      </c>
      <c r="I40" s="42">
        <f t="shared" si="1"/>
        <v>2</v>
      </c>
      <c r="J40" s="56">
        <f t="shared" si="2"/>
        <v>3.125E-2</v>
      </c>
    </row>
    <row r="41" spans="2:12" ht="9.9499999999999993" customHeight="1">
      <c r="C41" s="35"/>
      <c r="L41" s="19"/>
    </row>
    <row r="42" spans="2:12" ht="14.45">
      <c r="L42" s="19"/>
    </row>
    <row r="43" spans="2:12" ht="8.4499999999999993" customHeight="1">
      <c r="L43" s="19"/>
    </row>
    <row r="44" spans="2:12" ht="12" customHeight="1">
      <c r="L44" s="19"/>
    </row>
    <row r="45" spans="2:12" ht="12" customHeight="1"/>
    <row r="46" spans="2:12" ht="12" customHeight="1"/>
    <row r="47" spans="2:12" ht="12" customHeight="1"/>
    <row r="48" spans="2:12" ht="12" customHeight="1"/>
    <row r="49" spans="3:10" ht="12" customHeight="1"/>
    <row r="50" spans="3:10" ht="12.95" customHeight="1"/>
    <row r="51" spans="3:10" ht="12" customHeight="1"/>
    <row r="52" spans="3:10" ht="12" customHeight="1"/>
    <row r="53" spans="3:10">
      <c r="C53" s="38" t="s">
        <v>39</v>
      </c>
      <c r="D53" s="36"/>
      <c r="E53" s="36"/>
      <c r="F53" s="36"/>
      <c r="G53" s="36"/>
      <c r="H53" s="36"/>
      <c r="I53" s="39" t="s">
        <v>40</v>
      </c>
      <c r="J53" s="37"/>
    </row>
    <row r="54" spans="3:10" ht="11.1" customHeight="1"/>
    <row r="55" spans="3:10" ht="11.1" customHeight="1"/>
  </sheetData>
  <mergeCells count="20">
    <mergeCell ref="C1:H1"/>
    <mergeCell ref="I1:J1"/>
    <mergeCell ref="C2:J2"/>
    <mergeCell ref="C5:J5"/>
    <mergeCell ref="C6:J6"/>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s>
  <printOptions horizontalCentered="1"/>
  <pageMargins left="0.3" right="0.3" top="0.25" bottom="0.25" header="0.52" footer="0.5"/>
  <pageSetup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E4C8-DFC0-4472-8230-BBF0EDE41CEB}">
  <dimension ref="A3:Y30"/>
  <sheetViews>
    <sheetView topLeftCell="C19" workbookViewId="0">
      <selection activeCell="K19" sqref="K19:N19"/>
    </sheetView>
  </sheetViews>
  <sheetFormatPr defaultRowHeight="12.6"/>
  <cols>
    <col min="1" max="1" width="20.5703125" customWidth="1"/>
    <col min="9" max="9" width="15.5703125" customWidth="1"/>
    <col min="19" max="19" width="16.85546875" customWidth="1"/>
  </cols>
  <sheetData>
    <row r="3" spans="1:25" ht="18" thickBot="1">
      <c r="A3" s="16">
        <v>2018</v>
      </c>
      <c r="B3" s="17"/>
      <c r="C3" s="17"/>
      <c r="D3" s="17"/>
      <c r="E3" s="17"/>
      <c r="F3" s="17"/>
      <c r="G3" s="17"/>
      <c r="H3" s="17"/>
      <c r="I3" s="16">
        <v>2019</v>
      </c>
      <c r="J3" s="17"/>
      <c r="K3" s="17"/>
      <c r="L3" s="17"/>
      <c r="M3" s="17"/>
      <c r="N3" s="17"/>
      <c r="O3" s="17"/>
      <c r="P3" s="17"/>
      <c r="Q3" s="17"/>
      <c r="R3" s="17"/>
      <c r="S3" s="16">
        <v>2020</v>
      </c>
      <c r="T3" s="17"/>
      <c r="U3" s="17"/>
      <c r="V3" s="17"/>
      <c r="W3" s="17"/>
      <c r="X3" s="17"/>
      <c r="Y3" s="17"/>
    </row>
    <row r="4" spans="1:25" ht="12.95" customHeight="1">
      <c r="A4" s="96" t="s">
        <v>62</v>
      </c>
      <c r="B4" s="95" t="s">
        <v>63</v>
      </c>
      <c r="C4" s="95"/>
      <c r="D4" s="95"/>
      <c r="E4" s="95"/>
      <c r="F4" s="95"/>
      <c r="G4" s="95"/>
      <c r="H4" s="17"/>
      <c r="I4" s="96" t="s">
        <v>62</v>
      </c>
      <c r="J4" s="95" t="s">
        <v>63</v>
      </c>
      <c r="K4" s="95"/>
      <c r="L4" s="95"/>
      <c r="M4" s="95"/>
      <c r="N4" s="95"/>
      <c r="O4" s="95"/>
      <c r="P4" s="17"/>
      <c r="Q4" s="17"/>
      <c r="R4" s="17"/>
      <c r="S4" s="96" t="s">
        <v>62</v>
      </c>
      <c r="T4" s="95" t="s">
        <v>63</v>
      </c>
      <c r="U4" s="95"/>
      <c r="V4" s="95"/>
      <c r="W4" s="95"/>
      <c r="X4" s="95"/>
      <c r="Y4" s="95"/>
    </row>
    <row r="5" spans="1:25" ht="26.1">
      <c r="A5" s="97"/>
      <c r="B5" s="44" t="s">
        <v>64</v>
      </c>
      <c r="C5" s="44" t="s">
        <v>65</v>
      </c>
      <c r="D5" s="44" t="s">
        <v>66</v>
      </c>
      <c r="E5" s="44" t="s">
        <v>67</v>
      </c>
      <c r="F5" s="44" t="s">
        <v>68</v>
      </c>
      <c r="G5" s="44" t="s">
        <v>69</v>
      </c>
      <c r="H5" s="17"/>
      <c r="I5" s="97"/>
      <c r="J5" s="44" t="s">
        <v>64</v>
      </c>
      <c r="K5" s="44" t="s">
        <v>65</v>
      </c>
      <c r="L5" s="44" t="s">
        <v>66</v>
      </c>
      <c r="M5" s="44" t="s">
        <v>67</v>
      </c>
      <c r="N5" s="44" t="s">
        <v>68</v>
      </c>
      <c r="O5" s="44" t="s">
        <v>69</v>
      </c>
      <c r="P5" s="17"/>
      <c r="Q5" s="17"/>
      <c r="R5" s="17"/>
      <c r="S5" s="97"/>
      <c r="T5" s="44" t="s">
        <v>64</v>
      </c>
      <c r="U5" s="44" t="s">
        <v>65</v>
      </c>
      <c r="V5" s="44" t="s">
        <v>66</v>
      </c>
      <c r="W5" s="44" t="s">
        <v>67</v>
      </c>
      <c r="X5" s="44" t="s">
        <v>68</v>
      </c>
      <c r="Y5" s="44" t="s">
        <v>69</v>
      </c>
    </row>
    <row r="6" spans="1:25" ht="12.95">
      <c r="A6" s="62" t="s">
        <v>64</v>
      </c>
      <c r="B6" s="45"/>
      <c r="C6" s="45">
        <v>0</v>
      </c>
      <c r="D6" s="45">
        <v>0</v>
      </c>
      <c r="E6" s="45">
        <v>0</v>
      </c>
      <c r="F6" s="45">
        <v>0</v>
      </c>
      <c r="G6" s="45"/>
      <c r="H6" s="17"/>
      <c r="I6" s="17"/>
      <c r="J6" s="17"/>
      <c r="K6" s="17"/>
      <c r="L6" s="17"/>
      <c r="M6" s="17"/>
      <c r="N6" s="17"/>
      <c r="O6" s="17"/>
      <c r="P6" s="17"/>
      <c r="Q6" s="17"/>
      <c r="R6" s="17"/>
      <c r="S6" s="62" t="s">
        <v>64</v>
      </c>
      <c r="T6" s="45"/>
      <c r="U6" s="45"/>
      <c r="V6" s="45"/>
      <c r="W6" s="45"/>
      <c r="X6" s="45"/>
      <c r="Y6" s="45"/>
    </row>
    <row r="7" spans="1:25" ht="26.1" customHeight="1">
      <c r="A7" s="62" t="s">
        <v>41</v>
      </c>
      <c r="B7" s="45"/>
      <c r="C7" s="45">
        <v>0</v>
      </c>
      <c r="D7" s="45">
        <v>0</v>
      </c>
      <c r="E7" s="45">
        <v>2</v>
      </c>
      <c r="F7" s="45">
        <v>0</v>
      </c>
      <c r="G7" s="45"/>
      <c r="H7" s="17"/>
      <c r="I7" s="62" t="s">
        <v>41</v>
      </c>
      <c r="J7" s="45">
        <v>0</v>
      </c>
      <c r="K7" s="45">
        <v>1</v>
      </c>
      <c r="L7" s="45">
        <v>0</v>
      </c>
      <c r="M7" s="45">
        <v>2</v>
      </c>
      <c r="N7" s="45">
        <v>0</v>
      </c>
      <c r="O7" s="45">
        <v>3</v>
      </c>
      <c r="P7" s="17"/>
      <c r="Q7" s="17"/>
      <c r="R7" s="17"/>
      <c r="S7" s="62" t="s">
        <v>41</v>
      </c>
      <c r="T7" s="45">
        <v>0</v>
      </c>
      <c r="U7" s="45">
        <v>0</v>
      </c>
      <c r="V7" s="45">
        <v>0</v>
      </c>
      <c r="W7" s="45">
        <v>1</v>
      </c>
      <c r="X7" s="45">
        <v>0</v>
      </c>
      <c r="Y7" s="45">
        <v>1</v>
      </c>
    </row>
    <row r="8" spans="1:25" ht="26.1" customHeight="1">
      <c r="A8" s="62" t="s">
        <v>42</v>
      </c>
      <c r="B8" s="45"/>
      <c r="C8" s="45">
        <v>9</v>
      </c>
      <c r="D8" s="45">
        <v>0</v>
      </c>
      <c r="E8" s="45">
        <v>0</v>
      </c>
      <c r="F8" s="45">
        <v>0</v>
      </c>
      <c r="G8" s="45"/>
      <c r="H8" s="17"/>
      <c r="I8" s="62" t="s">
        <v>42</v>
      </c>
      <c r="J8" s="45">
        <v>0</v>
      </c>
      <c r="K8" s="45">
        <v>4</v>
      </c>
      <c r="L8" s="45">
        <v>0</v>
      </c>
      <c r="M8" s="45">
        <v>0</v>
      </c>
      <c r="N8" s="45">
        <v>1</v>
      </c>
      <c r="O8" s="45">
        <v>5</v>
      </c>
      <c r="P8" s="17"/>
      <c r="Q8" s="17"/>
      <c r="R8" s="17"/>
      <c r="S8" s="62" t="s">
        <v>42</v>
      </c>
      <c r="T8" s="45">
        <v>0</v>
      </c>
      <c r="U8" s="45">
        <v>8</v>
      </c>
      <c r="V8" s="45">
        <v>0</v>
      </c>
      <c r="W8" s="45">
        <v>0</v>
      </c>
      <c r="X8" s="45">
        <v>1</v>
      </c>
      <c r="Y8" s="45">
        <v>9</v>
      </c>
    </row>
    <row r="9" spans="1:25" ht="12.95">
      <c r="A9" s="62" t="s">
        <v>43</v>
      </c>
      <c r="B9" s="45"/>
      <c r="C9" s="45">
        <v>1</v>
      </c>
      <c r="D9" s="45">
        <v>2</v>
      </c>
      <c r="E9" s="45">
        <v>0</v>
      </c>
      <c r="F9" s="45">
        <v>0</v>
      </c>
      <c r="G9" s="45"/>
      <c r="H9" s="17"/>
      <c r="I9" s="62" t="s">
        <v>43</v>
      </c>
      <c r="J9" s="45">
        <v>0</v>
      </c>
      <c r="K9" s="45">
        <v>0</v>
      </c>
      <c r="L9" s="45">
        <v>0</v>
      </c>
      <c r="M9" s="45">
        <v>2</v>
      </c>
      <c r="N9" s="45">
        <v>0</v>
      </c>
      <c r="O9" s="45">
        <v>2</v>
      </c>
      <c r="P9" s="17"/>
      <c r="Q9" s="17"/>
      <c r="R9" s="17"/>
      <c r="S9" s="62" t="s">
        <v>43</v>
      </c>
      <c r="T9" s="45">
        <v>0</v>
      </c>
      <c r="U9" s="45">
        <v>3</v>
      </c>
      <c r="V9" s="45">
        <v>1</v>
      </c>
      <c r="W9" s="45">
        <v>0</v>
      </c>
      <c r="X9" s="45">
        <v>0</v>
      </c>
      <c r="Y9" s="45">
        <v>4</v>
      </c>
    </row>
    <row r="10" spans="1:25" ht="26.1" customHeight="1">
      <c r="A10" s="62" t="s">
        <v>44</v>
      </c>
      <c r="B10" s="45"/>
      <c r="C10" s="45">
        <v>2</v>
      </c>
      <c r="D10" s="45">
        <v>2</v>
      </c>
      <c r="E10" s="45">
        <v>0</v>
      </c>
      <c r="F10" s="45">
        <v>0</v>
      </c>
      <c r="G10" s="45"/>
      <c r="H10" s="17"/>
      <c r="I10" s="62" t="s">
        <v>44</v>
      </c>
      <c r="J10" s="45">
        <v>0</v>
      </c>
      <c r="K10" s="45">
        <v>2</v>
      </c>
      <c r="L10" s="45">
        <v>0</v>
      </c>
      <c r="M10" s="45">
        <v>0</v>
      </c>
      <c r="N10" s="45">
        <v>0</v>
      </c>
      <c r="O10" s="45">
        <v>2</v>
      </c>
      <c r="P10" s="17"/>
      <c r="Q10" s="17"/>
      <c r="R10" s="17"/>
      <c r="S10" s="62" t="s">
        <v>45</v>
      </c>
      <c r="T10" s="45">
        <v>0</v>
      </c>
      <c r="U10" s="45">
        <v>0</v>
      </c>
      <c r="V10" s="45">
        <v>1</v>
      </c>
      <c r="W10" s="45">
        <v>7</v>
      </c>
      <c r="X10" s="45">
        <v>0</v>
      </c>
      <c r="Y10" s="45">
        <v>8</v>
      </c>
    </row>
    <row r="11" spans="1:25" ht="26.1" customHeight="1">
      <c r="A11" s="62" t="s">
        <v>45</v>
      </c>
      <c r="B11" s="45"/>
      <c r="C11" s="45">
        <v>0</v>
      </c>
      <c r="D11" s="45">
        <v>2</v>
      </c>
      <c r="E11" s="45">
        <v>4</v>
      </c>
      <c r="F11" s="45">
        <v>0</v>
      </c>
      <c r="G11" s="45"/>
      <c r="H11" s="17"/>
      <c r="I11" s="62" t="s">
        <v>45</v>
      </c>
      <c r="J11" s="45">
        <v>0</v>
      </c>
      <c r="K11" s="45">
        <v>0</v>
      </c>
      <c r="L11" s="45">
        <v>1</v>
      </c>
      <c r="M11" s="45">
        <v>4</v>
      </c>
      <c r="N11" s="45">
        <v>1</v>
      </c>
      <c r="O11" s="45">
        <v>6</v>
      </c>
      <c r="P11" s="17"/>
      <c r="Q11" s="17"/>
      <c r="R11" s="17"/>
      <c r="S11" s="62" t="s">
        <v>70</v>
      </c>
      <c r="T11" s="45">
        <v>0</v>
      </c>
      <c r="U11" s="45">
        <v>12</v>
      </c>
      <c r="V11" s="45">
        <v>0</v>
      </c>
      <c r="W11" s="45">
        <v>0</v>
      </c>
      <c r="X11" s="45">
        <v>0</v>
      </c>
      <c r="Y11" s="45">
        <v>12</v>
      </c>
    </row>
    <row r="12" spans="1:25" ht="26.1" customHeight="1">
      <c r="A12" s="62" t="s">
        <v>46</v>
      </c>
      <c r="B12" s="45"/>
      <c r="C12" s="45">
        <v>1</v>
      </c>
      <c r="D12" s="45">
        <v>0</v>
      </c>
      <c r="E12" s="45">
        <v>0</v>
      </c>
      <c r="F12" s="45">
        <v>0</v>
      </c>
      <c r="G12" s="45"/>
      <c r="H12" s="17"/>
      <c r="I12" s="62" t="s">
        <v>70</v>
      </c>
      <c r="J12" s="45">
        <v>0</v>
      </c>
      <c r="K12" s="45">
        <v>13</v>
      </c>
      <c r="L12" s="45">
        <v>0</v>
      </c>
      <c r="M12" s="45">
        <v>0</v>
      </c>
      <c r="N12" s="45">
        <v>0</v>
      </c>
      <c r="O12" s="45">
        <v>13</v>
      </c>
      <c r="P12" s="17"/>
      <c r="Q12" s="17"/>
      <c r="R12" s="17"/>
      <c r="S12" s="62" t="s">
        <v>47</v>
      </c>
      <c r="T12" s="45">
        <v>0</v>
      </c>
      <c r="U12" s="45">
        <v>5</v>
      </c>
      <c r="V12" s="45">
        <v>2</v>
      </c>
      <c r="W12" s="45">
        <v>1</v>
      </c>
      <c r="X12" s="45">
        <v>0</v>
      </c>
      <c r="Y12" s="45">
        <v>8</v>
      </c>
    </row>
    <row r="13" spans="1:25" ht="39" customHeight="1">
      <c r="A13" s="62" t="s">
        <v>70</v>
      </c>
      <c r="B13" s="45"/>
      <c r="C13" s="45">
        <v>16</v>
      </c>
      <c r="D13" s="45">
        <v>0</v>
      </c>
      <c r="E13" s="45">
        <v>0</v>
      </c>
      <c r="F13" s="45">
        <v>0</v>
      </c>
      <c r="G13" s="45"/>
      <c r="H13" s="17"/>
      <c r="I13" s="62" t="s">
        <v>58</v>
      </c>
      <c r="J13" s="45">
        <v>0</v>
      </c>
      <c r="K13" s="45">
        <v>1</v>
      </c>
      <c r="L13" s="45">
        <v>0</v>
      </c>
      <c r="M13" s="45">
        <v>0</v>
      </c>
      <c r="N13" s="45">
        <v>0</v>
      </c>
      <c r="O13" s="45">
        <v>1</v>
      </c>
      <c r="P13" s="17"/>
      <c r="Q13" s="17"/>
      <c r="R13" s="17"/>
      <c r="S13" s="62" t="s">
        <v>48</v>
      </c>
      <c r="T13" s="45">
        <v>0</v>
      </c>
      <c r="U13" s="45">
        <v>5</v>
      </c>
      <c r="V13" s="45">
        <v>13</v>
      </c>
      <c r="W13" s="45">
        <v>0</v>
      </c>
      <c r="X13" s="45">
        <v>1</v>
      </c>
      <c r="Y13" s="45">
        <v>19</v>
      </c>
    </row>
    <row r="14" spans="1:25" ht="51.95" customHeight="1">
      <c r="A14" s="62" t="s">
        <v>53</v>
      </c>
      <c r="B14" s="45"/>
      <c r="C14" s="45">
        <v>1</v>
      </c>
      <c r="D14" s="45">
        <v>0</v>
      </c>
      <c r="E14" s="45">
        <v>0</v>
      </c>
      <c r="F14" s="45">
        <v>0</v>
      </c>
      <c r="G14" s="45"/>
      <c r="H14" s="17"/>
      <c r="I14" s="62" t="s">
        <v>59</v>
      </c>
      <c r="J14" s="45">
        <v>0</v>
      </c>
      <c r="K14" s="45">
        <v>2</v>
      </c>
      <c r="L14" s="45">
        <v>0</v>
      </c>
      <c r="M14" s="45">
        <v>0</v>
      </c>
      <c r="N14" s="45">
        <v>0</v>
      </c>
      <c r="O14" s="45">
        <v>2</v>
      </c>
      <c r="P14" s="17"/>
      <c r="Q14" s="17"/>
      <c r="R14" s="17"/>
      <c r="S14" s="62" t="s">
        <v>61</v>
      </c>
      <c r="T14" s="45">
        <v>0</v>
      </c>
      <c r="U14" s="45">
        <v>0</v>
      </c>
      <c r="V14" s="45">
        <v>0</v>
      </c>
      <c r="W14" s="45">
        <v>1</v>
      </c>
      <c r="X14" s="45">
        <v>0</v>
      </c>
      <c r="Y14" s="45">
        <v>1</v>
      </c>
    </row>
    <row r="15" spans="1:25" ht="26.1" customHeight="1">
      <c r="A15" s="62" t="s">
        <v>47</v>
      </c>
      <c r="B15" s="45"/>
      <c r="C15" s="45">
        <v>3</v>
      </c>
      <c r="D15" s="45">
        <v>1</v>
      </c>
      <c r="E15" s="45">
        <v>0</v>
      </c>
      <c r="F15" s="45">
        <v>1</v>
      </c>
      <c r="G15" s="45"/>
      <c r="H15" s="17"/>
      <c r="I15" s="62" t="s">
        <v>57</v>
      </c>
      <c r="J15" s="45">
        <v>0</v>
      </c>
      <c r="K15" s="45">
        <v>1</v>
      </c>
      <c r="L15" s="45">
        <v>0</v>
      </c>
      <c r="M15" s="45">
        <v>0</v>
      </c>
      <c r="N15" s="45">
        <v>0</v>
      </c>
      <c r="O15" s="45">
        <v>1</v>
      </c>
      <c r="P15" s="17"/>
      <c r="Q15" s="17"/>
      <c r="R15" s="17"/>
      <c r="S15" s="62" t="s">
        <v>56</v>
      </c>
      <c r="T15" s="45">
        <v>0</v>
      </c>
      <c r="U15" s="45">
        <v>1</v>
      </c>
      <c r="V15" s="45">
        <v>0</v>
      </c>
      <c r="W15" s="45">
        <v>0</v>
      </c>
      <c r="X15" s="45">
        <v>1</v>
      </c>
      <c r="Y15" s="45">
        <v>2</v>
      </c>
    </row>
    <row r="16" spans="1:25" ht="26.1" customHeight="1">
      <c r="A16" s="62" t="s">
        <v>48</v>
      </c>
      <c r="B16" s="45"/>
      <c r="C16" s="45">
        <v>1</v>
      </c>
      <c r="D16" s="45">
        <v>10</v>
      </c>
      <c r="E16" s="45">
        <v>0</v>
      </c>
      <c r="F16" s="45">
        <v>0</v>
      </c>
      <c r="G16" s="45"/>
      <c r="H16" s="17"/>
      <c r="I16" s="62" t="s">
        <v>47</v>
      </c>
      <c r="J16" s="45">
        <v>0</v>
      </c>
      <c r="K16" s="45">
        <v>4</v>
      </c>
      <c r="L16" s="45">
        <v>1</v>
      </c>
      <c r="M16" s="45">
        <v>0</v>
      </c>
      <c r="N16" s="45">
        <v>2</v>
      </c>
      <c r="O16" s="45">
        <v>7</v>
      </c>
      <c r="P16" s="17"/>
      <c r="Q16" s="17"/>
      <c r="R16" s="17"/>
      <c r="S16" s="62" t="s">
        <v>69</v>
      </c>
      <c r="T16" s="45">
        <v>327</v>
      </c>
      <c r="U16" s="45">
        <v>34</v>
      </c>
      <c r="V16" s="45">
        <v>17</v>
      </c>
      <c r="W16" s="45">
        <v>10</v>
      </c>
      <c r="X16" s="45">
        <v>3</v>
      </c>
      <c r="Y16" s="45">
        <v>391</v>
      </c>
    </row>
    <row r="17" spans="1:25" ht="12.95">
      <c r="A17" s="62" t="s">
        <v>55</v>
      </c>
      <c r="B17" s="45"/>
      <c r="C17" s="45">
        <v>0</v>
      </c>
      <c r="D17" s="45">
        <v>0</v>
      </c>
      <c r="E17" s="45">
        <v>1</v>
      </c>
      <c r="F17" s="45">
        <v>1</v>
      </c>
      <c r="G17" s="45"/>
      <c r="H17" s="17"/>
      <c r="I17" s="62" t="s">
        <v>48</v>
      </c>
      <c r="J17" s="45">
        <v>0</v>
      </c>
      <c r="K17" s="45">
        <v>3</v>
      </c>
      <c r="L17" s="45">
        <v>9</v>
      </c>
      <c r="M17" s="45">
        <v>0</v>
      </c>
      <c r="N17" s="45">
        <v>0</v>
      </c>
      <c r="O17" s="45">
        <v>12</v>
      </c>
      <c r="P17" s="17"/>
      <c r="Q17" s="17"/>
      <c r="R17" s="17"/>
      <c r="S17" s="17"/>
      <c r="T17" s="17"/>
      <c r="U17" s="17"/>
      <c r="V17" s="17"/>
      <c r="W17" s="17"/>
      <c r="X17" s="17"/>
      <c r="Y17" s="17"/>
    </row>
    <row r="18" spans="1:25" ht="12.95">
      <c r="A18" s="62" t="s">
        <v>56</v>
      </c>
      <c r="B18" s="45"/>
      <c r="C18" s="45">
        <v>1</v>
      </c>
      <c r="D18" s="45">
        <v>0</v>
      </c>
      <c r="E18" s="45">
        <v>4</v>
      </c>
      <c r="F18" s="45">
        <v>0</v>
      </c>
      <c r="G18" s="45"/>
      <c r="H18" s="17"/>
      <c r="I18" s="62" t="s">
        <v>56</v>
      </c>
      <c r="J18" s="45">
        <v>0</v>
      </c>
      <c r="K18" s="45">
        <v>1</v>
      </c>
      <c r="L18" s="45">
        <v>0</v>
      </c>
      <c r="M18" s="45">
        <v>3</v>
      </c>
      <c r="N18" s="45">
        <v>2</v>
      </c>
      <c r="O18" s="45">
        <v>6</v>
      </c>
      <c r="P18" s="17"/>
      <c r="Q18" s="17"/>
      <c r="R18" s="17"/>
      <c r="S18" s="17"/>
      <c r="T18" s="17"/>
      <c r="U18" s="17"/>
      <c r="V18" s="17"/>
      <c r="W18" s="17"/>
      <c r="X18" s="17"/>
      <c r="Y18" s="17"/>
    </row>
    <row r="19" spans="1:25" ht="12.95">
      <c r="A19" s="62" t="s">
        <v>69</v>
      </c>
      <c r="B19" s="45"/>
      <c r="C19" s="45">
        <v>35</v>
      </c>
      <c r="D19" s="45">
        <v>17</v>
      </c>
      <c r="E19" s="45">
        <v>11</v>
      </c>
      <c r="F19" s="45">
        <v>2</v>
      </c>
      <c r="G19" s="45"/>
      <c r="H19" s="17"/>
      <c r="I19" s="62" t="s">
        <v>69</v>
      </c>
      <c r="J19" s="45">
        <v>338</v>
      </c>
      <c r="K19" s="45">
        <v>32</v>
      </c>
      <c r="L19" s="45">
        <v>11</v>
      </c>
      <c r="M19" s="45">
        <v>11</v>
      </c>
      <c r="N19" s="45">
        <v>6</v>
      </c>
      <c r="O19" s="45">
        <v>398</v>
      </c>
      <c r="P19" s="17"/>
      <c r="Q19" s="17"/>
      <c r="R19" s="17"/>
      <c r="S19" s="17"/>
      <c r="T19" s="17"/>
      <c r="U19" s="17"/>
      <c r="V19" s="17"/>
      <c r="W19" s="17"/>
      <c r="X19" s="17"/>
      <c r="Y19" s="17"/>
    </row>
    <row r="20" spans="1:25" ht="12.95" thickBot="1">
      <c r="A20" s="17"/>
      <c r="B20" s="17"/>
      <c r="C20" s="17"/>
      <c r="D20" s="17"/>
      <c r="E20" s="17"/>
      <c r="F20" s="17"/>
      <c r="G20" s="17"/>
      <c r="H20" s="17"/>
      <c r="I20" s="17"/>
      <c r="J20" s="17"/>
      <c r="K20" s="17"/>
      <c r="L20" s="17"/>
      <c r="M20" s="17"/>
      <c r="N20" s="17"/>
      <c r="O20" s="17"/>
      <c r="P20" s="17"/>
      <c r="Q20" s="17"/>
      <c r="R20" s="17"/>
      <c r="S20" s="17"/>
      <c r="T20" s="17"/>
      <c r="U20" s="17"/>
      <c r="V20" s="17"/>
      <c r="W20" s="17"/>
      <c r="X20" s="17"/>
      <c r="Y20" s="17"/>
    </row>
    <row r="21" spans="1:25" ht="12.95">
      <c r="A21" s="96" t="s">
        <v>71</v>
      </c>
      <c r="B21" s="95" t="s">
        <v>63</v>
      </c>
      <c r="C21" s="95"/>
      <c r="D21" s="95"/>
      <c r="E21" s="95"/>
      <c r="F21" s="95"/>
      <c r="G21" s="95"/>
      <c r="H21" s="17"/>
      <c r="I21" s="17"/>
      <c r="J21" s="17"/>
      <c r="K21" s="17"/>
      <c r="L21" s="17"/>
      <c r="M21" s="17"/>
      <c r="N21" s="17"/>
      <c r="O21" s="17"/>
      <c r="P21" s="17"/>
      <c r="Q21" s="17"/>
      <c r="R21" s="17"/>
      <c r="S21" s="17"/>
      <c r="T21" s="17"/>
      <c r="U21" s="17"/>
      <c r="V21" s="17"/>
      <c r="W21" s="17"/>
      <c r="X21" s="17"/>
      <c r="Y21" s="17"/>
    </row>
    <row r="22" spans="1:25" ht="26.45" thickBot="1">
      <c r="A22" s="97"/>
      <c r="B22" s="44" t="s">
        <v>64</v>
      </c>
      <c r="C22" s="44" t="s">
        <v>65</v>
      </c>
      <c r="D22" s="44" t="s">
        <v>66</v>
      </c>
      <c r="E22" s="44" t="s">
        <v>67</v>
      </c>
      <c r="F22" s="44" t="s">
        <v>68</v>
      </c>
      <c r="G22" s="44" t="s">
        <v>69</v>
      </c>
      <c r="H22" s="17"/>
      <c r="I22" s="17"/>
      <c r="J22" s="17"/>
      <c r="K22" s="17"/>
      <c r="L22" s="17"/>
      <c r="M22" s="17"/>
      <c r="N22" s="17"/>
      <c r="O22" s="17"/>
      <c r="P22" s="17"/>
      <c r="Q22" s="17"/>
      <c r="R22" s="17"/>
      <c r="S22" s="17"/>
      <c r="T22" s="17"/>
      <c r="U22" s="17"/>
      <c r="V22" s="17"/>
      <c r="W22" s="17"/>
      <c r="X22" s="17"/>
      <c r="Y22" s="17"/>
    </row>
    <row r="23" spans="1:25" ht="12.95" customHeight="1">
      <c r="A23" s="17"/>
      <c r="B23" s="17"/>
      <c r="C23" s="17"/>
      <c r="D23" s="17"/>
      <c r="E23" s="17"/>
      <c r="F23" s="17"/>
      <c r="G23" s="17"/>
      <c r="H23" s="17"/>
      <c r="I23" s="96" t="s">
        <v>71</v>
      </c>
      <c r="J23" s="95" t="s">
        <v>63</v>
      </c>
      <c r="K23" s="95"/>
      <c r="L23" s="95"/>
      <c r="M23" s="95"/>
      <c r="N23" s="95"/>
      <c r="O23" s="95"/>
      <c r="P23" s="17"/>
      <c r="Q23" s="17"/>
      <c r="R23" s="17"/>
      <c r="S23" s="96" t="s">
        <v>71</v>
      </c>
      <c r="T23" s="95" t="s">
        <v>63</v>
      </c>
      <c r="U23" s="95"/>
      <c r="V23" s="95"/>
      <c r="W23" s="95"/>
      <c r="X23" s="95"/>
      <c r="Y23" s="95"/>
    </row>
    <row r="24" spans="1:25" ht="26.1">
      <c r="A24" s="62" t="s">
        <v>49</v>
      </c>
      <c r="B24" s="45">
        <v>0</v>
      </c>
      <c r="C24" s="45">
        <v>5</v>
      </c>
      <c r="D24" s="45">
        <v>0</v>
      </c>
      <c r="E24" s="45">
        <v>0</v>
      </c>
      <c r="F24" s="45">
        <v>0</v>
      </c>
      <c r="G24" s="45">
        <v>5</v>
      </c>
      <c r="H24" s="17"/>
      <c r="I24" s="97"/>
      <c r="J24" s="44" t="s">
        <v>64</v>
      </c>
      <c r="K24" s="44" t="s">
        <v>65</v>
      </c>
      <c r="L24" s="44" t="s">
        <v>66</v>
      </c>
      <c r="M24" s="44" t="s">
        <v>67</v>
      </c>
      <c r="N24" s="44" t="s">
        <v>68</v>
      </c>
      <c r="O24" s="44" t="s">
        <v>69</v>
      </c>
      <c r="P24" s="17"/>
      <c r="Q24" s="17"/>
      <c r="R24" s="17"/>
      <c r="S24" s="97"/>
      <c r="T24" s="44" t="s">
        <v>64</v>
      </c>
      <c r="U24" s="44" t="s">
        <v>65</v>
      </c>
      <c r="V24" s="44" t="s">
        <v>66</v>
      </c>
      <c r="W24" s="44" t="s">
        <v>67</v>
      </c>
      <c r="X24" s="44" t="s">
        <v>68</v>
      </c>
      <c r="Y24" s="44" t="s">
        <v>69</v>
      </c>
    </row>
    <row r="25" spans="1:25" ht="26.1" customHeight="1">
      <c r="A25" s="62" t="s">
        <v>51</v>
      </c>
      <c r="B25" s="45">
        <v>0</v>
      </c>
      <c r="C25" s="45">
        <v>1</v>
      </c>
      <c r="D25" s="45">
        <v>0</v>
      </c>
      <c r="E25" s="45">
        <v>0</v>
      </c>
      <c r="F25" s="45">
        <v>0</v>
      </c>
      <c r="G25" s="45">
        <v>1</v>
      </c>
      <c r="H25" s="17"/>
      <c r="I25" s="62" t="s">
        <v>64</v>
      </c>
      <c r="J25" s="45">
        <v>338</v>
      </c>
      <c r="K25" s="45">
        <v>19</v>
      </c>
      <c r="L25" s="45">
        <v>11</v>
      </c>
      <c r="M25" s="45">
        <v>11</v>
      </c>
      <c r="N25" s="45">
        <v>6</v>
      </c>
      <c r="O25" s="45">
        <v>385</v>
      </c>
      <c r="P25" s="17"/>
      <c r="Q25" s="17"/>
      <c r="R25" s="17"/>
      <c r="S25" s="62" t="s">
        <v>64</v>
      </c>
      <c r="T25" s="45">
        <v>327</v>
      </c>
      <c r="U25" s="45">
        <v>22</v>
      </c>
      <c r="V25" s="45">
        <v>17</v>
      </c>
      <c r="W25" s="45">
        <v>10</v>
      </c>
      <c r="X25" s="45">
        <v>3</v>
      </c>
      <c r="Y25" s="45">
        <v>379</v>
      </c>
    </row>
    <row r="26" spans="1:25" ht="26.1" customHeight="1">
      <c r="A26" s="62" t="s">
        <v>52</v>
      </c>
      <c r="B26" s="45">
        <v>0</v>
      </c>
      <c r="C26" s="45">
        <v>5</v>
      </c>
      <c r="D26" s="45">
        <v>0</v>
      </c>
      <c r="E26" s="45">
        <v>0</v>
      </c>
      <c r="F26" s="45">
        <v>0</v>
      </c>
      <c r="G26" s="45">
        <v>5</v>
      </c>
      <c r="H26" s="17"/>
      <c r="I26" s="62" t="s">
        <v>49</v>
      </c>
      <c r="J26" s="45">
        <v>0</v>
      </c>
      <c r="K26" s="45">
        <v>1</v>
      </c>
      <c r="L26" s="45">
        <v>0</v>
      </c>
      <c r="M26" s="45">
        <v>0</v>
      </c>
      <c r="N26" s="45">
        <v>0</v>
      </c>
      <c r="O26" s="45">
        <v>1</v>
      </c>
      <c r="P26" s="17"/>
      <c r="Q26" s="17"/>
      <c r="R26" s="17"/>
      <c r="S26" s="62" t="s">
        <v>49</v>
      </c>
      <c r="T26" s="45">
        <v>0</v>
      </c>
      <c r="U26" s="45">
        <v>3</v>
      </c>
      <c r="V26" s="45">
        <v>0</v>
      </c>
      <c r="W26" s="45">
        <v>0</v>
      </c>
      <c r="X26" s="45">
        <v>0</v>
      </c>
      <c r="Y26" s="45">
        <v>3</v>
      </c>
    </row>
    <row r="27" spans="1:25" ht="26.1" customHeight="1">
      <c r="A27" s="62" t="s">
        <v>50</v>
      </c>
      <c r="B27" s="45">
        <v>0</v>
      </c>
      <c r="C27" s="45">
        <v>5</v>
      </c>
      <c r="D27" s="45">
        <v>0</v>
      </c>
      <c r="E27" s="45">
        <v>0</v>
      </c>
      <c r="F27" s="45">
        <v>0</v>
      </c>
      <c r="G27" s="45">
        <v>5</v>
      </c>
      <c r="H27" s="17"/>
      <c r="I27" s="62" t="s">
        <v>51</v>
      </c>
      <c r="J27" s="45">
        <v>0</v>
      </c>
      <c r="K27" s="45">
        <v>1</v>
      </c>
      <c r="L27" s="45">
        <v>0</v>
      </c>
      <c r="M27" s="45">
        <v>0</v>
      </c>
      <c r="N27" s="45">
        <v>0</v>
      </c>
      <c r="O27" s="45">
        <v>1</v>
      </c>
      <c r="P27" s="17"/>
      <c r="Q27" s="17"/>
      <c r="R27" s="17"/>
      <c r="S27" s="62" t="s">
        <v>60</v>
      </c>
      <c r="T27" s="45">
        <v>0</v>
      </c>
      <c r="U27" s="45">
        <v>1</v>
      </c>
      <c r="V27" s="45">
        <v>0</v>
      </c>
      <c r="W27" s="45">
        <v>0</v>
      </c>
      <c r="X27" s="45">
        <v>0</v>
      </c>
      <c r="Y27" s="45">
        <v>1</v>
      </c>
    </row>
    <row r="28" spans="1:25" ht="12.95">
      <c r="A28" s="62" t="s">
        <v>69</v>
      </c>
      <c r="B28" s="45">
        <v>384</v>
      </c>
      <c r="C28" s="45">
        <v>35</v>
      </c>
      <c r="D28" s="45">
        <v>17</v>
      </c>
      <c r="E28" s="45">
        <v>11</v>
      </c>
      <c r="F28" s="45">
        <v>2</v>
      </c>
      <c r="G28" s="45">
        <v>449</v>
      </c>
      <c r="H28" s="17"/>
      <c r="I28" s="62" t="s">
        <v>52</v>
      </c>
      <c r="J28" s="45">
        <v>0</v>
      </c>
      <c r="K28" s="45">
        <v>1</v>
      </c>
      <c r="L28" s="45">
        <v>0</v>
      </c>
      <c r="M28" s="45">
        <v>0</v>
      </c>
      <c r="N28" s="45">
        <v>0</v>
      </c>
      <c r="O28" s="45">
        <v>1</v>
      </c>
      <c r="P28" s="17"/>
      <c r="Q28" s="17"/>
      <c r="R28" s="17"/>
      <c r="S28" s="62" t="s">
        <v>52</v>
      </c>
      <c r="T28" s="45">
        <v>0</v>
      </c>
      <c r="U28" s="45">
        <v>2</v>
      </c>
      <c r="V28" s="45">
        <v>0</v>
      </c>
      <c r="W28" s="45">
        <v>0</v>
      </c>
      <c r="X28" s="45">
        <v>0</v>
      </c>
      <c r="Y28" s="45">
        <v>2</v>
      </c>
    </row>
    <row r="29" spans="1:25" ht="26.1" customHeight="1">
      <c r="A29" s="17"/>
      <c r="B29" s="17"/>
      <c r="C29" s="17"/>
      <c r="D29" s="17"/>
      <c r="E29" s="17"/>
      <c r="F29" s="17"/>
      <c r="G29" s="17"/>
      <c r="H29" s="17"/>
      <c r="I29" s="62" t="s">
        <v>50</v>
      </c>
      <c r="J29" s="45">
        <v>0</v>
      </c>
      <c r="K29" s="45">
        <v>10</v>
      </c>
      <c r="L29" s="45">
        <v>0</v>
      </c>
      <c r="M29" s="45">
        <v>0</v>
      </c>
      <c r="N29" s="45">
        <v>0</v>
      </c>
      <c r="O29" s="45">
        <v>10</v>
      </c>
      <c r="P29" s="17"/>
      <c r="Q29" s="17"/>
      <c r="R29" s="17"/>
      <c r="S29" s="62" t="s">
        <v>50</v>
      </c>
      <c r="T29" s="45">
        <v>0</v>
      </c>
      <c r="U29" s="45">
        <v>6</v>
      </c>
      <c r="V29" s="45">
        <v>0</v>
      </c>
      <c r="W29" s="45">
        <v>0</v>
      </c>
      <c r="X29" s="45">
        <v>0</v>
      </c>
      <c r="Y29" s="45">
        <v>6</v>
      </c>
    </row>
    <row r="30" spans="1:25" ht="12.95">
      <c r="A30" s="17"/>
      <c r="B30" s="17"/>
      <c r="C30" s="17"/>
      <c r="D30" s="17"/>
      <c r="E30" s="17"/>
      <c r="F30" s="17"/>
      <c r="G30" s="17"/>
      <c r="H30" s="17"/>
      <c r="I30" s="62" t="s">
        <v>69</v>
      </c>
      <c r="J30" s="45">
        <v>338</v>
      </c>
      <c r="K30" s="45">
        <v>32</v>
      </c>
      <c r="L30" s="45">
        <v>11</v>
      </c>
      <c r="M30" s="45">
        <v>11</v>
      </c>
      <c r="N30" s="45">
        <v>6</v>
      </c>
      <c r="O30" s="45">
        <v>398</v>
      </c>
      <c r="P30" s="17"/>
      <c r="Q30" s="17"/>
      <c r="R30" s="17"/>
      <c r="S30" s="17"/>
      <c r="T30" s="17"/>
      <c r="U30" s="17"/>
      <c r="V30" s="17"/>
      <c r="W30" s="17"/>
      <c r="X30" s="17"/>
      <c r="Y30" s="17"/>
    </row>
  </sheetData>
  <mergeCells count="12">
    <mergeCell ref="A4:A5"/>
    <mergeCell ref="B4:G4"/>
    <mergeCell ref="A21:A22"/>
    <mergeCell ref="B21:G21"/>
    <mergeCell ref="S4:S5"/>
    <mergeCell ref="T4:Y4"/>
    <mergeCell ref="S23:S24"/>
    <mergeCell ref="T23:Y23"/>
    <mergeCell ref="I4:I5"/>
    <mergeCell ref="J4:O4"/>
    <mergeCell ref="I23:I24"/>
    <mergeCell ref="J23:O23"/>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2FC01-8280-439E-8E8C-74B6532060C9}">
  <dimension ref="A1:P60"/>
  <sheetViews>
    <sheetView tabSelected="1" topLeftCell="A29" zoomScale="60" zoomScaleNormal="60" workbookViewId="0">
      <selection activeCell="E56" sqref="E56"/>
    </sheetView>
  </sheetViews>
  <sheetFormatPr defaultColWidth="8.85546875" defaultRowHeight="12.6"/>
  <cols>
    <col min="1" max="1" width="29" style="17" customWidth="1"/>
    <col min="2" max="2" width="12" style="17" bestFit="1" customWidth="1"/>
    <col min="3" max="3" width="10.5703125" style="17" customWidth="1"/>
    <col min="4" max="4" width="10.140625" style="17" customWidth="1"/>
    <col min="5" max="5" width="12.140625" style="17" bestFit="1" customWidth="1"/>
    <col min="6" max="6" width="11.85546875" style="17" customWidth="1"/>
    <col min="7" max="7" width="8.85546875" style="17" customWidth="1"/>
    <col min="8" max="8" width="11.140625" style="17" customWidth="1"/>
    <col min="9" max="9" width="1.5703125" style="17" customWidth="1"/>
    <col min="10" max="16" width="6.5703125" style="17" customWidth="1"/>
    <col min="17" max="16384" width="8.85546875" style="17"/>
  </cols>
  <sheetData>
    <row r="1" spans="1:16" ht="43.5" customHeight="1" thickBot="1">
      <c r="A1" s="89" t="s">
        <v>0</v>
      </c>
      <c r="B1" s="89"/>
      <c r="C1" s="89"/>
      <c r="D1" s="89"/>
      <c r="E1" s="89"/>
      <c r="F1" s="89"/>
      <c r="G1" s="90">
        <v>2019</v>
      </c>
      <c r="H1" s="90"/>
    </row>
    <row r="2" spans="1:16" ht="12" customHeight="1" thickTop="1" thickBot="1">
      <c r="A2" s="91"/>
      <c r="B2" s="91"/>
      <c r="C2" s="91"/>
      <c r="D2" s="91"/>
      <c r="E2" s="91"/>
      <c r="F2" s="91"/>
      <c r="G2" s="91"/>
      <c r="H2" s="91"/>
    </row>
    <row r="3" spans="1:16" ht="12" customHeight="1" thickTop="1" thickBot="1">
      <c r="A3" s="61"/>
      <c r="B3" s="61"/>
      <c r="C3" s="61"/>
      <c r="D3" s="61"/>
      <c r="E3" s="61"/>
      <c r="F3" s="61"/>
      <c r="G3" s="61"/>
      <c r="H3" s="61"/>
    </row>
    <row r="4" spans="1:16" ht="12" customHeight="1" thickTop="1" thickBot="1">
      <c r="A4" s="61"/>
      <c r="B4" s="61"/>
      <c r="C4" s="61"/>
      <c r="D4" s="61"/>
      <c r="E4" s="61"/>
      <c r="F4" s="61"/>
      <c r="G4" s="61"/>
      <c r="H4" s="61"/>
    </row>
    <row r="5" spans="1:16" ht="12" customHeight="1" thickTop="1" thickBot="1">
      <c r="A5" s="91"/>
      <c r="B5" s="91"/>
      <c r="C5" s="91"/>
      <c r="D5" s="91"/>
      <c r="E5" s="91"/>
      <c r="F5" s="91"/>
      <c r="G5" s="91"/>
      <c r="H5" s="91"/>
    </row>
    <row r="6" spans="1:16" ht="24" customHeight="1" thickTop="1">
      <c r="A6" s="92"/>
      <c r="B6" s="92"/>
      <c r="C6" s="92"/>
      <c r="D6" s="92"/>
      <c r="E6" s="92"/>
      <c r="F6" s="92"/>
      <c r="G6" s="92"/>
      <c r="H6" s="92"/>
      <c r="K6" s="58"/>
    </row>
    <row r="7" spans="1:16" ht="15" customHeight="1">
      <c r="A7" s="63" t="s">
        <v>1</v>
      </c>
      <c r="B7" s="64" t="s">
        <v>2</v>
      </c>
      <c r="C7" s="65"/>
      <c r="D7" s="65"/>
      <c r="E7" s="65"/>
      <c r="F7" s="66"/>
      <c r="G7" s="83" t="s">
        <v>3</v>
      </c>
      <c r="H7" s="84"/>
    </row>
    <row r="8" spans="1:16" ht="14.1" customHeight="1">
      <c r="A8" s="63"/>
      <c r="B8" s="71" t="s">
        <v>4</v>
      </c>
      <c r="C8" s="71" t="s">
        <v>5</v>
      </c>
      <c r="D8" s="68" t="s">
        <v>6</v>
      </c>
      <c r="E8" s="71" t="s">
        <v>7</v>
      </c>
      <c r="F8" s="74" t="s">
        <v>8</v>
      </c>
      <c r="G8" s="85"/>
      <c r="H8" s="86"/>
    </row>
    <row r="9" spans="1:16" ht="9.9499999999999993" customHeight="1">
      <c r="A9" s="63"/>
      <c r="B9" s="72"/>
      <c r="C9" s="72"/>
      <c r="D9" s="69"/>
      <c r="E9" s="72"/>
      <c r="F9" s="75"/>
      <c r="G9" s="85"/>
      <c r="H9" s="86"/>
    </row>
    <row r="10" spans="1:16" ht="9.9499999999999993" customHeight="1">
      <c r="A10" s="63"/>
      <c r="B10" s="73"/>
      <c r="C10" s="73"/>
      <c r="D10" s="70"/>
      <c r="E10" s="73"/>
      <c r="F10" s="76"/>
      <c r="G10" s="87"/>
      <c r="H10" s="88"/>
    </row>
    <row r="11" spans="1:16" s="19" customFormat="1" ht="17.25" customHeight="1">
      <c r="A11" s="18" t="s">
        <v>9</v>
      </c>
      <c r="B11" s="47">
        <v>32</v>
      </c>
      <c r="C11" s="47">
        <v>11</v>
      </c>
      <c r="D11" s="47">
        <v>11</v>
      </c>
      <c r="E11" s="47">
        <v>6</v>
      </c>
      <c r="F11" s="47">
        <v>0</v>
      </c>
      <c r="G11" s="77">
        <v>60</v>
      </c>
      <c r="H11" s="78"/>
      <c r="K11" s="60"/>
      <c r="L11" s="60"/>
      <c r="M11" s="60"/>
      <c r="N11" s="60"/>
      <c r="O11" s="60"/>
      <c r="P11" s="60"/>
    </row>
    <row r="12" spans="1:16" s="19" customFormat="1" ht="17.25" customHeight="1">
      <c r="A12" s="20" t="s">
        <v>10</v>
      </c>
      <c r="B12" s="48">
        <v>0.53333333333333333</v>
      </c>
      <c r="C12" s="48">
        <v>0.18333333333333332</v>
      </c>
      <c r="D12" s="48">
        <v>0.18333333333333332</v>
      </c>
      <c r="E12" s="48">
        <v>0.1</v>
      </c>
      <c r="F12" s="48">
        <v>0</v>
      </c>
      <c r="G12" s="79">
        <v>1</v>
      </c>
      <c r="H12" s="80"/>
      <c r="K12" s="17"/>
      <c r="L12" s="17"/>
      <c r="M12" s="17"/>
      <c r="N12" s="17"/>
    </row>
    <row r="13" spans="1:16" s="19" customFormat="1" ht="17.25" customHeight="1">
      <c r="A13" s="20" t="s">
        <v>11</v>
      </c>
      <c r="B13" s="51">
        <v>2.2982330896727459</v>
      </c>
      <c r="C13" s="51">
        <v>0.79001762457500646</v>
      </c>
      <c r="D13" s="51">
        <v>0.79001762457500646</v>
      </c>
      <c r="E13" s="51">
        <v>0.43091870431363982</v>
      </c>
      <c r="F13" s="57">
        <v>0</v>
      </c>
      <c r="G13" s="93">
        <v>4.309187043136399</v>
      </c>
      <c r="H13" s="94"/>
      <c r="K13" s="17"/>
      <c r="L13" s="17"/>
      <c r="M13" s="17"/>
      <c r="N13" s="17"/>
    </row>
    <row r="14" spans="1:16" s="19" customFormat="1" ht="9.75" customHeight="1">
      <c r="A14" s="21"/>
      <c r="B14" s="22"/>
      <c r="C14" s="22"/>
      <c r="D14" s="22"/>
      <c r="E14" s="22"/>
      <c r="F14" s="22"/>
      <c r="G14" s="22"/>
      <c r="H14" s="23"/>
      <c r="K14" s="17"/>
      <c r="L14" s="17"/>
      <c r="M14" s="17"/>
      <c r="N14" s="17"/>
    </row>
    <row r="15" spans="1:16" s="19" customFormat="1" ht="15" customHeight="1">
      <c r="A15" s="63" t="s">
        <v>13</v>
      </c>
      <c r="B15" s="64" t="s">
        <v>2</v>
      </c>
      <c r="C15" s="65"/>
      <c r="D15" s="65"/>
      <c r="E15" s="65"/>
      <c r="F15" s="66"/>
      <c r="G15" s="67" t="s">
        <v>72</v>
      </c>
      <c r="H15" s="67" t="s">
        <v>15</v>
      </c>
      <c r="K15" s="17"/>
      <c r="L15" s="17"/>
      <c r="M15" s="17"/>
      <c r="N15" s="17"/>
    </row>
    <row r="16" spans="1:16" s="19" customFormat="1" ht="34.5" customHeight="1">
      <c r="A16" s="63"/>
      <c r="B16" s="40" t="s">
        <v>4</v>
      </c>
      <c r="C16" s="40" t="s">
        <v>5</v>
      </c>
      <c r="D16" s="40" t="s">
        <v>6</v>
      </c>
      <c r="E16" s="40" t="s">
        <v>7</v>
      </c>
      <c r="F16" s="40" t="s">
        <v>8</v>
      </c>
      <c r="G16" s="67"/>
      <c r="H16" s="67"/>
      <c r="K16" s="17"/>
      <c r="L16" s="17"/>
      <c r="M16" s="17"/>
      <c r="N16" s="17"/>
    </row>
    <row r="17" spans="1:11" s="19" customFormat="1" ht="15.95" customHeight="1">
      <c r="A17" s="24" t="s">
        <v>16</v>
      </c>
      <c r="B17" s="41">
        <v>1</v>
      </c>
      <c r="C17" s="41">
        <v>0</v>
      </c>
      <c r="D17" s="41">
        <v>2</v>
      </c>
      <c r="E17" s="41">
        <v>0</v>
      </c>
      <c r="F17" s="41">
        <v>0</v>
      </c>
      <c r="G17" s="53">
        <v>3</v>
      </c>
      <c r="H17" s="54">
        <v>0.05</v>
      </c>
      <c r="K17" s="59"/>
    </row>
    <row r="18" spans="1:11" s="19" customFormat="1" ht="15.95" customHeight="1">
      <c r="A18" s="26" t="s">
        <v>17</v>
      </c>
      <c r="B18" s="41">
        <v>4</v>
      </c>
      <c r="C18" s="41">
        <v>0</v>
      </c>
      <c r="D18" s="41">
        <v>0</v>
      </c>
      <c r="E18" s="41">
        <v>1</v>
      </c>
      <c r="F18" s="25">
        <v>0</v>
      </c>
      <c r="G18" s="25">
        <v>5</v>
      </c>
      <c r="H18" s="55">
        <v>8.3333333333333329E-2</v>
      </c>
      <c r="K18" s="59"/>
    </row>
    <row r="19" spans="1:11" s="19" customFormat="1" ht="15.95" customHeight="1">
      <c r="A19" s="26" t="s">
        <v>18</v>
      </c>
      <c r="B19" s="41">
        <v>0</v>
      </c>
      <c r="C19" s="41">
        <v>0</v>
      </c>
      <c r="D19" s="41">
        <v>2</v>
      </c>
      <c r="E19" s="41">
        <v>0</v>
      </c>
      <c r="F19" s="27"/>
      <c r="G19" s="25">
        <v>2</v>
      </c>
      <c r="H19" s="55">
        <v>3.3333333333333333E-2</v>
      </c>
      <c r="K19" s="59"/>
    </row>
    <row r="20" spans="1:11" s="19" customFormat="1" ht="15.95" customHeight="1">
      <c r="A20" s="26" t="s">
        <v>19</v>
      </c>
      <c r="B20" s="41">
        <v>2</v>
      </c>
      <c r="C20" s="41">
        <v>0</v>
      </c>
      <c r="D20" s="41">
        <v>0</v>
      </c>
      <c r="E20" s="41">
        <v>0</v>
      </c>
      <c r="F20" s="27"/>
      <c r="G20" s="25">
        <v>2</v>
      </c>
      <c r="H20" s="55">
        <v>3.3333333333333333E-2</v>
      </c>
      <c r="K20" s="59"/>
    </row>
    <row r="21" spans="1:11" s="19" customFormat="1" ht="15.95" customHeight="1">
      <c r="A21" s="26" t="s">
        <v>20</v>
      </c>
      <c r="B21" s="41">
        <v>0</v>
      </c>
      <c r="C21" s="41">
        <v>1</v>
      </c>
      <c r="D21" s="41">
        <v>4</v>
      </c>
      <c r="E21" s="41">
        <v>1</v>
      </c>
      <c r="F21" s="25">
        <v>0</v>
      </c>
      <c r="G21" s="25">
        <v>6</v>
      </c>
      <c r="H21" s="55">
        <v>0.1</v>
      </c>
      <c r="K21" s="59"/>
    </row>
    <row r="22" spans="1:11" s="19" customFormat="1" ht="15.95" customHeight="1">
      <c r="A22" s="26" t="s">
        <v>21</v>
      </c>
      <c r="B22" s="41">
        <v>0</v>
      </c>
      <c r="C22" s="27"/>
      <c r="D22" s="27"/>
      <c r="E22" s="27"/>
      <c r="F22" s="27"/>
      <c r="G22" s="25">
        <v>0</v>
      </c>
      <c r="H22" s="55">
        <v>0</v>
      </c>
      <c r="K22" s="59"/>
    </row>
    <row r="23" spans="1:11" s="19" customFormat="1" ht="15.95" customHeight="1">
      <c r="A23" s="26" t="s">
        <v>22</v>
      </c>
      <c r="B23" s="41">
        <v>1</v>
      </c>
      <c r="C23" s="41">
        <v>0</v>
      </c>
      <c r="D23" s="27"/>
      <c r="E23" s="41">
        <v>0</v>
      </c>
      <c r="F23" s="27"/>
      <c r="G23" s="25">
        <v>1</v>
      </c>
      <c r="H23" s="55">
        <v>1.6666666666666666E-2</v>
      </c>
      <c r="K23" s="59"/>
    </row>
    <row r="24" spans="1:11" s="19" customFormat="1" ht="15.95" customHeight="1">
      <c r="A24" s="26" t="s">
        <v>23</v>
      </c>
      <c r="B24" s="41">
        <v>4</v>
      </c>
      <c r="C24" s="41">
        <v>1</v>
      </c>
      <c r="D24" s="41">
        <v>0</v>
      </c>
      <c r="E24" s="41">
        <v>2</v>
      </c>
      <c r="F24" s="25">
        <v>0</v>
      </c>
      <c r="G24" s="25">
        <v>7</v>
      </c>
      <c r="H24" s="55">
        <v>0.11666666666666667</v>
      </c>
      <c r="K24" s="59"/>
    </row>
    <row r="25" spans="1:11" s="19" customFormat="1" ht="15.95" customHeight="1">
      <c r="A25" s="26" t="s">
        <v>24</v>
      </c>
      <c r="B25" s="41">
        <v>0</v>
      </c>
      <c r="C25" s="28"/>
      <c r="D25" s="41">
        <v>0</v>
      </c>
      <c r="E25" s="41">
        <v>0</v>
      </c>
      <c r="F25" s="25">
        <v>0</v>
      </c>
      <c r="G25" s="25">
        <v>0</v>
      </c>
      <c r="H25" s="55">
        <v>0</v>
      </c>
      <c r="K25" s="59"/>
    </row>
    <row r="26" spans="1:11" s="19" customFormat="1" ht="15.95" customHeight="1">
      <c r="A26" s="29" t="s">
        <v>25</v>
      </c>
      <c r="B26" s="41">
        <v>3</v>
      </c>
      <c r="C26" s="41">
        <v>9</v>
      </c>
      <c r="D26" s="41">
        <v>0</v>
      </c>
      <c r="E26" s="41">
        <v>0</v>
      </c>
      <c r="F26" s="25">
        <v>0</v>
      </c>
      <c r="G26" s="25">
        <v>12</v>
      </c>
      <c r="H26" s="55">
        <v>0.2</v>
      </c>
      <c r="K26" s="59"/>
    </row>
    <row r="27" spans="1:11" s="19" customFormat="1" ht="15.95" customHeight="1">
      <c r="A27" s="29" t="s">
        <v>26</v>
      </c>
      <c r="B27" s="25">
        <v>16</v>
      </c>
      <c r="C27" s="25">
        <v>0</v>
      </c>
      <c r="D27" s="25">
        <v>0</v>
      </c>
      <c r="E27" s="25">
        <v>0</v>
      </c>
      <c r="F27" s="28"/>
      <c r="G27" s="25">
        <v>16</v>
      </c>
      <c r="H27" s="55">
        <v>0.26666666666666666</v>
      </c>
      <c r="K27" s="59"/>
    </row>
    <row r="28" spans="1:11" s="19" customFormat="1" ht="15.95" customHeight="1">
      <c r="A28" s="30" t="s">
        <v>27</v>
      </c>
      <c r="B28" s="25">
        <v>13</v>
      </c>
      <c r="C28" s="28"/>
      <c r="D28" s="28"/>
      <c r="E28" s="28"/>
      <c r="F28" s="28"/>
      <c r="G28" s="25">
        <v>13</v>
      </c>
      <c r="H28" s="55">
        <v>0.21666666666666667</v>
      </c>
      <c r="K28" s="59"/>
    </row>
    <row r="29" spans="1:11" s="19" customFormat="1" ht="15.95" customHeight="1">
      <c r="A29" s="31" t="s">
        <v>28</v>
      </c>
      <c r="B29" s="25">
        <v>11</v>
      </c>
      <c r="C29" s="28"/>
      <c r="D29" s="28"/>
      <c r="E29" s="28"/>
      <c r="F29" s="28"/>
      <c r="G29" s="25">
        <v>11</v>
      </c>
      <c r="H29" s="55">
        <v>0.18333333333333332</v>
      </c>
      <c r="K29" s="59"/>
    </row>
    <row r="30" spans="1:11" s="19" customFormat="1" ht="15.95" customHeight="1">
      <c r="A30" s="33" t="s">
        <v>29</v>
      </c>
      <c r="B30" s="25">
        <v>0</v>
      </c>
      <c r="C30" s="32"/>
      <c r="D30" s="32"/>
      <c r="E30" s="32"/>
      <c r="F30" s="32"/>
      <c r="G30" s="25">
        <v>0</v>
      </c>
      <c r="H30" s="55">
        <v>0</v>
      </c>
      <c r="K30" s="59"/>
    </row>
    <row r="31" spans="1:11" s="19" customFormat="1" ht="15.95" customHeight="1">
      <c r="A31" s="33" t="s">
        <v>30</v>
      </c>
      <c r="B31" s="25">
        <v>1</v>
      </c>
      <c r="C31" s="32"/>
      <c r="D31" s="32"/>
      <c r="E31" s="32"/>
      <c r="F31" s="32"/>
      <c r="G31" s="25">
        <v>1</v>
      </c>
      <c r="H31" s="55">
        <v>1.6666666666666666E-2</v>
      </c>
      <c r="K31" s="59"/>
    </row>
    <row r="32" spans="1:11" s="19" customFormat="1" ht="15.95" customHeight="1">
      <c r="A32" s="33" t="s">
        <v>31</v>
      </c>
      <c r="B32" s="25">
        <v>1</v>
      </c>
      <c r="C32" s="32"/>
      <c r="D32" s="32"/>
      <c r="E32" s="32"/>
      <c r="F32" s="32"/>
      <c r="G32" s="25">
        <v>1</v>
      </c>
      <c r="H32" s="55">
        <v>1.6666666666666666E-2</v>
      </c>
      <c r="K32" s="59"/>
    </row>
    <row r="33" spans="1:12" s="19" customFormat="1" ht="15.95" customHeight="1">
      <c r="A33" s="30" t="s">
        <v>32</v>
      </c>
      <c r="B33" s="41">
        <v>0</v>
      </c>
      <c r="C33" s="32"/>
      <c r="D33" s="32"/>
      <c r="E33" s="32"/>
      <c r="F33" s="32"/>
      <c r="G33" s="25">
        <v>0</v>
      </c>
      <c r="H33" s="55">
        <v>0</v>
      </c>
      <c r="K33" s="59"/>
    </row>
    <row r="34" spans="1:12" s="19" customFormat="1" ht="15.95" customHeight="1">
      <c r="A34" s="30" t="s">
        <v>33</v>
      </c>
      <c r="B34" s="41">
        <v>1</v>
      </c>
      <c r="C34" s="32"/>
      <c r="D34" s="32"/>
      <c r="E34" s="32"/>
      <c r="F34" s="32"/>
      <c r="G34" s="25">
        <v>1</v>
      </c>
      <c r="H34" s="55">
        <v>1.6666666666666666E-2</v>
      </c>
      <c r="K34" s="59"/>
    </row>
    <row r="35" spans="1:12" s="19" customFormat="1" ht="15.95" customHeight="1">
      <c r="A35" s="30" t="s">
        <v>34</v>
      </c>
      <c r="B35" s="41">
        <v>2</v>
      </c>
      <c r="C35" s="32"/>
      <c r="D35" s="32"/>
      <c r="E35" s="32"/>
      <c r="F35" s="32"/>
      <c r="G35" s="25">
        <v>2</v>
      </c>
      <c r="H35" s="55">
        <v>3.3333333333333333E-2</v>
      </c>
      <c r="K35" s="59"/>
    </row>
    <row r="36" spans="1:12" s="19" customFormat="1" ht="15.95" customHeight="1">
      <c r="A36" s="30" t="s">
        <v>35</v>
      </c>
      <c r="B36" s="25">
        <v>0</v>
      </c>
      <c r="C36" s="27"/>
      <c r="D36" s="32"/>
      <c r="E36" s="27"/>
      <c r="F36" s="32"/>
      <c r="G36" s="25">
        <v>0</v>
      </c>
      <c r="H36" s="55">
        <v>0</v>
      </c>
      <c r="K36" s="59"/>
    </row>
    <row r="37" spans="1:12" s="19" customFormat="1" ht="15.95" customHeight="1">
      <c r="A37" s="26" t="s">
        <v>36</v>
      </c>
      <c r="B37" s="25">
        <v>0</v>
      </c>
      <c r="C37" s="25">
        <v>0</v>
      </c>
      <c r="D37" s="41">
        <v>0</v>
      </c>
      <c r="E37" s="41">
        <v>0</v>
      </c>
      <c r="F37" s="25">
        <v>0</v>
      </c>
      <c r="G37" s="25">
        <v>0</v>
      </c>
      <c r="H37" s="55">
        <v>0</v>
      </c>
      <c r="K37" s="59"/>
    </row>
    <row r="38" spans="1:12" s="19" customFormat="1" ht="15.95" customHeight="1">
      <c r="A38" s="26" t="s">
        <v>37</v>
      </c>
      <c r="B38" s="25">
        <v>0</v>
      </c>
      <c r="C38" s="25">
        <v>0</v>
      </c>
      <c r="D38" s="25">
        <v>0</v>
      </c>
      <c r="E38" s="25">
        <v>0</v>
      </c>
      <c r="F38" s="25">
        <v>0</v>
      </c>
      <c r="G38" s="25">
        <v>0</v>
      </c>
      <c r="H38" s="55">
        <v>0</v>
      </c>
      <c r="K38" s="59"/>
    </row>
    <row r="39" spans="1:12" s="19" customFormat="1" ht="15.95" customHeight="1">
      <c r="A39" s="34" t="s">
        <v>38</v>
      </c>
      <c r="B39" s="42">
        <v>1</v>
      </c>
      <c r="C39" s="42">
        <v>0</v>
      </c>
      <c r="D39" s="42">
        <v>3</v>
      </c>
      <c r="E39" s="42">
        <v>2</v>
      </c>
      <c r="F39" s="42">
        <v>0</v>
      </c>
      <c r="G39" s="42">
        <v>6</v>
      </c>
      <c r="H39" s="56">
        <v>0.1</v>
      </c>
      <c r="K39" s="59"/>
    </row>
    <row r="40" spans="1:12" ht="9.9499999999999993" customHeight="1">
      <c r="A40" s="35"/>
      <c r="J40" s="19"/>
      <c r="L40" s="19"/>
    </row>
    <row r="41" spans="1:12" ht="14.45">
      <c r="J41" s="19"/>
      <c r="L41" s="19"/>
    </row>
    <row r="42" spans="1:12" ht="8.4499999999999993" customHeight="1">
      <c r="J42" s="19"/>
      <c r="L42" s="19"/>
    </row>
    <row r="43" spans="1:12" ht="12" customHeight="1">
      <c r="J43" s="19"/>
      <c r="L43" s="19"/>
    </row>
    <row r="44" spans="1:12" ht="12" customHeight="1">
      <c r="L44" s="19"/>
    </row>
    <row r="45" spans="1:12" ht="12" customHeight="1">
      <c r="L45" s="19"/>
    </row>
    <row r="46" spans="1:12" ht="12" customHeight="1">
      <c r="L46" s="19"/>
    </row>
    <row r="47" spans="1:12" ht="12" customHeight="1">
      <c r="L47" s="19"/>
    </row>
    <row r="48" spans="1:12" ht="12" customHeight="1">
      <c r="L48" s="19"/>
    </row>
    <row r="49" spans="1:12" ht="12.95" customHeight="1">
      <c r="L49" s="19"/>
    </row>
    <row r="50" spans="1:12" ht="12" customHeight="1">
      <c r="L50" s="19"/>
    </row>
    <row r="51" spans="1:12" ht="12" customHeight="1">
      <c r="L51" s="19"/>
    </row>
    <row r="52" spans="1:12" ht="14.45">
      <c r="A52" s="38" t="s">
        <v>39</v>
      </c>
      <c r="B52" s="36"/>
      <c r="C52" s="36"/>
      <c r="D52" s="36"/>
      <c r="E52" s="36"/>
      <c r="F52" s="36"/>
      <c r="G52" s="39" t="s">
        <v>73</v>
      </c>
      <c r="H52" s="37"/>
      <c r="L52" s="19"/>
    </row>
    <row r="53" spans="1:12" ht="11.1" customHeight="1">
      <c r="L53" s="19"/>
    </row>
    <row r="54" spans="1:12" ht="11.1" customHeight="1">
      <c r="L54" s="19"/>
    </row>
    <row r="55" spans="1:12" ht="14.45">
      <c r="L55" s="19"/>
    </row>
    <row r="56" spans="1:12" ht="14.45">
      <c r="L56" s="19"/>
    </row>
    <row r="57" spans="1:12" ht="14.45">
      <c r="L57" s="19"/>
    </row>
    <row r="58" spans="1:12" ht="14.45">
      <c r="L58" s="19"/>
    </row>
    <row r="59" spans="1:12" ht="14.45">
      <c r="L59" s="19"/>
    </row>
    <row r="60" spans="1:12" ht="14.45">
      <c r="L60" s="19"/>
    </row>
  </sheetData>
  <mergeCells count="20">
    <mergeCell ref="A1:F1"/>
    <mergeCell ref="G1:H1"/>
    <mergeCell ref="A2:H2"/>
    <mergeCell ref="A5:H5"/>
    <mergeCell ref="A6:H6"/>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s>
  <printOptions horizontalCentered="1"/>
  <pageMargins left="0.3" right="0.3" top="0.25" bottom="0.25" header="0.52" footer="0.5"/>
  <pageSetup scale="9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BA2B81600C341A53D88DA1FD91FDF" ma:contentTypeVersion="10" ma:contentTypeDescription="Create a new document." ma:contentTypeScope="" ma:versionID="ca008636773881dc60b132ada8e770a8">
  <xsd:schema xmlns:xsd="http://www.w3.org/2001/XMLSchema" xmlns:xs="http://www.w3.org/2001/XMLSchema" xmlns:p="http://schemas.microsoft.com/office/2006/metadata/properties" xmlns:ns2="0af93d93-9d8b-4462-b879-472bc71f7f18" xmlns:ns3="c24ec8ef-c5ee-4bb0-a7ba-05e6c037b64f" xmlns:ns4="http://schemas.microsoft.com/sharepoint/v4" targetNamespace="http://schemas.microsoft.com/office/2006/metadata/properties" ma:root="true" ma:fieldsID="a7760ce35db1b3c2e6b2a621d44ca72f" ns2:_="" ns3:_="" ns4:_="">
    <xsd:import namespace="0af93d93-9d8b-4462-b879-472bc71f7f18"/>
    <xsd:import namespace="c24ec8ef-c5ee-4bb0-a7ba-05e6c037b64f"/>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93d93-9d8b-4462-b879-472bc71f7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4ec8ef-c5ee-4bb0-a7ba-05e6c037b6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7B1BF56F-5BFC-49F3-A226-96D98978DEC4}"/>
</file>

<file path=customXml/itemProps2.xml><?xml version="1.0" encoding="utf-8"?>
<ds:datastoreItem xmlns:ds="http://schemas.openxmlformats.org/officeDocument/2006/customXml" ds:itemID="{C39C591C-1BE3-4BBC-8AAE-3326E1873C92}"/>
</file>

<file path=customXml/itemProps3.xml><?xml version="1.0" encoding="utf-8"?>
<ds:datastoreItem xmlns:ds="http://schemas.openxmlformats.org/officeDocument/2006/customXml" ds:itemID="{F02F2C0C-B9FF-44F7-8A6B-F9D7C4D056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Bressler, Jonathan (DPH)</dc:creator>
  <cp:keywords/>
  <dc:description/>
  <cp:lastModifiedBy>Riley, Samatha (DPH)</cp:lastModifiedBy>
  <cp:revision/>
  <dcterms:created xsi:type="dcterms:W3CDTF">2020-12-30T20:34:48Z</dcterms:created>
  <dcterms:modified xsi:type="dcterms:W3CDTF">2022-04-29T20:48:09Z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0x01010014DBA2B81600C341A53D88DA1FD91FDF</vt:lpwstr>
  </property>
</Properties>
</file>