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Pisiewski\Documents\"/>
    </mc:Choice>
  </mc:AlternateContent>
  <xr:revisionPtr revIDLastSave="0" documentId="13_ncr:1_{C3E2EBD7-CE49-4883-A771-25F7DBF7928B}" xr6:coauthVersionLast="45" xr6:coauthVersionMax="45" xr10:uidLastSave="{00000000-0000-0000-0000-000000000000}"/>
  <bookViews>
    <workbookView xWindow="-110" yWindow="-110" windowWidth="19420" windowHeight="10420" firstSheet="2" activeTab="2" xr2:uid="{00000000-000D-0000-FFFF-FFFF00000000}"/>
  </bookViews>
  <sheets>
    <sheet name="LAYOUT" sheetId="28" r:id="rId1"/>
    <sheet name="WEB_Layout" sheetId="55" r:id="rId2"/>
    <sheet name="JAN" sheetId="26" r:id="rId3"/>
    <sheet name="FEB" sheetId="42" r:id="rId4"/>
    <sheet name="MAR" sheetId="43" r:id="rId5"/>
    <sheet name="APR" sheetId="44" r:id="rId6"/>
    <sheet name="MAY" sheetId="45" r:id="rId7"/>
    <sheet name="JUN" sheetId="47" r:id="rId8"/>
    <sheet name="JUL" sheetId="53" r:id="rId9"/>
    <sheet name="AUG" sheetId="52" r:id="rId10"/>
    <sheet name="SEP" sheetId="48" r:id="rId11"/>
    <sheet name="OCT" sheetId="50" r:id="rId12"/>
    <sheet name="NOV" sheetId="51" r:id="rId13"/>
    <sheet name="DEC" sheetId="49" r:id="rId14"/>
    <sheet name="Annual" sheetId="54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" i="49" l="1"/>
  <c r="C2" i="49"/>
  <c r="E2" i="51"/>
  <c r="C2" i="51"/>
  <c r="E2" i="50"/>
  <c r="C2" i="50"/>
  <c r="E2" i="48"/>
  <c r="C2" i="48"/>
  <c r="E2" i="52"/>
  <c r="C2" i="52"/>
  <c r="E2" i="53"/>
  <c r="C2" i="53"/>
  <c r="E2" i="47"/>
  <c r="C2" i="47"/>
  <c r="E2" i="45"/>
  <c r="C2" i="45"/>
  <c r="E2" i="44"/>
  <c r="C2" i="44"/>
  <c r="E2" i="43"/>
  <c r="C2" i="43"/>
  <c r="E2" i="42"/>
  <c r="C2" i="42"/>
  <c r="E2" i="26"/>
  <c r="C2" i="26"/>
  <c r="H25" i="54" l="1"/>
  <c r="I25" i="54"/>
  <c r="H26" i="54"/>
  <c r="I26" i="54"/>
  <c r="H27" i="54"/>
  <c r="I27" i="54"/>
  <c r="H28" i="54"/>
  <c r="I28" i="54"/>
  <c r="H29" i="54"/>
  <c r="I29" i="54"/>
  <c r="H30" i="54"/>
  <c r="I30" i="54"/>
  <c r="H31" i="54"/>
  <c r="I31" i="54"/>
  <c r="H32" i="54"/>
  <c r="I32" i="54"/>
  <c r="H33" i="54"/>
  <c r="I33" i="54"/>
  <c r="H34" i="54"/>
  <c r="I34" i="54"/>
  <c r="H35" i="54"/>
  <c r="I35" i="54"/>
  <c r="H36" i="54"/>
  <c r="I36" i="54"/>
  <c r="H37" i="54"/>
  <c r="I37" i="54"/>
  <c r="H38" i="54"/>
  <c r="I38" i="54"/>
  <c r="H39" i="54"/>
  <c r="I39" i="54"/>
  <c r="H40" i="54"/>
  <c r="I40" i="54"/>
  <c r="H41" i="54"/>
  <c r="I41" i="54"/>
  <c r="H42" i="54"/>
  <c r="I42" i="54"/>
  <c r="H43" i="54"/>
  <c r="I43" i="54"/>
  <c r="H44" i="54"/>
  <c r="I44" i="54"/>
  <c r="H45" i="54"/>
  <c r="I45" i="54"/>
  <c r="H46" i="54"/>
  <c r="I46" i="54"/>
  <c r="H47" i="54"/>
  <c r="I47" i="54"/>
  <c r="H48" i="54"/>
  <c r="I48" i="54"/>
  <c r="H49" i="54"/>
  <c r="I49" i="54"/>
  <c r="H50" i="54"/>
  <c r="I50" i="54"/>
  <c r="H51" i="54"/>
  <c r="I51" i="54"/>
  <c r="H52" i="54"/>
  <c r="I52" i="54"/>
  <c r="H53" i="54"/>
  <c r="I53" i="54"/>
  <c r="H54" i="54"/>
  <c r="I54" i="54"/>
  <c r="H55" i="54"/>
  <c r="I55" i="54"/>
  <c r="H56" i="54"/>
  <c r="I56" i="54"/>
  <c r="H57" i="54"/>
  <c r="I57" i="54"/>
  <c r="H58" i="54"/>
  <c r="I58" i="54"/>
  <c r="H59" i="54"/>
  <c r="I59" i="54"/>
  <c r="H60" i="54"/>
  <c r="I60" i="54"/>
  <c r="H61" i="54"/>
  <c r="I61" i="54"/>
  <c r="H62" i="54"/>
  <c r="I62" i="54"/>
  <c r="H63" i="54"/>
  <c r="I63" i="54"/>
  <c r="H64" i="54"/>
  <c r="I64" i="54"/>
  <c r="H65" i="54"/>
  <c r="I65" i="54"/>
  <c r="H66" i="54"/>
  <c r="I66" i="54"/>
  <c r="H67" i="54"/>
  <c r="I67" i="54"/>
  <c r="H68" i="54"/>
  <c r="I68" i="54"/>
  <c r="H69" i="54"/>
  <c r="I69" i="54"/>
  <c r="H70" i="54"/>
  <c r="I70" i="54"/>
  <c r="H71" i="54"/>
  <c r="I71" i="54"/>
  <c r="H72" i="54"/>
  <c r="I72" i="54"/>
  <c r="H73" i="54"/>
  <c r="I73" i="54"/>
  <c r="H74" i="54"/>
  <c r="I74" i="54"/>
  <c r="H75" i="54"/>
  <c r="I75" i="54"/>
  <c r="H76" i="54"/>
  <c r="I76" i="54"/>
  <c r="H77" i="54"/>
  <c r="I77" i="54"/>
  <c r="H78" i="54"/>
  <c r="I78" i="54"/>
  <c r="H79" i="54"/>
  <c r="I79" i="54"/>
  <c r="H80" i="54"/>
  <c r="I80" i="54"/>
  <c r="H81" i="54"/>
  <c r="I81" i="54"/>
  <c r="H82" i="54"/>
  <c r="I82" i="54"/>
  <c r="H22" i="54"/>
  <c r="I22" i="54"/>
  <c r="H23" i="54"/>
  <c r="I23" i="54"/>
  <c r="H24" i="54"/>
  <c r="I24" i="54"/>
  <c r="H13" i="54"/>
  <c r="I13" i="54"/>
  <c r="H14" i="54"/>
  <c r="I14" i="54"/>
  <c r="H15" i="54"/>
  <c r="I15" i="54"/>
  <c r="H16" i="54"/>
  <c r="I16" i="54"/>
  <c r="H17" i="54"/>
  <c r="I17" i="54"/>
  <c r="H18" i="54"/>
  <c r="I18" i="54"/>
  <c r="H19" i="54"/>
  <c r="I19" i="54"/>
  <c r="H20" i="54"/>
  <c r="I20" i="54"/>
  <c r="H21" i="54"/>
  <c r="I21" i="54"/>
  <c r="H12" i="54"/>
  <c r="I12" i="54"/>
  <c r="F2" i="52" l="1"/>
  <c r="G2" i="52"/>
  <c r="F3" i="52"/>
  <c r="G3" i="52"/>
  <c r="F4" i="52"/>
  <c r="G4" i="52"/>
  <c r="F5" i="52"/>
  <c r="G5" i="52"/>
  <c r="F6" i="52"/>
  <c r="G6" i="52"/>
  <c r="F7" i="52"/>
  <c r="G7" i="52"/>
  <c r="F8" i="52"/>
  <c r="G8" i="52"/>
  <c r="F9" i="52"/>
  <c r="G9" i="52"/>
  <c r="F10" i="52"/>
  <c r="G10" i="52"/>
  <c r="F11" i="52"/>
  <c r="G11" i="52"/>
  <c r="F12" i="52"/>
  <c r="G12" i="52"/>
  <c r="F13" i="52"/>
  <c r="G13" i="52"/>
  <c r="F14" i="52"/>
  <c r="G14" i="52"/>
  <c r="F15" i="52"/>
  <c r="G15" i="52"/>
  <c r="F16" i="52"/>
  <c r="G16" i="52"/>
  <c r="F17" i="52"/>
  <c r="G17" i="52"/>
  <c r="F18" i="52"/>
  <c r="G18" i="52"/>
  <c r="F19" i="52"/>
  <c r="G19" i="52"/>
  <c r="F20" i="52"/>
  <c r="G20" i="52"/>
  <c r="F21" i="52"/>
  <c r="G21" i="52"/>
  <c r="F22" i="52"/>
  <c r="G22" i="52"/>
  <c r="F23" i="52"/>
  <c r="G23" i="52"/>
  <c r="F24" i="52"/>
  <c r="G24" i="52"/>
  <c r="F69" i="26" l="1"/>
  <c r="G69" i="26"/>
  <c r="B11" i="54" l="1"/>
  <c r="C11" i="54"/>
  <c r="D11" i="54"/>
  <c r="E11" i="54"/>
  <c r="B12" i="54"/>
  <c r="C12" i="54"/>
  <c r="D12" i="54"/>
  <c r="E12" i="54"/>
  <c r="B13" i="54"/>
  <c r="C13" i="54"/>
  <c r="D13" i="54"/>
  <c r="E13" i="54"/>
  <c r="B14" i="54"/>
  <c r="C14" i="54"/>
  <c r="D14" i="54"/>
  <c r="E14" i="54"/>
  <c r="B15" i="54"/>
  <c r="C15" i="54"/>
  <c r="D15" i="54"/>
  <c r="E15" i="54"/>
  <c r="B16" i="54"/>
  <c r="C16" i="54"/>
  <c r="D16" i="54"/>
  <c r="E16" i="54"/>
  <c r="B17" i="54"/>
  <c r="C17" i="54"/>
  <c r="D17" i="54"/>
  <c r="E17" i="54"/>
  <c r="B18" i="54"/>
  <c r="C18" i="54"/>
  <c r="D18" i="54"/>
  <c r="E18" i="54"/>
  <c r="B19" i="54"/>
  <c r="C19" i="54"/>
  <c r="D19" i="54"/>
  <c r="E19" i="54"/>
  <c r="B20" i="54"/>
  <c r="C20" i="54"/>
  <c r="D20" i="54"/>
  <c r="E20" i="54"/>
  <c r="B21" i="54"/>
  <c r="C21" i="54"/>
  <c r="D21" i="54"/>
  <c r="E21" i="54"/>
  <c r="B22" i="54"/>
  <c r="C22" i="54"/>
  <c r="D22" i="54"/>
  <c r="E22" i="54"/>
  <c r="B23" i="54"/>
  <c r="C23" i="54"/>
  <c r="D23" i="54"/>
  <c r="E23" i="54"/>
  <c r="B24" i="54"/>
  <c r="C24" i="54"/>
  <c r="D24" i="54"/>
  <c r="E24" i="54"/>
  <c r="B25" i="54"/>
  <c r="C25" i="54"/>
  <c r="D25" i="54"/>
  <c r="E25" i="54"/>
  <c r="B26" i="54"/>
  <c r="C26" i="54"/>
  <c r="D26" i="54"/>
  <c r="E26" i="54"/>
  <c r="B27" i="54"/>
  <c r="C27" i="54"/>
  <c r="D27" i="54"/>
  <c r="E27" i="54"/>
  <c r="B28" i="54"/>
  <c r="C28" i="54"/>
  <c r="D28" i="54"/>
  <c r="E28" i="54"/>
  <c r="B29" i="54"/>
  <c r="C29" i="54"/>
  <c r="D29" i="54"/>
  <c r="E29" i="54"/>
  <c r="B30" i="54"/>
  <c r="C30" i="54"/>
  <c r="D30" i="54"/>
  <c r="E30" i="54"/>
  <c r="B31" i="54"/>
  <c r="C31" i="54"/>
  <c r="D31" i="54"/>
  <c r="E31" i="54"/>
  <c r="B32" i="54"/>
  <c r="C32" i="54"/>
  <c r="D32" i="54"/>
  <c r="E32" i="54"/>
  <c r="B33" i="54"/>
  <c r="C33" i="54"/>
  <c r="D33" i="54"/>
  <c r="E33" i="54"/>
  <c r="B34" i="54"/>
  <c r="C34" i="54"/>
  <c r="D34" i="54"/>
  <c r="E34" i="54"/>
  <c r="B35" i="54"/>
  <c r="C35" i="54"/>
  <c r="D35" i="54"/>
  <c r="E35" i="54"/>
  <c r="B36" i="54"/>
  <c r="C36" i="54"/>
  <c r="D36" i="54"/>
  <c r="E36" i="54"/>
  <c r="B37" i="54"/>
  <c r="C37" i="54"/>
  <c r="D37" i="54"/>
  <c r="E37" i="54"/>
  <c r="B38" i="54"/>
  <c r="C38" i="54"/>
  <c r="D38" i="54"/>
  <c r="E38" i="54"/>
  <c r="B39" i="54"/>
  <c r="C39" i="54"/>
  <c r="D39" i="54"/>
  <c r="E39" i="54"/>
  <c r="B40" i="54"/>
  <c r="C40" i="54"/>
  <c r="D40" i="54"/>
  <c r="E40" i="54"/>
  <c r="B41" i="54"/>
  <c r="C41" i="54"/>
  <c r="D41" i="54"/>
  <c r="E41" i="54"/>
  <c r="B42" i="54"/>
  <c r="C42" i="54"/>
  <c r="D42" i="54"/>
  <c r="E42" i="54"/>
  <c r="B43" i="54"/>
  <c r="C43" i="54"/>
  <c r="D43" i="54"/>
  <c r="E43" i="54"/>
  <c r="B44" i="54"/>
  <c r="C44" i="54"/>
  <c r="D44" i="54"/>
  <c r="E44" i="54"/>
  <c r="B45" i="54"/>
  <c r="C45" i="54"/>
  <c r="D45" i="54"/>
  <c r="E45" i="54"/>
  <c r="B46" i="54"/>
  <c r="C46" i="54"/>
  <c r="D46" i="54"/>
  <c r="E46" i="54"/>
  <c r="B47" i="54"/>
  <c r="C47" i="54"/>
  <c r="D47" i="54"/>
  <c r="E47" i="54"/>
  <c r="B48" i="54"/>
  <c r="C48" i="54"/>
  <c r="D48" i="54"/>
  <c r="E48" i="54"/>
  <c r="B49" i="54"/>
  <c r="C49" i="54"/>
  <c r="D49" i="54"/>
  <c r="E49" i="54"/>
  <c r="B50" i="54"/>
  <c r="C50" i="54"/>
  <c r="D50" i="54"/>
  <c r="E50" i="54"/>
  <c r="B51" i="54"/>
  <c r="C51" i="54"/>
  <c r="D51" i="54"/>
  <c r="E51" i="54"/>
  <c r="B52" i="54"/>
  <c r="C52" i="54"/>
  <c r="D52" i="54"/>
  <c r="E52" i="54"/>
  <c r="B53" i="54"/>
  <c r="C53" i="54"/>
  <c r="D53" i="54"/>
  <c r="E53" i="54"/>
  <c r="B54" i="54"/>
  <c r="C54" i="54"/>
  <c r="D54" i="54"/>
  <c r="E54" i="54"/>
  <c r="B55" i="54"/>
  <c r="C55" i="54"/>
  <c r="D55" i="54"/>
  <c r="E55" i="54"/>
  <c r="B56" i="54"/>
  <c r="C56" i="54"/>
  <c r="D56" i="54"/>
  <c r="E56" i="54"/>
  <c r="B57" i="54"/>
  <c r="C57" i="54"/>
  <c r="D57" i="54"/>
  <c r="E57" i="54"/>
  <c r="B58" i="54"/>
  <c r="C58" i="54"/>
  <c r="D58" i="54"/>
  <c r="E58" i="54"/>
  <c r="B59" i="54"/>
  <c r="C59" i="54"/>
  <c r="D59" i="54"/>
  <c r="E59" i="54"/>
  <c r="B60" i="54"/>
  <c r="C60" i="54"/>
  <c r="D60" i="54"/>
  <c r="E60" i="54"/>
  <c r="B61" i="54"/>
  <c r="C61" i="54"/>
  <c r="D61" i="54"/>
  <c r="E61" i="54"/>
  <c r="B62" i="54"/>
  <c r="C62" i="54"/>
  <c r="D62" i="54"/>
  <c r="E62" i="54"/>
  <c r="B63" i="54"/>
  <c r="C63" i="54"/>
  <c r="D63" i="54"/>
  <c r="E63" i="54"/>
  <c r="B64" i="54"/>
  <c r="C64" i="54"/>
  <c r="D64" i="54"/>
  <c r="E64" i="54"/>
  <c r="B65" i="54"/>
  <c r="C65" i="54"/>
  <c r="D65" i="54"/>
  <c r="E65" i="54"/>
  <c r="B66" i="54"/>
  <c r="C66" i="54"/>
  <c r="D66" i="54"/>
  <c r="E66" i="54"/>
  <c r="B67" i="54"/>
  <c r="C67" i="54"/>
  <c r="D67" i="54"/>
  <c r="E67" i="54"/>
  <c r="B68" i="54"/>
  <c r="C68" i="54"/>
  <c r="D68" i="54"/>
  <c r="E68" i="54"/>
  <c r="B69" i="54"/>
  <c r="C69" i="54"/>
  <c r="D69" i="54"/>
  <c r="E69" i="54"/>
  <c r="B70" i="54"/>
  <c r="C70" i="54"/>
  <c r="D70" i="54"/>
  <c r="E70" i="54"/>
  <c r="B71" i="54"/>
  <c r="C71" i="54"/>
  <c r="D71" i="54"/>
  <c r="E71" i="54"/>
  <c r="B72" i="54"/>
  <c r="D5" i="54" s="1"/>
  <c r="C72" i="54"/>
  <c r="E5" i="54" s="1"/>
  <c r="D72" i="54"/>
  <c r="E72" i="54"/>
  <c r="B73" i="54"/>
  <c r="C73" i="54"/>
  <c r="D73" i="54"/>
  <c r="E73" i="54"/>
  <c r="B74" i="54"/>
  <c r="C74" i="54"/>
  <c r="D74" i="54"/>
  <c r="E74" i="54"/>
  <c r="B75" i="54"/>
  <c r="F5" i="54" s="1"/>
  <c r="C75" i="54"/>
  <c r="G5" i="54" s="1"/>
  <c r="D75" i="54"/>
  <c r="E75" i="54"/>
  <c r="B76" i="54"/>
  <c r="C76" i="54"/>
  <c r="D76" i="54"/>
  <c r="E76" i="54"/>
  <c r="B77" i="54"/>
  <c r="C77" i="54"/>
  <c r="D77" i="54"/>
  <c r="E77" i="54"/>
  <c r="B78" i="54"/>
  <c r="C78" i="54"/>
  <c r="D78" i="54"/>
  <c r="E78" i="54"/>
  <c r="B79" i="54"/>
  <c r="C79" i="54"/>
  <c r="D79" i="54"/>
  <c r="E79" i="54"/>
  <c r="B80" i="54"/>
  <c r="C80" i="54"/>
  <c r="D80" i="54"/>
  <c r="E80" i="54"/>
  <c r="B81" i="54"/>
  <c r="C81" i="54"/>
  <c r="D81" i="54"/>
  <c r="E81" i="54"/>
  <c r="B82" i="54"/>
  <c r="C82" i="54"/>
  <c r="D82" i="54"/>
  <c r="E82" i="54"/>
  <c r="E10" i="54"/>
  <c r="C10" i="54"/>
  <c r="D10" i="54"/>
  <c r="B10" i="54"/>
  <c r="F82" i="54" l="1"/>
  <c r="F81" i="54"/>
  <c r="F80" i="54"/>
  <c r="F78" i="54"/>
  <c r="F76" i="54"/>
  <c r="F74" i="54"/>
  <c r="F73" i="54"/>
  <c r="F71" i="54"/>
  <c r="F70" i="54"/>
  <c r="F69" i="54"/>
  <c r="F68" i="54"/>
  <c r="F66" i="54"/>
  <c r="F65" i="54"/>
  <c r="F63" i="54"/>
  <c r="F62" i="54"/>
  <c r="F61" i="54"/>
  <c r="F60" i="54"/>
  <c r="F58" i="54"/>
  <c r="F57" i="54"/>
  <c r="F55" i="54"/>
  <c r="F54" i="54"/>
  <c r="F53" i="54"/>
  <c r="F52" i="54"/>
  <c r="F50" i="54"/>
  <c r="F49" i="54"/>
  <c r="F47" i="54"/>
  <c r="F46" i="54"/>
  <c r="F45" i="54"/>
  <c r="F44" i="54"/>
  <c r="F42" i="54"/>
  <c r="F41" i="54"/>
  <c r="F39" i="54"/>
  <c r="F38" i="54"/>
  <c r="F37" i="54"/>
  <c r="F36" i="54"/>
  <c r="F34" i="54"/>
  <c r="F33" i="54"/>
  <c r="F32" i="54"/>
  <c r="F27" i="54"/>
  <c r="F24" i="54"/>
  <c r="F19" i="54"/>
  <c r="F16" i="54"/>
  <c r="G79" i="54"/>
  <c r="G75" i="54"/>
  <c r="G67" i="54"/>
  <c r="G59" i="54"/>
  <c r="G51" i="54"/>
  <c r="G43" i="54"/>
  <c r="G35" i="54"/>
  <c r="F11" i="54"/>
  <c r="H3" i="54"/>
  <c r="E3" i="54"/>
  <c r="I3" i="54"/>
  <c r="D3" i="54"/>
  <c r="H4" i="54"/>
  <c r="F43" i="54"/>
  <c r="F40" i="54"/>
  <c r="F31" i="54"/>
  <c r="F29" i="54"/>
  <c r="F25" i="54"/>
  <c r="F23" i="54"/>
  <c r="F22" i="54"/>
  <c r="F21" i="54"/>
  <c r="F20" i="54"/>
  <c r="F18" i="54"/>
  <c r="F15" i="54"/>
  <c r="F14" i="54"/>
  <c r="F13" i="54"/>
  <c r="F12" i="54"/>
  <c r="G32" i="54"/>
  <c r="G31" i="54"/>
  <c r="G30" i="54"/>
  <c r="G29" i="54"/>
  <c r="G28" i="54"/>
  <c r="G27" i="54"/>
  <c r="G26" i="54"/>
  <c r="G25" i="54"/>
  <c r="G24" i="54"/>
  <c r="G23" i="54"/>
  <c r="G22" i="54"/>
  <c r="G21" i="54"/>
  <c r="G20" i="54"/>
  <c r="G19" i="54"/>
  <c r="G18" i="54"/>
  <c r="G17" i="54"/>
  <c r="G16" i="54"/>
  <c r="G15" i="54"/>
  <c r="G14" i="54"/>
  <c r="G13" i="54"/>
  <c r="G12" i="54"/>
  <c r="I4" i="54"/>
  <c r="G11" i="54"/>
  <c r="G81" i="54"/>
  <c r="G73" i="54"/>
  <c r="G71" i="54"/>
  <c r="G69" i="54"/>
  <c r="C5" i="54"/>
  <c r="K5" i="54" s="1"/>
  <c r="G65" i="54"/>
  <c r="G63" i="54"/>
  <c r="G61" i="54"/>
  <c r="G57" i="54"/>
  <c r="G55" i="54"/>
  <c r="G53" i="54"/>
  <c r="G49" i="54"/>
  <c r="G47" i="54"/>
  <c r="G45" i="54"/>
  <c r="G4" i="54"/>
  <c r="G41" i="54"/>
  <c r="E4" i="54"/>
  <c r="G37" i="54"/>
  <c r="C4" i="54"/>
  <c r="G33" i="54"/>
  <c r="G3" i="54"/>
  <c r="C3" i="54"/>
  <c r="F10" i="54"/>
  <c r="F79" i="54"/>
  <c r="F75" i="54"/>
  <c r="B5" i="54"/>
  <c r="J5" i="54" s="1"/>
  <c r="F64" i="54"/>
  <c r="F59" i="54"/>
  <c r="F56" i="54"/>
  <c r="F51" i="54"/>
  <c r="F48" i="54"/>
  <c r="F4" i="54"/>
  <c r="D4" i="54"/>
  <c r="F35" i="54"/>
  <c r="B4" i="54"/>
  <c r="F30" i="54"/>
  <c r="F28" i="54"/>
  <c r="F26" i="54"/>
  <c r="G39" i="54"/>
  <c r="G82" i="54"/>
  <c r="G80" i="54"/>
  <c r="G78" i="54"/>
  <c r="G77" i="54"/>
  <c r="G76" i="54"/>
  <c r="G74" i="54"/>
  <c r="G72" i="54"/>
  <c r="G70" i="54"/>
  <c r="G68" i="54"/>
  <c r="G66" i="54"/>
  <c r="G64" i="54"/>
  <c r="G62" i="54"/>
  <c r="G60" i="54"/>
  <c r="G58" i="54"/>
  <c r="G56" i="54"/>
  <c r="G54" i="54"/>
  <c r="G52" i="54"/>
  <c r="G50" i="54"/>
  <c r="G48" i="54"/>
  <c r="G46" i="54"/>
  <c r="G44" i="54"/>
  <c r="G42" i="54"/>
  <c r="G40" i="54"/>
  <c r="G38" i="54"/>
  <c r="G36" i="54"/>
  <c r="G34" i="54"/>
  <c r="F67" i="54"/>
  <c r="F72" i="54"/>
  <c r="F77" i="54"/>
  <c r="F17" i="54"/>
  <c r="B3" i="54"/>
  <c r="F3" i="54"/>
  <c r="H5" i="54"/>
  <c r="I5" i="54"/>
  <c r="G10" i="54"/>
  <c r="D6" i="54" l="1"/>
  <c r="F6" i="54"/>
  <c r="J3" i="54"/>
  <c r="L3" i="54" s="1"/>
  <c r="I6" i="54"/>
  <c r="K3" i="54"/>
  <c r="M3" i="54" s="1"/>
  <c r="G6" i="54"/>
  <c r="J4" i="54"/>
  <c r="L4" i="54" s="1"/>
  <c r="E6" i="54"/>
  <c r="M5" i="54"/>
  <c r="L5" i="54"/>
  <c r="C6" i="54"/>
  <c r="H6" i="54"/>
  <c r="K4" i="54"/>
  <c r="M4" i="54" s="1"/>
  <c r="B6" i="54"/>
  <c r="L6" i="54" l="1"/>
  <c r="J6" i="54"/>
  <c r="K6" i="54"/>
  <c r="M6" i="54"/>
  <c r="G74" i="53" l="1"/>
  <c r="G73" i="53"/>
  <c r="G72" i="53"/>
  <c r="G71" i="53"/>
  <c r="G70" i="53"/>
  <c r="G69" i="53"/>
  <c r="G68" i="53"/>
  <c r="G67" i="53"/>
  <c r="G66" i="53"/>
  <c r="G65" i="53"/>
  <c r="G64" i="53"/>
  <c r="G63" i="53"/>
  <c r="G62" i="53"/>
  <c r="G61" i="53"/>
  <c r="G60" i="53"/>
  <c r="G59" i="53"/>
  <c r="G58" i="53"/>
  <c r="L58" i="53" s="1"/>
  <c r="G57" i="53"/>
  <c r="G56" i="53"/>
  <c r="G55" i="53"/>
  <c r="G54" i="53"/>
  <c r="G53" i="53"/>
  <c r="G52" i="53"/>
  <c r="G51" i="53"/>
  <c r="G50" i="53"/>
  <c r="G49" i="53"/>
  <c r="G48" i="53"/>
  <c r="G47" i="53"/>
  <c r="L47" i="53" s="1"/>
  <c r="G46" i="53"/>
  <c r="G45" i="53"/>
  <c r="G44" i="53"/>
  <c r="G43" i="53"/>
  <c r="G42" i="53"/>
  <c r="G41" i="53"/>
  <c r="G40" i="53"/>
  <c r="G39" i="53"/>
  <c r="G38" i="53"/>
  <c r="G37" i="53"/>
  <c r="G36" i="53"/>
  <c r="L36" i="53" s="1"/>
  <c r="G35" i="53"/>
  <c r="G34" i="53"/>
  <c r="G33" i="53"/>
  <c r="G32" i="53"/>
  <c r="G31" i="53"/>
  <c r="G30" i="53"/>
  <c r="G29" i="53"/>
  <c r="G28" i="53"/>
  <c r="G27" i="53"/>
  <c r="G26" i="53"/>
  <c r="G25" i="53"/>
  <c r="G24" i="53"/>
  <c r="F24" i="53"/>
  <c r="G23" i="53"/>
  <c r="F23" i="53"/>
  <c r="G22" i="53"/>
  <c r="F22" i="53"/>
  <c r="G21" i="53"/>
  <c r="F21" i="53"/>
  <c r="G20" i="53"/>
  <c r="F20" i="53"/>
  <c r="G19" i="53"/>
  <c r="F19" i="53"/>
  <c r="G18" i="53"/>
  <c r="F18" i="53"/>
  <c r="G17" i="53"/>
  <c r="F17" i="53"/>
  <c r="G16" i="53"/>
  <c r="F16" i="53"/>
  <c r="G15" i="53"/>
  <c r="F15" i="53"/>
  <c r="G14" i="53"/>
  <c r="F14" i="53"/>
  <c r="G13" i="53"/>
  <c r="F13" i="53"/>
  <c r="G12" i="53"/>
  <c r="F12" i="53"/>
  <c r="G11" i="53"/>
  <c r="F11" i="53"/>
  <c r="G10" i="53"/>
  <c r="F10" i="53"/>
  <c r="G9" i="53"/>
  <c r="F9" i="53"/>
  <c r="G8" i="53"/>
  <c r="F8" i="53"/>
  <c r="G7" i="53"/>
  <c r="F7" i="53"/>
  <c r="G6" i="53"/>
  <c r="F6" i="53"/>
  <c r="G5" i="53"/>
  <c r="F5" i="53"/>
  <c r="G4" i="53"/>
  <c r="F4" i="53"/>
  <c r="G3" i="53"/>
  <c r="L3" i="53" s="1"/>
  <c r="F3" i="53"/>
  <c r="G2" i="53"/>
  <c r="F2" i="53"/>
  <c r="K69" i="53" s="1"/>
  <c r="G74" i="52"/>
  <c r="F74" i="52"/>
  <c r="G73" i="52"/>
  <c r="F73" i="52"/>
  <c r="G72" i="52"/>
  <c r="F72" i="52"/>
  <c r="G71" i="52"/>
  <c r="F71" i="52"/>
  <c r="G70" i="52"/>
  <c r="F70" i="52"/>
  <c r="G69" i="52"/>
  <c r="F69" i="52"/>
  <c r="K69" i="52" s="1"/>
  <c r="G68" i="52"/>
  <c r="F68" i="52"/>
  <c r="G67" i="52"/>
  <c r="F67" i="52"/>
  <c r="G66" i="52"/>
  <c r="F66" i="52"/>
  <c r="G65" i="52"/>
  <c r="F65" i="52"/>
  <c r="G64" i="52"/>
  <c r="F64" i="52"/>
  <c r="G63" i="52"/>
  <c r="F63" i="52"/>
  <c r="G62" i="52"/>
  <c r="F62" i="52"/>
  <c r="G61" i="52"/>
  <c r="F61" i="52"/>
  <c r="G60" i="52"/>
  <c r="F60" i="52"/>
  <c r="G59" i="52"/>
  <c r="F59" i="52"/>
  <c r="G58" i="52"/>
  <c r="L58" i="52" s="1"/>
  <c r="F58" i="52"/>
  <c r="G57" i="52"/>
  <c r="F57" i="52"/>
  <c r="G56" i="52"/>
  <c r="F56" i="52"/>
  <c r="G55" i="52"/>
  <c r="F55" i="52"/>
  <c r="G54" i="52"/>
  <c r="F54" i="52"/>
  <c r="G53" i="52"/>
  <c r="F53" i="52"/>
  <c r="G52" i="52"/>
  <c r="F52" i="52"/>
  <c r="G51" i="52"/>
  <c r="F51" i="52"/>
  <c r="G50" i="52"/>
  <c r="F50" i="52"/>
  <c r="G49" i="52"/>
  <c r="F49" i="52"/>
  <c r="G48" i="52"/>
  <c r="F48" i="52"/>
  <c r="G47" i="52"/>
  <c r="L47" i="52" s="1"/>
  <c r="F47" i="52"/>
  <c r="K47" i="52" s="1"/>
  <c r="G46" i="52"/>
  <c r="F46" i="52"/>
  <c r="G45" i="52"/>
  <c r="F45" i="52"/>
  <c r="G44" i="52"/>
  <c r="F44" i="52"/>
  <c r="G43" i="52"/>
  <c r="F43" i="52"/>
  <c r="G42" i="52"/>
  <c r="F42" i="52"/>
  <c r="G41" i="52"/>
  <c r="F41" i="52"/>
  <c r="G40" i="52"/>
  <c r="F40" i="52"/>
  <c r="G39" i="52"/>
  <c r="F39" i="52"/>
  <c r="G38" i="52"/>
  <c r="F38" i="52"/>
  <c r="G37" i="52"/>
  <c r="F37" i="52"/>
  <c r="G36" i="52"/>
  <c r="L36" i="52" s="1"/>
  <c r="F36" i="52"/>
  <c r="G35" i="52"/>
  <c r="F35" i="52"/>
  <c r="G34" i="52"/>
  <c r="F34" i="52"/>
  <c r="G33" i="52"/>
  <c r="F33" i="52"/>
  <c r="G32" i="52"/>
  <c r="F32" i="52"/>
  <c r="G31" i="52"/>
  <c r="F31" i="52"/>
  <c r="G30" i="52"/>
  <c r="F30" i="52"/>
  <c r="G29" i="52"/>
  <c r="F29" i="52"/>
  <c r="G28" i="52"/>
  <c r="F28" i="52"/>
  <c r="G27" i="52"/>
  <c r="F27" i="52"/>
  <c r="G26" i="52"/>
  <c r="F26" i="52"/>
  <c r="G25" i="52"/>
  <c r="F25" i="52"/>
  <c r="K25" i="52" s="1"/>
  <c r="K14" i="52"/>
  <c r="L3" i="52"/>
  <c r="L2" i="52"/>
  <c r="G74" i="51"/>
  <c r="F74" i="51"/>
  <c r="G73" i="51"/>
  <c r="F73" i="51"/>
  <c r="G72" i="51"/>
  <c r="F72" i="51"/>
  <c r="G71" i="51"/>
  <c r="F71" i="51"/>
  <c r="G70" i="51"/>
  <c r="F70" i="51"/>
  <c r="G69" i="51"/>
  <c r="F69" i="51"/>
  <c r="G68" i="51"/>
  <c r="F68" i="51"/>
  <c r="G67" i="51"/>
  <c r="F67" i="51"/>
  <c r="G66" i="51"/>
  <c r="F66" i="51"/>
  <c r="G65" i="51"/>
  <c r="F65" i="51"/>
  <c r="G64" i="51"/>
  <c r="F64" i="51"/>
  <c r="G63" i="51"/>
  <c r="F63" i="51"/>
  <c r="G62" i="51"/>
  <c r="F62" i="51"/>
  <c r="G61" i="51"/>
  <c r="F61" i="51"/>
  <c r="G60" i="51"/>
  <c r="F60" i="51"/>
  <c r="G59" i="51"/>
  <c r="F59" i="51"/>
  <c r="G58" i="51"/>
  <c r="L58" i="51" s="1"/>
  <c r="F58" i="51"/>
  <c r="G57" i="51"/>
  <c r="F57" i="51"/>
  <c r="G56" i="51"/>
  <c r="F56" i="51"/>
  <c r="G55" i="51"/>
  <c r="F55" i="51"/>
  <c r="G54" i="51"/>
  <c r="F54" i="51"/>
  <c r="G53" i="51"/>
  <c r="F53" i="51"/>
  <c r="G52" i="51"/>
  <c r="F52" i="51"/>
  <c r="G51" i="51"/>
  <c r="F51" i="51"/>
  <c r="G50" i="51"/>
  <c r="F50" i="51"/>
  <c r="G49" i="51"/>
  <c r="F49" i="51"/>
  <c r="G48" i="51"/>
  <c r="F48" i="51"/>
  <c r="G47" i="51"/>
  <c r="L47" i="51" s="1"/>
  <c r="F47" i="51"/>
  <c r="G46" i="51"/>
  <c r="F46" i="51"/>
  <c r="G45" i="51"/>
  <c r="F45" i="51"/>
  <c r="G44" i="51"/>
  <c r="F44" i="51"/>
  <c r="G43" i="51"/>
  <c r="F43" i="51"/>
  <c r="G42" i="51"/>
  <c r="F42" i="51"/>
  <c r="G41" i="51"/>
  <c r="F41" i="51"/>
  <c r="G40" i="51"/>
  <c r="F40" i="51"/>
  <c r="G39" i="51"/>
  <c r="F39" i="51"/>
  <c r="G38" i="51"/>
  <c r="F38" i="51"/>
  <c r="G37" i="51"/>
  <c r="F37" i="51"/>
  <c r="G36" i="51"/>
  <c r="L36" i="51" s="1"/>
  <c r="F36" i="51"/>
  <c r="G35" i="51"/>
  <c r="F35" i="51"/>
  <c r="G34" i="51"/>
  <c r="F34" i="51"/>
  <c r="G33" i="51"/>
  <c r="F33" i="51"/>
  <c r="G32" i="51"/>
  <c r="F32" i="51"/>
  <c r="G31" i="51"/>
  <c r="F31" i="51"/>
  <c r="G30" i="51"/>
  <c r="F30" i="51"/>
  <c r="G29" i="51"/>
  <c r="F29" i="51"/>
  <c r="G28" i="51"/>
  <c r="F28" i="51"/>
  <c r="G27" i="51"/>
  <c r="F27" i="51"/>
  <c r="G26" i="51"/>
  <c r="F26" i="51"/>
  <c r="G25" i="51"/>
  <c r="F25" i="51"/>
  <c r="G24" i="51"/>
  <c r="F24" i="51"/>
  <c r="G23" i="51"/>
  <c r="F23" i="51"/>
  <c r="G22" i="51"/>
  <c r="F22" i="51"/>
  <c r="G21" i="51"/>
  <c r="F21" i="51"/>
  <c r="G20" i="51"/>
  <c r="F20" i="51"/>
  <c r="G19" i="51"/>
  <c r="F19" i="51"/>
  <c r="G18" i="51"/>
  <c r="F18" i="51"/>
  <c r="G17" i="51"/>
  <c r="F17" i="51"/>
  <c r="G16" i="51"/>
  <c r="F16" i="51"/>
  <c r="G15" i="51"/>
  <c r="F15" i="51"/>
  <c r="G14" i="51"/>
  <c r="L14" i="51" s="1"/>
  <c r="F14" i="51"/>
  <c r="G13" i="51"/>
  <c r="F13" i="51"/>
  <c r="G12" i="51"/>
  <c r="F12" i="51"/>
  <c r="G11" i="51"/>
  <c r="F11" i="51"/>
  <c r="G10" i="51"/>
  <c r="F10" i="51"/>
  <c r="G9" i="51"/>
  <c r="F9" i="51"/>
  <c r="G8" i="51"/>
  <c r="F8" i="51"/>
  <c r="G7" i="51"/>
  <c r="F7" i="51"/>
  <c r="G6" i="51"/>
  <c r="F6" i="51"/>
  <c r="G5" i="51"/>
  <c r="F5" i="51"/>
  <c r="G4" i="51"/>
  <c r="F4" i="51"/>
  <c r="G3" i="51"/>
  <c r="F3" i="51"/>
  <c r="G2" i="51"/>
  <c r="F2" i="51"/>
  <c r="G74" i="50"/>
  <c r="F74" i="50"/>
  <c r="G73" i="50"/>
  <c r="F73" i="50"/>
  <c r="G72" i="50"/>
  <c r="F72" i="50"/>
  <c r="G71" i="50"/>
  <c r="F71" i="50"/>
  <c r="G70" i="50"/>
  <c r="F70" i="50"/>
  <c r="G69" i="50"/>
  <c r="L69" i="50" s="1"/>
  <c r="F69" i="50"/>
  <c r="G68" i="50"/>
  <c r="F68" i="50"/>
  <c r="G67" i="50"/>
  <c r="F67" i="50"/>
  <c r="G66" i="50"/>
  <c r="F66" i="50"/>
  <c r="G65" i="50"/>
  <c r="F65" i="50"/>
  <c r="G64" i="50"/>
  <c r="F64" i="50"/>
  <c r="G63" i="50"/>
  <c r="F63" i="50"/>
  <c r="G62" i="50"/>
  <c r="F62" i="50"/>
  <c r="G61" i="50"/>
  <c r="F61" i="50"/>
  <c r="G60" i="50"/>
  <c r="F60" i="50"/>
  <c r="G59" i="50"/>
  <c r="F59" i="50"/>
  <c r="G58" i="50"/>
  <c r="F58" i="50"/>
  <c r="G57" i="50"/>
  <c r="F57" i="50"/>
  <c r="G56" i="50"/>
  <c r="F56" i="50"/>
  <c r="G55" i="50"/>
  <c r="F55" i="50"/>
  <c r="G54" i="50"/>
  <c r="F54" i="50"/>
  <c r="G53" i="50"/>
  <c r="F53" i="50"/>
  <c r="G52" i="50"/>
  <c r="F52" i="50"/>
  <c r="G51" i="50"/>
  <c r="F51" i="50"/>
  <c r="G50" i="50"/>
  <c r="F50" i="50"/>
  <c r="G49" i="50"/>
  <c r="F49" i="50"/>
  <c r="G48" i="50"/>
  <c r="F48" i="50"/>
  <c r="G47" i="50"/>
  <c r="L47" i="50" s="1"/>
  <c r="F47" i="50"/>
  <c r="G46" i="50"/>
  <c r="F46" i="50"/>
  <c r="G45" i="50"/>
  <c r="F45" i="50"/>
  <c r="G44" i="50"/>
  <c r="F44" i="50"/>
  <c r="G43" i="50"/>
  <c r="F43" i="50"/>
  <c r="G42" i="50"/>
  <c r="F42" i="50"/>
  <c r="G41" i="50"/>
  <c r="F41" i="50"/>
  <c r="G40" i="50"/>
  <c r="F40" i="50"/>
  <c r="G39" i="50"/>
  <c r="F39" i="50"/>
  <c r="G38" i="50"/>
  <c r="F38" i="50"/>
  <c r="G37" i="50"/>
  <c r="F37" i="50"/>
  <c r="G36" i="50"/>
  <c r="L36" i="50" s="1"/>
  <c r="F36" i="50"/>
  <c r="G35" i="50"/>
  <c r="F35" i="50"/>
  <c r="G34" i="50"/>
  <c r="F34" i="50"/>
  <c r="G33" i="50"/>
  <c r="F33" i="50"/>
  <c r="G32" i="50"/>
  <c r="F32" i="50"/>
  <c r="G31" i="50"/>
  <c r="F31" i="50"/>
  <c r="G30" i="50"/>
  <c r="F30" i="50"/>
  <c r="G29" i="50"/>
  <c r="F29" i="50"/>
  <c r="G28" i="50"/>
  <c r="F28" i="50"/>
  <c r="G27" i="50"/>
  <c r="F27" i="50"/>
  <c r="G26" i="50"/>
  <c r="F26" i="50"/>
  <c r="G25" i="50"/>
  <c r="L25" i="50" s="1"/>
  <c r="F25" i="50"/>
  <c r="G24" i="50"/>
  <c r="F24" i="50"/>
  <c r="G23" i="50"/>
  <c r="F23" i="50"/>
  <c r="G22" i="50"/>
  <c r="F22" i="50"/>
  <c r="G21" i="50"/>
  <c r="F21" i="50"/>
  <c r="G20" i="50"/>
  <c r="F20" i="50"/>
  <c r="G19" i="50"/>
  <c r="F19" i="50"/>
  <c r="G18" i="50"/>
  <c r="F18" i="50"/>
  <c r="G17" i="50"/>
  <c r="F17" i="50"/>
  <c r="G16" i="50"/>
  <c r="F16" i="50"/>
  <c r="G15" i="50"/>
  <c r="F15" i="50"/>
  <c r="G14" i="50"/>
  <c r="F14" i="50"/>
  <c r="G13" i="50"/>
  <c r="F13" i="50"/>
  <c r="G12" i="50"/>
  <c r="F12" i="50"/>
  <c r="G11" i="50"/>
  <c r="F11" i="50"/>
  <c r="G10" i="50"/>
  <c r="F10" i="50"/>
  <c r="G9" i="50"/>
  <c r="F9" i="50"/>
  <c r="G8" i="50"/>
  <c r="F8" i="50"/>
  <c r="G7" i="50"/>
  <c r="F7" i="50"/>
  <c r="G6" i="50"/>
  <c r="F6" i="50"/>
  <c r="G5" i="50"/>
  <c r="F5" i="50"/>
  <c r="G4" i="50"/>
  <c r="F4" i="50"/>
  <c r="G3" i="50"/>
  <c r="F3" i="50"/>
  <c r="G2" i="50"/>
  <c r="F2" i="50"/>
  <c r="K14" i="50" s="1"/>
  <c r="G74" i="49"/>
  <c r="F74" i="49"/>
  <c r="G73" i="49"/>
  <c r="F73" i="49"/>
  <c r="G72" i="49"/>
  <c r="F72" i="49"/>
  <c r="G71" i="49"/>
  <c r="F71" i="49"/>
  <c r="G70" i="49"/>
  <c r="F70" i="49"/>
  <c r="G69" i="49"/>
  <c r="F69" i="49"/>
  <c r="G68" i="49"/>
  <c r="F68" i="49"/>
  <c r="G67" i="49"/>
  <c r="F67" i="49"/>
  <c r="G66" i="49"/>
  <c r="F66" i="49"/>
  <c r="G65" i="49"/>
  <c r="F65" i="49"/>
  <c r="G64" i="49"/>
  <c r="F64" i="49"/>
  <c r="G63" i="49"/>
  <c r="F63" i="49"/>
  <c r="G62" i="49"/>
  <c r="F62" i="49"/>
  <c r="G61" i="49"/>
  <c r="F61" i="49"/>
  <c r="G60" i="49"/>
  <c r="F60" i="49"/>
  <c r="G59" i="49"/>
  <c r="F59" i="49"/>
  <c r="G58" i="49"/>
  <c r="L58" i="49" s="1"/>
  <c r="F58" i="49"/>
  <c r="G57" i="49"/>
  <c r="F57" i="49"/>
  <c r="G56" i="49"/>
  <c r="F56" i="49"/>
  <c r="G55" i="49"/>
  <c r="F55" i="49"/>
  <c r="G54" i="49"/>
  <c r="F54" i="49"/>
  <c r="G53" i="49"/>
  <c r="F53" i="49"/>
  <c r="G52" i="49"/>
  <c r="F52" i="49"/>
  <c r="G51" i="49"/>
  <c r="F51" i="49"/>
  <c r="G50" i="49"/>
  <c r="F50" i="49"/>
  <c r="G49" i="49"/>
  <c r="F49" i="49"/>
  <c r="G48" i="49"/>
  <c r="F48" i="49"/>
  <c r="G47" i="49"/>
  <c r="L47" i="49" s="1"/>
  <c r="F47" i="49"/>
  <c r="K47" i="49" s="1"/>
  <c r="G46" i="49"/>
  <c r="F46" i="49"/>
  <c r="G45" i="49"/>
  <c r="F45" i="49"/>
  <c r="G44" i="49"/>
  <c r="F44" i="49"/>
  <c r="G43" i="49"/>
  <c r="F43" i="49"/>
  <c r="G42" i="49"/>
  <c r="F42" i="49"/>
  <c r="G41" i="49"/>
  <c r="F41" i="49"/>
  <c r="G40" i="49"/>
  <c r="F40" i="49"/>
  <c r="G39" i="49"/>
  <c r="F39" i="49"/>
  <c r="G38" i="49"/>
  <c r="F38" i="49"/>
  <c r="G37" i="49"/>
  <c r="F37" i="49"/>
  <c r="G36" i="49"/>
  <c r="L36" i="49" s="1"/>
  <c r="F36" i="49"/>
  <c r="G35" i="49"/>
  <c r="F35" i="49"/>
  <c r="G34" i="49"/>
  <c r="F34" i="49"/>
  <c r="G33" i="49"/>
  <c r="F33" i="49"/>
  <c r="G32" i="49"/>
  <c r="F32" i="49"/>
  <c r="G31" i="49"/>
  <c r="F31" i="49"/>
  <c r="G30" i="49"/>
  <c r="F30" i="49"/>
  <c r="G29" i="49"/>
  <c r="F29" i="49"/>
  <c r="G28" i="49"/>
  <c r="F28" i="49"/>
  <c r="G27" i="49"/>
  <c r="F27" i="49"/>
  <c r="G26" i="49"/>
  <c r="F26" i="49"/>
  <c r="G25" i="49"/>
  <c r="F25" i="49"/>
  <c r="G24" i="49"/>
  <c r="F24" i="49"/>
  <c r="G23" i="49"/>
  <c r="F23" i="49"/>
  <c r="G22" i="49"/>
  <c r="F22" i="49"/>
  <c r="G21" i="49"/>
  <c r="F21" i="49"/>
  <c r="G20" i="49"/>
  <c r="F20" i="49"/>
  <c r="G19" i="49"/>
  <c r="F19" i="49"/>
  <c r="G18" i="49"/>
  <c r="F18" i="49"/>
  <c r="G17" i="49"/>
  <c r="F17" i="49"/>
  <c r="G16" i="49"/>
  <c r="F16" i="49"/>
  <c r="G15" i="49"/>
  <c r="F15" i="49"/>
  <c r="G14" i="49"/>
  <c r="F14" i="49"/>
  <c r="G13" i="49"/>
  <c r="F13" i="49"/>
  <c r="G12" i="49"/>
  <c r="F12" i="49"/>
  <c r="G11" i="49"/>
  <c r="F11" i="49"/>
  <c r="G10" i="49"/>
  <c r="F10" i="49"/>
  <c r="G9" i="49"/>
  <c r="F9" i="49"/>
  <c r="G8" i="49"/>
  <c r="F8" i="49"/>
  <c r="G7" i="49"/>
  <c r="F7" i="49"/>
  <c r="G6" i="49"/>
  <c r="F6" i="49"/>
  <c r="G5" i="49"/>
  <c r="F5" i="49"/>
  <c r="G4" i="49"/>
  <c r="F4" i="49"/>
  <c r="G3" i="49"/>
  <c r="L3" i="49" s="1"/>
  <c r="F3" i="49"/>
  <c r="G2" i="49"/>
  <c r="F2" i="49"/>
  <c r="G74" i="48"/>
  <c r="F74" i="48"/>
  <c r="G73" i="48"/>
  <c r="F73" i="48"/>
  <c r="G72" i="48"/>
  <c r="F72" i="48"/>
  <c r="G71" i="48"/>
  <c r="F71" i="48"/>
  <c r="G70" i="48"/>
  <c r="F70" i="48"/>
  <c r="G69" i="48"/>
  <c r="F69" i="48"/>
  <c r="G68" i="48"/>
  <c r="F68" i="48"/>
  <c r="G67" i="48"/>
  <c r="F67" i="48"/>
  <c r="G66" i="48"/>
  <c r="F66" i="48"/>
  <c r="G65" i="48"/>
  <c r="F65" i="48"/>
  <c r="G64" i="48"/>
  <c r="F64" i="48"/>
  <c r="G63" i="48"/>
  <c r="F63" i="48"/>
  <c r="G62" i="48"/>
  <c r="F62" i="48"/>
  <c r="G61" i="48"/>
  <c r="F61" i="48"/>
  <c r="G60" i="48"/>
  <c r="F60" i="48"/>
  <c r="G59" i="48"/>
  <c r="F59" i="48"/>
  <c r="G58" i="48"/>
  <c r="L58" i="48" s="1"/>
  <c r="F58" i="48"/>
  <c r="G57" i="48"/>
  <c r="F57" i="48"/>
  <c r="G56" i="48"/>
  <c r="F56" i="48"/>
  <c r="G55" i="48"/>
  <c r="F55" i="48"/>
  <c r="G54" i="48"/>
  <c r="F54" i="48"/>
  <c r="G53" i="48"/>
  <c r="F53" i="48"/>
  <c r="G52" i="48"/>
  <c r="F52" i="48"/>
  <c r="G51" i="48"/>
  <c r="F51" i="48"/>
  <c r="G50" i="48"/>
  <c r="F50" i="48"/>
  <c r="G49" i="48"/>
  <c r="F49" i="48"/>
  <c r="G48" i="48"/>
  <c r="F48" i="48"/>
  <c r="G47" i="48"/>
  <c r="L47" i="48" s="1"/>
  <c r="F47" i="48"/>
  <c r="G46" i="48"/>
  <c r="F46" i="48"/>
  <c r="G45" i="48"/>
  <c r="F45" i="48"/>
  <c r="G44" i="48"/>
  <c r="F44" i="48"/>
  <c r="G43" i="48"/>
  <c r="F43" i="48"/>
  <c r="G42" i="48"/>
  <c r="F42" i="48"/>
  <c r="G41" i="48"/>
  <c r="F41" i="48"/>
  <c r="G40" i="48"/>
  <c r="F40" i="48"/>
  <c r="G39" i="48"/>
  <c r="F39" i="48"/>
  <c r="G38" i="48"/>
  <c r="F38" i="48"/>
  <c r="G37" i="48"/>
  <c r="F37" i="48"/>
  <c r="G36" i="48"/>
  <c r="L36" i="48" s="1"/>
  <c r="F36" i="48"/>
  <c r="G35" i="48"/>
  <c r="F35" i="48"/>
  <c r="G34" i="48"/>
  <c r="F34" i="48"/>
  <c r="G33" i="48"/>
  <c r="F33" i="48"/>
  <c r="G32" i="48"/>
  <c r="F32" i="48"/>
  <c r="G31" i="48"/>
  <c r="F31" i="48"/>
  <c r="G30" i="48"/>
  <c r="F30" i="48"/>
  <c r="G29" i="48"/>
  <c r="F29" i="48"/>
  <c r="G28" i="48"/>
  <c r="F28" i="48"/>
  <c r="G27" i="48"/>
  <c r="F27" i="48"/>
  <c r="G26" i="48"/>
  <c r="F26" i="48"/>
  <c r="G25" i="48"/>
  <c r="F25" i="48"/>
  <c r="G24" i="48"/>
  <c r="F24" i="48"/>
  <c r="G23" i="48"/>
  <c r="F23" i="48"/>
  <c r="G22" i="48"/>
  <c r="F22" i="48"/>
  <c r="G21" i="48"/>
  <c r="F21" i="48"/>
  <c r="G20" i="48"/>
  <c r="F20" i="48"/>
  <c r="G19" i="48"/>
  <c r="F19" i="48"/>
  <c r="G18" i="48"/>
  <c r="F18" i="48"/>
  <c r="G17" i="48"/>
  <c r="F17" i="48"/>
  <c r="G16" i="48"/>
  <c r="F16" i="48"/>
  <c r="G15" i="48"/>
  <c r="F15" i="48"/>
  <c r="G14" i="48"/>
  <c r="F14" i="48"/>
  <c r="G13" i="48"/>
  <c r="F13" i="48"/>
  <c r="G12" i="48"/>
  <c r="F12" i="48"/>
  <c r="G11" i="48"/>
  <c r="F11" i="48"/>
  <c r="G10" i="48"/>
  <c r="F10" i="48"/>
  <c r="G9" i="48"/>
  <c r="F9" i="48"/>
  <c r="G8" i="48"/>
  <c r="F8" i="48"/>
  <c r="G7" i="48"/>
  <c r="F7" i="48"/>
  <c r="G6" i="48"/>
  <c r="F6" i="48"/>
  <c r="G5" i="48"/>
  <c r="F5" i="48"/>
  <c r="G4" i="48"/>
  <c r="F4" i="48"/>
  <c r="G3" i="48"/>
  <c r="L3" i="48" s="1"/>
  <c r="F3" i="48"/>
  <c r="G2" i="48"/>
  <c r="F2" i="48"/>
  <c r="G74" i="47"/>
  <c r="F74" i="47"/>
  <c r="G73" i="47"/>
  <c r="F73" i="47"/>
  <c r="G72" i="47"/>
  <c r="F72" i="47"/>
  <c r="G71" i="47"/>
  <c r="F71" i="47"/>
  <c r="G70" i="47"/>
  <c r="F70" i="47"/>
  <c r="G69" i="47"/>
  <c r="F69" i="47"/>
  <c r="G68" i="47"/>
  <c r="F68" i="47"/>
  <c r="G67" i="47"/>
  <c r="F67" i="47"/>
  <c r="G66" i="47"/>
  <c r="F66" i="47"/>
  <c r="G65" i="47"/>
  <c r="F65" i="47"/>
  <c r="G64" i="47"/>
  <c r="F64" i="47"/>
  <c r="G63" i="47"/>
  <c r="F63" i="47"/>
  <c r="G62" i="47"/>
  <c r="F62" i="47"/>
  <c r="G61" i="47"/>
  <c r="F61" i="47"/>
  <c r="G60" i="47"/>
  <c r="F60" i="47"/>
  <c r="G59" i="47"/>
  <c r="F59" i="47"/>
  <c r="G58" i="47"/>
  <c r="L58" i="47" s="1"/>
  <c r="F58" i="47"/>
  <c r="G57" i="47"/>
  <c r="F57" i="47"/>
  <c r="G56" i="47"/>
  <c r="F56" i="47"/>
  <c r="G55" i="47"/>
  <c r="F55" i="47"/>
  <c r="G54" i="47"/>
  <c r="F54" i="47"/>
  <c r="G53" i="47"/>
  <c r="F53" i="47"/>
  <c r="G52" i="47"/>
  <c r="F52" i="47"/>
  <c r="G51" i="47"/>
  <c r="F51" i="47"/>
  <c r="G50" i="47"/>
  <c r="F50" i="47"/>
  <c r="G49" i="47"/>
  <c r="F49" i="47"/>
  <c r="G48" i="47"/>
  <c r="F48" i="47"/>
  <c r="G47" i="47"/>
  <c r="L47" i="47" s="1"/>
  <c r="F47" i="47"/>
  <c r="G46" i="47"/>
  <c r="F46" i="47"/>
  <c r="G45" i="47"/>
  <c r="F45" i="47"/>
  <c r="G44" i="47"/>
  <c r="F44" i="47"/>
  <c r="G43" i="47"/>
  <c r="F43" i="47"/>
  <c r="G42" i="47"/>
  <c r="F42" i="47"/>
  <c r="G41" i="47"/>
  <c r="F41" i="47"/>
  <c r="G40" i="47"/>
  <c r="F40" i="47"/>
  <c r="G39" i="47"/>
  <c r="F39" i="47"/>
  <c r="G38" i="47"/>
  <c r="F38" i="47"/>
  <c r="G37" i="47"/>
  <c r="F37" i="47"/>
  <c r="G36" i="47"/>
  <c r="L36" i="47" s="1"/>
  <c r="F36" i="47"/>
  <c r="G35" i="47"/>
  <c r="F35" i="47"/>
  <c r="G34" i="47"/>
  <c r="F34" i="47"/>
  <c r="G33" i="47"/>
  <c r="F33" i="47"/>
  <c r="G32" i="47"/>
  <c r="F32" i="47"/>
  <c r="G31" i="47"/>
  <c r="F31" i="47"/>
  <c r="G30" i="47"/>
  <c r="F30" i="47"/>
  <c r="G29" i="47"/>
  <c r="F29" i="47"/>
  <c r="G28" i="47"/>
  <c r="F28" i="47"/>
  <c r="G27" i="47"/>
  <c r="F27" i="47"/>
  <c r="G26" i="47"/>
  <c r="F26" i="47"/>
  <c r="G25" i="47"/>
  <c r="F25" i="47"/>
  <c r="G24" i="47"/>
  <c r="F24" i="47"/>
  <c r="G23" i="47"/>
  <c r="F23" i="47"/>
  <c r="G22" i="47"/>
  <c r="F22" i="47"/>
  <c r="G21" i="47"/>
  <c r="F21" i="47"/>
  <c r="G20" i="47"/>
  <c r="F20" i="47"/>
  <c r="G19" i="47"/>
  <c r="F19" i="47"/>
  <c r="G18" i="47"/>
  <c r="F18" i="47"/>
  <c r="G17" i="47"/>
  <c r="F17" i="47"/>
  <c r="G16" i="47"/>
  <c r="F16" i="47"/>
  <c r="G15" i="47"/>
  <c r="F15" i="47"/>
  <c r="G14" i="47"/>
  <c r="F14" i="47"/>
  <c r="G13" i="47"/>
  <c r="F13" i="47"/>
  <c r="G12" i="47"/>
  <c r="F12" i="47"/>
  <c r="G11" i="47"/>
  <c r="F11" i="47"/>
  <c r="G10" i="47"/>
  <c r="F10" i="47"/>
  <c r="G9" i="47"/>
  <c r="F9" i="47"/>
  <c r="G8" i="47"/>
  <c r="F8" i="47"/>
  <c r="G7" i="47"/>
  <c r="F7" i="47"/>
  <c r="G6" i="47"/>
  <c r="F6" i="47"/>
  <c r="G5" i="47"/>
  <c r="F5" i="47"/>
  <c r="G4" i="47"/>
  <c r="F4" i="47"/>
  <c r="G3" i="47"/>
  <c r="F3" i="47"/>
  <c r="G2" i="47"/>
  <c r="F2" i="47"/>
  <c r="K58" i="47" s="1"/>
  <c r="G74" i="45"/>
  <c r="F74" i="45"/>
  <c r="G73" i="45"/>
  <c r="F73" i="45"/>
  <c r="G72" i="45"/>
  <c r="F72" i="45"/>
  <c r="G71" i="45"/>
  <c r="F71" i="45"/>
  <c r="G70" i="45"/>
  <c r="F70" i="45"/>
  <c r="G69" i="45"/>
  <c r="F69" i="45"/>
  <c r="G68" i="45"/>
  <c r="F68" i="45"/>
  <c r="G67" i="45"/>
  <c r="F67" i="45"/>
  <c r="G66" i="45"/>
  <c r="F66" i="45"/>
  <c r="G65" i="45"/>
  <c r="F65" i="45"/>
  <c r="G64" i="45"/>
  <c r="F64" i="45"/>
  <c r="G63" i="45"/>
  <c r="F63" i="45"/>
  <c r="G62" i="45"/>
  <c r="F62" i="45"/>
  <c r="G61" i="45"/>
  <c r="F61" i="45"/>
  <c r="G60" i="45"/>
  <c r="F60" i="45"/>
  <c r="G59" i="45"/>
  <c r="F59" i="45"/>
  <c r="G58" i="45"/>
  <c r="L58" i="45" s="1"/>
  <c r="F58" i="45"/>
  <c r="G57" i="45"/>
  <c r="F57" i="45"/>
  <c r="G56" i="45"/>
  <c r="F56" i="45"/>
  <c r="G55" i="45"/>
  <c r="F55" i="45"/>
  <c r="G54" i="45"/>
  <c r="F54" i="45"/>
  <c r="G53" i="45"/>
  <c r="F53" i="45"/>
  <c r="G52" i="45"/>
  <c r="F52" i="45"/>
  <c r="G51" i="45"/>
  <c r="F51" i="45"/>
  <c r="G50" i="45"/>
  <c r="F50" i="45"/>
  <c r="G49" i="45"/>
  <c r="F49" i="45"/>
  <c r="G48" i="45"/>
  <c r="F48" i="45"/>
  <c r="G47" i="45"/>
  <c r="L47" i="45" s="1"/>
  <c r="F47" i="45"/>
  <c r="G46" i="45"/>
  <c r="F46" i="45"/>
  <c r="G45" i="45"/>
  <c r="F45" i="45"/>
  <c r="G44" i="45"/>
  <c r="F44" i="45"/>
  <c r="G43" i="45"/>
  <c r="F43" i="45"/>
  <c r="G42" i="45"/>
  <c r="F42" i="45"/>
  <c r="G41" i="45"/>
  <c r="F41" i="45"/>
  <c r="G40" i="45"/>
  <c r="F40" i="45"/>
  <c r="G39" i="45"/>
  <c r="F39" i="45"/>
  <c r="G38" i="45"/>
  <c r="F38" i="45"/>
  <c r="G37" i="45"/>
  <c r="F37" i="45"/>
  <c r="G36" i="45"/>
  <c r="L36" i="45" s="1"/>
  <c r="F36" i="45"/>
  <c r="G35" i="45"/>
  <c r="F35" i="45"/>
  <c r="G34" i="45"/>
  <c r="F34" i="45"/>
  <c r="G33" i="45"/>
  <c r="F33" i="45"/>
  <c r="G32" i="45"/>
  <c r="F32" i="45"/>
  <c r="G31" i="45"/>
  <c r="F31" i="45"/>
  <c r="G30" i="45"/>
  <c r="F30" i="45"/>
  <c r="G29" i="45"/>
  <c r="F29" i="45"/>
  <c r="G28" i="45"/>
  <c r="F28" i="45"/>
  <c r="G27" i="45"/>
  <c r="F27" i="45"/>
  <c r="G26" i="45"/>
  <c r="F26" i="45"/>
  <c r="G25" i="45"/>
  <c r="F25" i="45"/>
  <c r="G24" i="45"/>
  <c r="F24" i="45"/>
  <c r="G23" i="45"/>
  <c r="F23" i="45"/>
  <c r="G22" i="45"/>
  <c r="F22" i="45"/>
  <c r="G21" i="45"/>
  <c r="F21" i="45"/>
  <c r="G20" i="45"/>
  <c r="F20" i="45"/>
  <c r="G19" i="45"/>
  <c r="F19" i="45"/>
  <c r="G18" i="45"/>
  <c r="F18" i="45"/>
  <c r="G17" i="45"/>
  <c r="F17" i="45"/>
  <c r="G16" i="45"/>
  <c r="F16" i="45"/>
  <c r="G15" i="45"/>
  <c r="F15" i="45"/>
  <c r="G14" i="45"/>
  <c r="L14" i="45" s="1"/>
  <c r="F14" i="45"/>
  <c r="G13" i="45"/>
  <c r="F13" i="45"/>
  <c r="G12" i="45"/>
  <c r="F12" i="45"/>
  <c r="G11" i="45"/>
  <c r="F11" i="45"/>
  <c r="G10" i="45"/>
  <c r="F10" i="45"/>
  <c r="G9" i="45"/>
  <c r="F9" i="45"/>
  <c r="G8" i="45"/>
  <c r="F8" i="45"/>
  <c r="G7" i="45"/>
  <c r="F7" i="45"/>
  <c r="G6" i="45"/>
  <c r="F6" i="45"/>
  <c r="G5" i="45"/>
  <c r="F5" i="45"/>
  <c r="G4" i="45"/>
  <c r="F4" i="45"/>
  <c r="G3" i="45"/>
  <c r="L3" i="45" s="1"/>
  <c r="F3" i="45"/>
  <c r="G2" i="45"/>
  <c r="F2" i="45"/>
  <c r="G74" i="44"/>
  <c r="F74" i="44"/>
  <c r="G73" i="44"/>
  <c r="F73" i="44"/>
  <c r="G72" i="44"/>
  <c r="F72" i="44"/>
  <c r="G71" i="44"/>
  <c r="F71" i="44"/>
  <c r="G70" i="44"/>
  <c r="F70" i="44"/>
  <c r="G69" i="44"/>
  <c r="L69" i="44" s="1"/>
  <c r="F69" i="44"/>
  <c r="G68" i="44"/>
  <c r="F68" i="44"/>
  <c r="G67" i="44"/>
  <c r="F67" i="44"/>
  <c r="G66" i="44"/>
  <c r="F66" i="44"/>
  <c r="G65" i="44"/>
  <c r="F65" i="44"/>
  <c r="G64" i="44"/>
  <c r="F64" i="44"/>
  <c r="G63" i="44"/>
  <c r="F63" i="44"/>
  <c r="G62" i="44"/>
  <c r="F62" i="44"/>
  <c r="G61" i="44"/>
  <c r="F61" i="44"/>
  <c r="G60" i="44"/>
  <c r="F60" i="44"/>
  <c r="G59" i="44"/>
  <c r="F59" i="44"/>
  <c r="L58" i="44"/>
  <c r="G58" i="44"/>
  <c r="F58" i="44"/>
  <c r="G57" i="44"/>
  <c r="F57" i="44"/>
  <c r="G56" i="44"/>
  <c r="F56" i="44"/>
  <c r="G55" i="44"/>
  <c r="F55" i="44"/>
  <c r="G54" i="44"/>
  <c r="F54" i="44"/>
  <c r="G53" i="44"/>
  <c r="F53" i="44"/>
  <c r="G52" i="44"/>
  <c r="F52" i="44"/>
  <c r="G51" i="44"/>
  <c r="F51" i="44"/>
  <c r="G50" i="44"/>
  <c r="F50" i="44"/>
  <c r="G49" i="44"/>
  <c r="F49" i="44"/>
  <c r="G48" i="44"/>
  <c r="F48" i="44"/>
  <c r="G47" i="44"/>
  <c r="L47" i="44" s="1"/>
  <c r="F47" i="44"/>
  <c r="K47" i="44" s="1"/>
  <c r="G46" i="44"/>
  <c r="F46" i="44"/>
  <c r="G45" i="44"/>
  <c r="F45" i="44"/>
  <c r="G44" i="44"/>
  <c r="F44" i="44"/>
  <c r="G43" i="44"/>
  <c r="F43" i="44"/>
  <c r="G42" i="44"/>
  <c r="F42" i="44"/>
  <c r="G41" i="44"/>
  <c r="F41" i="44"/>
  <c r="G40" i="44"/>
  <c r="F40" i="44"/>
  <c r="G39" i="44"/>
  <c r="F39" i="44"/>
  <c r="G38" i="44"/>
  <c r="F38" i="44"/>
  <c r="G37" i="44"/>
  <c r="F37" i="44"/>
  <c r="G36" i="44"/>
  <c r="L36" i="44" s="1"/>
  <c r="F36" i="44"/>
  <c r="G35" i="44"/>
  <c r="F35" i="44"/>
  <c r="G34" i="44"/>
  <c r="F34" i="44"/>
  <c r="G33" i="44"/>
  <c r="F33" i="44"/>
  <c r="G32" i="44"/>
  <c r="F32" i="44"/>
  <c r="G31" i="44"/>
  <c r="F31" i="44"/>
  <c r="G30" i="44"/>
  <c r="F30" i="44"/>
  <c r="G29" i="44"/>
  <c r="F29" i="44"/>
  <c r="G28" i="44"/>
  <c r="F28" i="44"/>
  <c r="G27" i="44"/>
  <c r="F27" i="44"/>
  <c r="G26" i="44"/>
  <c r="F26" i="44"/>
  <c r="G25" i="44"/>
  <c r="F25" i="44"/>
  <c r="G24" i="44"/>
  <c r="F24" i="44"/>
  <c r="G23" i="44"/>
  <c r="F23" i="44"/>
  <c r="G22" i="44"/>
  <c r="F22" i="44"/>
  <c r="G21" i="44"/>
  <c r="F21" i="44"/>
  <c r="G20" i="44"/>
  <c r="F20" i="44"/>
  <c r="G19" i="44"/>
  <c r="F19" i="44"/>
  <c r="G18" i="44"/>
  <c r="F18" i="44"/>
  <c r="G17" i="44"/>
  <c r="F17" i="44"/>
  <c r="G16" i="44"/>
  <c r="F16" i="44"/>
  <c r="G15" i="44"/>
  <c r="F15" i="44"/>
  <c r="G14" i="44"/>
  <c r="L14" i="44" s="1"/>
  <c r="F14" i="44"/>
  <c r="G13" i="44"/>
  <c r="F13" i="44"/>
  <c r="G12" i="44"/>
  <c r="F12" i="44"/>
  <c r="G11" i="44"/>
  <c r="F11" i="44"/>
  <c r="G10" i="44"/>
  <c r="F10" i="44"/>
  <c r="G9" i="44"/>
  <c r="F9" i="44"/>
  <c r="G8" i="44"/>
  <c r="F8" i="44"/>
  <c r="G7" i="44"/>
  <c r="F7" i="44"/>
  <c r="G6" i="44"/>
  <c r="F6" i="44"/>
  <c r="G5" i="44"/>
  <c r="F5" i="44"/>
  <c r="G4" i="44"/>
  <c r="F4" i="44"/>
  <c r="G3" i="44"/>
  <c r="L3" i="44" s="1"/>
  <c r="F3" i="44"/>
  <c r="K3" i="44" s="1"/>
  <c r="G2" i="44"/>
  <c r="F2" i="44"/>
  <c r="G74" i="43"/>
  <c r="F74" i="43"/>
  <c r="G73" i="43"/>
  <c r="F73" i="43"/>
  <c r="G72" i="43"/>
  <c r="F72" i="43"/>
  <c r="G71" i="43"/>
  <c r="F71" i="43"/>
  <c r="G70" i="43"/>
  <c r="F70" i="43"/>
  <c r="G69" i="43"/>
  <c r="F69" i="43"/>
  <c r="G68" i="43"/>
  <c r="F68" i="43"/>
  <c r="G67" i="43"/>
  <c r="F67" i="43"/>
  <c r="G66" i="43"/>
  <c r="F66" i="43"/>
  <c r="G65" i="43"/>
  <c r="F65" i="43"/>
  <c r="G64" i="43"/>
  <c r="F64" i="43"/>
  <c r="G63" i="43"/>
  <c r="F63" i="43"/>
  <c r="G62" i="43"/>
  <c r="F62" i="43"/>
  <c r="G61" i="43"/>
  <c r="F61" i="43"/>
  <c r="G60" i="43"/>
  <c r="F60" i="43"/>
  <c r="G59" i="43"/>
  <c r="F59" i="43"/>
  <c r="G58" i="43"/>
  <c r="L58" i="43" s="1"/>
  <c r="F58" i="43"/>
  <c r="G57" i="43"/>
  <c r="F57" i="43"/>
  <c r="G56" i="43"/>
  <c r="F56" i="43"/>
  <c r="G55" i="43"/>
  <c r="F55" i="43"/>
  <c r="G54" i="43"/>
  <c r="F54" i="43"/>
  <c r="G53" i="43"/>
  <c r="F53" i="43"/>
  <c r="G52" i="43"/>
  <c r="F52" i="43"/>
  <c r="G51" i="43"/>
  <c r="F51" i="43"/>
  <c r="G50" i="43"/>
  <c r="F50" i="43"/>
  <c r="G49" i="43"/>
  <c r="F49" i="43"/>
  <c r="G48" i="43"/>
  <c r="F48" i="43"/>
  <c r="G47" i="43"/>
  <c r="L47" i="43" s="1"/>
  <c r="F47" i="43"/>
  <c r="G46" i="43"/>
  <c r="F46" i="43"/>
  <c r="G45" i="43"/>
  <c r="F45" i="43"/>
  <c r="G44" i="43"/>
  <c r="F44" i="43"/>
  <c r="G43" i="43"/>
  <c r="F43" i="43"/>
  <c r="G42" i="43"/>
  <c r="F42" i="43"/>
  <c r="G41" i="43"/>
  <c r="F41" i="43"/>
  <c r="G40" i="43"/>
  <c r="F40" i="43"/>
  <c r="G39" i="43"/>
  <c r="F39" i="43"/>
  <c r="G38" i="43"/>
  <c r="F38" i="43"/>
  <c r="G37" i="43"/>
  <c r="F37" i="43"/>
  <c r="G36" i="43"/>
  <c r="L36" i="43" s="1"/>
  <c r="F36" i="43"/>
  <c r="G35" i="43"/>
  <c r="F35" i="43"/>
  <c r="G34" i="43"/>
  <c r="F34" i="43"/>
  <c r="G33" i="43"/>
  <c r="F33" i="43"/>
  <c r="G32" i="43"/>
  <c r="F32" i="43"/>
  <c r="G31" i="43"/>
  <c r="F31" i="43"/>
  <c r="G30" i="43"/>
  <c r="F30" i="43"/>
  <c r="G29" i="43"/>
  <c r="F29" i="43"/>
  <c r="G28" i="43"/>
  <c r="F28" i="43"/>
  <c r="G27" i="43"/>
  <c r="F27" i="43"/>
  <c r="G26" i="43"/>
  <c r="F26" i="43"/>
  <c r="G25" i="43"/>
  <c r="L25" i="43" s="1"/>
  <c r="F25" i="43"/>
  <c r="G24" i="43"/>
  <c r="F24" i="43"/>
  <c r="G23" i="43"/>
  <c r="F23" i="43"/>
  <c r="G22" i="43"/>
  <c r="F22" i="43"/>
  <c r="G21" i="43"/>
  <c r="F21" i="43"/>
  <c r="G20" i="43"/>
  <c r="F20" i="43"/>
  <c r="G19" i="43"/>
  <c r="F19" i="43"/>
  <c r="G18" i="43"/>
  <c r="F18" i="43"/>
  <c r="G17" i="43"/>
  <c r="F17" i="43"/>
  <c r="G16" i="43"/>
  <c r="F16" i="43"/>
  <c r="G15" i="43"/>
  <c r="F15" i="43"/>
  <c r="G14" i="43"/>
  <c r="L14" i="43" s="1"/>
  <c r="F14" i="43"/>
  <c r="G13" i="43"/>
  <c r="F13" i="43"/>
  <c r="G12" i="43"/>
  <c r="F12" i="43"/>
  <c r="G11" i="43"/>
  <c r="F11" i="43"/>
  <c r="G10" i="43"/>
  <c r="F10" i="43"/>
  <c r="G9" i="43"/>
  <c r="F9" i="43"/>
  <c r="G8" i="43"/>
  <c r="F8" i="43"/>
  <c r="G7" i="43"/>
  <c r="F7" i="43"/>
  <c r="G6" i="43"/>
  <c r="F6" i="43"/>
  <c r="G5" i="43"/>
  <c r="F5" i="43"/>
  <c r="G4" i="43"/>
  <c r="F4" i="43"/>
  <c r="G3" i="43"/>
  <c r="L3" i="43" s="1"/>
  <c r="F3" i="43"/>
  <c r="G2" i="43"/>
  <c r="F2" i="43"/>
  <c r="G74" i="42"/>
  <c r="F74" i="42"/>
  <c r="G73" i="42"/>
  <c r="F73" i="42"/>
  <c r="G72" i="42"/>
  <c r="F72" i="42"/>
  <c r="G71" i="42"/>
  <c r="F71" i="42"/>
  <c r="G70" i="42"/>
  <c r="F70" i="42"/>
  <c r="G69" i="42"/>
  <c r="F69" i="42"/>
  <c r="G68" i="42"/>
  <c r="F68" i="42"/>
  <c r="G67" i="42"/>
  <c r="F67" i="42"/>
  <c r="G66" i="42"/>
  <c r="F66" i="42"/>
  <c r="G65" i="42"/>
  <c r="F65" i="42"/>
  <c r="G64" i="42"/>
  <c r="F64" i="42"/>
  <c r="G63" i="42"/>
  <c r="F63" i="42"/>
  <c r="G62" i="42"/>
  <c r="F62" i="42"/>
  <c r="G61" i="42"/>
  <c r="F61" i="42"/>
  <c r="G60" i="42"/>
  <c r="F60" i="42"/>
  <c r="G59" i="42"/>
  <c r="F59" i="42"/>
  <c r="G58" i="42"/>
  <c r="L58" i="42" s="1"/>
  <c r="F58" i="42"/>
  <c r="G57" i="42"/>
  <c r="F57" i="42"/>
  <c r="G56" i="42"/>
  <c r="F56" i="42"/>
  <c r="G55" i="42"/>
  <c r="F55" i="42"/>
  <c r="G54" i="42"/>
  <c r="F54" i="42"/>
  <c r="G53" i="42"/>
  <c r="F53" i="42"/>
  <c r="G52" i="42"/>
  <c r="F52" i="42"/>
  <c r="G51" i="42"/>
  <c r="F51" i="42"/>
  <c r="G50" i="42"/>
  <c r="F50" i="42"/>
  <c r="G49" i="42"/>
  <c r="F49" i="42"/>
  <c r="G48" i="42"/>
  <c r="F48" i="42"/>
  <c r="G47" i="42"/>
  <c r="F47" i="42"/>
  <c r="K47" i="42" s="1"/>
  <c r="G46" i="42"/>
  <c r="F46" i="42"/>
  <c r="G45" i="42"/>
  <c r="F45" i="42"/>
  <c r="G44" i="42"/>
  <c r="F44" i="42"/>
  <c r="G43" i="42"/>
  <c r="F43" i="42"/>
  <c r="G42" i="42"/>
  <c r="F42" i="42"/>
  <c r="G41" i="42"/>
  <c r="F41" i="42"/>
  <c r="G40" i="42"/>
  <c r="F40" i="42"/>
  <c r="G39" i="42"/>
  <c r="F39" i="42"/>
  <c r="G38" i="42"/>
  <c r="F38" i="42"/>
  <c r="G37" i="42"/>
  <c r="F37" i="42"/>
  <c r="G36" i="42"/>
  <c r="L36" i="42" s="1"/>
  <c r="F36" i="42"/>
  <c r="G35" i="42"/>
  <c r="F35" i="42"/>
  <c r="G34" i="42"/>
  <c r="F34" i="42"/>
  <c r="G33" i="42"/>
  <c r="F33" i="42"/>
  <c r="G32" i="42"/>
  <c r="F32" i="42"/>
  <c r="G31" i="42"/>
  <c r="F31" i="42"/>
  <c r="G30" i="42"/>
  <c r="F30" i="42"/>
  <c r="G29" i="42"/>
  <c r="F29" i="42"/>
  <c r="G28" i="42"/>
  <c r="F28" i="42"/>
  <c r="G27" i="42"/>
  <c r="F27" i="42"/>
  <c r="G26" i="42"/>
  <c r="F26" i="42"/>
  <c r="G25" i="42"/>
  <c r="L25" i="42" s="1"/>
  <c r="F25" i="42"/>
  <c r="G24" i="42"/>
  <c r="F24" i="42"/>
  <c r="G23" i="42"/>
  <c r="F23" i="42"/>
  <c r="G22" i="42"/>
  <c r="F22" i="42"/>
  <c r="G21" i="42"/>
  <c r="F21" i="42"/>
  <c r="G20" i="42"/>
  <c r="F20" i="42"/>
  <c r="G19" i="42"/>
  <c r="F19" i="42"/>
  <c r="G18" i="42"/>
  <c r="F18" i="42"/>
  <c r="G17" i="42"/>
  <c r="F17" i="42"/>
  <c r="G16" i="42"/>
  <c r="F16" i="42"/>
  <c r="G15" i="42"/>
  <c r="F15" i="42"/>
  <c r="G14" i="42"/>
  <c r="L14" i="42" s="1"/>
  <c r="F14" i="42"/>
  <c r="G13" i="42"/>
  <c r="F13" i="42"/>
  <c r="G12" i="42"/>
  <c r="F12" i="42"/>
  <c r="G11" i="42"/>
  <c r="F11" i="42"/>
  <c r="G10" i="42"/>
  <c r="F10" i="42"/>
  <c r="G9" i="42"/>
  <c r="F9" i="42"/>
  <c r="G8" i="42"/>
  <c r="F8" i="42"/>
  <c r="G7" i="42"/>
  <c r="F7" i="42"/>
  <c r="G6" i="42"/>
  <c r="F6" i="42"/>
  <c r="G5" i="42"/>
  <c r="F5" i="42"/>
  <c r="G4" i="42"/>
  <c r="F4" i="42"/>
  <c r="G3" i="42"/>
  <c r="L3" i="42" s="1"/>
  <c r="F3" i="42"/>
  <c r="G2" i="42"/>
  <c r="F2" i="42"/>
  <c r="J3" i="47" l="1"/>
  <c r="K69" i="51"/>
  <c r="K3" i="50"/>
  <c r="L2" i="49"/>
  <c r="L2" i="51"/>
  <c r="L2" i="50"/>
  <c r="J69" i="48"/>
  <c r="L2" i="48"/>
  <c r="L2" i="53"/>
  <c r="J58" i="47"/>
  <c r="J25" i="45"/>
  <c r="J25" i="44"/>
  <c r="J58" i="42"/>
  <c r="K47" i="43"/>
  <c r="L3" i="47"/>
  <c r="J25" i="47"/>
  <c r="J69" i="47"/>
  <c r="L2" i="47"/>
  <c r="K47" i="47"/>
  <c r="J14" i="45"/>
  <c r="K47" i="45"/>
  <c r="K58" i="43"/>
  <c r="J58" i="43"/>
  <c r="J47" i="42"/>
  <c r="K14" i="49"/>
  <c r="K3" i="49"/>
  <c r="K25" i="49"/>
  <c r="J25" i="51"/>
  <c r="J14" i="51"/>
  <c r="K36" i="51"/>
  <c r="J69" i="51"/>
  <c r="J3" i="51"/>
  <c r="L3" i="51"/>
  <c r="K25" i="51"/>
  <c r="K69" i="50"/>
  <c r="J58" i="50"/>
  <c r="J14" i="50"/>
  <c r="K47" i="50"/>
  <c r="K36" i="50"/>
  <c r="J3" i="50"/>
  <c r="K25" i="50"/>
  <c r="K58" i="50"/>
  <c r="K58" i="48"/>
  <c r="K3" i="48"/>
  <c r="K25" i="48"/>
  <c r="J25" i="48"/>
  <c r="K47" i="48"/>
  <c r="K14" i="48"/>
  <c r="K36" i="48"/>
  <c r="J14" i="48"/>
  <c r="K14" i="53"/>
  <c r="J14" i="53"/>
  <c r="J25" i="53"/>
  <c r="K3" i="53"/>
  <c r="K25" i="53"/>
  <c r="K47" i="53"/>
  <c r="J69" i="53"/>
  <c r="K58" i="53"/>
  <c r="J14" i="49"/>
  <c r="J25" i="49"/>
  <c r="K58" i="49"/>
  <c r="J69" i="49"/>
  <c r="K69" i="49"/>
  <c r="J3" i="49"/>
  <c r="K36" i="49"/>
  <c r="K58" i="51"/>
  <c r="J58" i="51"/>
  <c r="K3" i="51"/>
  <c r="L25" i="51"/>
  <c r="K47" i="51"/>
  <c r="L69" i="51"/>
  <c r="K14" i="51"/>
  <c r="L3" i="50"/>
  <c r="L14" i="50"/>
  <c r="J25" i="50"/>
  <c r="L58" i="50"/>
  <c r="J69" i="50"/>
  <c r="K69" i="48"/>
  <c r="J3" i="48"/>
  <c r="K3" i="52"/>
  <c r="J14" i="52"/>
  <c r="J25" i="52"/>
  <c r="K58" i="52"/>
  <c r="J69" i="52"/>
  <c r="K36" i="52"/>
  <c r="K36" i="53"/>
  <c r="J36" i="53"/>
  <c r="L14" i="53"/>
  <c r="L25" i="53"/>
  <c r="J47" i="53"/>
  <c r="L69" i="53"/>
  <c r="J3" i="53"/>
  <c r="J58" i="53"/>
  <c r="J36" i="52"/>
  <c r="L14" i="52"/>
  <c r="L25" i="52"/>
  <c r="J47" i="52"/>
  <c r="L69" i="52"/>
  <c r="J3" i="52"/>
  <c r="J58" i="52"/>
  <c r="J36" i="51"/>
  <c r="J47" i="51"/>
  <c r="J36" i="50"/>
  <c r="J47" i="50"/>
  <c r="J36" i="49"/>
  <c r="L14" i="49"/>
  <c r="L25" i="49"/>
  <c r="J47" i="49"/>
  <c r="L69" i="49"/>
  <c r="J58" i="49"/>
  <c r="J36" i="48"/>
  <c r="L14" i="48"/>
  <c r="L25" i="48"/>
  <c r="J47" i="48"/>
  <c r="L69" i="48"/>
  <c r="J58" i="48"/>
  <c r="J14" i="47"/>
  <c r="K36" i="47"/>
  <c r="J47" i="47"/>
  <c r="J36" i="47"/>
  <c r="K3" i="47"/>
  <c r="K14" i="47"/>
  <c r="K25" i="47"/>
  <c r="K69" i="47"/>
  <c r="L14" i="47"/>
  <c r="L25" i="47"/>
  <c r="L69" i="47"/>
  <c r="K36" i="45"/>
  <c r="K58" i="45"/>
  <c r="J69" i="45"/>
  <c r="K3" i="45"/>
  <c r="K14" i="45"/>
  <c r="K25" i="45"/>
  <c r="J36" i="45"/>
  <c r="K69" i="45"/>
  <c r="L25" i="45"/>
  <c r="J47" i="45"/>
  <c r="L69" i="45"/>
  <c r="J3" i="45"/>
  <c r="J58" i="45"/>
  <c r="L2" i="45"/>
  <c r="K69" i="44"/>
  <c r="J69" i="44"/>
  <c r="K36" i="44"/>
  <c r="K58" i="44"/>
  <c r="K14" i="44"/>
  <c r="K25" i="44"/>
  <c r="J36" i="44"/>
  <c r="L25" i="44"/>
  <c r="J47" i="44"/>
  <c r="J3" i="44"/>
  <c r="J58" i="44"/>
  <c r="L2" i="44"/>
  <c r="J14" i="44"/>
  <c r="J3" i="43"/>
  <c r="J36" i="43"/>
  <c r="L2" i="43"/>
  <c r="K36" i="43"/>
  <c r="J47" i="43"/>
  <c r="J69" i="43"/>
  <c r="K3" i="43"/>
  <c r="J14" i="43"/>
  <c r="J25" i="43"/>
  <c r="K14" i="43"/>
  <c r="K25" i="43"/>
  <c r="K69" i="43"/>
  <c r="L69" i="43"/>
  <c r="L47" i="42"/>
  <c r="K58" i="42"/>
  <c r="K36" i="42"/>
  <c r="J3" i="42"/>
  <c r="J36" i="42"/>
  <c r="L2" i="42"/>
  <c r="J69" i="42"/>
  <c r="K3" i="42"/>
  <c r="J14" i="42"/>
  <c r="J25" i="42"/>
  <c r="K14" i="42"/>
  <c r="K25" i="42"/>
  <c r="K69" i="42"/>
  <c r="L69" i="42"/>
  <c r="F70" i="26"/>
  <c r="G70" i="26"/>
  <c r="F71" i="26"/>
  <c r="G71" i="26"/>
  <c r="F72" i="26"/>
  <c r="G72" i="26"/>
  <c r="F73" i="26"/>
  <c r="G73" i="26"/>
  <c r="F74" i="26"/>
  <c r="G74" i="26"/>
  <c r="F60" i="26"/>
  <c r="G60" i="26"/>
  <c r="F61" i="26"/>
  <c r="G61" i="26"/>
  <c r="F62" i="26"/>
  <c r="G62" i="26"/>
  <c r="F63" i="26"/>
  <c r="G63" i="26"/>
  <c r="F64" i="26"/>
  <c r="G64" i="26"/>
  <c r="F65" i="26"/>
  <c r="G65" i="26"/>
  <c r="F66" i="26"/>
  <c r="G66" i="26"/>
  <c r="F55" i="26"/>
  <c r="G55" i="26"/>
  <c r="F56" i="26"/>
  <c r="G56" i="26"/>
  <c r="F49" i="26"/>
  <c r="G49" i="26"/>
  <c r="F50" i="26"/>
  <c r="G50" i="26"/>
  <c r="F51" i="26"/>
  <c r="G51" i="26"/>
  <c r="F52" i="26"/>
  <c r="G52" i="26"/>
  <c r="F48" i="26"/>
  <c r="G48" i="26"/>
  <c r="F38" i="26"/>
  <c r="G38" i="26"/>
  <c r="F39" i="26"/>
  <c r="G39" i="26"/>
  <c r="F40" i="26"/>
  <c r="G40" i="26"/>
  <c r="F41" i="26"/>
  <c r="G41" i="26"/>
  <c r="F42" i="26"/>
  <c r="G42" i="26"/>
  <c r="F43" i="26"/>
  <c r="G43" i="26"/>
  <c r="F44" i="26"/>
  <c r="G44" i="26"/>
  <c r="F33" i="26"/>
  <c r="G33" i="26"/>
  <c r="F34" i="26"/>
  <c r="G34" i="26"/>
  <c r="F35" i="26"/>
  <c r="G35" i="26"/>
  <c r="F36" i="26"/>
  <c r="G36" i="26"/>
  <c r="F37" i="26"/>
  <c r="G37" i="26"/>
  <c r="F27" i="26"/>
  <c r="G27" i="26"/>
  <c r="F28" i="26"/>
  <c r="G28" i="26"/>
  <c r="F29" i="26"/>
  <c r="G29" i="26"/>
  <c r="F30" i="26"/>
  <c r="G30" i="26"/>
  <c r="F31" i="26"/>
  <c r="G31" i="26"/>
  <c r="F32" i="26"/>
  <c r="G32" i="26"/>
  <c r="F25" i="26"/>
  <c r="G25" i="26"/>
  <c r="F26" i="26"/>
  <c r="G26" i="26"/>
  <c r="K2" i="50" l="1"/>
  <c r="J2" i="51"/>
  <c r="J2" i="50"/>
  <c r="K2" i="48"/>
  <c r="J2" i="47"/>
  <c r="K2" i="47"/>
  <c r="J2" i="42"/>
  <c r="K2" i="49"/>
  <c r="K2" i="51"/>
  <c r="J2" i="48"/>
  <c r="K2" i="52"/>
  <c r="K2" i="53"/>
  <c r="J2" i="49"/>
  <c r="J2" i="53"/>
  <c r="J2" i="52"/>
  <c r="J2" i="45"/>
  <c r="K2" i="45"/>
  <c r="K2" i="44"/>
  <c r="J2" i="44"/>
  <c r="J2" i="43"/>
  <c r="K2" i="43"/>
  <c r="K2" i="42"/>
  <c r="F15" i="26"/>
  <c r="G15" i="26"/>
  <c r="F16" i="26"/>
  <c r="G16" i="26"/>
  <c r="F17" i="26"/>
  <c r="G17" i="26"/>
  <c r="F18" i="26"/>
  <c r="G18" i="26"/>
  <c r="F19" i="26"/>
  <c r="G19" i="26"/>
  <c r="F20" i="26"/>
  <c r="G20" i="26"/>
  <c r="F10" i="26"/>
  <c r="G10" i="26"/>
  <c r="F11" i="26"/>
  <c r="G11" i="26"/>
  <c r="F4" i="26"/>
  <c r="G4" i="26"/>
  <c r="F5" i="26"/>
  <c r="G5" i="26"/>
  <c r="F6" i="26"/>
  <c r="G6" i="26"/>
  <c r="F7" i="26"/>
  <c r="G7" i="26"/>
  <c r="F8" i="26"/>
  <c r="G8" i="26"/>
  <c r="G68" i="26" l="1"/>
  <c r="F68" i="26"/>
  <c r="G67" i="26"/>
  <c r="F67" i="26"/>
  <c r="G59" i="26"/>
  <c r="F59" i="26"/>
  <c r="G58" i="26"/>
  <c r="F58" i="26"/>
  <c r="G57" i="26"/>
  <c r="F57" i="26"/>
  <c r="G54" i="26"/>
  <c r="F54" i="26"/>
  <c r="G53" i="26"/>
  <c r="F53" i="26"/>
  <c r="G47" i="26"/>
  <c r="L47" i="26" s="1"/>
  <c r="F47" i="26"/>
  <c r="G46" i="26"/>
  <c r="F46" i="26"/>
  <c r="G45" i="26"/>
  <c r="F45" i="26"/>
  <c r="L36" i="26"/>
  <c r="L25" i="26"/>
  <c r="G24" i="26"/>
  <c r="F24" i="26"/>
  <c r="G23" i="26"/>
  <c r="F23" i="26"/>
  <c r="G22" i="26"/>
  <c r="F22" i="26"/>
  <c r="G21" i="26"/>
  <c r="F21" i="26"/>
  <c r="G14" i="26"/>
  <c r="L14" i="26" s="1"/>
  <c r="F14" i="26"/>
  <c r="G13" i="26"/>
  <c r="F13" i="26"/>
  <c r="G12" i="26"/>
  <c r="F12" i="26"/>
  <c r="G9" i="26"/>
  <c r="F9" i="26"/>
  <c r="G3" i="26"/>
  <c r="F3" i="26"/>
  <c r="G2" i="26"/>
  <c r="F2" i="26"/>
  <c r="L69" i="26" l="1"/>
  <c r="J69" i="26"/>
  <c r="J3" i="26"/>
  <c r="K58" i="26"/>
  <c r="K3" i="26"/>
  <c r="K47" i="26"/>
  <c r="K36" i="26"/>
  <c r="K14" i="26"/>
  <c r="K25" i="26"/>
  <c r="J47" i="26"/>
  <c r="K69" i="26"/>
  <c r="J58" i="26"/>
  <c r="L3" i="26"/>
  <c r="J36" i="26"/>
  <c r="L58" i="26"/>
  <c r="L2" i="26"/>
  <c r="J14" i="26"/>
  <c r="J25" i="26"/>
  <c r="K2" i="26" l="1"/>
  <c r="J2" i="26"/>
</calcChain>
</file>

<file path=xl/sharedStrings.xml><?xml version="1.0" encoding="utf-8"?>
<sst xmlns="http://schemas.openxmlformats.org/spreadsheetml/2006/main" count="1357" uniqueCount="178">
  <si>
    <t>NGRID</t>
  </si>
  <si>
    <t>NU</t>
  </si>
  <si>
    <t>R</t>
  </si>
  <si>
    <t>R-LI</t>
  </si>
  <si>
    <t>R-TOU</t>
  </si>
  <si>
    <t>UNITIL</t>
  </si>
  <si>
    <t>Total kWh</t>
  </si>
  <si>
    <t>Total Customers</t>
  </si>
  <si>
    <t>% of Customers</t>
  </si>
  <si>
    <t>Farms</t>
  </si>
  <si>
    <t>January</t>
  </si>
  <si>
    <t>February</t>
  </si>
  <si>
    <t>March</t>
  </si>
  <si>
    <t>November</t>
  </si>
  <si>
    <t>NSTAR</t>
  </si>
  <si>
    <t>December</t>
  </si>
  <si>
    <t>LDC # of Customer</t>
  </si>
  <si>
    <t>LDC  kWh used</t>
  </si>
  <si>
    <t>ELECTRIC MONTHLY MIGRATION STATISTICS IN MASSACHUSETTS</t>
  </si>
  <si>
    <t>Created by Zazy Atala and Paul Lopes</t>
  </si>
  <si>
    <t>Energy market Group</t>
  </si>
  <si>
    <t>Department of Energy Resources</t>
  </si>
  <si>
    <t>General Layout and Structure of Worksheet</t>
  </si>
  <si>
    <t>Worksheet</t>
  </si>
  <si>
    <t>Investor Owned Utilities (IOUs) Monthly Migration Reports</t>
  </si>
  <si>
    <t>MONTHLY SPECIFIC SHEETS</t>
  </si>
  <si>
    <t xml:space="preserve">ELECTRIC MIGRATION REPORTS IN MASSACHUSETTS.  </t>
  </si>
  <si>
    <t>Sectors by Rate Class</t>
  </si>
  <si>
    <t xml:space="preserve">R </t>
  </si>
  <si>
    <t xml:space="preserve">Residential </t>
  </si>
  <si>
    <t>Residential- Low Income</t>
  </si>
  <si>
    <t>Resudential Time of Use</t>
  </si>
  <si>
    <t>Sum of IG # of Customer</t>
  </si>
  <si>
    <t>Independent Generator (Number of customers)</t>
  </si>
  <si>
    <t>Sum of IG kWh used</t>
  </si>
  <si>
    <t>Independent Generator (KwH Used)</t>
  </si>
  <si>
    <t>Sum of CG # of Customer</t>
  </si>
  <si>
    <t>Competitive Generators ( Number of customers )</t>
  </si>
  <si>
    <t>Sum of CG kWh Used</t>
  </si>
  <si>
    <t>Competitive Generators ( kWh Used )</t>
  </si>
  <si>
    <t>Investor Owned Utilities (IOUs)</t>
  </si>
  <si>
    <t>Parent IOUs</t>
  </si>
  <si>
    <t>Names of Electric  IOU Filing</t>
  </si>
  <si>
    <t>National Grid (NGRID)</t>
  </si>
  <si>
    <t>Masscahusetts Electic Company (MECO)</t>
  </si>
  <si>
    <t>NANTUCKET</t>
  </si>
  <si>
    <t>NSTAR ( NSTAR)</t>
  </si>
  <si>
    <t>Boston Edison Company (BECO)</t>
  </si>
  <si>
    <t>Cambridge Electric Light (CAMB)</t>
  </si>
  <si>
    <t>Commonwealth Electric Company (COMM)</t>
  </si>
  <si>
    <t>Northeast Utilities (NU)</t>
  </si>
  <si>
    <t>Western massachusetts Electric Company (WMECO)</t>
  </si>
  <si>
    <t>Unitil ( Unitil)</t>
  </si>
  <si>
    <t>Fitchbuirg Gas and Electric (FGE)</t>
  </si>
  <si>
    <t>LDC # Of Customer</t>
  </si>
  <si>
    <t xml:space="preserve">Local Distibution Company ( aka Independent Generator) </t>
  </si>
  <si>
    <t>LDC # kWh used</t>
  </si>
  <si>
    <t>Competitive Suppliers</t>
  </si>
  <si>
    <t>MA Investor Owned utilities</t>
  </si>
  <si>
    <t>Total</t>
  </si>
  <si>
    <t>Customer Count</t>
  </si>
  <si>
    <t>kWh Used</t>
  </si>
  <si>
    <t>Total Residential</t>
  </si>
  <si>
    <t xml:space="preserve">Total C&amp; I </t>
  </si>
  <si>
    <t>Others</t>
  </si>
  <si>
    <t>Each Month IOUs are required to file its Monthly Migration Report the Department of Energy Resources (DOER).</t>
  </si>
  <si>
    <t>All Reports are due  at the  beginning of the month ( usually between the 5th to the 15th).</t>
  </si>
  <si>
    <t>The IOUs Reports includes data on Incumbents and competitive suppliers in terms of loads &amp; customer counts by Rate class</t>
  </si>
  <si>
    <t>The IOUs Reports show how the number of customers switching trends by Rate class</t>
  </si>
  <si>
    <t>Each sheet is specific to a different month per the same given year</t>
  </si>
  <si>
    <t>Each sheet Includes information by Rate Class, classified by DOER, across all of the IOUs .</t>
  </si>
  <si>
    <t>Utilities Reported   "Rate Class"  data are reclassified to DOER "Rate Classes"  based on the following categories:</t>
  </si>
  <si>
    <t>Residential Rate Class is identified as : Residential (R ) , and Residenial Low Income (R-LI)</t>
  </si>
  <si>
    <t>Commercial and Industrial ( C &amp;I) are indetified as : Small (C&amp; I), Medium (C&amp;I), and Large (C&amp;I)</t>
  </si>
  <si>
    <t>Street Lights and Farms</t>
  </si>
  <si>
    <t>Each Sheet includes information on the percentage amount of customers that have switched to  competitive suppliers</t>
  </si>
  <si>
    <t>DOER does not publish the data of each utility's rate class.  DOER normalizes all  rate classes into a set of of unique measures.</t>
  </si>
  <si>
    <t>DOER consolidate residential customer migration data into a three sets of measures and based on utilties' own definition</t>
  </si>
  <si>
    <t>R, R-Li, and R-TOU</t>
  </si>
  <si>
    <t>DOER reclassified Commercial and Indutrial rate class by each utility based on its total loads and each utility's definitions</t>
  </si>
  <si>
    <t>Small C &amp; I, Medium C &amp; I, and Large C &amp; I</t>
  </si>
  <si>
    <t>DOER  tracks  independent and competitive generators  loads and customer switching count to competive suppliers for the following reasons:</t>
  </si>
  <si>
    <t>To determine how many customers have switched to competitive suppliers</t>
  </si>
  <si>
    <t>In order to determine how many residential or C &amp; I custoners have switched to competitive suppliers</t>
  </si>
  <si>
    <t>To monitor and evaluate the performance of all suppliers ( incumbent and competitive) in the energy market.</t>
  </si>
  <si>
    <t>To measure the benefits of different rates offered by incumbent and by independent suppliers</t>
  </si>
  <si>
    <t>DOER measures  overall impact of competitive suppliers in the energy market in terms of :</t>
  </si>
  <si>
    <t xml:space="preserve">Incentives for customers to switch </t>
  </si>
  <si>
    <t>Customer enrollements from month to month</t>
  </si>
  <si>
    <t xml:space="preserve"> CS # of Customer</t>
  </si>
  <si>
    <t xml:space="preserve"> CS  kWh Used</t>
  </si>
  <si>
    <t>Rate Class Load ( in %) CS kWh</t>
  </si>
  <si>
    <t>Large C &amp; I</t>
  </si>
  <si>
    <t>Eversource</t>
  </si>
  <si>
    <t>Unitil</t>
  </si>
  <si>
    <t>New Parent IOU Name</t>
  </si>
  <si>
    <t xml:space="preserve">Current Parent IOU </t>
  </si>
  <si>
    <t>DOER provides data on the migration of customers from their host invetor oened utilities ( IOUS) to alternative suppliers</t>
  </si>
  <si>
    <t>Example: seasonal shift due to a cold weather</t>
  </si>
  <si>
    <t xml:space="preserve">If there will be spot market electric prices offered by alternative providers, driven fro instance by the spike in the price of natural gas, </t>
  </si>
  <si>
    <t>customer will stay with their host utility</t>
  </si>
  <si>
    <t>Last Updated:July 22, 2019</t>
  </si>
  <si>
    <t>Source: EMIT Database, 2019, (IOUs Monthly Reports, 2014)</t>
  </si>
  <si>
    <t xml:space="preserve"> from [dbo].[V_ELECTRIC_MIG] where Year =2019 order by Month</t>
  </si>
  <si>
    <t>Each sheet presents information on the parent IOUS: Eversource, NGRID, and Unitil</t>
  </si>
  <si>
    <t xml:space="preserve">Small C &amp; I </t>
  </si>
  <si>
    <t xml:space="preserve">Medium C &amp; I </t>
  </si>
  <si>
    <t>St. Lights</t>
  </si>
  <si>
    <t xml:space="preserve">Small Commercial and Industrial </t>
  </si>
  <si>
    <t xml:space="preserve">Medium Commercial and Industrial </t>
  </si>
  <si>
    <t xml:space="preserve">Large Commercial and Industrial </t>
  </si>
  <si>
    <t>Street Lights</t>
  </si>
  <si>
    <t xml:space="preserve">NEW UPDATED WORKSHEET </t>
  </si>
  <si>
    <t xml:space="preserve">New Source: we added the DPU Electric Rates by customer class </t>
  </si>
  <si>
    <t xml:space="preserve">You can visit DPU electric rates for additional source. </t>
  </si>
  <si>
    <t xml:space="preserve">Update Utility Naming Convention.  Eversource has acquired NSATR and WMECO; </t>
  </si>
  <si>
    <t>July 22,2019</t>
  </si>
  <si>
    <t xml:space="preserve"> Notes </t>
  </si>
  <si>
    <t>Data inforamtion Type</t>
  </si>
  <si>
    <t>NSATR</t>
  </si>
  <si>
    <t>FG&amp;E</t>
  </si>
  <si>
    <t>EverSource</t>
  </si>
  <si>
    <t>BECO</t>
  </si>
  <si>
    <t>CAMB</t>
  </si>
  <si>
    <t>COMM</t>
  </si>
  <si>
    <t>WMECO</t>
  </si>
  <si>
    <t>NGrid</t>
  </si>
  <si>
    <t>MECO</t>
  </si>
  <si>
    <t>Nantucket</t>
  </si>
  <si>
    <t>DPU Variable Rate</t>
  </si>
  <si>
    <t>DPU Fixed  Rate</t>
  </si>
  <si>
    <t>April</t>
  </si>
  <si>
    <t>May</t>
  </si>
  <si>
    <t>June</t>
  </si>
  <si>
    <t>July</t>
  </si>
  <si>
    <t>August</t>
  </si>
  <si>
    <t>September</t>
  </si>
  <si>
    <t>October</t>
  </si>
  <si>
    <t xml:space="preserve">We are no longer collecting information on NU.  You can check WMECO under Eversource for data. </t>
  </si>
  <si>
    <t>Anniual Electric Migration</t>
  </si>
  <si>
    <t>EVERSOURCE</t>
  </si>
  <si>
    <t>ELECTRIC CUSTOMER CHOICE MONTHLY STATISTICS IN MASSACHUSETTS</t>
  </si>
  <si>
    <t xml:space="preserve">New Source: we added the DPU Electric Basic service Rates in variable and fixed rates  by customer class </t>
  </si>
  <si>
    <t xml:space="preserve">Each sheet presents information on the parent IOUS: Eversource, NGRID, and Unitil </t>
  </si>
  <si>
    <r>
      <rPr>
        <u/>
        <sz val="11"/>
        <color theme="1"/>
        <rFont val="Calibri"/>
        <family val="2"/>
        <scheme val="minor"/>
      </rPr>
      <t>EverSource reports  information on</t>
    </r>
    <r>
      <rPr>
        <sz val="11"/>
        <color theme="1"/>
        <rFont val="Calibri"/>
        <family val="2"/>
        <scheme val="minor"/>
      </rPr>
      <t xml:space="preserve"> : </t>
    </r>
  </si>
  <si>
    <t xml:space="preserve">NGRID reports  information on : </t>
  </si>
  <si>
    <t xml:space="preserve">Unitil reports  information on : </t>
  </si>
  <si>
    <t>Worksheet Information Update</t>
  </si>
  <si>
    <t>Investor Owned Utilities (IOUs) Monthly Customer Choice  Reports</t>
  </si>
  <si>
    <t xml:space="preserve">ELECTRIC customer shift  REPORTS IN MASSACHUSETTS.  </t>
  </si>
  <si>
    <t>General Layout and Structure of the monthly Worksheet</t>
  </si>
  <si>
    <t>DPU Basic Service rate "Variable Rate"</t>
  </si>
  <si>
    <t>DPU Basic Service rate "Fixed Rate"</t>
  </si>
  <si>
    <t>Distribution Company</t>
  </si>
  <si>
    <t>Fixed Rate Basic Service Terms</t>
  </si>
  <si>
    <t>Eversource (NSTAR &amp; WMECo)</t>
  </si>
  <si>
    <t>January - June</t>
  </si>
  <si>
    <t>July - December</t>
  </si>
  <si>
    <t>National Grid</t>
  </si>
  <si>
    <t>November - April</t>
  </si>
  <si>
    <t>May - October</t>
  </si>
  <si>
    <t>December - May</t>
  </si>
  <si>
    <t>June - November</t>
  </si>
  <si>
    <t xml:space="preserve">Basic service is the electric supply product that the electric distribution companies in Masschusetts provide to those electricity consumers in their service territories </t>
  </si>
  <si>
    <t xml:space="preserve">that do not purchase such a product from the competitive market.  These distribution companies are:  </t>
  </si>
  <si>
    <t xml:space="preserve">National Grid; Eversource - NSTAR Electric; Eversource - Western Massachusetts Electric Co ("WMECo"); and Unitil.  </t>
  </si>
  <si>
    <t xml:space="preserve">The distribution companies procure and price basic service separately for their residential and business customers.   </t>
  </si>
  <si>
    <t xml:space="preserve">DPU  BASIC SERVICE RATE FOR ELECTRIC customer CHOICE   REPORTS IN MASSACHUSETTS.  </t>
  </si>
  <si>
    <t>source: DPU WEBSITE</t>
  </si>
  <si>
    <t xml:space="preserve">There are two pricing options available to basic service customers: </t>
  </si>
  <si>
    <t xml:space="preserve"> (1) a variable-price option in which prices change monthly; and </t>
  </si>
  <si>
    <t xml:space="preserve">(2) a fixed-price option in which prices stay constant for periods of three months for large business customers, and six months for residential and small business customers.  </t>
  </si>
  <si>
    <t xml:space="preserve">The distribution companies automatically place large business customers on the variable-price option, and residential and small business customers </t>
  </si>
  <si>
    <t xml:space="preserve">on the fixed price option (the companies will switch a customer's pricing option upon request).  </t>
  </si>
  <si>
    <t>The tabs in this worksheet list the variable and fixed basic service prices for each distribution company.</t>
  </si>
  <si>
    <t>The following  information are copied from the DPU website</t>
  </si>
  <si>
    <t>1 kwh = 0.0034121412</t>
  </si>
  <si>
    <t>% of class 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</si>
</sst>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6" formatCode="&quot;$&quot;#,##0.00"/>
    <numFmt numFmtId="167" formatCode="0.000%"/>
    <numFmt numFmtId="168" formatCode="_(* #,##0_);_(* \(#,##0\);_(* &quot;-&quot;??_);_(@_)"/>
  </numFmts>
  <fonts count="4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4"/>
      <color rgb="FF222222"/>
      <name val="Arial"/>
      <family val="2"/>
    </font>
    <font>
      <sz val="12"/>
      <color rgb="FF2962FF"/>
      <name val="Arial"/>
      <family val="2"/>
    </font>
    <font>
      <sz val="11"/>
      <color theme="1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66FF33"/>
        <bgColor theme="4" tint="0.79998168889431442"/>
      </patternFill>
    </fill>
    <fill>
      <patternFill patternType="solid">
        <fgColor rgb="FF66FF33"/>
        <bgColor indexed="64"/>
      </patternFill>
    </fill>
    <fill>
      <patternFill patternType="solid">
        <fgColor rgb="FFE4F828"/>
        <bgColor theme="4" tint="0.79998168889431442"/>
      </patternFill>
    </fill>
    <fill>
      <patternFill patternType="solid">
        <fgColor rgb="FFE4F828"/>
        <bgColor indexed="64"/>
      </patternFill>
    </fill>
    <fill>
      <patternFill patternType="solid">
        <fgColor rgb="FFFF9900"/>
        <bgColor theme="4" tint="0.79998168889431442"/>
      </patternFill>
    </fill>
    <fill>
      <patternFill patternType="solid">
        <fgColor rgb="FFFF9900"/>
        <bgColor indexed="64"/>
      </patternFill>
    </fill>
    <fill>
      <patternFill patternType="solid">
        <fgColor theme="9" tint="-0.249977111117893"/>
        <bgColor theme="4" tint="0.79998168889431442"/>
      </patternFill>
    </fill>
    <fill>
      <patternFill patternType="solid">
        <fgColor rgb="FFF95207"/>
        <bgColor theme="4" tint="0.79998168889431442"/>
      </patternFill>
    </fill>
    <fill>
      <patternFill patternType="solid">
        <fgColor rgb="FFF95207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6600FF"/>
        <bgColor indexed="64"/>
      </patternFill>
    </fill>
    <fill>
      <patternFill patternType="solid">
        <fgColor rgb="FF00CC99"/>
        <bgColor indexed="64"/>
      </patternFill>
    </fill>
  </fills>
  <borders count="9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>
      <left/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/>
      <top style="medium">
        <color rgb="FFFF0000"/>
      </top>
      <bottom style="thin">
        <color rgb="FFFF0000"/>
      </bottom>
      <diagonal/>
    </border>
    <border>
      <left/>
      <right/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/>
      <right style="thin">
        <color rgb="FFFF0000"/>
      </right>
      <top/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/>
      <diagonal/>
    </border>
    <border>
      <left style="thin">
        <color rgb="FFFF0000"/>
      </left>
      <right style="thin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medium">
        <color rgb="FFFF0000"/>
      </right>
      <top/>
      <bottom style="thin">
        <color rgb="FFFF0000"/>
      </bottom>
      <diagonal/>
    </border>
    <border>
      <left/>
      <right/>
      <top style="medium">
        <color rgb="FFFF0000"/>
      </top>
      <bottom style="double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/>
      <bottom style="double">
        <color rgb="FFFF0000"/>
      </bottom>
      <diagonal/>
    </border>
    <border>
      <left style="thin">
        <color rgb="FFFF0000"/>
      </left>
      <right style="thin">
        <color rgb="FFFF0000"/>
      </right>
      <top/>
      <bottom style="double">
        <color rgb="FFFF0000"/>
      </bottom>
      <diagonal/>
    </border>
    <border>
      <left style="thin">
        <color rgb="FFFF0000"/>
      </left>
      <right style="medium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medium">
        <color rgb="FFFF0000"/>
      </bottom>
      <diagonal/>
    </border>
    <border>
      <left/>
      <right style="medium">
        <color rgb="FFFF0000"/>
      </right>
      <top style="double">
        <color rgb="FFFF0000"/>
      </top>
      <bottom style="medium">
        <color rgb="FFFF0000"/>
      </bottom>
      <diagonal/>
    </border>
    <border>
      <left style="medium">
        <color rgb="FFFF0000"/>
      </left>
      <right/>
      <top style="double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double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indexed="64"/>
      </bottom>
      <diagonal/>
    </border>
    <border>
      <left/>
      <right/>
      <top style="medium">
        <color theme="4"/>
      </top>
      <bottom style="medium">
        <color indexed="64"/>
      </bottom>
      <diagonal/>
    </border>
    <border>
      <left/>
      <right style="medium">
        <color indexed="64"/>
      </right>
      <top style="medium">
        <color theme="4"/>
      </top>
      <bottom style="medium">
        <color indexed="64"/>
      </bottom>
      <diagonal/>
    </border>
    <border>
      <left/>
      <right style="medium">
        <color theme="4"/>
      </right>
      <top style="medium">
        <color theme="4"/>
      </top>
      <bottom style="medium">
        <color indexed="64"/>
      </bottom>
      <diagonal/>
    </border>
    <border>
      <left/>
      <right style="medium">
        <color theme="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theme="4"/>
      </bottom>
      <diagonal/>
    </border>
    <border>
      <left style="medium">
        <color indexed="64"/>
      </left>
      <right/>
      <top/>
      <bottom style="medium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theme="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4">
    <xf numFmtId="0" fontId="0" fillId="0" borderId="0"/>
    <xf numFmtId="0" fontId="37" fillId="0" borderId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</cellStyleXfs>
  <cellXfs count="616">
    <xf numFmtId="0" fontId="0" fillId="0" borderId="0" xfId="0"/>
    <xf numFmtId="3" fontId="0" fillId="0" borderId="0" xfId="0" applyNumberFormat="1"/>
    <xf numFmtId="0" fontId="0" fillId="0" borderId="0" xfId="0" applyFill="1"/>
    <xf numFmtId="3" fontId="0" fillId="0" borderId="0" xfId="0" applyNumberFormat="1" applyFill="1"/>
    <xf numFmtId="0" fontId="1" fillId="9" borderId="2" xfId="0" applyFont="1" applyFill="1" applyBorder="1" applyAlignment="1">
      <alignment horizontal="left" wrapText="1"/>
    </xf>
    <xf numFmtId="3" fontId="1" fillId="9" borderId="2" xfId="0" applyNumberFormat="1" applyFont="1" applyFill="1" applyBorder="1" applyAlignment="1">
      <alignment wrapText="1"/>
    </xf>
    <xf numFmtId="0" fontId="0" fillId="0" borderId="0" xfId="0" applyFont="1"/>
    <xf numFmtId="0" fontId="3" fillId="13" borderId="0" xfId="0" applyFont="1" applyFill="1"/>
    <xf numFmtId="0" fontId="4" fillId="13" borderId="0" xfId="0" applyFont="1" applyFill="1"/>
    <xf numFmtId="0" fontId="5" fillId="13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Border="1"/>
    <xf numFmtId="0" fontId="8" fillId="0" borderId="0" xfId="0" applyFont="1"/>
    <xf numFmtId="0" fontId="6" fillId="0" borderId="0" xfId="0" applyFont="1" applyBorder="1"/>
    <xf numFmtId="0" fontId="9" fillId="0" borderId="0" xfId="0" applyFont="1" applyBorder="1"/>
    <xf numFmtId="0" fontId="10" fillId="0" borderId="0" xfId="0" applyFont="1" applyBorder="1"/>
    <xf numFmtId="0" fontId="11" fillId="0" borderId="0" xfId="0" applyFont="1" applyBorder="1"/>
    <xf numFmtId="0" fontId="5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0" fontId="14" fillId="0" borderId="0" xfId="0" applyFont="1" applyBorder="1" applyAlignment="1"/>
    <xf numFmtId="0" fontId="15" fillId="14" borderId="0" xfId="0" applyFont="1" applyFill="1"/>
    <xf numFmtId="0" fontId="16" fillId="14" borderId="0" xfId="0" applyFont="1" applyFill="1"/>
    <xf numFmtId="0" fontId="2" fillId="14" borderId="0" xfId="0" applyFont="1" applyFill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21" fillId="0" borderId="0" xfId="0" applyFont="1"/>
    <xf numFmtId="0" fontId="18" fillId="0" borderId="0" xfId="0" applyFont="1" applyFill="1"/>
    <xf numFmtId="0" fontId="22" fillId="7" borderId="0" xfId="0" applyFont="1" applyFill="1" applyBorder="1" applyAlignment="1"/>
    <xf numFmtId="0" fontId="12" fillId="7" borderId="0" xfId="0" applyFont="1" applyFill="1" applyBorder="1"/>
    <xf numFmtId="0" fontId="13" fillId="7" borderId="0" xfId="0" applyFont="1" applyFill="1" applyBorder="1"/>
    <xf numFmtId="0" fontId="14" fillId="7" borderId="0" xfId="0" applyFont="1" applyFill="1" applyBorder="1"/>
    <xf numFmtId="0" fontId="5" fillId="7" borderId="0" xfId="0" applyFont="1" applyFill="1" applyBorder="1"/>
    <xf numFmtId="0" fontId="5" fillId="7" borderId="0" xfId="0" applyFont="1" applyFill="1"/>
    <xf numFmtId="0" fontId="23" fillId="0" borderId="0" xfId="0" applyFont="1" applyBorder="1" applyAlignment="1"/>
    <xf numFmtId="0" fontId="24" fillId="0" borderId="0" xfId="0" applyFont="1" applyFill="1" applyBorder="1" applyAlignment="1"/>
    <xf numFmtId="0" fontId="24" fillId="0" borderId="0" xfId="0" applyFont="1" applyFill="1" applyBorder="1"/>
    <xf numFmtId="0" fontId="25" fillId="0" borderId="0" xfId="0" applyFont="1" applyFill="1" applyBorder="1"/>
    <xf numFmtId="0" fontId="18" fillId="0" borderId="0" xfId="0" applyFont="1" applyFill="1" applyBorder="1"/>
    <xf numFmtId="0" fontId="17" fillId="0" borderId="0" xfId="0" applyFont="1" applyFill="1" applyBorder="1"/>
    <xf numFmtId="0" fontId="26" fillId="0" borderId="0" xfId="0" applyFont="1" applyFill="1" applyBorder="1"/>
    <xf numFmtId="0" fontId="18" fillId="0" borderId="0" xfId="0" applyFont="1" applyBorder="1"/>
    <xf numFmtId="3" fontId="18" fillId="0" borderId="0" xfId="0" applyNumberFormat="1" applyFont="1" applyFill="1" applyBorder="1" applyAlignment="1"/>
    <xf numFmtId="0" fontId="24" fillId="0" borderId="8" xfId="0" applyFont="1" applyFill="1" applyBorder="1"/>
    <xf numFmtId="0" fontId="18" fillId="0" borderId="9" xfId="0" applyFont="1" applyFill="1" applyBorder="1"/>
    <xf numFmtId="0" fontId="5" fillId="0" borderId="10" xfId="0" applyFont="1" applyBorder="1"/>
    <xf numFmtId="0" fontId="25" fillId="0" borderId="9" xfId="0" applyFont="1" applyFill="1" applyBorder="1"/>
    <xf numFmtId="0" fontId="18" fillId="0" borderId="11" xfId="0" applyFont="1" applyBorder="1"/>
    <xf numFmtId="0" fontId="18" fillId="0" borderId="12" xfId="0" applyFont="1" applyBorder="1"/>
    <xf numFmtId="0" fontId="5" fillId="0" borderId="13" xfId="0" applyFont="1" applyBorder="1"/>
    <xf numFmtId="0" fontId="18" fillId="0" borderId="14" xfId="0" applyFont="1" applyBorder="1"/>
    <xf numFmtId="0" fontId="5" fillId="0" borderId="15" xfId="0" applyFont="1" applyBorder="1"/>
    <xf numFmtId="0" fontId="18" fillId="0" borderId="16" xfId="0" applyFont="1" applyBorder="1"/>
    <xf numFmtId="0" fontId="18" fillId="0" borderId="17" xfId="0" applyFont="1" applyBorder="1"/>
    <xf numFmtId="0" fontId="5" fillId="0" borderId="18" xfId="0" applyFont="1" applyBorder="1"/>
    <xf numFmtId="3" fontId="5" fillId="11" borderId="30" xfId="0" applyNumberFormat="1" applyFont="1" applyFill="1" applyBorder="1"/>
    <xf numFmtId="3" fontId="5" fillId="15" borderId="30" xfId="0" applyNumberFormat="1" applyFont="1" applyFill="1" applyBorder="1"/>
    <xf numFmtId="3" fontId="5" fillId="5" borderId="33" xfId="0" applyNumberFormat="1" applyFont="1" applyFill="1" applyBorder="1"/>
    <xf numFmtId="3" fontId="5" fillId="2" borderId="35" xfId="0" applyNumberFormat="1" applyFont="1" applyFill="1" applyBorder="1"/>
    <xf numFmtId="3" fontId="5" fillId="0" borderId="35" xfId="0" applyNumberFormat="1" applyFont="1" applyBorder="1"/>
    <xf numFmtId="3" fontId="5" fillId="0" borderId="37" xfId="0" applyNumberFormat="1" applyFont="1" applyBorder="1"/>
    <xf numFmtId="3" fontId="0" fillId="0" borderId="39" xfId="0" applyNumberFormat="1" applyBorder="1"/>
    <xf numFmtId="3" fontId="0" fillId="11" borderId="23" xfId="0" applyNumberFormat="1" applyFill="1" applyBorder="1"/>
    <xf numFmtId="3" fontId="0" fillId="15" borderId="23" xfId="0" applyNumberFormat="1" applyFill="1" applyBorder="1"/>
    <xf numFmtId="3" fontId="0" fillId="5" borderId="32" xfId="0" applyNumberFormat="1" applyFill="1" applyBorder="1"/>
    <xf numFmtId="3" fontId="0" fillId="2" borderId="20" xfId="0" applyNumberForma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0" fillId="0" borderId="24" xfId="0" applyNumberFormat="1" applyBorder="1"/>
    <xf numFmtId="3" fontId="0" fillId="0" borderId="43" xfId="0" applyNumberFormat="1" applyBorder="1"/>
    <xf numFmtId="3" fontId="0" fillId="11" borderId="32" xfId="0" applyNumberFormat="1" applyFill="1" applyBorder="1"/>
    <xf numFmtId="3" fontId="0" fillId="15" borderId="32" xfId="0" applyNumberFormat="1" applyFill="1" applyBorder="1"/>
    <xf numFmtId="3" fontId="0" fillId="2" borderId="44" xfId="0" applyNumberFormat="1" applyFill="1" applyBorder="1"/>
    <xf numFmtId="3" fontId="0" fillId="0" borderId="36" xfId="0" applyNumberFormat="1" applyBorder="1"/>
    <xf numFmtId="3" fontId="0" fillId="0" borderId="45" xfId="0" applyNumberFormat="1" applyBorder="1"/>
    <xf numFmtId="3" fontId="0" fillId="0" borderId="46" xfId="0" applyNumberFormat="1" applyBorder="1"/>
    <xf numFmtId="3" fontId="0" fillId="0" borderId="47" xfId="0" applyNumberFormat="1" applyBorder="1"/>
    <xf numFmtId="3" fontId="0" fillId="2" borderId="34" xfId="0" applyNumberFormat="1" applyFill="1" applyBorder="1"/>
    <xf numFmtId="3" fontId="0" fillId="0" borderId="49" xfId="0" applyNumberFormat="1" applyBorder="1"/>
    <xf numFmtId="3" fontId="0" fillId="0" borderId="50" xfId="0" applyNumberFormat="1" applyBorder="1"/>
    <xf numFmtId="3" fontId="0" fillId="0" borderId="51" xfId="0" applyNumberFormat="1" applyBorder="1"/>
    <xf numFmtId="3" fontId="0" fillId="11" borderId="29" xfId="0" applyNumberFormat="1" applyFill="1" applyBorder="1"/>
    <xf numFmtId="3" fontId="0" fillId="11" borderId="48" xfId="0" applyNumberFormat="1" applyFill="1" applyBorder="1"/>
    <xf numFmtId="3" fontId="0" fillId="15" borderId="29" xfId="0" applyNumberFormat="1" applyFill="1" applyBorder="1"/>
    <xf numFmtId="3" fontId="0" fillId="15" borderId="48" xfId="0" applyNumberFormat="1" applyFill="1" applyBorder="1"/>
    <xf numFmtId="3" fontId="0" fillId="5" borderId="29" xfId="0" applyNumberFormat="1" applyFill="1" applyBorder="1"/>
    <xf numFmtId="3" fontId="0" fillId="5" borderId="48" xfId="0" applyNumberFormat="1" applyFill="1" applyBorder="1"/>
    <xf numFmtId="3" fontId="0" fillId="2" borderId="52" xfId="0" applyNumberFormat="1" applyFill="1" applyBorder="1"/>
    <xf numFmtId="3" fontId="0" fillId="2" borderId="53" xfId="0" applyNumberFormat="1" applyFill="1" applyBorder="1"/>
    <xf numFmtId="3" fontId="0" fillId="0" borderId="52" xfId="0" applyNumberFormat="1" applyBorder="1"/>
    <xf numFmtId="3" fontId="0" fillId="0" borderId="54" xfId="0" applyNumberFormat="1" applyBorder="1"/>
    <xf numFmtId="3" fontId="0" fillId="0" borderId="53" xfId="0" applyNumberFormat="1" applyBorder="1"/>
    <xf numFmtId="3" fontId="0" fillId="0" borderId="55" xfId="0" applyNumberFormat="1" applyBorder="1"/>
    <xf numFmtId="0" fontId="5" fillId="0" borderId="9" xfId="0" applyFont="1" applyBorder="1"/>
    <xf numFmtId="0" fontId="5" fillId="0" borderId="12" xfId="0" applyFont="1" applyBorder="1"/>
    <xf numFmtId="0" fontId="5" fillId="0" borderId="17" xfId="0" applyFont="1" applyBorder="1"/>
    <xf numFmtId="0" fontId="28" fillId="0" borderId="56" xfId="0" applyFont="1" applyBorder="1" applyAlignment="1">
      <alignment wrapText="1"/>
    </xf>
    <xf numFmtId="0" fontId="28" fillId="0" borderId="57" xfId="0" applyFont="1" applyBorder="1" applyAlignment="1">
      <alignment wrapText="1"/>
    </xf>
    <xf numFmtId="0" fontId="5" fillId="0" borderId="58" xfId="0" applyFont="1" applyBorder="1"/>
    <xf numFmtId="0" fontId="5" fillId="0" borderId="5" xfId="0" applyFont="1" applyBorder="1"/>
    <xf numFmtId="0" fontId="5" fillId="0" borderId="59" xfId="0" applyFont="1" applyBorder="1"/>
    <xf numFmtId="0" fontId="5" fillId="0" borderId="6" xfId="0" applyFont="1" applyBorder="1"/>
    <xf numFmtId="0" fontId="5" fillId="0" borderId="60" xfId="0" applyFont="1" applyBorder="1"/>
    <xf numFmtId="0" fontId="5" fillId="0" borderId="7" xfId="0" applyFont="1" applyBorder="1"/>
    <xf numFmtId="0" fontId="1" fillId="0" borderId="0" xfId="0" applyFont="1" applyAlignment="1">
      <alignment horizontal="left" indent="1"/>
    </xf>
    <xf numFmtId="0" fontId="20" fillId="0" borderId="0" xfId="0" applyFont="1" applyFill="1" applyBorder="1"/>
    <xf numFmtId="0" fontId="19" fillId="0" borderId="0" xfId="0" applyFont="1" applyFill="1"/>
    <xf numFmtId="0" fontId="30" fillId="16" borderId="11" xfId="0" applyFont="1" applyFill="1" applyBorder="1"/>
    <xf numFmtId="0" fontId="31" fillId="16" borderId="12" xfId="0" applyFont="1" applyFill="1" applyBorder="1"/>
    <xf numFmtId="0" fontId="29" fillId="16" borderId="12" xfId="0" applyFont="1" applyFill="1" applyBorder="1"/>
    <xf numFmtId="0" fontId="29" fillId="16" borderId="13" xfId="0" applyFont="1" applyFill="1" applyBorder="1"/>
    <xf numFmtId="0" fontId="19" fillId="0" borderId="14" xfId="0" applyFont="1" applyFill="1" applyBorder="1"/>
    <xf numFmtId="0" fontId="0" fillId="0" borderId="0" xfId="0" applyFill="1" applyBorder="1"/>
    <xf numFmtId="0" fontId="0" fillId="0" borderId="15" xfId="0" applyFill="1" applyBorder="1"/>
    <xf numFmtId="0" fontId="33" fillId="0" borderId="14" xfId="0" applyFont="1" applyFill="1" applyBorder="1"/>
    <xf numFmtId="0" fontId="32" fillId="0" borderId="0" xfId="0" applyFont="1" applyBorder="1"/>
    <xf numFmtId="0" fontId="32" fillId="0" borderId="0" xfId="0" applyFont="1" applyFill="1" applyBorder="1"/>
    <xf numFmtId="0" fontId="19" fillId="0" borderId="16" xfId="0" applyFont="1" applyFill="1" applyBorder="1"/>
    <xf numFmtId="0" fontId="18" fillId="0" borderId="17" xfId="0" applyFont="1" applyFill="1" applyBorder="1"/>
    <xf numFmtId="0" fontId="0" fillId="0" borderId="17" xfId="0" applyFill="1" applyBorder="1"/>
    <xf numFmtId="0" fontId="0" fillId="0" borderId="18" xfId="0" applyFill="1" applyBorder="1"/>
    <xf numFmtId="3" fontId="1" fillId="5" borderId="62" xfId="0" applyNumberFormat="1" applyFont="1" applyFill="1" applyBorder="1" applyAlignment="1">
      <alignment horizontal="center"/>
    </xf>
    <xf numFmtId="3" fontId="0" fillId="8" borderId="0" xfId="0" applyNumberFormat="1" applyFont="1" applyFill="1" applyBorder="1"/>
    <xf numFmtId="3" fontId="0" fillId="8" borderId="0" xfId="0" applyNumberFormat="1" applyFill="1" applyBorder="1"/>
    <xf numFmtId="0" fontId="0" fillId="8" borderId="14" xfId="0" applyFont="1" applyFill="1" applyBorder="1" applyAlignment="1">
      <alignment horizontal="left" indent="1"/>
    </xf>
    <xf numFmtId="0" fontId="0" fillId="8" borderId="14" xfId="0" applyFill="1" applyBorder="1" applyAlignment="1">
      <alignment horizontal="left" indent="2"/>
    </xf>
    <xf numFmtId="0" fontId="0" fillId="17" borderId="14" xfId="0" applyFont="1" applyFill="1" applyBorder="1" applyAlignment="1">
      <alignment horizontal="left" indent="2"/>
    </xf>
    <xf numFmtId="3" fontId="0" fillId="17" borderId="0" xfId="0" applyNumberFormat="1" applyFont="1" applyFill="1" applyBorder="1"/>
    <xf numFmtId="3" fontId="0" fillId="6" borderId="2" xfId="0" applyNumberFormat="1" applyFont="1" applyFill="1" applyBorder="1"/>
    <xf numFmtId="3" fontId="0" fillId="6" borderId="0" xfId="0" applyNumberFormat="1" applyFont="1" applyFill="1" applyBorder="1" applyAlignment="1">
      <alignment horizontal="center"/>
    </xf>
    <xf numFmtId="3" fontId="0" fillId="6" borderId="0" xfId="0" applyNumberFormat="1" applyFill="1" applyBorder="1" applyAlignment="1">
      <alignment horizontal="center"/>
    </xf>
    <xf numFmtId="0" fontId="0" fillId="6" borderId="14" xfId="0" applyFont="1" applyFill="1" applyBorder="1" applyAlignment="1">
      <alignment horizontal="left" indent="1"/>
    </xf>
    <xf numFmtId="0" fontId="0" fillId="6" borderId="14" xfId="0" applyFont="1" applyFill="1" applyBorder="1" applyAlignment="1">
      <alignment horizontal="left" indent="2"/>
    </xf>
    <xf numFmtId="0" fontId="1" fillId="12" borderId="14" xfId="0" applyFont="1" applyFill="1" applyBorder="1" applyAlignment="1">
      <alignment horizontal="left" indent="1"/>
    </xf>
    <xf numFmtId="3" fontId="1" fillId="12" borderId="0" xfId="0" applyNumberFormat="1" applyFont="1" applyFill="1" applyBorder="1" applyAlignment="1">
      <alignment horizontal="center"/>
    </xf>
    <xf numFmtId="0" fontId="1" fillId="12" borderId="14" xfId="0" applyFont="1" applyFill="1" applyBorder="1" applyAlignment="1">
      <alignment horizontal="left" indent="2"/>
    </xf>
    <xf numFmtId="0" fontId="1" fillId="6" borderId="8" xfId="0" applyFont="1" applyFill="1" applyBorder="1" applyAlignment="1">
      <alignment horizontal="left" indent="1"/>
    </xf>
    <xf numFmtId="3" fontId="1" fillId="6" borderId="9" xfId="0" applyNumberFormat="1" applyFont="1" applyFill="1" applyBorder="1" applyAlignment="1">
      <alignment horizontal="center"/>
    </xf>
    <xf numFmtId="0" fontId="0" fillId="17" borderId="14" xfId="0" applyFont="1" applyFill="1" applyBorder="1" applyAlignment="1">
      <alignment horizontal="left" indent="1"/>
    </xf>
    <xf numFmtId="0" fontId="1" fillId="8" borderId="8" xfId="0" applyFont="1" applyFill="1" applyBorder="1" applyAlignment="1">
      <alignment horizontal="left" indent="1"/>
    </xf>
    <xf numFmtId="3" fontId="1" fillId="8" borderId="9" xfId="0" applyNumberFormat="1" applyFont="1" applyFill="1" applyBorder="1"/>
    <xf numFmtId="0" fontId="0" fillId="6" borderId="14" xfId="0" applyFill="1" applyBorder="1" applyAlignment="1">
      <alignment horizontal="left" indent="2"/>
    </xf>
    <xf numFmtId="166" fontId="0" fillId="0" borderId="0" xfId="0" applyNumberFormat="1"/>
    <xf numFmtId="3" fontId="0" fillId="7" borderId="0" xfId="0" applyNumberFormat="1" applyFill="1" applyBorder="1" applyAlignment="1">
      <alignment horizontal="center"/>
    </xf>
    <xf numFmtId="3" fontId="0" fillId="18" borderId="0" xfId="0" applyNumberFormat="1" applyFill="1" applyBorder="1" applyAlignment="1">
      <alignment horizontal="center"/>
    </xf>
    <xf numFmtId="0" fontId="0" fillId="7" borderId="14" xfId="0" applyFill="1" applyBorder="1" applyAlignment="1">
      <alignment horizontal="left" indent="2"/>
    </xf>
    <xf numFmtId="0" fontId="0" fillId="18" borderId="14" xfId="0" applyFill="1" applyBorder="1" applyAlignment="1">
      <alignment horizontal="left" indent="2"/>
    </xf>
    <xf numFmtId="3" fontId="0" fillId="4" borderId="0" xfId="0" applyNumberFormat="1" applyFill="1" applyBorder="1" applyAlignment="1">
      <alignment horizontal="center"/>
    </xf>
    <xf numFmtId="0" fontId="0" fillId="4" borderId="14" xfId="0" applyFill="1" applyBorder="1" applyAlignment="1">
      <alignment horizontal="left" indent="2"/>
    </xf>
    <xf numFmtId="0" fontId="1" fillId="19" borderId="14" xfId="0" applyFont="1" applyFill="1" applyBorder="1" applyAlignment="1">
      <alignment horizontal="left" indent="2"/>
    </xf>
    <xf numFmtId="3" fontId="1" fillId="19" borderId="0" xfId="0" applyNumberFormat="1" applyFont="1" applyFill="1" applyBorder="1" applyAlignment="1">
      <alignment horizontal="center"/>
    </xf>
    <xf numFmtId="166" fontId="0" fillId="0" borderId="0" xfId="0" applyNumberFormat="1" applyFill="1"/>
    <xf numFmtId="3" fontId="1" fillId="20" borderId="0" xfId="0" applyNumberFormat="1" applyFont="1" applyFill="1" applyBorder="1" applyAlignment="1">
      <alignment horizontal="center"/>
    </xf>
    <xf numFmtId="3" fontId="1" fillId="21" borderId="0" xfId="0" applyNumberFormat="1" applyFont="1" applyFill="1" applyBorder="1" applyAlignment="1">
      <alignment horizontal="center"/>
    </xf>
    <xf numFmtId="3" fontId="0" fillId="21" borderId="0" xfId="0" applyNumberFormat="1" applyFill="1" applyBorder="1" applyAlignment="1">
      <alignment horizontal="center"/>
    </xf>
    <xf numFmtId="3" fontId="1" fillId="21" borderId="61" xfId="0" applyNumberFormat="1" applyFont="1" applyFill="1" applyBorder="1"/>
    <xf numFmtId="0" fontId="0" fillId="21" borderId="14" xfId="0" applyFill="1" applyBorder="1" applyAlignment="1">
      <alignment horizontal="left" indent="2"/>
    </xf>
    <xf numFmtId="0" fontId="1" fillId="20" borderId="14" xfId="0" applyFont="1" applyFill="1" applyBorder="1" applyAlignment="1">
      <alignment horizontal="left" indent="2"/>
    </xf>
    <xf numFmtId="3" fontId="0" fillId="10" borderId="0" xfId="0" applyNumberFormat="1" applyFill="1" applyBorder="1" applyAlignment="1">
      <alignment horizontal="center"/>
    </xf>
    <xf numFmtId="3" fontId="1" fillId="22" borderId="0" xfId="0" applyNumberFormat="1" applyFont="1" applyFill="1" applyBorder="1" applyAlignment="1">
      <alignment horizontal="center"/>
    </xf>
    <xf numFmtId="3" fontId="1" fillId="10" borderId="61" xfId="0" applyNumberFormat="1" applyFont="1" applyFill="1" applyBorder="1"/>
    <xf numFmtId="0" fontId="0" fillId="10" borderId="14" xfId="0" applyFill="1" applyBorder="1" applyAlignment="1">
      <alignment horizontal="left" indent="2"/>
    </xf>
    <xf numFmtId="0" fontId="1" fillId="22" borderId="14" xfId="0" applyFont="1" applyFill="1" applyBorder="1" applyAlignment="1">
      <alignment horizontal="left" indent="2"/>
    </xf>
    <xf numFmtId="3" fontId="0" fillId="23" borderId="0" xfId="0" applyNumberFormat="1" applyFont="1" applyFill="1" applyBorder="1" applyAlignment="1">
      <alignment horizontal="center"/>
    </xf>
    <xf numFmtId="3" fontId="0" fillId="3" borderId="0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left" indent="1"/>
    </xf>
    <xf numFmtId="0" fontId="0" fillId="23" borderId="14" xfId="0" applyFont="1" applyFill="1" applyBorder="1" applyAlignment="1">
      <alignment horizontal="left" indent="1"/>
    </xf>
    <xf numFmtId="3" fontId="0" fillId="8" borderId="2" xfId="0" applyNumberFormat="1" applyFont="1" applyFill="1" applyBorder="1"/>
    <xf numFmtId="3" fontId="1" fillId="4" borderId="61" xfId="0" applyNumberFormat="1" applyFont="1" applyFill="1" applyBorder="1"/>
    <xf numFmtId="0" fontId="1" fillId="18" borderId="14" xfId="0" applyFont="1" applyFill="1" applyBorder="1" applyAlignment="1">
      <alignment horizontal="left" indent="2"/>
    </xf>
    <xf numFmtId="3" fontId="1" fillId="18" borderId="0" xfId="0" applyNumberFormat="1" applyFont="1" applyFill="1" applyBorder="1" applyAlignment="1">
      <alignment horizontal="center"/>
    </xf>
    <xf numFmtId="3" fontId="1" fillId="4" borderId="9" xfId="0" applyNumberFormat="1" applyFont="1" applyFill="1" applyBorder="1" applyAlignment="1">
      <alignment horizontal="center"/>
    </xf>
    <xf numFmtId="0" fontId="1" fillId="7" borderId="8" xfId="0" applyFont="1" applyFill="1" applyBorder="1" applyAlignment="1">
      <alignment horizontal="left" indent="1"/>
    </xf>
    <xf numFmtId="3" fontId="1" fillId="7" borderId="9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left" indent="1"/>
    </xf>
    <xf numFmtId="0" fontId="1" fillId="21" borderId="8" xfId="0" applyFont="1" applyFill="1" applyBorder="1" applyAlignment="1">
      <alignment horizontal="left" indent="1"/>
    </xf>
    <xf numFmtId="3" fontId="1" fillId="21" borderId="9" xfId="0" applyNumberFormat="1" applyFont="1" applyFill="1" applyBorder="1" applyAlignment="1">
      <alignment horizontal="center"/>
    </xf>
    <xf numFmtId="0" fontId="1" fillId="10" borderId="8" xfId="0" applyFont="1" applyFill="1" applyBorder="1" applyAlignment="1">
      <alignment horizontal="left" indent="1"/>
    </xf>
    <xf numFmtId="3" fontId="1" fillId="10" borderId="9" xfId="0" applyNumberFormat="1" applyFont="1" applyFill="1" applyBorder="1" applyAlignment="1">
      <alignment horizontal="center"/>
    </xf>
    <xf numFmtId="3" fontId="1" fillId="3" borderId="0" xfId="0" applyNumberFormat="1" applyFont="1" applyFill="1" applyBorder="1" applyAlignment="1">
      <alignment horizontal="center"/>
    </xf>
    <xf numFmtId="0" fontId="0" fillId="23" borderId="8" xfId="0" applyFont="1" applyFill="1" applyBorder="1" applyAlignment="1">
      <alignment horizontal="left" indent="1"/>
    </xf>
    <xf numFmtId="3" fontId="0" fillId="23" borderId="9" xfId="0" applyNumberFormat="1" applyFont="1" applyFill="1" applyBorder="1" applyAlignment="1">
      <alignment horizontal="center"/>
    </xf>
    <xf numFmtId="3" fontId="5" fillId="0" borderId="38" xfId="0" applyNumberFormat="1" applyFont="1" applyBorder="1"/>
    <xf numFmtId="0" fontId="1" fillId="5" borderId="2" xfId="0" applyFont="1" applyFill="1" applyBorder="1" applyAlignment="1">
      <alignment horizontal="left" wrapText="1"/>
    </xf>
    <xf numFmtId="3" fontId="0" fillId="5" borderId="2" xfId="0" applyNumberFormat="1" applyFont="1" applyFill="1" applyBorder="1"/>
    <xf numFmtId="3" fontId="0" fillId="8" borderId="61" xfId="0" applyNumberFormat="1" applyFont="1" applyFill="1" applyBorder="1"/>
    <xf numFmtId="3" fontId="0" fillId="8" borderId="57" xfId="0" applyNumberFormat="1" applyFont="1" applyFill="1" applyBorder="1"/>
    <xf numFmtId="3" fontId="0" fillId="17" borderId="3" xfId="0" applyNumberFormat="1" applyFont="1" applyFill="1" applyBorder="1"/>
    <xf numFmtId="3" fontId="0" fillId="17" borderId="2" xfId="0" applyNumberFormat="1" applyFont="1" applyFill="1" applyBorder="1"/>
    <xf numFmtId="3" fontId="0" fillId="6" borderId="56" xfId="0" applyNumberFormat="1" applyFont="1" applyFill="1" applyBorder="1"/>
    <xf numFmtId="3" fontId="0" fillId="6" borderId="61" xfId="0" applyNumberFormat="1" applyFont="1" applyFill="1" applyBorder="1"/>
    <xf numFmtId="3" fontId="0" fillId="6" borderId="57" xfId="0" applyNumberFormat="1" applyFont="1" applyFill="1" applyBorder="1"/>
    <xf numFmtId="3" fontId="1" fillId="12" borderId="2" xfId="0" applyNumberFormat="1" applyFont="1" applyFill="1" applyBorder="1"/>
    <xf numFmtId="3" fontId="1" fillId="12" borderId="3" xfId="0" applyNumberFormat="1" applyFont="1" applyFill="1" applyBorder="1"/>
    <xf numFmtId="3" fontId="0" fillId="7" borderId="56" xfId="0" applyNumberFormat="1" applyFont="1" applyFill="1" applyBorder="1"/>
    <xf numFmtId="3" fontId="0" fillId="7" borderId="61" xfId="0" applyNumberFormat="1" applyFont="1" applyFill="1" applyBorder="1"/>
    <xf numFmtId="3" fontId="0" fillId="7" borderId="57" xfId="0" applyNumberFormat="1" applyFont="1" applyFill="1" applyBorder="1"/>
    <xf numFmtId="3" fontId="1" fillId="18" borderId="3" xfId="0" applyNumberFormat="1" applyFont="1" applyFill="1" applyBorder="1"/>
    <xf numFmtId="3" fontId="1" fillId="18" borderId="2" xfId="0" applyNumberFormat="1" applyFont="1" applyFill="1" applyBorder="1"/>
    <xf numFmtId="3" fontId="0" fillId="4" borderId="2" xfId="0" applyNumberFormat="1" applyFont="1" applyFill="1" applyBorder="1"/>
    <xf numFmtId="3" fontId="1" fillId="4" borderId="56" xfId="0" applyNumberFormat="1" applyFont="1" applyFill="1" applyBorder="1"/>
    <xf numFmtId="3" fontId="1" fillId="4" borderId="57" xfId="0" applyNumberFormat="1" applyFont="1" applyFill="1" applyBorder="1"/>
    <xf numFmtId="3" fontId="1" fillId="19" borderId="3" xfId="0" applyNumberFormat="1" applyFont="1" applyFill="1" applyBorder="1"/>
    <xf numFmtId="3" fontId="1" fillId="19" borderId="2" xfId="0" applyNumberFormat="1" applyFont="1" applyFill="1" applyBorder="1"/>
    <xf numFmtId="3" fontId="0" fillId="21" borderId="2" xfId="0" applyNumberFormat="1" applyFont="1" applyFill="1" applyBorder="1"/>
    <xf numFmtId="3" fontId="1" fillId="21" borderId="56" xfId="0" applyNumberFormat="1" applyFont="1" applyFill="1" applyBorder="1"/>
    <xf numFmtId="3" fontId="1" fillId="21" borderId="57" xfId="0" applyNumberFormat="1" applyFont="1" applyFill="1" applyBorder="1"/>
    <xf numFmtId="3" fontId="1" fillId="20" borderId="2" xfId="0" applyNumberFormat="1" applyFont="1" applyFill="1" applyBorder="1"/>
    <xf numFmtId="3" fontId="1" fillId="20" borderId="65" xfId="0" applyNumberFormat="1" applyFont="1" applyFill="1" applyBorder="1"/>
    <xf numFmtId="3" fontId="1" fillId="20" borderId="62" xfId="0" applyNumberFormat="1" applyFont="1" applyFill="1" applyBorder="1"/>
    <xf numFmtId="3" fontId="1" fillId="20" borderId="66" xfId="0" applyNumberFormat="1" applyFont="1" applyFill="1" applyBorder="1"/>
    <xf numFmtId="3" fontId="0" fillId="21" borderId="67" xfId="0" applyNumberFormat="1" applyFont="1" applyFill="1" applyBorder="1"/>
    <xf numFmtId="3" fontId="0" fillId="21" borderId="64" xfId="0" applyNumberFormat="1" applyFont="1" applyFill="1" applyBorder="1"/>
    <xf numFmtId="3" fontId="1" fillId="20" borderId="67" xfId="0" applyNumberFormat="1" applyFont="1" applyFill="1" applyBorder="1"/>
    <xf numFmtId="3" fontId="1" fillId="20" borderId="64" xfId="0" applyNumberFormat="1" applyFont="1" applyFill="1" applyBorder="1"/>
    <xf numFmtId="3" fontId="0" fillId="21" borderId="60" xfId="0" applyNumberFormat="1" applyFont="1" applyFill="1" applyBorder="1"/>
    <xf numFmtId="3" fontId="0" fillId="21" borderId="68" xfId="0" applyNumberFormat="1" applyFont="1" applyFill="1" applyBorder="1"/>
    <xf numFmtId="3" fontId="0" fillId="21" borderId="7" xfId="0" applyNumberFormat="1" applyFont="1" applyFill="1" applyBorder="1"/>
    <xf numFmtId="3" fontId="0" fillId="10" borderId="2" xfId="0" applyNumberFormat="1" applyFont="1" applyFill="1" applyBorder="1"/>
    <xf numFmtId="3" fontId="1" fillId="10" borderId="56" xfId="0" applyNumberFormat="1" applyFont="1" applyFill="1" applyBorder="1"/>
    <xf numFmtId="3" fontId="1" fillId="10" borderId="57" xfId="0" applyNumberFormat="1" applyFont="1" applyFill="1" applyBorder="1"/>
    <xf numFmtId="3" fontId="1" fillId="22" borderId="2" xfId="0" applyNumberFormat="1" applyFont="1" applyFill="1" applyBorder="1"/>
    <xf numFmtId="3" fontId="0" fillId="22" borderId="65" xfId="0" applyNumberFormat="1" applyFont="1" applyFill="1" applyBorder="1"/>
    <xf numFmtId="3" fontId="0" fillId="22" borderId="62" xfId="0" applyNumberFormat="1" applyFont="1" applyFill="1" applyBorder="1"/>
    <xf numFmtId="3" fontId="0" fillId="22" borderId="66" xfId="0" applyNumberFormat="1" applyFont="1" applyFill="1" applyBorder="1"/>
    <xf numFmtId="3" fontId="0" fillId="10" borderId="67" xfId="0" applyNumberFormat="1" applyFont="1" applyFill="1" applyBorder="1"/>
    <xf numFmtId="3" fontId="0" fillId="10" borderId="64" xfId="0" applyNumberFormat="1" applyFont="1" applyFill="1" applyBorder="1"/>
    <xf numFmtId="3" fontId="1" fillId="22" borderId="67" xfId="0" applyNumberFormat="1" applyFont="1" applyFill="1" applyBorder="1"/>
    <xf numFmtId="3" fontId="1" fillId="22" borderId="64" xfId="0" applyNumberFormat="1" applyFont="1" applyFill="1" applyBorder="1"/>
    <xf numFmtId="3" fontId="0" fillId="10" borderId="60" xfId="0" applyNumberFormat="1" applyFont="1" applyFill="1" applyBorder="1"/>
    <xf numFmtId="3" fontId="0" fillId="10" borderId="68" xfId="0" applyNumberFormat="1" applyFont="1" applyFill="1" applyBorder="1"/>
    <xf numFmtId="3" fontId="0" fillId="10" borderId="7" xfId="0" applyNumberFormat="1" applyFont="1" applyFill="1" applyBorder="1"/>
    <xf numFmtId="3" fontId="1" fillId="23" borderId="56" xfId="0" applyNumberFormat="1" applyFont="1" applyFill="1" applyBorder="1"/>
    <xf numFmtId="3" fontId="1" fillId="23" borderId="61" xfId="0" applyNumberFormat="1" applyFont="1" applyFill="1" applyBorder="1"/>
    <xf numFmtId="3" fontId="1" fillId="23" borderId="57" xfId="0" applyNumberFormat="1" applyFont="1" applyFill="1" applyBorder="1"/>
    <xf numFmtId="3" fontId="0" fillId="23" borderId="2" xfId="0" applyNumberFormat="1" applyFont="1" applyFill="1" applyBorder="1"/>
    <xf numFmtId="3" fontId="0" fillId="3" borderId="62" xfId="0" applyNumberFormat="1" applyFont="1" applyFill="1" applyBorder="1"/>
    <xf numFmtId="3" fontId="0" fillId="3" borderId="66" xfId="0" applyNumberFormat="1" applyFont="1" applyFill="1" applyBorder="1"/>
    <xf numFmtId="3" fontId="0" fillId="23" borderId="64" xfId="0" applyNumberFormat="1" applyFont="1" applyFill="1" applyBorder="1"/>
    <xf numFmtId="0" fontId="0" fillId="3" borderId="16" xfId="0" applyFont="1" applyFill="1" applyBorder="1" applyAlignment="1">
      <alignment horizontal="left" indent="1"/>
    </xf>
    <xf numFmtId="3" fontId="0" fillId="3" borderId="68" xfId="0" applyNumberFormat="1" applyFont="1" applyFill="1" applyBorder="1"/>
    <xf numFmtId="3" fontId="0" fillId="3" borderId="7" xfId="0" applyNumberFormat="1" applyFont="1" applyFill="1" applyBorder="1"/>
    <xf numFmtId="0" fontId="0" fillId="0" borderId="14" xfId="0" applyFont="1" applyFill="1" applyBorder="1" applyAlignment="1">
      <alignment horizontal="left" indent="1"/>
    </xf>
    <xf numFmtId="0" fontId="0" fillId="0" borderId="14" xfId="0" applyFont="1" applyFill="1" applyBorder="1" applyAlignment="1">
      <alignment horizontal="left" indent="2"/>
    </xf>
    <xf numFmtId="0" fontId="0" fillId="0" borderId="14" xfId="0" applyFill="1" applyBorder="1" applyAlignment="1">
      <alignment horizontal="left" indent="2"/>
    </xf>
    <xf numFmtId="0" fontId="0" fillId="0" borderId="0" xfId="0" applyFont="1" applyFill="1" applyBorder="1" applyAlignment="1">
      <alignment horizontal="left" indent="1"/>
    </xf>
    <xf numFmtId="0" fontId="0" fillId="0" borderId="0" xfId="0" applyFont="1" applyFill="1" applyBorder="1" applyAlignment="1"/>
    <xf numFmtId="0" fontId="18" fillId="0" borderId="0" xfId="0" applyFont="1" applyBorder="1" applyAlignment="1"/>
    <xf numFmtId="0" fontId="34" fillId="0" borderId="14" xfId="0" applyFont="1" applyFill="1" applyBorder="1"/>
    <xf numFmtId="0" fontId="0" fillId="0" borderId="0" xfId="0" applyFont="1" applyFill="1" applyBorder="1"/>
    <xf numFmtId="0" fontId="34" fillId="0" borderId="0" xfId="0" applyFont="1" applyFill="1" applyBorder="1"/>
    <xf numFmtId="0" fontId="34" fillId="0" borderId="0" xfId="0" applyFont="1" applyBorder="1"/>
    <xf numFmtId="0" fontId="0" fillId="0" borderId="0" xfId="0" applyFill="1" applyBorder="1" applyAlignment="1">
      <alignment horizontal="left" indent="2"/>
    </xf>
    <xf numFmtId="0" fontId="35" fillId="0" borderId="0" xfId="0" applyFont="1" applyFill="1" applyBorder="1"/>
    <xf numFmtId="0" fontId="0" fillId="0" borderId="0" xfId="0" applyFont="1" applyFill="1" applyBorder="1" applyAlignment="1">
      <alignment horizontal="left" indent="2"/>
    </xf>
    <xf numFmtId="0" fontId="20" fillId="24" borderId="69" xfId="0" applyFont="1" applyFill="1" applyBorder="1"/>
    <xf numFmtId="0" fontId="18" fillId="24" borderId="70" xfId="0" applyFont="1" applyFill="1" applyBorder="1"/>
    <xf numFmtId="0" fontId="0" fillId="24" borderId="70" xfId="0" applyFill="1" applyBorder="1"/>
    <xf numFmtId="0" fontId="0" fillId="24" borderId="71" xfId="0" applyFill="1" applyBorder="1"/>
    <xf numFmtId="0" fontId="18" fillId="0" borderId="72" xfId="0" applyFont="1" applyBorder="1"/>
    <xf numFmtId="0" fontId="21" fillId="0" borderId="0" xfId="0" applyFont="1" applyBorder="1"/>
    <xf numFmtId="0" fontId="0" fillId="0" borderId="0" xfId="0" applyFont="1" applyBorder="1"/>
    <xf numFmtId="0" fontId="0" fillId="0" borderId="73" xfId="0" applyFont="1" applyBorder="1"/>
    <xf numFmtId="0" fontId="0" fillId="0" borderId="0" xfId="0" applyBorder="1"/>
    <xf numFmtId="0" fontId="0" fillId="0" borderId="73" xfId="0" applyBorder="1"/>
    <xf numFmtId="0" fontId="20" fillId="24" borderId="72" xfId="0" applyFont="1" applyFill="1" applyBorder="1"/>
    <xf numFmtId="0" fontId="18" fillId="24" borderId="0" xfId="0" applyFont="1" applyFill="1" applyBorder="1"/>
    <xf numFmtId="0" fontId="0" fillId="24" borderId="0" xfId="0" applyFill="1" applyBorder="1"/>
    <xf numFmtId="0" fontId="0" fillId="24" borderId="73" xfId="0" applyFill="1" applyBorder="1"/>
    <xf numFmtId="0" fontId="20" fillId="0" borderId="72" xfId="0" applyFont="1" applyBorder="1"/>
    <xf numFmtId="0" fontId="0" fillId="0" borderId="72" xfId="0" applyBorder="1"/>
    <xf numFmtId="0" fontId="14" fillId="0" borderId="74" xfId="0" applyFont="1" applyBorder="1" applyAlignment="1"/>
    <xf numFmtId="0" fontId="12" fillId="0" borderId="75" xfId="0" applyFont="1" applyBorder="1"/>
    <xf numFmtId="0" fontId="13" fillId="0" borderId="75" xfId="0" applyFont="1" applyBorder="1"/>
    <xf numFmtId="0" fontId="14" fillId="0" borderId="75" xfId="0" applyFont="1" applyBorder="1"/>
    <xf numFmtId="0" fontId="5" fillId="0" borderId="75" xfId="0" applyFont="1" applyBorder="1"/>
    <xf numFmtId="0" fontId="5" fillId="0" borderId="76" xfId="0" applyFont="1" applyBorder="1"/>
    <xf numFmtId="3" fontId="0" fillId="0" borderId="0" xfId="0" applyNumberFormat="1" applyFont="1" applyFill="1" applyBorder="1"/>
    <xf numFmtId="166" fontId="0" fillId="0" borderId="11" xfId="0" applyNumberFormat="1" applyFill="1" applyBorder="1"/>
    <xf numFmtId="166" fontId="0" fillId="0" borderId="13" xfId="0" applyNumberFormat="1" applyFill="1" applyBorder="1"/>
    <xf numFmtId="166" fontId="0" fillId="0" borderId="14" xfId="0" applyNumberFormat="1" applyFill="1" applyBorder="1"/>
    <xf numFmtId="166" fontId="0" fillId="0" borderId="15" xfId="0" applyNumberFormat="1" applyFill="1" applyBorder="1"/>
    <xf numFmtId="3" fontId="0" fillId="0" borderId="0" xfId="0" applyNumberFormat="1" applyFill="1" applyBorder="1"/>
    <xf numFmtId="166" fontId="0" fillId="0" borderId="16" xfId="0" applyNumberFormat="1" applyFill="1" applyBorder="1"/>
    <xf numFmtId="166" fontId="0" fillId="0" borderId="18" xfId="0" applyNumberFormat="1" applyFill="1" applyBorder="1"/>
    <xf numFmtId="3" fontId="1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center"/>
    </xf>
    <xf numFmtId="166" fontId="1" fillId="0" borderId="14" xfId="0" applyNumberFormat="1" applyFont="1" applyFill="1" applyBorder="1"/>
    <xf numFmtId="166" fontId="1" fillId="0" borderId="15" xfId="0" applyNumberFormat="1" applyFont="1" applyFill="1" applyBorder="1"/>
    <xf numFmtId="3" fontId="0" fillId="0" borderId="0" xfId="0" applyNumberFormat="1" applyFont="1" applyFill="1" applyBorder="1" applyAlignment="1">
      <alignment horizontal="center"/>
    </xf>
    <xf numFmtId="0" fontId="1" fillId="0" borderId="14" xfId="0" applyFont="1" applyFill="1" applyBorder="1" applyAlignment="1">
      <alignment horizontal="left" indent="2"/>
    </xf>
    <xf numFmtId="3" fontId="0" fillId="0" borderId="0" xfId="0" applyNumberFormat="1" applyFill="1" applyBorder="1" applyAlignment="1">
      <alignment horizontal="center"/>
    </xf>
    <xf numFmtId="3" fontId="1" fillId="0" borderId="15" xfId="0" applyNumberFormat="1" applyFont="1" applyFill="1" applyBorder="1" applyAlignment="1">
      <alignment horizontal="center"/>
    </xf>
    <xf numFmtId="166" fontId="1" fillId="0" borderId="0" xfId="0" applyNumberFormat="1" applyFont="1" applyFill="1" applyBorder="1"/>
    <xf numFmtId="3" fontId="0" fillId="0" borderId="15" xfId="0" applyNumberFormat="1" applyFill="1" applyBorder="1" applyAlignment="1">
      <alignment horizontal="center"/>
    </xf>
    <xf numFmtId="166" fontId="0" fillId="0" borderId="0" xfId="0" applyNumberFormat="1" applyFill="1" applyBorder="1"/>
    <xf numFmtId="166" fontId="1" fillId="0" borderId="11" xfId="0" applyNumberFormat="1" applyFont="1" applyFill="1" applyBorder="1" applyAlignment="1">
      <alignment horizontal="center"/>
    </xf>
    <xf numFmtId="166" fontId="1" fillId="0" borderId="13" xfId="0" applyNumberFormat="1" applyFont="1" applyFill="1" applyBorder="1" applyAlignment="1">
      <alignment horizontal="center"/>
    </xf>
    <xf numFmtId="166" fontId="0" fillId="0" borderId="14" xfId="0" applyNumberFormat="1" applyFill="1" applyBorder="1" applyAlignment="1">
      <alignment horizontal="center"/>
    </xf>
    <xf numFmtId="166" fontId="0" fillId="0" borderId="15" xfId="0" applyNumberFormat="1" applyFill="1" applyBorder="1" applyAlignment="1">
      <alignment horizontal="center"/>
    </xf>
    <xf numFmtId="166" fontId="1" fillId="0" borderId="14" xfId="0" applyNumberFormat="1" applyFont="1" applyFill="1" applyBorder="1" applyAlignment="1">
      <alignment horizontal="center"/>
    </xf>
    <xf numFmtId="166" fontId="1" fillId="0" borderId="15" xfId="0" applyNumberFormat="1" applyFont="1" applyFill="1" applyBorder="1" applyAlignment="1">
      <alignment horizontal="center"/>
    </xf>
    <xf numFmtId="166" fontId="0" fillId="0" borderId="11" xfId="0" applyNumberFormat="1" applyFill="1" applyBorder="1" applyAlignment="1">
      <alignment horizontal="center"/>
    </xf>
    <xf numFmtId="166" fontId="0" fillId="0" borderId="13" xfId="0" applyNumberFormat="1" applyFill="1" applyBorder="1" applyAlignment="1">
      <alignment horizontal="center"/>
    </xf>
    <xf numFmtId="3" fontId="0" fillId="0" borderId="15" xfId="0" applyNumberFormat="1" applyFont="1" applyFill="1" applyBorder="1" applyAlignment="1">
      <alignment horizontal="center"/>
    </xf>
    <xf numFmtId="166" fontId="0" fillId="0" borderId="14" xfId="0" applyNumberFormat="1" applyFont="1" applyFill="1" applyBorder="1" applyAlignment="1">
      <alignment horizontal="center"/>
    </xf>
    <xf numFmtId="0" fontId="1" fillId="25" borderId="8" xfId="0" applyFont="1" applyFill="1" applyBorder="1" applyAlignment="1">
      <alignment horizontal="left" indent="1"/>
    </xf>
    <xf numFmtId="3" fontId="1" fillId="25" borderId="9" xfId="0" applyNumberFormat="1" applyFont="1" applyFill="1" applyBorder="1"/>
    <xf numFmtId="3" fontId="1" fillId="25" borderId="9" xfId="0" applyNumberFormat="1" applyFont="1" applyFill="1" applyBorder="1" applyAlignment="1">
      <alignment horizontal="center"/>
    </xf>
    <xf numFmtId="0" fontId="0" fillId="25" borderId="8" xfId="0" applyFont="1" applyFill="1" applyBorder="1" applyAlignment="1">
      <alignment horizontal="left" indent="1"/>
    </xf>
    <xf numFmtId="3" fontId="0" fillId="25" borderId="9" xfId="0" applyNumberFormat="1" applyFont="1" applyFill="1" applyBorder="1"/>
    <xf numFmtId="3" fontId="1" fillId="25" borderId="10" xfId="0" applyNumberFormat="1" applyFont="1" applyFill="1" applyBorder="1" applyAlignment="1">
      <alignment horizontal="center"/>
    </xf>
    <xf numFmtId="166" fontId="1" fillId="0" borderId="81" xfId="0" applyNumberFormat="1" applyFont="1" applyFill="1" applyBorder="1" applyAlignment="1">
      <alignment horizontal="center"/>
    </xf>
    <xf numFmtId="0" fontId="0" fillId="0" borderId="72" xfId="0" applyFont="1" applyFill="1" applyBorder="1" applyAlignment="1">
      <alignment horizontal="left" indent="1"/>
    </xf>
    <xf numFmtId="166" fontId="0" fillId="0" borderId="73" xfId="0" applyNumberFormat="1" applyFont="1" applyFill="1" applyBorder="1" applyAlignment="1">
      <alignment horizontal="center"/>
    </xf>
    <xf numFmtId="0" fontId="0" fillId="0" borderId="74" xfId="0" applyFont="1" applyFill="1" applyBorder="1" applyAlignment="1">
      <alignment horizontal="left" indent="1"/>
    </xf>
    <xf numFmtId="3" fontId="0" fillId="0" borderId="75" xfId="0" applyNumberFormat="1" applyFont="1" applyFill="1" applyBorder="1"/>
    <xf numFmtId="3" fontId="0" fillId="0" borderId="75" xfId="0" applyNumberFormat="1" applyFont="1" applyFill="1" applyBorder="1" applyAlignment="1">
      <alignment horizontal="center"/>
    </xf>
    <xf numFmtId="3" fontId="0" fillId="0" borderId="82" xfId="0" applyNumberFormat="1" applyFont="1" applyFill="1" applyBorder="1" applyAlignment="1">
      <alignment horizontal="center"/>
    </xf>
    <xf numFmtId="166" fontId="0" fillId="0" borderId="83" xfId="0" applyNumberFormat="1" applyFont="1" applyFill="1" applyBorder="1" applyAlignment="1">
      <alignment horizontal="center"/>
    </xf>
    <xf numFmtId="166" fontId="0" fillId="0" borderId="76" xfId="0" applyNumberFormat="1" applyFont="1" applyFill="1" applyBorder="1" applyAlignment="1">
      <alignment horizontal="center"/>
    </xf>
    <xf numFmtId="0" fontId="39" fillId="27" borderId="59" xfId="1" applyFont="1" applyFill="1" applyBorder="1" applyAlignment="1">
      <alignment horizontal="left" vertical="center" wrapText="1"/>
    </xf>
    <xf numFmtId="0" fontId="39" fillId="27" borderId="1" xfId="1" applyFont="1" applyFill="1" applyBorder="1" applyAlignment="1">
      <alignment horizontal="left" vertical="center" wrapText="1"/>
    </xf>
    <xf numFmtId="0" fontId="39" fillId="27" borderId="6" xfId="1" applyFont="1" applyFill="1" applyBorder="1" applyAlignment="1">
      <alignment horizontal="left" vertical="center" wrapText="1"/>
    </xf>
    <xf numFmtId="0" fontId="39" fillId="2" borderId="59" xfId="1" applyFont="1" applyFill="1" applyBorder="1" applyAlignment="1">
      <alignment horizontal="left" vertical="center" wrapText="1"/>
    </xf>
    <xf numFmtId="0" fontId="39" fillId="2" borderId="1" xfId="1" applyFont="1" applyFill="1" applyBorder="1" applyAlignment="1">
      <alignment horizontal="left" vertical="center" wrapText="1"/>
    </xf>
    <xf numFmtId="0" fontId="39" fillId="2" borderId="6" xfId="1" applyFont="1" applyFill="1" applyBorder="1" applyAlignment="1">
      <alignment horizontal="left" vertical="center" wrapText="1"/>
    </xf>
    <xf numFmtId="0" fontId="40" fillId="0" borderId="0" xfId="0" applyFont="1" applyBorder="1"/>
    <xf numFmtId="0" fontId="41" fillId="0" borderId="0" xfId="0" applyFont="1" applyBorder="1"/>
    <xf numFmtId="0" fontId="39" fillId="26" borderId="58" xfId="1" applyFont="1" applyFill="1" applyBorder="1" applyAlignment="1">
      <alignment wrapText="1"/>
    </xf>
    <xf numFmtId="0" fontId="5" fillId="0" borderId="0" xfId="0" applyFont="1" applyFill="1" applyBorder="1"/>
    <xf numFmtId="0" fontId="38" fillId="0" borderId="0" xfId="1" applyFont="1" applyFill="1" applyBorder="1" applyAlignment="1">
      <alignment wrapText="1"/>
    </xf>
    <xf numFmtId="0" fontId="15" fillId="13" borderId="0" xfId="0" applyFont="1" applyFill="1"/>
    <xf numFmtId="0" fontId="16" fillId="13" borderId="0" xfId="0" applyFont="1" applyFill="1"/>
    <xf numFmtId="0" fontId="2" fillId="13" borderId="0" xfId="0" applyFont="1" applyFill="1"/>
    <xf numFmtId="0" fontId="30" fillId="13" borderId="11" xfId="0" applyFont="1" applyFill="1" applyBorder="1"/>
    <xf numFmtId="0" fontId="31" fillId="13" borderId="12" xfId="0" applyFont="1" applyFill="1" applyBorder="1"/>
    <xf numFmtId="0" fontId="29" fillId="13" borderId="12" xfId="0" applyFont="1" applyFill="1" applyBorder="1"/>
    <xf numFmtId="0" fontId="29" fillId="13" borderId="13" xfId="0" applyFont="1" applyFill="1" applyBorder="1"/>
    <xf numFmtId="0" fontId="14" fillId="0" borderId="72" xfId="0" applyFont="1" applyBorder="1" applyAlignment="1"/>
    <xf numFmtId="0" fontId="5" fillId="0" borderId="73" xfId="0" applyFont="1" applyBorder="1"/>
    <xf numFmtId="0" fontId="42" fillId="0" borderId="72" xfId="0" applyFont="1" applyBorder="1" applyAlignment="1"/>
    <xf numFmtId="0" fontId="39" fillId="28" borderId="85" xfId="1" applyFont="1" applyFill="1" applyBorder="1" applyAlignment="1">
      <alignment horizontal="left" vertical="center" wrapText="1"/>
    </xf>
    <xf numFmtId="0" fontId="39" fillId="28" borderId="86" xfId="1" applyFont="1" applyFill="1" applyBorder="1" applyAlignment="1">
      <alignment horizontal="left" vertical="center" wrapText="1"/>
    </xf>
    <xf numFmtId="0" fontId="39" fillId="28" borderId="87" xfId="1" applyFont="1" applyFill="1" applyBorder="1" applyAlignment="1">
      <alignment horizontal="left" vertical="center" wrapText="1"/>
    </xf>
    <xf numFmtId="0" fontId="1" fillId="29" borderId="2" xfId="0" applyFont="1" applyFill="1" applyBorder="1" applyAlignment="1">
      <alignment horizontal="left" wrapText="1"/>
    </xf>
    <xf numFmtId="3" fontId="1" fillId="29" borderId="2" xfId="0" applyNumberFormat="1" applyFont="1" applyFill="1" applyBorder="1" applyAlignment="1">
      <alignment wrapText="1"/>
    </xf>
    <xf numFmtId="0" fontId="1" fillId="29" borderId="3" xfId="0" applyFont="1" applyFill="1" applyBorder="1" applyAlignment="1">
      <alignment wrapText="1"/>
    </xf>
    <xf numFmtId="0" fontId="1" fillId="0" borderId="2" xfId="0" applyFont="1" applyFill="1" applyBorder="1" applyAlignment="1">
      <alignment horizontal="left"/>
    </xf>
    <xf numFmtId="3" fontId="1" fillId="0" borderId="2" xfId="0" applyNumberFormat="1" applyFont="1" applyFill="1" applyBorder="1"/>
    <xf numFmtId="3" fontId="1" fillId="0" borderId="62" xfId="0" applyNumberFormat="1" applyFont="1" applyFill="1" applyBorder="1" applyAlignment="1">
      <alignment horizontal="center"/>
    </xf>
    <xf numFmtId="3" fontId="1" fillId="0" borderId="63" xfId="0" applyNumberFormat="1" applyFont="1" applyFill="1" applyBorder="1" applyAlignment="1">
      <alignment horizontal="center"/>
    </xf>
    <xf numFmtId="166" fontId="1" fillId="0" borderId="2" xfId="0" applyNumberFormat="1" applyFont="1" applyFill="1" applyBorder="1"/>
    <xf numFmtId="9" fontId="0" fillId="0" borderId="4" xfId="0" applyNumberFormat="1" applyFont="1" applyFill="1" applyBorder="1" applyAlignment="1">
      <alignment horizontal="center"/>
    </xf>
    <xf numFmtId="9" fontId="0" fillId="0" borderId="1" xfId="0" applyNumberFormat="1" applyFont="1" applyFill="1" applyBorder="1" applyAlignment="1">
      <alignment horizontal="center"/>
    </xf>
    <xf numFmtId="3" fontId="0" fillId="0" borderId="9" xfId="0" applyNumberFormat="1" applyFont="1" applyFill="1" applyBorder="1"/>
    <xf numFmtId="3" fontId="0" fillId="0" borderId="10" xfId="0" applyNumberFormat="1" applyFont="1" applyFill="1" applyBorder="1"/>
    <xf numFmtId="0" fontId="1" fillId="0" borderId="8" xfId="0" applyFont="1" applyFill="1" applyBorder="1" applyAlignment="1">
      <alignment horizontal="left" indent="1"/>
    </xf>
    <xf numFmtId="0" fontId="1" fillId="0" borderId="8" xfId="0" applyFont="1" applyFill="1" applyBorder="1" applyAlignment="1">
      <alignment horizontal="left" indent="2"/>
    </xf>
    <xf numFmtId="3" fontId="1" fillId="0" borderId="9" xfId="0" applyNumberFormat="1" applyFont="1" applyFill="1" applyBorder="1"/>
    <xf numFmtId="3" fontId="1" fillId="0" borderId="9" xfId="0" applyNumberFormat="1" applyFont="1" applyFill="1" applyBorder="1" applyAlignment="1">
      <alignment horizontal="center"/>
    </xf>
    <xf numFmtId="3" fontId="1" fillId="0" borderId="10" xfId="0" applyNumberFormat="1" applyFont="1" applyFill="1" applyBorder="1" applyAlignment="1">
      <alignment horizontal="center"/>
    </xf>
    <xf numFmtId="3" fontId="1" fillId="0" borderId="10" xfId="0" applyNumberFormat="1" applyFont="1" applyFill="1" applyBorder="1"/>
    <xf numFmtId="0" fontId="0" fillId="0" borderId="8" xfId="0" applyFill="1" applyBorder="1" applyAlignment="1">
      <alignment horizontal="left" indent="2"/>
    </xf>
    <xf numFmtId="3" fontId="0" fillId="0" borderId="9" xfId="0" applyNumberFormat="1" applyFill="1" applyBorder="1"/>
    <xf numFmtId="3" fontId="0" fillId="0" borderId="9" xfId="0" applyNumberFormat="1" applyFill="1" applyBorder="1" applyAlignment="1">
      <alignment horizontal="center"/>
    </xf>
    <xf numFmtId="3" fontId="0" fillId="0" borderId="10" xfId="0" applyNumberFormat="1" applyFill="1" applyBorder="1" applyAlignment="1">
      <alignment horizontal="center"/>
    </xf>
    <xf numFmtId="9" fontId="0" fillId="0" borderId="4" xfId="0" applyNumberFormat="1" applyFill="1" applyBorder="1" applyAlignment="1">
      <alignment horizontal="center"/>
    </xf>
    <xf numFmtId="9" fontId="0" fillId="0" borderId="1" xfId="0" applyNumberFormat="1" applyFill="1" applyBorder="1" applyAlignment="1">
      <alignment horizontal="center"/>
    </xf>
    <xf numFmtId="166" fontId="1" fillId="0" borderId="11" xfId="0" applyNumberFormat="1" applyFont="1" applyFill="1" applyBorder="1"/>
    <xf numFmtId="166" fontId="1" fillId="0" borderId="13" xfId="0" applyNumberFormat="1" applyFont="1" applyFill="1" applyBorder="1"/>
    <xf numFmtId="166" fontId="1" fillId="0" borderId="16" xfId="0" applyNumberFormat="1" applyFont="1" applyFill="1" applyBorder="1"/>
    <xf numFmtId="166" fontId="1" fillId="0" borderId="18" xfId="0" applyNumberFormat="1" applyFont="1" applyFill="1" applyBorder="1"/>
    <xf numFmtId="166" fontId="1" fillId="0" borderId="10" xfId="0" applyNumberFormat="1" applyFont="1" applyFill="1" applyBorder="1"/>
    <xf numFmtId="166" fontId="1" fillId="0" borderId="9" xfId="0" applyNumberFormat="1" applyFont="1" applyFill="1" applyBorder="1"/>
    <xf numFmtId="166" fontId="1" fillId="0" borderId="9" xfId="0" applyNumberFormat="1" applyFont="1" applyFill="1" applyBorder="1" applyAlignment="1">
      <alignment horizontal="center"/>
    </xf>
    <xf numFmtId="166" fontId="1" fillId="0" borderId="10" xfId="0" applyNumberFormat="1" applyFont="1" applyFill="1" applyBorder="1" applyAlignment="1">
      <alignment horizontal="center"/>
    </xf>
    <xf numFmtId="3" fontId="0" fillId="0" borderId="9" xfId="0" applyNumberFormat="1" applyFont="1" applyFill="1" applyBorder="1" applyAlignment="1">
      <alignment horizontal="center"/>
    </xf>
    <xf numFmtId="3" fontId="0" fillId="0" borderId="10" xfId="0" applyNumberFormat="1" applyFont="1" applyFill="1" applyBorder="1" applyAlignment="1">
      <alignment horizontal="center"/>
    </xf>
    <xf numFmtId="166" fontId="0" fillId="0" borderId="9" xfId="0" applyNumberFormat="1" applyFont="1" applyFill="1" applyBorder="1" applyAlignment="1">
      <alignment horizontal="center"/>
    </xf>
    <xf numFmtId="166" fontId="0" fillId="0" borderId="10" xfId="0" applyNumberFormat="1" applyFont="1" applyFill="1" applyBorder="1" applyAlignment="1">
      <alignment horizontal="center"/>
    </xf>
    <xf numFmtId="166" fontId="0" fillId="0" borderId="15" xfId="0" applyNumberFormat="1" applyFont="1" applyFill="1" applyBorder="1" applyAlignment="1">
      <alignment horizontal="center"/>
    </xf>
    <xf numFmtId="0" fontId="0" fillId="0" borderId="16" xfId="0" applyFont="1" applyFill="1" applyBorder="1" applyAlignment="1">
      <alignment horizontal="left" indent="1"/>
    </xf>
    <xf numFmtId="3" fontId="0" fillId="0" borderId="17" xfId="0" applyNumberFormat="1" applyFont="1" applyFill="1" applyBorder="1"/>
    <xf numFmtId="3" fontId="0" fillId="0" borderId="17" xfId="0" applyNumberFormat="1" applyFont="1" applyFill="1" applyBorder="1" applyAlignment="1">
      <alignment horizontal="center"/>
    </xf>
    <xf numFmtId="3" fontId="0" fillId="0" borderId="18" xfId="0" applyNumberFormat="1" applyFont="1" applyFill="1" applyBorder="1" applyAlignment="1">
      <alignment horizontal="center"/>
    </xf>
    <xf numFmtId="166" fontId="0" fillId="0" borderId="8" xfId="0" applyNumberFormat="1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/>
    </xf>
    <xf numFmtId="166" fontId="0" fillId="0" borderId="18" xfId="0" applyNumberFormat="1" applyFont="1" applyFill="1" applyBorder="1" applyAlignment="1">
      <alignment horizontal="center"/>
    </xf>
    <xf numFmtId="0" fontId="1" fillId="0" borderId="65" xfId="0" applyFont="1" applyFill="1" applyBorder="1" applyAlignment="1">
      <alignment horizontal="left"/>
    </xf>
    <xf numFmtId="3" fontId="1" fillId="0" borderId="62" xfId="0" applyNumberFormat="1" applyFont="1" applyFill="1" applyBorder="1"/>
    <xf numFmtId="166" fontId="1" fillId="0" borderId="62" xfId="0" applyNumberFormat="1" applyFont="1" applyFill="1" applyBorder="1"/>
    <xf numFmtId="9" fontId="0" fillId="0" borderId="88" xfId="0" applyNumberFormat="1" applyFill="1" applyBorder="1" applyAlignment="1">
      <alignment horizontal="center"/>
    </xf>
    <xf numFmtId="9" fontId="0" fillId="0" borderId="84" xfId="0" applyNumberFormat="1" applyFill="1" applyBorder="1" applyAlignment="1">
      <alignment horizontal="center"/>
    </xf>
    <xf numFmtId="9" fontId="0" fillId="0" borderId="5" xfId="0" applyNumberFormat="1" applyFill="1" applyBorder="1" applyAlignment="1">
      <alignment horizontal="center"/>
    </xf>
    <xf numFmtId="0" fontId="1" fillId="18" borderId="8" xfId="0" applyFont="1" applyFill="1" applyBorder="1" applyAlignment="1">
      <alignment horizontal="left" indent="1"/>
    </xf>
    <xf numFmtId="3" fontId="1" fillId="18" borderId="9" xfId="0" applyNumberFormat="1" applyFont="1" applyFill="1" applyBorder="1"/>
    <xf numFmtId="3" fontId="1" fillId="18" borderId="9" xfId="0" applyNumberFormat="1" applyFont="1" applyFill="1" applyBorder="1" applyAlignment="1">
      <alignment horizontal="center"/>
    </xf>
    <xf numFmtId="0" fontId="0" fillId="18" borderId="8" xfId="0" applyFont="1" applyFill="1" applyBorder="1" applyAlignment="1">
      <alignment horizontal="left" indent="1"/>
    </xf>
    <xf numFmtId="3" fontId="0" fillId="18" borderId="9" xfId="0" applyNumberFormat="1" applyFont="1" applyFill="1" applyBorder="1"/>
    <xf numFmtId="3" fontId="1" fillId="18" borderId="10" xfId="0" applyNumberFormat="1" applyFont="1" applyFill="1" applyBorder="1" applyAlignment="1">
      <alignment horizontal="center"/>
    </xf>
    <xf numFmtId="3" fontId="0" fillId="18" borderId="9" xfId="0" applyNumberFormat="1" applyFont="1" applyFill="1" applyBorder="1" applyAlignment="1">
      <alignment horizontal="center"/>
    </xf>
    <xf numFmtId="3" fontId="0" fillId="18" borderId="10" xfId="0" applyNumberFormat="1" applyFont="1" applyFill="1" applyBorder="1" applyAlignment="1">
      <alignment horizontal="center"/>
    </xf>
    <xf numFmtId="0" fontId="43" fillId="0" borderId="0" xfId="0" applyFont="1"/>
    <xf numFmtId="0" fontId="44" fillId="0" borderId="0" xfId="0" applyFont="1"/>
    <xf numFmtId="0" fontId="1" fillId="30" borderId="2" xfId="0" applyFont="1" applyFill="1" applyBorder="1" applyAlignment="1">
      <alignment horizontal="left" wrapText="1"/>
    </xf>
    <xf numFmtId="3" fontId="1" fillId="30" borderId="2" xfId="0" applyNumberFormat="1" applyFont="1" applyFill="1" applyBorder="1" applyAlignment="1">
      <alignment wrapText="1"/>
    </xf>
    <xf numFmtId="0" fontId="1" fillId="30" borderId="1" xfId="0" applyFont="1" applyFill="1" applyBorder="1" applyAlignment="1">
      <alignment horizontal="center" wrapText="1"/>
    </xf>
    <xf numFmtId="0" fontId="1" fillId="30" borderId="3" xfId="0" applyFont="1" applyFill="1" applyBorder="1" applyAlignment="1">
      <alignment wrapText="1"/>
    </xf>
    <xf numFmtId="0" fontId="1" fillId="31" borderId="8" xfId="0" applyFont="1" applyFill="1" applyBorder="1" applyAlignment="1">
      <alignment horizontal="left" indent="1"/>
    </xf>
    <xf numFmtId="3" fontId="1" fillId="31" borderId="9" xfId="0" applyNumberFormat="1" applyFont="1" applyFill="1" applyBorder="1"/>
    <xf numFmtId="166" fontId="1" fillId="31" borderId="11" xfId="0" applyNumberFormat="1" applyFont="1" applyFill="1" applyBorder="1"/>
    <xf numFmtId="166" fontId="1" fillId="31" borderId="13" xfId="0" applyNumberFormat="1" applyFont="1" applyFill="1" applyBorder="1"/>
    <xf numFmtId="3" fontId="1" fillId="31" borderId="9" xfId="0" applyNumberFormat="1" applyFont="1" applyFill="1" applyBorder="1" applyAlignment="1">
      <alignment horizontal="center"/>
    </xf>
    <xf numFmtId="166" fontId="1" fillId="31" borderId="16" xfId="0" applyNumberFormat="1" applyFont="1" applyFill="1" applyBorder="1"/>
    <xf numFmtId="166" fontId="1" fillId="31" borderId="18" xfId="0" applyNumberFormat="1" applyFont="1" applyFill="1" applyBorder="1"/>
    <xf numFmtId="166" fontId="1" fillId="31" borderId="10" xfId="0" applyNumberFormat="1" applyFont="1" applyFill="1" applyBorder="1"/>
    <xf numFmtId="3" fontId="1" fillId="31" borderId="10" xfId="0" applyNumberFormat="1" applyFont="1" applyFill="1" applyBorder="1" applyAlignment="1">
      <alignment horizontal="center"/>
    </xf>
    <xf numFmtId="166" fontId="1" fillId="31" borderId="9" xfId="0" applyNumberFormat="1" applyFont="1" applyFill="1" applyBorder="1"/>
    <xf numFmtId="166" fontId="1" fillId="31" borderId="9" xfId="0" applyNumberFormat="1" applyFont="1" applyFill="1" applyBorder="1" applyAlignment="1">
      <alignment horizontal="center"/>
    </xf>
    <xf numFmtId="166" fontId="1" fillId="31" borderId="10" xfId="0" applyNumberFormat="1" applyFont="1" applyFill="1" applyBorder="1" applyAlignment="1">
      <alignment horizontal="center"/>
    </xf>
    <xf numFmtId="0" fontId="0" fillId="31" borderId="77" xfId="0" applyFont="1" applyFill="1" applyBorder="1" applyAlignment="1">
      <alignment horizontal="left" indent="1"/>
    </xf>
    <xf numFmtId="3" fontId="0" fillId="31" borderId="78" xfId="0" applyNumberFormat="1" applyFont="1" applyFill="1" applyBorder="1"/>
    <xf numFmtId="3" fontId="0" fillId="31" borderId="78" xfId="0" applyNumberFormat="1" applyFont="1" applyFill="1" applyBorder="1" applyAlignment="1">
      <alignment horizontal="center"/>
    </xf>
    <xf numFmtId="3" fontId="0" fillId="31" borderId="79" xfId="0" applyNumberFormat="1" applyFont="1" applyFill="1" applyBorder="1" applyAlignment="1">
      <alignment horizontal="center"/>
    </xf>
    <xf numFmtId="166" fontId="0" fillId="31" borderId="78" xfId="0" applyNumberFormat="1" applyFont="1" applyFill="1" applyBorder="1" applyAlignment="1">
      <alignment horizontal="center"/>
    </xf>
    <xf numFmtId="166" fontId="0" fillId="31" borderId="80" xfId="0" applyNumberFormat="1" applyFont="1" applyFill="1" applyBorder="1" applyAlignment="1">
      <alignment horizontal="center"/>
    </xf>
    <xf numFmtId="0" fontId="1" fillId="32" borderId="2" xfId="0" applyFont="1" applyFill="1" applyBorder="1" applyAlignment="1">
      <alignment horizontal="left" wrapText="1"/>
    </xf>
    <xf numFmtId="3" fontId="1" fillId="32" borderId="2" xfId="0" applyNumberFormat="1" applyFont="1" applyFill="1" applyBorder="1" applyAlignment="1">
      <alignment wrapText="1"/>
    </xf>
    <xf numFmtId="0" fontId="1" fillId="32" borderId="1" xfId="0" applyFont="1" applyFill="1" applyBorder="1" applyAlignment="1">
      <alignment horizontal="center" wrapText="1"/>
    </xf>
    <xf numFmtId="0" fontId="1" fillId="32" borderId="3" xfId="0" applyFont="1" applyFill="1" applyBorder="1" applyAlignment="1">
      <alignment wrapText="1"/>
    </xf>
    <xf numFmtId="0" fontId="1" fillId="33" borderId="8" xfId="0" applyFont="1" applyFill="1" applyBorder="1" applyAlignment="1">
      <alignment horizontal="left" indent="1"/>
    </xf>
    <xf numFmtId="3" fontId="1" fillId="33" borderId="9" xfId="0" applyNumberFormat="1" applyFont="1" applyFill="1" applyBorder="1"/>
    <xf numFmtId="3" fontId="1" fillId="33" borderId="9" xfId="0" applyNumberFormat="1" applyFont="1" applyFill="1" applyBorder="1" applyAlignment="1">
      <alignment horizontal="center"/>
    </xf>
    <xf numFmtId="0" fontId="0" fillId="33" borderId="8" xfId="0" applyFont="1" applyFill="1" applyBorder="1" applyAlignment="1">
      <alignment horizontal="left" indent="1"/>
    </xf>
    <xf numFmtId="3" fontId="0" fillId="33" borderId="9" xfId="0" applyNumberFormat="1" applyFont="1" applyFill="1" applyBorder="1"/>
    <xf numFmtId="3" fontId="1" fillId="33" borderId="10" xfId="0" applyNumberFormat="1" applyFont="1" applyFill="1" applyBorder="1" applyAlignment="1">
      <alignment horizontal="center"/>
    </xf>
    <xf numFmtId="3" fontId="0" fillId="33" borderId="9" xfId="0" applyNumberFormat="1" applyFont="1" applyFill="1" applyBorder="1" applyAlignment="1">
      <alignment horizontal="center"/>
    </xf>
    <xf numFmtId="3" fontId="0" fillId="33" borderId="10" xfId="0" applyNumberFormat="1" applyFont="1" applyFill="1" applyBorder="1" applyAlignment="1">
      <alignment horizontal="center"/>
    </xf>
    <xf numFmtId="0" fontId="1" fillId="29" borderId="2" xfId="0" applyFont="1" applyFill="1" applyBorder="1" applyAlignment="1">
      <alignment horizontal="center" wrapText="1"/>
    </xf>
    <xf numFmtId="3" fontId="0" fillId="25" borderId="9" xfId="0" applyNumberFormat="1" applyFont="1" applyFill="1" applyBorder="1" applyAlignment="1">
      <alignment horizontal="center"/>
    </xf>
    <xf numFmtId="3" fontId="0" fillId="25" borderId="10" xfId="0" applyNumberFormat="1" applyFont="1" applyFill="1" applyBorder="1" applyAlignment="1">
      <alignment horizontal="center"/>
    </xf>
    <xf numFmtId="0" fontId="29" fillId="34" borderId="2" xfId="0" applyFont="1" applyFill="1" applyBorder="1" applyAlignment="1">
      <alignment horizontal="left" wrapText="1"/>
    </xf>
    <xf numFmtId="3" fontId="29" fillId="34" borderId="2" xfId="0" applyNumberFormat="1" applyFont="1" applyFill="1" applyBorder="1" applyAlignment="1">
      <alignment wrapText="1"/>
    </xf>
    <xf numFmtId="0" fontId="29" fillId="34" borderId="1" xfId="0" applyFont="1" applyFill="1" applyBorder="1" applyAlignment="1">
      <alignment horizontal="center" wrapText="1"/>
    </xf>
    <xf numFmtId="0" fontId="29" fillId="34" borderId="3" xfId="0" applyFont="1" applyFill="1" applyBorder="1" applyAlignment="1">
      <alignment wrapText="1"/>
    </xf>
    <xf numFmtId="0" fontId="29" fillId="35" borderId="8" xfId="0" applyFont="1" applyFill="1" applyBorder="1" applyAlignment="1">
      <alignment horizontal="left" indent="1"/>
    </xf>
    <xf numFmtId="3" fontId="29" fillId="35" borderId="9" xfId="0" applyNumberFormat="1" applyFont="1" applyFill="1" applyBorder="1"/>
    <xf numFmtId="166" fontId="1" fillId="35" borderId="11" xfId="0" applyNumberFormat="1" applyFont="1" applyFill="1" applyBorder="1"/>
    <xf numFmtId="166" fontId="1" fillId="35" borderId="13" xfId="0" applyNumberFormat="1" applyFont="1" applyFill="1" applyBorder="1"/>
    <xf numFmtId="3" fontId="29" fillId="35" borderId="9" xfId="0" applyNumberFormat="1" applyFont="1" applyFill="1" applyBorder="1" applyAlignment="1">
      <alignment horizontal="center"/>
    </xf>
    <xf numFmtId="0" fontId="2" fillId="35" borderId="8" xfId="0" applyFont="1" applyFill="1" applyBorder="1" applyAlignment="1">
      <alignment horizontal="left" indent="1"/>
    </xf>
    <xf numFmtId="3" fontId="2" fillId="35" borderId="9" xfId="0" applyNumberFormat="1" applyFont="1" applyFill="1" applyBorder="1"/>
    <xf numFmtId="3" fontId="29" fillId="35" borderId="10" xfId="0" applyNumberFormat="1" applyFont="1" applyFill="1" applyBorder="1" applyAlignment="1">
      <alignment horizontal="center"/>
    </xf>
    <xf numFmtId="3" fontId="2" fillId="35" borderId="9" xfId="0" applyNumberFormat="1" applyFont="1" applyFill="1" applyBorder="1" applyAlignment="1">
      <alignment horizontal="center"/>
    </xf>
    <xf numFmtId="3" fontId="2" fillId="35" borderId="10" xfId="0" applyNumberFormat="1" applyFont="1" applyFill="1" applyBorder="1" applyAlignment="1">
      <alignment horizontal="center"/>
    </xf>
    <xf numFmtId="0" fontId="1" fillId="36" borderId="2" xfId="0" applyFont="1" applyFill="1" applyBorder="1" applyAlignment="1">
      <alignment horizontal="left" wrapText="1"/>
    </xf>
    <xf numFmtId="3" fontId="1" fillId="36" borderId="2" xfId="0" applyNumberFormat="1" applyFont="1" applyFill="1" applyBorder="1" applyAlignment="1">
      <alignment wrapText="1"/>
    </xf>
    <xf numFmtId="0" fontId="1" fillId="36" borderId="1" xfId="0" applyFont="1" applyFill="1" applyBorder="1" applyAlignment="1">
      <alignment horizontal="center" wrapText="1"/>
    </xf>
    <xf numFmtId="0" fontId="1" fillId="36" borderId="3" xfId="0" applyFont="1" applyFill="1" applyBorder="1" applyAlignment="1">
      <alignment wrapText="1"/>
    </xf>
    <xf numFmtId="0" fontId="1" fillId="17" borderId="8" xfId="0" applyFont="1" applyFill="1" applyBorder="1" applyAlignment="1">
      <alignment horizontal="left" indent="1"/>
    </xf>
    <xf numFmtId="3" fontId="1" fillId="17" borderId="9" xfId="0" applyNumberFormat="1" applyFont="1" applyFill="1" applyBorder="1"/>
    <xf numFmtId="3" fontId="1" fillId="17" borderId="9" xfId="0" applyNumberFormat="1" applyFont="1" applyFill="1" applyBorder="1" applyAlignment="1">
      <alignment horizontal="center"/>
    </xf>
    <xf numFmtId="3" fontId="1" fillId="17" borderId="10" xfId="0" applyNumberFormat="1" applyFont="1" applyFill="1" applyBorder="1" applyAlignment="1">
      <alignment horizontal="center"/>
    </xf>
    <xf numFmtId="0" fontId="1" fillId="37" borderId="2" xfId="0" applyFont="1" applyFill="1" applyBorder="1" applyAlignment="1">
      <alignment horizontal="left" wrapText="1"/>
    </xf>
    <xf numFmtId="3" fontId="1" fillId="37" borderId="2" xfId="0" applyNumberFormat="1" applyFont="1" applyFill="1" applyBorder="1" applyAlignment="1">
      <alignment wrapText="1"/>
    </xf>
    <xf numFmtId="0" fontId="1" fillId="37" borderId="1" xfId="0" applyFont="1" applyFill="1" applyBorder="1" applyAlignment="1">
      <alignment horizontal="center" wrapText="1"/>
    </xf>
    <xf numFmtId="0" fontId="1" fillId="37" borderId="3" xfId="0" applyFont="1" applyFill="1" applyBorder="1" applyAlignment="1">
      <alignment wrapText="1"/>
    </xf>
    <xf numFmtId="0" fontId="1" fillId="38" borderId="8" xfId="0" applyFont="1" applyFill="1" applyBorder="1" applyAlignment="1">
      <alignment horizontal="left" indent="1"/>
    </xf>
    <xf numFmtId="3" fontId="1" fillId="38" borderId="9" xfId="0" applyNumberFormat="1" applyFont="1" applyFill="1" applyBorder="1"/>
    <xf numFmtId="3" fontId="1" fillId="38" borderId="9" xfId="0" applyNumberFormat="1" applyFont="1" applyFill="1" applyBorder="1" applyAlignment="1">
      <alignment horizontal="center"/>
    </xf>
    <xf numFmtId="0" fontId="0" fillId="38" borderId="8" xfId="0" applyFont="1" applyFill="1" applyBorder="1" applyAlignment="1">
      <alignment horizontal="left" indent="1"/>
    </xf>
    <xf numFmtId="3" fontId="0" fillId="38" borderId="9" xfId="0" applyNumberFormat="1" applyFont="1" applyFill="1" applyBorder="1"/>
    <xf numFmtId="3" fontId="1" fillId="38" borderId="10" xfId="0" applyNumberFormat="1" applyFont="1" applyFill="1" applyBorder="1" applyAlignment="1">
      <alignment horizontal="center"/>
    </xf>
    <xf numFmtId="3" fontId="0" fillId="38" borderId="9" xfId="0" applyNumberFormat="1" applyFont="1" applyFill="1" applyBorder="1" applyAlignment="1">
      <alignment horizontal="center"/>
    </xf>
    <xf numFmtId="3" fontId="0" fillId="38" borderId="10" xfId="0" applyNumberFormat="1" applyFont="1" applyFill="1" applyBorder="1" applyAlignment="1">
      <alignment horizontal="center"/>
    </xf>
    <xf numFmtId="0" fontId="29" fillId="16" borderId="2" xfId="0" applyFont="1" applyFill="1" applyBorder="1" applyAlignment="1">
      <alignment horizontal="left" wrapText="1"/>
    </xf>
    <xf numFmtId="3" fontId="29" fillId="16" borderId="2" xfId="0" applyNumberFormat="1" applyFont="1" applyFill="1" applyBorder="1" applyAlignment="1">
      <alignment wrapText="1"/>
    </xf>
    <xf numFmtId="0" fontId="29" fillId="16" borderId="1" xfId="0" applyFont="1" applyFill="1" applyBorder="1" applyAlignment="1">
      <alignment horizontal="center" wrapText="1"/>
    </xf>
    <xf numFmtId="0" fontId="29" fillId="16" borderId="3" xfId="0" applyFont="1" applyFill="1" applyBorder="1" applyAlignment="1">
      <alignment wrapText="1"/>
    </xf>
    <xf numFmtId="0" fontId="29" fillId="16" borderId="8" xfId="0" applyFont="1" applyFill="1" applyBorder="1" applyAlignment="1">
      <alignment horizontal="left" indent="1"/>
    </xf>
    <xf numFmtId="3" fontId="29" fillId="16" borderId="9" xfId="0" applyNumberFormat="1" applyFont="1" applyFill="1" applyBorder="1"/>
    <xf numFmtId="3" fontId="29" fillId="16" borderId="9" xfId="0" applyNumberFormat="1" applyFont="1" applyFill="1" applyBorder="1" applyAlignment="1">
      <alignment horizontal="center"/>
    </xf>
    <xf numFmtId="0" fontId="2" fillId="16" borderId="8" xfId="0" applyFont="1" applyFill="1" applyBorder="1" applyAlignment="1">
      <alignment horizontal="left" indent="1"/>
    </xf>
    <xf numFmtId="3" fontId="2" fillId="16" borderId="9" xfId="0" applyNumberFormat="1" applyFont="1" applyFill="1" applyBorder="1"/>
    <xf numFmtId="3" fontId="29" fillId="16" borderId="10" xfId="0" applyNumberFormat="1" applyFont="1" applyFill="1" applyBorder="1" applyAlignment="1">
      <alignment horizontal="center"/>
    </xf>
    <xf numFmtId="3" fontId="2" fillId="16" borderId="9" xfId="0" applyNumberFormat="1" applyFont="1" applyFill="1" applyBorder="1" applyAlignment="1">
      <alignment horizontal="center"/>
    </xf>
    <xf numFmtId="3" fontId="2" fillId="16" borderId="10" xfId="0" applyNumberFormat="1" applyFont="1" applyFill="1" applyBorder="1" applyAlignment="1">
      <alignment horizontal="center"/>
    </xf>
    <xf numFmtId="0" fontId="1" fillId="39" borderId="2" xfId="0" applyFont="1" applyFill="1" applyBorder="1" applyAlignment="1">
      <alignment horizontal="left" wrapText="1"/>
    </xf>
    <xf numFmtId="3" fontId="1" fillId="39" borderId="2" xfId="0" applyNumberFormat="1" applyFont="1" applyFill="1" applyBorder="1" applyAlignment="1">
      <alignment wrapText="1"/>
    </xf>
    <xf numFmtId="0" fontId="1" fillId="39" borderId="1" xfId="0" applyFont="1" applyFill="1" applyBorder="1" applyAlignment="1">
      <alignment horizontal="center" wrapText="1"/>
    </xf>
    <xf numFmtId="0" fontId="1" fillId="39" borderId="3" xfId="0" applyFont="1" applyFill="1" applyBorder="1" applyAlignment="1">
      <alignment wrapText="1"/>
    </xf>
    <xf numFmtId="0" fontId="1" fillId="39" borderId="8" xfId="0" applyFont="1" applyFill="1" applyBorder="1" applyAlignment="1">
      <alignment horizontal="left" indent="1"/>
    </xf>
    <xf numFmtId="3" fontId="1" fillId="39" borderId="9" xfId="0" applyNumberFormat="1" applyFont="1" applyFill="1" applyBorder="1"/>
    <xf numFmtId="3" fontId="1" fillId="39" borderId="9" xfId="0" applyNumberFormat="1" applyFont="1" applyFill="1" applyBorder="1" applyAlignment="1">
      <alignment horizontal="center"/>
    </xf>
    <xf numFmtId="3" fontId="1" fillId="39" borderId="10" xfId="0" applyNumberFormat="1" applyFont="1" applyFill="1" applyBorder="1" applyAlignment="1">
      <alignment horizontal="center"/>
    </xf>
    <xf numFmtId="0" fontId="0" fillId="39" borderId="8" xfId="0" applyFont="1" applyFill="1" applyBorder="1" applyAlignment="1">
      <alignment horizontal="left" indent="1"/>
    </xf>
    <xf numFmtId="3" fontId="0" fillId="39" borderId="9" xfId="0" applyNumberFormat="1" applyFont="1" applyFill="1" applyBorder="1"/>
    <xf numFmtId="3" fontId="0" fillId="39" borderId="9" xfId="0" applyNumberFormat="1" applyFont="1" applyFill="1" applyBorder="1" applyAlignment="1">
      <alignment horizontal="center"/>
    </xf>
    <xf numFmtId="3" fontId="0" fillId="39" borderId="10" xfId="0" applyNumberFormat="1" applyFont="1" applyFill="1" applyBorder="1" applyAlignment="1">
      <alignment horizontal="center"/>
    </xf>
    <xf numFmtId="0" fontId="1" fillId="18" borderId="2" xfId="0" applyFont="1" applyFill="1" applyBorder="1" applyAlignment="1">
      <alignment horizontal="left" wrapText="1"/>
    </xf>
    <xf numFmtId="3" fontId="1" fillId="18" borderId="2" xfId="0" applyNumberFormat="1" applyFont="1" applyFill="1" applyBorder="1" applyAlignment="1">
      <alignment wrapText="1"/>
    </xf>
    <xf numFmtId="0" fontId="1" fillId="18" borderId="1" xfId="0" applyFont="1" applyFill="1" applyBorder="1" applyAlignment="1">
      <alignment horizontal="center" wrapText="1"/>
    </xf>
    <xf numFmtId="0" fontId="1" fillId="18" borderId="3" xfId="0" applyFont="1" applyFill="1" applyBorder="1" applyAlignment="1">
      <alignment wrapText="1"/>
    </xf>
    <xf numFmtId="0" fontId="1" fillId="0" borderId="67" xfId="0" applyFont="1" applyFill="1" applyBorder="1" applyAlignment="1">
      <alignment horizontal="left"/>
    </xf>
    <xf numFmtId="9" fontId="0" fillId="0" borderId="6" xfId="0" applyNumberFormat="1" applyFill="1" applyBorder="1" applyAlignment="1">
      <alignment horizontal="center"/>
    </xf>
    <xf numFmtId="0" fontId="29" fillId="40" borderId="65" xfId="0" applyFont="1" applyFill="1" applyBorder="1" applyAlignment="1">
      <alignment horizontal="left" wrapText="1"/>
    </xf>
    <xf numFmtId="3" fontId="29" fillId="40" borderId="62" xfId="0" applyNumberFormat="1" applyFont="1" applyFill="1" applyBorder="1" applyAlignment="1">
      <alignment wrapText="1"/>
    </xf>
    <xf numFmtId="0" fontId="29" fillId="40" borderId="84" xfId="0" applyFont="1" applyFill="1" applyBorder="1" applyAlignment="1">
      <alignment horizontal="center" wrapText="1"/>
    </xf>
    <xf numFmtId="0" fontId="29" fillId="40" borderId="66" xfId="0" applyFont="1" applyFill="1" applyBorder="1" applyAlignment="1">
      <alignment wrapText="1"/>
    </xf>
    <xf numFmtId="0" fontId="29" fillId="40" borderId="8" xfId="0" applyFont="1" applyFill="1" applyBorder="1" applyAlignment="1">
      <alignment horizontal="left" indent="1"/>
    </xf>
    <xf numFmtId="3" fontId="29" fillId="40" borderId="9" xfId="0" applyNumberFormat="1" applyFont="1" applyFill="1" applyBorder="1"/>
    <xf numFmtId="3" fontId="29" fillId="40" borderId="9" xfId="0" applyNumberFormat="1" applyFont="1" applyFill="1" applyBorder="1" applyAlignment="1">
      <alignment horizontal="center"/>
    </xf>
    <xf numFmtId="3" fontId="29" fillId="40" borderId="10" xfId="0" applyNumberFormat="1" applyFont="1" applyFill="1" applyBorder="1" applyAlignment="1">
      <alignment horizontal="center"/>
    </xf>
    <xf numFmtId="0" fontId="2" fillId="40" borderId="8" xfId="0" applyFont="1" applyFill="1" applyBorder="1" applyAlignment="1">
      <alignment horizontal="left" indent="1"/>
    </xf>
    <xf numFmtId="3" fontId="2" fillId="40" borderId="9" xfId="0" applyNumberFormat="1" applyFont="1" applyFill="1" applyBorder="1"/>
    <xf numFmtId="3" fontId="2" fillId="40" borderId="9" xfId="0" applyNumberFormat="1" applyFont="1" applyFill="1" applyBorder="1" applyAlignment="1">
      <alignment horizontal="center"/>
    </xf>
    <xf numFmtId="3" fontId="2" fillId="40" borderId="10" xfId="0" applyNumberFormat="1" applyFont="1" applyFill="1" applyBorder="1" applyAlignment="1">
      <alignment horizontal="center"/>
    </xf>
    <xf numFmtId="0" fontId="29" fillId="13" borderId="2" xfId="0" applyFont="1" applyFill="1" applyBorder="1" applyAlignment="1">
      <alignment horizontal="left" wrapText="1"/>
    </xf>
    <xf numFmtId="3" fontId="29" fillId="13" borderId="2" xfId="0" applyNumberFormat="1" applyFont="1" applyFill="1" applyBorder="1" applyAlignment="1">
      <alignment wrapText="1"/>
    </xf>
    <xf numFmtId="0" fontId="29" fillId="13" borderId="1" xfId="0" applyFont="1" applyFill="1" applyBorder="1" applyAlignment="1">
      <alignment horizontal="center" wrapText="1"/>
    </xf>
    <xf numFmtId="0" fontId="29" fillId="13" borderId="3" xfId="0" applyFont="1" applyFill="1" applyBorder="1" applyAlignment="1">
      <alignment wrapText="1"/>
    </xf>
    <xf numFmtId="0" fontId="29" fillId="13" borderId="8" xfId="0" applyFont="1" applyFill="1" applyBorder="1" applyAlignment="1">
      <alignment horizontal="left" indent="1"/>
    </xf>
    <xf numFmtId="3" fontId="29" fillId="13" borderId="9" xfId="0" applyNumberFormat="1" applyFont="1" applyFill="1" applyBorder="1"/>
    <xf numFmtId="3" fontId="29" fillId="13" borderId="9" xfId="0" applyNumberFormat="1" applyFont="1" applyFill="1" applyBorder="1" applyAlignment="1">
      <alignment horizontal="center"/>
    </xf>
    <xf numFmtId="3" fontId="29" fillId="13" borderId="10" xfId="0" applyNumberFormat="1" applyFont="1" applyFill="1" applyBorder="1" applyAlignment="1">
      <alignment horizontal="center"/>
    </xf>
    <xf numFmtId="0" fontId="2" fillId="13" borderId="8" xfId="0" applyFont="1" applyFill="1" applyBorder="1" applyAlignment="1">
      <alignment horizontal="left" indent="1"/>
    </xf>
    <xf numFmtId="3" fontId="2" fillId="13" borderId="9" xfId="0" applyNumberFormat="1" applyFont="1" applyFill="1" applyBorder="1"/>
    <xf numFmtId="3" fontId="2" fillId="13" borderId="9" xfId="0" applyNumberFormat="1" applyFont="1" applyFill="1" applyBorder="1" applyAlignment="1">
      <alignment horizontal="center"/>
    </xf>
    <xf numFmtId="3" fontId="2" fillId="13" borderId="10" xfId="0" applyNumberFormat="1" applyFont="1" applyFill="1" applyBorder="1" applyAlignment="1">
      <alignment horizontal="center"/>
    </xf>
    <xf numFmtId="0" fontId="1" fillId="41" borderId="2" xfId="0" applyFont="1" applyFill="1" applyBorder="1" applyAlignment="1">
      <alignment horizontal="left" wrapText="1"/>
    </xf>
    <xf numFmtId="3" fontId="1" fillId="41" borderId="2" xfId="0" applyNumberFormat="1" applyFont="1" applyFill="1" applyBorder="1" applyAlignment="1">
      <alignment wrapText="1"/>
    </xf>
    <xf numFmtId="0" fontId="1" fillId="41" borderId="1" xfId="0" applyFont="1" applyFill="1" applyBorder="1" applyAlignment="1">
      <alignment horizontal="center" wrapText="1"/>
    </xf>
    <xf numFmtId="0" fontId="1" fillId="41" borderId="3" xfId="0" applyFont="1" applyFill="1" applyBorder="1" applyAlignment="1">
      <alignment wrapText="1"/>
    </xf>
    <xf numFmtId="0" fontId="1" fillId="41" borderId="8" xfId="0" applyFont="1" applyFill="1" applyBorder="1" applyAlignment="1">
      <alignment horizontal="left" indent="1"/>
    </xf>
    <xf numFmtId="3" fontId="1" fillId="41" borderId="9" xfId="0" applyNumberFormat="1" applyFont="1" applyFill="1" applyBorder="1"/>
    <xf numFmtId="3" fontId="1" fillId="41" borderId="9" xfId="0" applyNumberFormat="1" applyFont="1" applyFill="1" applyBorder="1" applyAlignment="1">
      <alignment horizontal="center"/>
    </xf>
    <xf numFmtId="3" fontId="1" fillId="41" borderId="10" xfId="0" applyNumberFormat="1" applyFont="1" applyFill="1" applyBorder="1" applyAlignment="1">
      <alignment horizontal="center"/>
    </xf>
    <xf numFmtId="166" fontId="1" fillId="0" borderId="2" xfId="0" applyNumberFormat="1" applyFont="1" applyFill="1" applyBorder="1" applyAlignment="1">
      <alignment horizontal="right"/>
    </xf>
    <xf numFmtId="166" fontId="1" fillId="0" borderId="11" xfId="0" applyNumberFormat="1" applyFont="1" applyFill="1" applyBorder="1" applyAlignment="1">
      <alignment horizontal="right"/>
    </xf>
    <xf numFmtId="166" fontId="1" fillId="0" borderId="13" xfId="0" applyNumberFormat="1" applyFont="1" applyFill="1" applyBorder="1" applyAlignment="1">
      <alignment horizontal="right"/>
    </xf>
    <xf numFmtId="166" fontId="0" fillId="0" borderId="11" xfId="0" applyNumberFormat="1" applyFill="1" applyBorder="1" applyAlignment="1">
      <alignment horizontal="right"/>
    </xf>
    <xf numFmtId="166" fontId="0" fillId="0" borderId="13" xfId="0" applyNumberFormat="1" applyFill="1" applyBorder="1" applyAlignment="1">
      <alignment horizontal="right"/>
    </xf>
    <xf numFmtId="166" fontId="0" fillId="0" borderId="14" xfId="0" applyNumberFormat="1" applyFill="1" applyBorder="1" applyAlignment="1">
      <alignment horizontal="right"/>
    </xf>
    <xf numFmtId="166" fontId="0" fillId="0" borderId="15" xfId="0" applyNumberFormat="1" applyFill="1" applyBorder="1" applyAlignment="1">
      <alignment horizontal="right"/>
    </xf>
    <xf numFmtId="166" fontId="0" fillId="0" borderId="16" xfId="0" applyNumberFormat="1" applyFill="1" applyBorder="1" applyAlignment="1">
      <alignment horizontal="right"/>
    </xf>
    <xf numFmtId="166" fontId="0" fillId="0" borderId="18" xfId="0" applyNumberFormat="1" applyFill="1" applyBorder="1" applyAlignment="1">
      <alignment horizontal="right"/>
    </xf>
    <xf numFmtId="166" fontId="1" fillId="0" borderId="16" xfId="0" applyNumberFormat="1" applyFont="1" applyFill="1" applyBorder="1" applyAlignment="1">
      <alignment horizontal="right"/>
    </xf>
    <xf numFmtId="166" fontId="1" fillId="0" borderId="18" xfId="0" applyNumberFormat="1" applyFont="1" applyFill="1" applyBorder="1" applyAlignment="1">
      <alignment horizontal="right"/>
    </xf>
    <xf numFmtId="166" fontId="1" fillId="0" borderId="14" xfId="0" applyNumberFormat="1" applyFont="1" applyFill="1" applyBorder="1" applyAlignment="1">
      <alignment horizontal="right"/>
    </xf>
    <xf numFmtId="166" fontId="1" fillId="0" borderId="15" xfId="0" applyNumberFormat="1" applyFont="1" applyFill="1" applyBorder="1" applyAlignment="1">
      <alignment horizontal="right"/>
    </xf>
    <xf numFmtId="166" fontId="1" fillId="0" borderId="9" xfId="0" applyNumberFormat="1" applyFont="1" applyFill="1" applyBorder="1" applyAlignment="1">
      <alignment horizontal="right"/>
    </xf>
    <xf numFmtId="166" fontId="1" fillId="0" borderId="10" xfId="0" applyNumberFormat="1" applyFont="1" applyFill="1" applyBorder="1" applyAlignment="1">
      <alignment horizontal="right"/>
    </xf>
    <xf numFmtId="166" fontId="1" fillId="0" borderId="0" xfId="0" applyNumberFormat="1" applyFont="1" applyFill="1" applyBorder="1" applyAlignment="1">
      <alignment horizontal="right"/>
    </xf>
    <xf numFmtId="166" fontId="0" fillId="0" borderId="0" xfId="0" applyNumberFormat="1" applyFill="1" applyBorder="1" applyAlignment="1">
      <alignment horizontal="right"/>
    </xf>
    <xf numFmtId="166" fontId="0" fillId="0" borderId="9" xfId="0" applyNumberFormat="1" applyFont="1" applyFill="1" applyBorder="1" applyAlignment="1">
      <alignment horizontal="right"/>
    </xf>
    <xf numFmtId="166" fontId="0" fillId="0" borderId="10" xfId="0" applyNumberFormat="1" applyFont="1" applyFill="1" applyBorder="1" applyAlignment="1">
      <alignment horizontal="right"/>
    </xf>
    <xf numFmtId="166" fontId="0" fillId="0" borderId="14" xfId="0" applyNumberFormat="1" applyFont="1" applyFill="1" applyBorder="1" applyAlignment="1">
      <alignment horizontal="right"/>
    </xf>
    <xf numFmtId="166" fontId="0" fillId="0" borderId="15" xfId="0" applyNumberFormat="1" applyFont="1" applyFill="1" applyBorder="1" applyAlignment="1">
      <alignment horizontal="right"/>
    </xf>
    <xf numFmtId="166" fontId="0" fillId="0" borderId="16" xfId="0" applyNumberFormat="1" applyFont="1" applyFill="1" applyBorder="1" applyAlignment="1">
      <alignment horizontal="right"/>
    </xf>
    <xf numFmtId="166" fontId="0" fillId="0" borderId="18" xfId="0" applyNumberFormat="1" applyFont="1" applyFill="1" applyBorder="1" applyAlignment="1">
      <alignment horizontal="right"/>
    </xf>
    <xf numFmtId="166" fontId="1" fillId="5" borderId="65" xfId="0" applyNumberFormat="1" applyFont="1" applyFill="1" applyBorder="1"/>
    <xf numFmtId="166" fontId="1" fillId="5" borderId="66" xfId="0" applyNumberFormat="1" applyFont="1" applyFill="1" applyBorder="1"/>
    <xf numFmtId="166" fontId="1" fillId="5" borderId="67" xfId="0" applyNumberFormat="1" applyFont="1" applyFill="1" applyBorder="1"/>
    <xf numFmtId="166" fontId="1" fillId="5" borderId="64" xfId="0" applyNumberFormat="1" applyFont="1" applyFill="1" applyBorder="1"/>
    <xf numFmtId="166" fontId="1" fillId="5" borderId="60" xfId="0" applyNumberFormat="1" applyFont="1" applyFill="1" applyBorder="1"/>
    <xf numFmtId="166" fontId="1" fillId="5" borderId="7" xfId="0" applyNumberFormat="1" applyFont="1" applyFill="1" applyBorder="1"/>
    <xf numFmtId="168" fontId="0" fillId="0" borderId="0" xfId="2" applyNumberFormat="1" applyFont="1"/>
    <xf numFmtId="9" fontId="0" fillId="0" borderId="0" xfId="3" applyFont="1"/>
    <xf numFmtId="0" fontId="36" fillId="0" borderId="0" xfId="0" applyFont="1" applyFill="1" applyBorder="1" applyAlignment="1">
      <alignment vertical="top" wrapText="1"/>
    </xf>
    <xf numFmtId="0" fontId="38" fillId="0" borderId="0" xfId="1" applyFont="1" applyFill="1" applyBorder="1" applyAlignment="1">
      <alignment horizontal="center" wrapText="1"/>
    </xf>
    <xf numFmtId="0" fontId="39" fillId="26" borderId="84" xfId="1" applyFont="1" applyFill="1" applyBorder="1" applyAlignment="1">
      <alignment horizontal="center" wrapText="1"/>
    </xf>
    <xf numFmtId="0" fontId="39" fillId="26" borderId="5" xfId="1" applyFont="1" applyFill="1" applyBorder="1" applyAlignment="1">
      <alignment horizontal="center" wrapText="1"/>
    </xf>
    <xf numFmtId="9" fontId="1" fillId="0" borderId="4" xfId="0" applyNumberFormat="1" applyFont="1" applyFill="1" applyBorder="1" applyAlignment="1">
      <alignment horizontal="center" vertical="top"/>
    </xf>
    <xf numFmtId="9" fontId="0" fillId="0" borderId="1" xfId="0" applyNumberFormat="1" applyFill="1" applyBorder="1" applyAlignment="1">
      <alignment horizontal="center" vertical="top"/>
    </xf>
    <xf numFmtId="9" fontId="1" fillId="0" borderId="1" xfId="0" applyNumberFormat="1" applyFont="1" applyFill="1" applyBorder="1" applyAlignment="1">
      <alignment horizontal="center" vertical="top"/>
    </xf>
    <xf numFmtId="167" fontId="0" fillId="0" borderId="4" xfId="0" applyNumberFormat="1" applyFont="1" applyFill="1" applyBorder="1" applyAlignment="1">
      <alignment horizontal="center" vertical="top"/>
    </xf>
    <xf numFmtId="167" fontId="0" fillId="0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/>
    </xf>
    <xf numFmtId="164" fontId="1" fillId="0" borderId="4" xfId="0" applyNumberFormat="1" applyFont="1" applyFill="1" applyBorder="1" applyAlignment="1">
      <alignment horizontal="center" vertical="top"/>
    </xf>
    <xf numFmtId="9" fontId="0" fillId="0" borderId="6" xfId="0" applyNumberFormat="1" applyFill="1" applyBorder="1" applyAlignment="1">
      <alignment horizontal="center" vertical="top"/>
    </xf>
    <xf numFmtId="9" fontId="1" fillId="0" borderId="6" xfId="0" applyNumberFormat="1" applyFont="1" applyFill="1" applyBorder="1" applyAlignment="1">
      <alignment horizontal="center" vertical="top"/>
    </xf>
    <xf numFmtId="167" fontId="0" fillId="0" borderId="89" xfId="0" applyNumberFormat="1" applyFont="1" applyFill="1" applyBorder="1" applyAlignment="1">
      <alignment horizontal="center" vertical="top"/>
    </xf>
    <xf numFmtId="167" fontId="0" fillId="0" borderId="68" xfId="0" applyNumberFormat="1" applyFont="1" applyFill="1" applyBorder="1" applyAlignment="1">
      <alignment horizontal="center" vertical="top"/>
    </xf>
    <xf numFmtId="167" fontId="0" fillId="0" borderId="6" xfId="0" applyNumberFormat="1" applyFont="1" applyFill="1" applyBorder="1" applyAlignment="1">
      <alignment horizontal="center" vertical="top"/>
    </xf>
    <xf numFmtId="167" fontId="0" fillId="0" borderId="7" xfId="0" applyNumberFormat="1" applyFont="1" applyFill="1" applyBorder="1" applyAlignment="1">
      <alignment horizontal="center" vertical="top"/>
    </xf>
    <xf numFmtId="164" fontId="1" fillId="0" borderId="6" xfId="0" applyNumberFormat="1" applyFont="1" applyFill="1" applyBorder="1" applyAlignment="1">
      <alignment horizontal="center" vertical="top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/>
    <xf numFmtId="3" fontId="0" fillId="11" borderId="19" xfId="0" applyNumberFormat="1" applyFill="1" applyBorder="1" applyAlignment="1">
      <alignment horizontal="center"/>
    </xf>
    <xf numFmtId="0" fontId="0" fillId="11" borderId="20" xfId="0" applyFill="1" applyBorder="1" applyAlignment="1">
      <alignment horizontal="center"/>
    </xf>
    <xf numFmtId="3" fontId="0" fillId="15" borderId="21" xfId="0" applyNumberFormat="1" applyFill="1" applyBorder="1" applyAlignment="1">
      <alignment horizontal="center"/>
    </xf>
    <xf numFmtId="0" fontId="0" fillId="15" borderId="20" xfId="0" applyFill="1" applyBorder="1" applyAlignment="1">
      <alignment horizontal="center"/>
    </xf>
    <xf numFmtId="3" fontId="0" fillId="5" borderId="23" xfId="0" applyNumberFormat="1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3" fontId="5" fillId="11" borderId="29" xfId="0" applyNumberFormat="1" applyFont="1" applyFill="1" applyBorder="1" applyAlignment="1">
      <alignment wrapText="1"/>
    </xf>
    <xf numFmtId="0" fontId="27" fillId="4" borderId="37" xfId="0" applyFont="1" applyFill="1" applyBorder="1" applyAlignment="1">
      <alignment horizontal="center" vertical="center" wrapText="1"/>
    </xf>
    <xf numFmtId="0" fontId="27" fillId="4" borderId="90" xfId="0" applyFont="1" applyFill="1" applyBorder="1" applyAlignment="1">
      <alignment horizontal="center" vertical="center" wrapText="1"/>
    </xf>
    <xf numFmtId="3" fontId="5" fillId="15" borderId="31" xfId="0" applyNumberFormat="1" applyFont="1" applyFill="1" applyBorder="1" applyAlignment="1">
      <alignment wrapText="1"/>
    </xf>
    <xf numFmtId="3" fontId="5" fillId="5" borderId="32" xfId="0" applyNumberFormat="1" applyFont="1" applyFill="1" applyBorder="1" applyAlignment="1">
      <alignment wrapText="1"/>
    </xf>
    <xf numFmtId="3" fontId="0" fillId="2" borderId="22" xfId="0" applyNumberFormat="1" applyFill="1" applyBorder="1" applyAlignment="1">
      <alignment horizontal="center" wrapText="1"/>
    </xf>
    <xf numFmtId="3" fontId="0" fillId="2" borderId="25" xfId="0" applyNumberFormat="1" applyFill="1" applyBorder="1" applyAlignment="1">
      <alignment horizontal="center" wrapText="1"/>
    </xf>
    <xf numFmtId="3" fontId="5" fillId="2" borderId="34" xfId="0" applyNumberFormat="1" applyFont="1" applyFill="1" applyBorder="1" applyAlignment="1">
      <alignment wrapText="1"/>
    </xf>
    <xf numFmtId="3" fontId="1" fillId="5" borderId="63" xfId="0" applyNumberFormat="1" applyFont="1" applyFill="1" applyBorder="1" applyAlignment="1">
      <alignment horizontal="center" wrapText="1"/>
    </xf>
    <xf numFmtId="3" fontId="5" fillId="0" borderId="29" xfId="0" applyNumberFormat="1" applyFont="1" applyBorder="1" applyAlignment="1">
      <alignment wrapText="1"/>
    </xf>
    <xf numFmtId="3" fontId="0" fillId="0" borderId="19" xfId="0" applyNumberFormat="1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3" fontId="5" fillId="0" borderId="36" xfId="0" applyNumberFormat="1" applyFont="1" applyBorder="1" applyAlignment="1">
      <alignment wrapText="1"/>
    </xf>
    <xf numFmtId="9" fontId="1" fillId="0" borderId="4" xfId="0" applyNumberFormat="1" applyFont="1" applyFill="1" applyBorder="1" applyAlignment="1">
      <alignment horizontal="center"/>
    </xf>
    <xf numFmtId="9" fontId="1" fillId="0" borderId="1" xfId="0" applyNumberFormat="1" applyFont="1" applyFill="1" applyBorder="1" applyAlignment="1">
      <alignment horizontal="center"/>
    </xf>
  </cellXfs>
  <cellStyles count="4">
    <cellStyle name="Comma" xfId="2" builtinId="3"/>
    <cellStyle name="Normal" xfId="0" builtinId="0"/>
    <cellStyle name="Normal 2" xfId="1" xr:uid="{78E832D5-D472-4AF0-904E-ACF5DBF9721E}"/>
    <cellStyle name="Percent" xfId="3" builtinId="5"/>
  </cellStyles>
  <dxfs count="0"/>
  <tableStyles count="0" defaultTableStyle="TableStyleMedium2" defaultPivotStyle="PivotStyleLight16"/>
  <colors>
    <mruColors>
      <color rgb="FFF95207"/>
      <color rgb="FF00CC99"/>
      <color rgb="FF6600FF"/>
      <color rgb="FFFF0066"/>
      <color rgb="FFCC0066"/>
      <color rgb="FFFC2704"/>
      <color rgb="FFFCC704"/>
      <color rgb="FFFF3300"/>
      <color rgb="FFFC3904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google.com/url?sa=i&amp;url=https%3A%2F%2Fwww.slideshare.net%2Fsergioaltea%2Fwarm-and-cold-colors&amp;psig=AOvVaw2na9QJsWtYSWHhjjbMhPhU&amp;ust=1581048493751000&amp;source=images&amp;cd=vfe&amp;ved=0CAIQjRxqFwoTCKCB3uCGvOcCFQAAAAAdAAAAAB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98</xdr:row>
      <xdr:rowOff>0</xdr:rowOff>
    </xdr:from>
    <xdr:to>
      <xdr:col>10</xdr:col>
      <xdr:colOff>190500</xdr:colOff>
      <xdr:row>126</xdr:row>
      <xdr:rowOff>0</xdr:rowOff>
    </xdr:to>
    <xdr:pic>
      <xdr:nvPicPr>
        <xdr:cNvPr id="2" name="Picture 1" descr="Image result for what cold colors are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FA8C92-E6F5-481C-83B0-D7B37B4AA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19850100"/>
          <a:ext cx="6076950" cy="456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</sheetPr>
  <dimension ref="A1:O99"/>
  <sheetViews>
    <sheetView topLeftCell="A76" workbookViewId="0">
      <selection activeCell="B98" sqref="B98"/>
    </sheetView>
  </sheetViews>
  <sheetFormatPr defaultColWidth="9.1796875" defaultRowHeight="13" x14ac:dyDescent="0.3"/>
  <cols>
    <col min="1" max="1" width="12.81640625" style="10" customWidth="1"/>
    <col min="2" max="2" width="11.7265625" style="10" customWidth="1"/>
    <col min="3" max="9" width="9.1796875" style="10"/>
    <col min="10" max="10" width="12.54296875" style="10" customWidth="1"/>
    <col min="11" max="16384" width="9.1796875" style="10"/>
  </cols>
  <sheetData>
    <row r="1" spans="1:15" ht="18.5" x14ac:dyDescent="0.45">
      <c r="A1" s="7" t="s">
        <v>18</v>
      </c>
      <c r="B1" s="8"/>
      <c r="C1" s="8"/>
      <c r="D1" s="8"/>
      <c r="E1" s="8"/>
      <c r="F1" s="8"/>
      <c r="G1" s="8"/>
      <c r="H1" s="9"/>
      <c r="I1" s="9"/>
      <c r="J1" s="9"/>
      <c r="K1" s="9"/>
      <c r="L1" s="9"/>
      <c r="M1" s="9"/>
      <c r="N1" s="9"/>
      <c r="O1" s="9"/>
    </row>
    <row r="2" spans="1:15" ht="18.5" x14ac:dyDescent="0.45">
      <c r="A2" s="11" t="s">
        <v>19</v>
      </c>
      <c r="B2" s="12"/>
      <c r="C2" s="12"/>
      <c r="D2" s="13"/>
      <c r="E2" s="13"/>
      <c r="F2" s="13"/>
      <c r="G2" s="14"/>
    </row>
    <row r="3" spans="1:15" ht="18.5" x14ac:dyDescent="0.45">
      <c r="A3" s="15" t="s">
        <v>20</v>
      </c>
      <c r="B3" s="13"/>
      <c r="C3" s="13"/>
      <c r="D3" s="13"/>
      <c r="E3" s="13"/>
      <c r="F3" s="13"/>
      <c r="G3" s="14"/>
    </row>
    <row r="4" spans="1:15" ht="18.5" x14ac:dyDescent="0.45">
      <c r="A4" s="15" t="s">
        <v>21</v>
      </c>
      <c r="B4" s="16"/>
      <c r="C4" s="16"/>
      <c r="D4" s="17"/>
      <c r="E4" s="18"/>
      <c r="F4" s="18"/>
      <c r="G4" s="19"/>
      <c r="H4" s="19" t="s">
        <v>102</v>
      </c>
    </row>
    <row r="5" spans="1:15" ht="18.5" x14ac:dyDescent="0.45">
      <c r="A5" s="15" t="s">
        <v>101</v>
      </c>
      <c r="B5" s="20"/>
      <c r="C5" s="20"/>
      <c r="D5" s="21"/>
      <c r="E5" s="22"/>
      <c r="F5" s="22"/>
      <c r="G5" s="19"/>
      <c r="H5" s="19" t="s">
        <v>103</v>
      </c>
    </row>
    <row r="6" spans="1:15" x14ac:dyDescent="0.3">
      <c r="A6" s="23"/>
      <c r="B6" s="20"/>
      <c r="C6" s="20"/>
      <c r="D6" s="21"/>
      <c r="E6" s="22"/>
      <c r="F6" s="22"/>
      <c r="G6" s="19"/>
      <c r="H6" s="19"/>
    </row>
    <row r="7" spans="1:15" x14ac:dyDescent="0.3">
      <c r="A7" s="23"/>
      <c r="B7" s="20"/>
      <c r="C7" s="20"/>
      <c r="D7" s="21"/>
      <c r="E7" s="22"/>
      <c r="F7" s="22"/>
      <c r="G7" s="19"/>
      <c r="H7" s="19"/>
    </row>
    <row r="8" spans="1:15" ht="21" x14ac:dyDescent="0.5">
      <c r="A8" s="24" t="s">
        <v>22</v>
      </c>
      <c r="B8" s="25"/>
      <c r="C8" s="25"/>
      <c r="D8" s="25"/>
      <c r="E8" s="25"/>
      <c r="F8" s="25"/>
      <c r="G8" s="25"/>
      <c r="H8" s="25"/>
      <c r="I8" s="25"/>
      <c r="J8" s="25"/>
      <c r="K8" s="26"/>
      <c r="L8" s="26"/>
      <c r="M8" s="26"/>
      <c r="N8" s="26"/>
      <c r="O8" s="26"/>
    </row>
    <row r="9" spans="1:15" ht="16" thickBot="1" x14ac:dyDescent="0.4">
      <c r="A9" s="27"/>
      <c r="B9" s="28"/>
      <c r="C9" s="28"/>
      <c r="D9" s="28"/>
      <c r="E9" s="28"/>
      <c r="F9" s="28"/>
      <c r="G9" s="28"/>
      <c r="H9" s="28"/>
      <c r="I9" s="28"/>
      <c r="J9" s="28"/>
      <c r="K9"/>
      <c r="L9"/>
      <c r="M9"/>
      <c r="N9"/>
      <c r="O9"/>
    </row>
    <row r="10" spans="1:15" ht="15.5" x14ac:dyDescent="0.35">
      <c r="A10" s="112" t="s">
        <v>23</v>
      </c>
      <c r="B10" s="113" t="s">
        <v>112</v>
      </c>
      <c r="C10" s="113"/>
      <c r="D10" s="113"/>
      <c r="E10" s="113"/>
      <c r="F10" s="113"/>
      <c r="G10" s="113"/>
      <c r="H10" s="113"/>
      <c r="I10" s="113"/>
      <c r="J10" s="113"/>
      <c r="K10" s="114" t="s">
        <v>116</v>
      </c>
      <c r="L10" s="114"/>
      <c r="M10" s="114"/>
      <c r="N10" s="114"/>
      <c r="O10" s="115"/>
    </row>
    <row r="11" spans="1:15" ht="15.5" x14ac:dyDescent="0.35">
      <c r="A11" s="116"/>
      <c r="B11" s="42"/>
      <c r="C11" s="42"/>
      <c r="D11" s="42"/>
      <c r="E11" s="42"/>
      <c r="F11" s="42"/>
      <c r="G11" s="42"/>
      <c r="H11" s="42"/>
      <c r="I11" s="42"/>
      <c r="J11" s="42"/>
      <c r="K11" s="117"/>
      <c r="L11" s="117"/>
      <c r="M11" s="117"/>
      <c r="N11" s="117"/>
      <c r="O11" s="118"/>
    </row>
    <row r="12" spans="1:15" ht="15.5" x14ac:dyDescent="0.35">
      <c r="A12" s="119">
        <v>1</v>
      </c>
      <c r="B12" s="120" t="s">
        <v>115</v>
      </c>
      <c r="C12" s="45"/>
      <c r="D12" s="45"/>
      <c r="E12" s="45"/>
      <c r="F12" s="45"/>
      <c r="G12" s="45"/>
      <c r="H12" s="45"/>
      <c r="I12" s="45"/>
      <c r="J12" s="42"/>
      <c r="K12" s="117"/>
      <c r="L12" s="117"/>
      <c r="M12" s="117"/>
      <c r="N12" s="117"/>
      <c r="O12" s="118"/>
    </row>
    <row r="13" spans="1:15" ht="15.5" x14ac:dyDescent="0.35">
      <c r="A13" s="119">
        <v>2</v>
      </c>
      <c r="B13" s="120" t="s">
        <v>138</v>
      </c>
      <c r="C13" s="45"/>
      <c r="D13" s="45"/>
      <c r="E13" s="45"/>
      <c r="F13" s="45"/>
      <c r="G13" s="45"/>
      <c r="H13" s="45"/>
      <c r="I13" s="45"/>
      <c r="J13" s="42"/>
      <c r="K13" s="117"/>
      <c r="L13" s="117"/>
      <c r="M13" s="117"/>
      <c r="N13" s="117"/>
      <c r="O13" s="118"/>
    </row>
    <row r="14" spans="1:15" ht="15.5" x14ac:dyDescent="0.35">
      <c r="A14" s="119">
        <v>3</v>
      </c>
      <c r="B14" s="120" t="s">
        <v>104</v>
      </c>
      <c r="C14" s="45"/>
      <c r="D14" s="45"/>
      <c r="E14" s="45"/>
      <c r="F14" s="45"/>
      <c r="G14" s="45"/>
      <c r="H14" s="45"/>
      <c r="I14" s="45"/>
      <c r="J14" s="42"/>
      <c r="K14" s="117"/>
      <c r="L14" s="117"/>
      <c r="M14" s="117"/>
      <c r="N14" s="117"/>
      <c r="O14" s="118"/>
    </row>
    <row r="15" spans="1:15" ht="15.5" x14ac:dyDescent="0.35">
      <c r="A15" s="119"/>
      <c r="B15" s="121"/>
      <c r="C15" s="42"/>
      <c r="D15" s="42"/>
      <c r="E15" s="42"/>
      <c r="F15" s="42"/>
      <c r="G15" s="42"/>
      <c r="H15" s="42"/>
      <c r="I15" s="42"/>
      <c r="J15" s="42"/>
      <c r="K15" s="117"/>
      <c r="L15" s="117"/>
      <c r="M15" s="117"/>
      <c r="N15" s="117"/>
      <c r="O15" s="118"/>
    </row>
    <row r="16" spans="1:15" ht="15.5" x14ac:dyDescent="0.35">
      <c r="A16" s="119">
        <v>4</v>
      </c>
      <c r="B16" s="121" t="s">
        <v>113</v>
      </c>
      <c r="C16" s="42"/>
      <c r="D16" s="42"/>
      <c r="E16" s="42"/>
      <c r="F16" s="42"/>
      <c r="G16" s="42"/>
      <c r="H16" s="42"/>
      <c r="I16" s="42"/>
      <c r="J16" s="42"/>
      <c r="K16" s="117"/>
      <c r="L16" s="117"/>
      <c r="M16" s="117"/>
      <c r="N16" s="117"/>
      <c r="O16" s="118"/>
    </row>
    <row r="17" spans="1:15" ht="15.5" x14ac:dyDescent="0.35">
      <c r="A17" s="119">
        <v>5</v>
      </c>
      <c r="B17" s="121" t="s">
        <v>114</v>
      </c>
      <c r="C17" s="42"/>
      <c r="D17" s="42"/>
      <c r="E17" s="42"/>
      <c r="F17" s="42"/>
      <c r="G17" s="42"/>
      <c r="H17" s="42"/>
      <c r="I17" s="42"/>
      <c r="J17" s="42"/>
      <c r="K17" s="117"/>
      <c r="L17" s="117"/>
      <c r="M17" s="117"/>
      <c r="N17" s="117"/>
      <c r="O17" s="118"/>
    </row>
    <row r="18" spans="1:15" ht="16" thickBot="1" x14ac:dyDescent="0.4">
      <c r="A18" s="122"/>
      <c r="B18" s="123"/>
      <c r="C18" s="123"/>
      <c r="D18" s="123"/>
      <c r="E18" s="123"/>
      <c r="F18" s="123"/>
      <c r="G18" s="123"/>
      <c r="H18" s="123"/>
      <c r="I18" s="123"/>
      <c r="J18" s="123"/>
      <c r="K18" s="124"/>
      <c r="L18" s="124"/>
      <c r="M18" s="124"/>
      <c r="N18" s="124"/>
      <c r="O18" s="125"/>
    </row>
    <row r="19" spans="1:15" ht="15.5" x14ac:dyDescent="0.35">
      <c r="A19" s="111"/>
      <c r="B19" s="31"/>
      <c r="C19" s="31"/>
      <c r="D19" s="31"/>
      <c r="E19" s="31"/>
      <c r="F19" s="31"/>
      <c r="G19" s="31"/>
      <c r="H19" s="31"/>
      <c r="I19" s="31"/>
      <c r="J19" s="31"/>
      <c r="K19" s="2"/>
      <c r="L19" s="2"/>
      <c r="M19" s="2"/>
      <c r="N19" s="2"/>
      <c r="O19" s="2"/>
    </row>
    <row r="20" spans="1:15" ht="15.5" x14ac:dyDescent="0.35">
      <c r="A20" s="111"/>
      <c r="B20" s="31"/>
      <c r="C20" s="31"/>
      <c r="D20" s="31"/>
      <c r="E20" s="31"/>
      <c r="F20" s="31"/>
      <c r="G20" s="31"/>
      <c r="H20" s="31"/>
      <c r="I20" s="31"/>
      <c r="J20" s="31"/>
      <c r="K20" s="2"/>
      <c r="L20" s="2"/>
      <c r="M20" s="2"/>
      <c r="N20" s="2"/>
      <c r="O20" s="2"/>
    </row>
    <row r="21" spans="1:15" ht="15.5" x14ac:dyDescent="0.35">
      <c r="A21" s="111"/>
      <c r="B21" s="31"/>
      <c r="C21" s="31"/>
      <c r="D21" s="31"/>
      <c r="E21" s="31"/>
      <c r="F21" s="31"/>
      <c r="G21" s="31"/>
      <c r="H21" s="31"/>
      <c r="I21" s="31"/>
      <c r="J21" s="31"/>
      <c r="K21" s="2"/>
      <c r="L21" s="2"/>
      <c r="M21" s="2"/>
      <c r="N21" s="2"/>
      <c r="O21" s="2"/>
    </row>
    <row r="22" spans="1:15" ht="15.5" x14ac:dyDescent="0.35">
      <c r="A22" s="29" t="s">
        <v>24</v>
      </c>
      <c r="B22" s="28"/>
      <c r="C22" s="28"/>
      <c r="D22" s="28"/>
      <c r="E22" s="28"/>
      <c r="F22" s="28"/>
      <c r="G22" s="28"/>
      <c r="H22" s="28"/>
      <c r="I22" s="28"/>
      <c r="J22" s="28"/>
      <c r="K22"/>
      <c r="L22"/>
      <c r="M22"/>
      <c r="N22"/>
      <c r="O22"/>
    </row>
    <row r="23" spans="1:15" ht="15.5" x14ac:dyDescent="0.35">
      <c r="A23" s="28"/>
      <c r="B23" s="30" t="s">
        <v>65</v>
      </c>
      <c r="C23" s="30"/>
      <c r="D23" s="30"/>
      <c r="E23" s="30"/>
      <c r="F23" s="30"/>
      <c r="G23" s="30"/>
      <c r="H23" s="30"/>
      <c r="I23" s="30"/>
      <c r="J23" s="6"/>
      <c r="K23" s="6"/>
      <c r="L23" s="6"/>
      <c r="M23" s="6"/>
      <c r="N23" s="6"/>
      <c r="O23" s="6"/>
    </row>
    <row r="24" spans="1:15" ht="15.5" x14ac:dyDescent="0.35">
      <c r="A24" s="28"/>
      <c r="B24" s="30" t="s">
        <v>66</v>
      </c>
      <c r="C24" s="30"/>
      <c r="D24" s="30"/>
      <c r="E24" s="30"/>
      <c r="F24" s="30"/>
      <c r="G24" s="30"/>
      <c r="H24" s="30"/>
      <c r="I24" s="30"/>
      <c r="J24" s="6"/>
      <c r="K24" s="6"/>
      <c r="L24" s="6"/>
      <c r="M24" s="6"/>
      <c r="N24" s="6"/>
      <c r="O24" s="6"/>
    </row>
    <row r="25" spans="1:15" ht="15.5" x14ac:dyDescent="0.35">
      <c r="A25" s="28"/>
      <c r="B25" s="28" t="s">
        <v>67</v>
      </c>
      <c r="C25" s="28"/>
      <c r="D25" s="28"/>
      <c r="E25" s="28"/>
      <c r="F25" s="28"/>
      <c r="G25" s="28"/>
      <c r="H25" s="28"/>
      <c r="I25" s="28"/>
      <c r="J25" s="28"/>
      <c r="K25"/>
      <c r="L25"/>
      <c r="M25"/>
      <c r="N25"/>
      <c r="O25"/>
    </row>
    <row r="26" spans="1:15" ht="15.5" x14ac:dyDescent="0.35">
      <c r="A26" s="28"/>
      <c r="B26" s="28" t="s">
        <v>68</v>
      </c>
      <c r="C26" s="28"/>
      <c r="D26" s="28"/>
      <c r="E26" s="28"/>
      <c r="F26" s="28"/>
      <c r="G26" s="28"/>
      <c r="H26" s="28"/>
      <c r="I26" s="28"/>
      <c r="J26" s="28"/>
      <c r="K26"/>
      <c r="L26"/>
      <c r="M26"/>
      <c r="N26"/>
      <c r="O26"/>
    </row>
    <row r="27" spans="1:15" ht="15.5" x14ac:dyDescent="0.3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/>
      <c r="L27"/>
      <c r="M27"/>
      <c r="N27"/>
      <c r="O27"/>
    </row>
    <row r="28" spans="1:15" ht="15.5" x14ac:dyDescent="0.3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/>
      <c r="L28"/>
      <c r="M28"/>
      <c r="N28"/>
      <c r="O28"/>
    </row>
    <row r="29" spans="1:15" ht="15.5" x14ac:dyDescent="0.35">
      <c r="A29" s="29" t="s">
        <v>25</v>
      </c>
      <c r="B29" s="28"/>
      <c r="C29" s="28"/>
      <c r="D29" s="28"/>
      <c r="E29" s="28"/>
      <c r="F29" s="28"/>
      <c r="G29" s="28"/>
      <c r="H29" s="28"/>
      <c r="I29" s="28"/>
      <c r="J29" s="28"/>
      <c r="K29"/>
      <c r="L29"/>
      <c r="M29"/>
      <c r="N29"/>
      <c r="O29"/>
    </row>
    <row r="30" spans="1:15" ht="15.5" x14ac:dyDescent="0.35">
      <c r="A30" s="29"/>
      <c r="J30" s="28"/>
      <c r="K30"/>
      <c r="L30"/>
      <c r="M30"/>
      <c r="N30"/>
      <c r="O30"/>
    </row>
    <row r="31" spans="1:15" ht="15.5" x14ac:dyDescent="0.35">
      <c r="A31" s="28"/>
      <c r="B31" s="28" t="s">
        <v>69</v>
      </c>
      <c r="C31" s="28"/>
      <c r="D31" s="28"/>
      <c r="E31" s="28"/>
      <c r="F31" s="28"/>
      <c r="G31" s="28"/>
      <c r="H31" s="28"/>
      <c r="I31" s="28"/>
      <c r="J31" s="28"/>
      <c r="K31"/>
      <c r="L31"/>
      <c r="M31"/>
      <c r="N31"/>
      <c r="O31"/>
    </row>
    <row r="32" spans="1:15" ht="15.5" x14ac:dyDescent="0.35">
      <c r="A32" s="28"/>
      <c r="B32" s="28" t="s">
        <v>70</v>
      </c>
      <c r="C32" s="28"/>
      <c r="D32" s="28"/>
      <c r="E32" s="28"/>
      <c r="F32" s="28"/>
      <c r="G32" s="28"/>
      <c r="H32" s="28"/>
      <c r="I32" s="28"/>
      <c r="J32" s="28"/>
      <c r="K32"/>
      <c r="L32"/>
      <c r="M32"/>
      <c r="N32"/>
      <c r="O32"/>
    </row>
    <row r="33" spans="1:15" ht="15.5" x14ac:dyDescent="0.35">
      <c r="A33" s="28"/>
      <c r="B33" s="28" t="s">
        <v>71</v>
      </c>
      <c r="C33" s="28"/>
      <c r="D33" s="28"/>
      <c r="E33" s="28"/>
      <c r="F33" s="28"/>
      <c r="G33" s="28"/>
      <c r="H33" s="28"/>
      <c r="I33" s="28"/>
      <c r="J33" s="28"/>
      <c r="K33"/>
      <c r="L33"/>
      <c r="M33"/>
      <c r="N33"/>
      <c r="O33"/>
    </row>
    <row r="34" spans="1:15" ht="15.5" x14ac:dyDescent="0.35">
      <c r="A34" s="28"/>
      <c r="B34" s="28"/>
      <c r="C34" s="28" t="s">
        <v>72</v>
      </c>
      <c r="D34" s="28"/>
      <c r="E34" s="28"/>
      <c r="F34" s="28"/>
      <c r="G34" s="28"/>
      <c r="H34" s="28"/>
      <c r="I34" s="28"/>
      <c r="J34" s="28"/>
      <c r="K34"/>
      <c r="L34"/>
      <c r="M34"/>
      <c r="N34"/>
      <c r="O34"/>
    </row>
    <row r="35" spans="1:15" ht="15.5" x14ac:dyDescent="0.35">
      <c r="A35" s="28"/>
      <c r="B35" s="28"/>
      <c r="C35" s="28" t="s">
        <v>73</v>
      </c>
      <c r="D35" s="28"/>
      <c r="E35" s="28"/>
      <c r="F35" s="28"/>
      <c r="G35" s="31"/>
      <c r="H35" s="31"/>
      <c r="I35" s="31"/>
      <c r="J35" s="31"/>
      <c r="K35" s="2"/>
      <c r="L35" s="2"/>
      <c r="M35"/>
      <c r="N35"/>
      <c r="O35"/>
    </row>
    <row r="36" spans="1:15" ht="15.5" x14ac:dyDescent="0.35">
      <c r="A36" s="28"/>
      <c r="B36" s="28"/>
      <c r="C36" s="28" t="s">
        <v>74</v>
      </c>
      <c r="D36" s="28"/>
      <c r="E36" s="28"/>
      <c r="F36" s="28"/>
      <c r="G36" s="31"/>
      <c r="H36" s="31"/>
      <c r="I36" s="31"/>
      <c r="J36" s="31"/>
      <c r="K36" s="2"/>
      <c r="L36" s="2"/>
      <c r="M36"/>
      <c r="N36"/>
      <c r="O36"/>
    </row>
    <row r="37" spans="1:15" ht="15.5" x14ac:dyDescent="0.35">
      <c r="A37" s="28"/>
      <c r="B37" s="28" t="s">
        <v>75</v>
      </c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1:15" ht="15.5" x14ac:dyDescent="0.35">
      <c r="A38" s="28"/>
      <c r="B38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1:15" ht="15.5" x14ac:dyDescent="0.35">
      <c r="A39" s="28"/>
      <c r="B39" s="28" t="s">
        <v>76</v>
      </c>
      <c r="C39" s="28"/>
      <c r="D39" s="28"/>
      <c r="E39" s="28"/>
      <c r="F39" s="28"/>
      <c r="G39" s="28"/>
      <c r="H39" s="31"/>
      <c r="I39" s="31"/>
      <c r="J39" s="28"/>
      <c r="K39"/>
      <c r="L39"/>
      <c r="M39"/>
      <c r="N39"/>
      <c r="O39"/>
    </row>
    <row r="40" spans="1:15" ht="15.5" x14ac:dyDescent="0.35">
      <c r="A40" s="28"/>
      <c r="B40" s="28"/>
      <c r="C40" s="28" t="s">
        <v>77</v>
      </c>
      <c r="D40" s="28"/>
      <c r="E40" s="28"/>
      <c r="F40" s="28"/>
      <c r="G40" s="28"/>
      <c r="H40" s="31"/>
      <c r="I40" s="31"/>
      <c r="J40" s="28"/>
      <c r="K40"/>
      <c r="L40"/>
      <c r="M40"/>
      <c r="N40"/>
      <c r="O40"/>
    </row>
    <row r="41" spans="1:15" ht="15.5" x14ac:dyDescent="0.35">
      <c r="A41" s="28"/>
      <c r="B41" s="28"/>
      <c r="C41" s="28"/>
      <c r="D41" s="28" t="s">
        <v>78</v>
      </c>
      <c r="E41" s="28"/>
      <c r="F41" s="28"/>
      <c r="G41" s="28"/>
      <c r="H41" s="31"/>
      <c r="I41" s="31"/>
      <c r="J41" s="28"/>
      <c r="K41"/>
      <c r="L41"/>
      <c r="M41"/>
      <c r="N41"/>
      <c r="O41"/>
    </row>
    <row r="42" spans="1:15" ht="15.5" x14ac:dyDescent="0.35">
      <c r="A42" s="28"/>
      <c r="B42" s="28"/>
      <c r="C42" s="28" t="s">
        <v>79</v>
      </c>
      <c r="D42" s="28"/>
      <c r="E42" s="28"/>
      <c r="F42" s="28"/>
      <c r="G42" s="28"/>
      <c r="H42" s="31"/>
      <c r="I42" s="31"/>
      <c r="J42" s="28"/>
      <c r="K42"/>
      <c r="L42"/>
      <c r="M42"/>
      <c r="N42"/>
      <c r="O42"/>
    </row>
    <row r="43" spans="1:15" ht="15.5" x14ac:dyDescent="0.35">
      <c r="A43" s="28"/>
      <c r="B43" s="28"/>
      <c r="C43" s="28"/>
      <c r="D43" s="28" t="s">
        <v>80</v>
      </c>
      <c r="E43" s="28"/>
      <c r="F43" s="28"/>
      <c r="G43" s="28"/>
      <c r="H43" s="31"/>
      <c r="I43" s="31"/>
      <c r="J43" s="28"/>
      <c r="K43"/>
      <c r="L43"/>
      <c r="M43"/>
      <c r="N43"/>
      <c r="O43"/>
    </row>
    <row r="44" spans="1:15" ht="15.5" x14ac:dyDescent="0.3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/>
      <c r="L44"/>
      <c r="M44"/>
      <c r="N44"/>
      <c r="O44"/>
    </row>
    <row r="45" spans="1:15" ht="15.5" x14ac:dyDescent="0.35">
      <c r="A45" s="29" t="s">
        <v>26</v>
      </c>
      <c r="B45" s="28"/>
      <c r="C45" s="28"/>
      <c r="D45" s="28"/>
      <c r="E45" s="28"/>
      <c r="F45" s="28"/>
      <c r="G45" s="28"/>
      <c r="H45" s="28"/>
      <c r="I45" s="28"/>
      <c r="J45" s="28"/>
      <c r="K45"/>
      <c r="L45"/>
      <c r="M45"/>
      <c r="N45"/>
      <c r="O45"/>
    </row>
    <row r="46" spans="1:15" ht="15.5" x14ac:dyDescent="0.35">
      <c r="A46" s="29"/>
      <c r="B46" s="28"/>
      <c r="C46" s="28"/>
      <c r="D46" s="28"/>
      <c r="E46" s="28"/>
      <c r="F46" s="28"/>
      <c r="G46" s="28"/>
      <c r="H46" s="28"/>
      <c r="I46" s="28"/>
      <c r="J46" s="28"/>
      <c r="K46"/>
      <c r="L46"/>
      <c r="M46"/>
      <c r="N46"/>
      <c r="O46"/>
    </row>
    <row r="47" spans="1:15" ht="15.5" x14ac:dyDescent="0.35">
      <c r="A47" s="29"/>
      <c r="B47" s="28" t="s">
        <v>97</v>
      </c>
      <c r="C47" s="28"/>
      <c r="D47" s="28"/>
      <c r="E47" s="28"/>
      <c r="F47" s="28"/>
      <c r="G47" s="28"/>
      <c r="H47" s="28"/>
      <c r="I47" s="28"/>
      <c r="J47" s="28"/>
      <c r="K47"/>
      <c r="L47"/>
      <c r="M47"/>
      <c r="N47"/>
      <c r="O47"/>
    </row>
    <row r="48" spans="1:15" ht="15.5" x14ac:dyDescent="0.35">
      <c r="A48" s="29"/>
      <c r="B48" s="28" t="s">
        <v>98</v>
      </c>
      <c r="C48" s="28"/>
      <c r="D48" s="28"/>
      <c r="E48" s="28"/>
      <c r="F48" s="28"/>
      <c r="G48" s="28"/>
      <c r="H48" s="28"/>
      <c r="I48" s="28"/>
      <c r="J48" s="28"/>
      <c r="K48"/>
      <c r="L48"/>
      <c r="M48"/>
      <c r="N48"/>
      <c r="O48"/>
    </row>
    <row r="49" spans="1:15" ht="15.5" x14ac:dyDescent="0.35">
      <c r="A49" s="29"/>
      <c r="B49" s="28" t="s">
        <v>99</v>
      </c>
      <c r="C49" s="28"/>
      <c r="D49" s="28"/>
      <c r="E49" s="28"/>
      <c r="F49" s="28"/>
      <c r="G49" s="28"/>
      <c r="H49" s="28"/>
      <c r="I49" s="28"/>
      <c r="J49" s="28"/>
      <c r="K49"/>
      <c r="L49"/>
      <c r="M49"/>
      <c r="N49"/>
      <c r="O49"/>
    </row>
    <row r="50" spans="1:15" ht="15.5" x14ac:dyDescent="0.35">
      <c r="A50" s="29"/>
      <c r="B50" s="28"/>
      <c r="C50" s="28" t="s">
        <v>100</v>
      </c>
      <c r="D50" s="28"/>
      <c r="E50" s="28"/>
      <c r="F50" s="28"/>
      <c r="G50" s="28"/>
      <c r="H50" s="28"/>
      <c r="I50" s="28"/>
      <c r="J50" s="28"/>
      <c r="K50"/>
      <c r="L50"/>
      <c r="M50"/>
      <c r="N50"/>
      <c r="O50"/>
    </row>
    <row r="51" spans="1:15" ht="15.5" x14ac:dyDescent="0.35">
      <c r="A51" s="29"/>
      <c r="B51" s="28"/>
      <c r="C51" s="28"/>
      <c r="D51" s="28"/>
      <c r="E51" s="28"/>
      <c r="F51" s="28"/>
      <c r="G51" s="28"/>
      <c r="H51" s="28"/>
      <c r="I51" s="28"/>
      <c r="J51" s="28"/>
      <c r="K51"/>
      <c r="L51"/>
      <c r="M51"/>
      <c r="N51"/>
      <c r="O51"/>
    </row>
    <row r="52" spans="1:15" ht="15.5" x14ac:dyDescent="0.35">
      <c r="A52" s="28"/>
      <c r="B52" s="6" t="s">
        <v>81</v>
      </c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1:15" ht="15.5" x14ac:dyDescent="0.35">
      <c r="A53" s="28"/>
      <c r="B53" s="6"/>
      <c r="C53" t="s">
        <v>82</v>
      </c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15" ht="15.5" x14ac:dyDescent="0.35">
      <c r="A54" s="28"/>
      <c r="B54" s="6"/>
      <c r="C54" s="6"/>
      <c r="D54" t="s">
        <v>83</v>
      </c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15" ht="15.5" x14ac:dyDescent="0.35">
      <c r="A55" s="28"/>
      <c r="B55" s="6"/>
      <c r="C55" t="s">
        <v>84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5" ht="15.5" x14ac:dyDescent="0.35">
      <c r="A56" s="28"/>
      <c r="B56" s="6"/>
      <c r="C56" t="s">
        <v>85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</row>
    <row r="57" spans="1:15" ht="15.5" x14ac:dyDescent="0.35">
      <c r="A57" s="29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</row>
    <row r="58" spans="1:15" ht="14.5" x14ac:dyDescent="0.35">
      <c r="A58"/>
      <c r="B58" t="s">
        <v>86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</row>
    <row r="59" spans="1:15" ht="14.5" x14ac:dyDescent="0.35">
      <c r="A59"/>
      <c r="B59" s="6"/>
      <c r="C59" t="s">
        <v>87</v>
      </c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 ht="14.5" x14ac:dyDescent="0.35">
      <c r="A60"/>
      <c r="B60"/>
      <c r="C60" t="s">
        <v>88</v>
      </c>
      <c r="D60"/>
      <c r="E60"/>
      <c r="F60"/>
      <c r="G60"/>
      <c r="H60"/>
      <c r="I60"/>
      <c r="J60"/>
      <c r="K60"/>
      <c r="L60"/>
      <c r="M60"/>
      <c r="N60"/>
      <c r="O60"/>
    </row>
    <row r="61" spans="1:15" x14ac:dyDescent="0.3">
      <c r="A61" s="23"/>
      <c r="B61" s="20"/>
      <c r="C61" s="20"/>
      <c r="D61" s="21"/>
      <c r="E61" s="22"/>
      <c r="F61" s="22"/>
      <c r="G61" s="19"/>
      <c r="H61" s="19"/>
    </row>
    <row r="62" spans="1:15" x14ac:dyDescent="0.3">
      <c r="A62" s="23"/>
      <c r="B62" s="20"/>
      <c r="C62" s="20"/>
      <c r="D62" s="21"/>
      <c r="E62" s="22"/>
      <c r="F62" s="22"/>
      <c r="G62" s="19"/>
      <c r="H62" s="19"/>
    </row>
    <row r="63" spans="1:15" ht="15.5" x14ac:dyDescent="0.35">
      <c r="A63" s="32" t="s">
        <v>117</v>
      </c>
      <c r="B63" s="33"/>
      <c r="C63" s="33"/>
      <c r="D63" s="34"/>
      <c r="E63" s="35"/>
      <c r="F63" s="35"/>
      <c r="G63" s="36"/>
      <c r="H63" s="36"/>
      <c r="I63" s="37"/>
      <c r="J63" s="37"/>
      <c r="K63" s="37"/>
      <c r="L63" s="37"/>
      <c r="M63" s="37"/>
      <c r="N63" s="37"/>
      <c r="O63" s="37"/>
    </row>
    <row r="64" spans="1:15" x14ac:dyDescent="0.3">
      <c r="A64" s="38"/>
      <c r="B64" s="20"/>
      <c r="C64" s="20"/>
      <c r="D64" s="21"/>
      <c r="E64" s="22"/>
      <c r="F64" s="22"/>
      <c r="G64" s="19"/>
      <c r="H64" s="19"/>
    </row>
    <row r="65" spans="1:12" ht="15.5" x14ac:dyDescent="0.35">
      <c r="A65" s="39" t="s">
        <v>27</v>
      </c>
      <c r="B65" s="40"/>
      <c r="C65" s="41"/>
      <c r="D65" s="40"/>
      <c r="E65" s="41"/>
      <c r="F65" s="41"/>
      <c r="G65" s="41"/>
      <c r="H65" s="42"/>
    </row>
    <row r="66" spans="1:12" ht="15.5" x14ac:dyDescent="0.35">
      <c r="A66" s="110" t="s">
        <v>28</v>
      </c>
      <c r="B66" s="43" t="s">
        <v>29</v>
      </c>
      <c r="C66" s="43"/>
      <c r="D66" s="44"/>
      <c r="E66" s="43"/>
      <c r="F66" s="43"/>
      <c r="G66" s="45"/>
      <c r="H66" s="45"/>
    </row>
    <row r="67" spans="1:12" ht="15.5" x14ac:dyDescent="0.35">
      <c r="A67" s="110" t="s">
        <v>3</v>
      </c>
      <c r="B67" s="43" t="s">
        <v>30</v>
      </c>
      <c r="C67" s="43"/>
      <c r="D67" s="44"/>
      <c r="E67" s="43"/>
      <c r="F67" s="43"/>
      <c r="G67" s="45"/>
      <c r="H67" s="45"/>
    </row>
    <row r="68" spans="1:12" ht="15.5" x14ac:dyDescent="0.35">
      <c r="A68" s="110" t="s">
        <v>4</v>
      </c>
      <c r="B68" s="43" t="s">
        <v>31</v>
      </c>
      <c r="C68" s="43"/>
      <c r="D68" s="44"/>
      <c r="E68" s="43"/>
      <c r="F68" s="43"/>
      <c r="G68" s="45"/>
      <c r="H68" s="45"/>
    </row>
    <row r="69" spans="1:12" ht="15.5" x14ac:dyDescent="0.35">
      <c r="A69" s="109" t="s">
        <v>105</v>
      </c>
      <c r="B69" s="43" t="s">
        <v>108</v>
      </c>
      <c r="C69" s="43"/>
      <c r="D69" s="44"/>
      <c r="E69" s="43"/>
      <c r="F69" s="43"/>
      <c r="G69" s="45"/>
      <c r="H69" s="45"/>
    </row>
    <row r="70" spans="1:12" ht="15.5" x14ac:dyDescent="0.35">
      <c r="A70" s="109" t="s">
        <v>106</v>
      </c>
      <c r="B70" s="43" t="s">
        <v>109</v>
      </c>
      <c r="C70" s="43"/>
      <c r="D70" s="44"/>
      <c r="E70" s="43"/>
      <c r="F70" s="43"/>
      <c r="G70" s="45"/>
      <c r="H70" s="45"/>
    </row>
    <row r="71" spans="1:12" ht="15.5" x14ac:dyDescent="0.35">
      <c r="A71" s="109" t="s">
        <v>92</v>
      </c>
      <c r="B71" s="43" t="s">
        <v>110</v>
      </c>
      <c r="C71" s="43"/>
      <c r="D71" s="44"/>
      <c r="E71" s="43"/>
      <c r="F71" s="43"/>
      <c r="G71" s="45"/>
      <c r="H71" s="45"/>
    </row>
    <row r="72" spans="1:12" ht="15.5" x14ac:dyDescent="0.35">
      <c r="A72" s="109" t="s">
        <v>107</v>
      </c>
      <c r="B72" s="43" t="s">
        <v>111</v>
      </c>
      <c r="C72" s="43"/>
      <c r="D72" s="44"/>
      <c r="E72" s="43"/>
      <c r="F72" s="43"/>
      <c r="G72" s="45"/>
      <c r="H72" s="45"/>
    </row>
    <row r="73" spans="1:12" ht="15.5" x14ac:dyDescent="0.35">
      <c r="A73" s="109" t="s">
        <v>9</v>
      </c>
      <c r="B73" s="43" t="s">
        <v>9</v>
      </c>
      <c r="C73" s="43"/>
      <c r="D73" s="44"/>
      <c r="E73" s="43"/>
      <c r="F73" s="43"/>
      <c r="G73" s="45"/>
      <c r="H73" s="45"/>
    </row>
    <row r="74" spans="1:12" ht="15.5" x14ac:dyDescent="0.35">
      <c r="A74" s="43"/>
      <c r="B74" s="43"/>
      <c r="C74" s="43"/>
      <c r="D74" s="44"/>
      <c r="E74" s="43"/>
      <c r="F74" s="43"/>
      <c r="G74" s="45"/>
      <c r="H74" s="45"/>
    </row>
    <row r="75" spans="1:12" ht="15.5" x14ac:dyDescent="0.35">
      <c r="A75" s="40" t="s">
        <v>118</v>
      </c>
      <c r="B75" s="41"/>
      <c r="C75" s="41"/>
      <c r="D75" s="41"/>
      <c r="E75" s="41"/>
      <c r="F75" s="41"/>
      <c r="G75" s="41"/>
      <c r="H75" s="45"/>
    </row>
    <row r="76" spans="1:12" ht="15.5" x14ac:dyDescent="0.35">
      <c r="A76" s="46" t="s">
        <v>32</v>
      </c>
      <c r="B76" s="45"/>
      <c r="C76" s="45"/>
      <c r="D76" s="45" t="s">
        <v>33</v>
      </c>
      <c r="E76" s="45"/>
      <c r="F76" s="45"/>
      <c r="G76" s="45"/>
      <c r="H76" s="45"/>
      <c r="L76" s="10">
        <v>0</v>
      </c>
    </row>
    <row r="77" spans="1:12" ht="15.5" x14ac:dyDescent="0.35">
      <c r="A77" s="46" t="s">
        <v>34</v>
      </c>
      <c r="B77" s="45"/>
      <c r="C77" s="45"/>
      <c r="D77" s="45" t="s">
        <v>35</v>
      </c>
      <c r="E77" s="45"/>
      <c r="F77" s="45"/>
      <c r="G77" s="45"/>
      <c r="H77" s="45"/>
    </row>
    <row r="78" spans="1:12" ht="15.5" x14ac:dyDescent="0.35">
      <c r="A78" s="46" t="s">
        <v>54</v>
      </c>
      <c r="B78" s="45"/>
      <c r="C78" s="45"/>
      <c r="D78" s="45" t="s">
        <v>55</v>
      </c>
      <c r="E78" s="45"/>
      <c r="F78" s="45"/>
      <c r="G78" s="45"/>
      <c r="H78" s="45"/>
    </row>
    <row r="79" spans="1:12" ht="15.5" x14ac:dyDescent="0.35">
      <c r="A79" s="46" t="s">
        <v>56</v>
      </c>
      <c r="B79" s="45"/>
      <c r="C79" s="45"/>
      <c r="D79" s="45" t="s">
        <v>55</v>
      </c>
      <c r="E79" s="45"/>
      <c r="F79" s="45"/>
      <c r="G79" s="45"/>
      <c r="H79" s="45"/>
    </row>
    <row r="80" spans="1:12" ht="15.5" x14ac:dyDescent="0.35">
      <c r="A80" s="46" t="s">
        <v>36</v>
      </c>
      <c r="B80" s="45"/>
      <c r="C80" s="45"/>
      <c r="D80" s="45" t="s">
        <v>37</v>
      </c>
      <c r="E80" s="45"/>
      <c r="F80" s="45"/>
      <c r="G80" s="45"/>
      <c r="H80" s="45"/>
    </row>
    <row r="81" spans="1:11" ht="15.5" x14ac:dyDescent="0.35">
      <c r="A81" s="46" t="s">
        <v>38</v>
      </c>
      <c r="B81" s="45"/>
      <c r="C81" s="45"/>
      <c r="D81" s="45" t="s">
        <v>39</v>
      </c>
      <c r="E81" s="45"/>
      <c r="F81" s="45"/>
      <c r="G81" s="45"/>
      <c r="H81" s="45"/>
    </row>
    <row r="82" spans="1:11" ht="15.5" x14ac:dyDescent="0.35">
      <c r="A82" s="46"/>
      <c r="B82" s="45"/>
      <c r="C82" s="45"/>
      <c r="D82" s="45"/>
      <c r="E82" s="45"/>
      <c r="F82" s="45"/>
      <c r="G82" s="45"/>
      <c r="H82" s="45"/>
    </row>
    <row r="83" spans="1:11" ht="16" thickBot="1" x14ac:dyDescent="0.4">
      <c r="A83" s="40" t="s">
        <v>40</v>
      </c>
      <c r="B83" s="41"/>
      <c r="C83" s="41"/>
      <c r="D83" s="41"/>
      <c r="E83" s="41"/>
      <c r="F83" s="41"/>
      <c r="G83" s="41"/>
      <c r="H83" s="31"/>
    </row>
    <row r="84" spans="1:11" ht="27" thickBot="1" x14ac:dyDescent="0.4">
      <c r="A84" s="47" t="s">
        <v>41</v>
      </c>
      <c r="B84" s="48"/>
      <c r="C84" s="49"/>
      <c r="D84" s="47" t="s">
        <v>42</v>
      </c>
      <c r="E84" s="48"/>
      <c r="F84" s="50"/>
      <c r="G84" s="50"/>
      <c r="H84" s="48"/>
      <c r="I84" s="98"/>
      <c r="J84" s="101" t="s">
        <v>95</v>
      </c>
      <c r="K84" s="102" t="s">
        <v>96</v>
      </c>
    </row>
    <row r="85" spans="1:11" ht="15.5" x14ac:dyDescent="0.35">
      <c r="A85" s="51" t="s">
        <v>43</v>
      </c>
      <c r="B85" s="52"/>
      <c r="C85" s="53"/>
      <c r="D85" s="51" t="s">
        <v>44</v>
      </c>
      <c r="E85" s="52"/>
      <c r="F85" s="52"/>
      <c r="G85" s="52"/>
      <c r="H85" s="52"/>
      <c r="I85" s="99"/>
      <c r="J85" s="103" t="s">
        <v>0</v>
      </c>
      <c r="K85" s="104" t="s">
        <v>0</v>
      </c>
    </row>
    <row r="86" spans="1:11" ht="15.5" x14ac:dyDescent="0.35">
      <c r="A86" s="54" t="s">
        <v>43</v>
      </c>
      <c r="B86" s="45"/>
      <c r="C86" s="55"/>
      <c r="D86" s="54" t="s">
        <v>45</v>
      </c>
      <c r="E86" s="45"/>
      <c r="F86" s="45"/>
      <c r="G86" s="45"/>
      <c r="H86" s="45"/>
      <c r="I86" s="19"/>
      <c r="J86" s="105" t="s">
        <v>0</v>
      </c>
      <c r="K86" s="106" t="s">
        <v>0</v>
      </c>
    </row>
    <row r="87" spans="1:11" ht="15.5" x14ac:dyDescent="0.35">
      <c r="A87" s="54" t="s">
        <v>46</v>
      </c>
      <c r="B87" s="45"/>
      <c r="C87" s="55"/>
      <c r="D87" s="54" t="s">
        <v>47</v>
      </c>
      <c r="E87" s="45"/>
      <c r="F87" s="45"/>
      <c r="G87" s="45"/>
      <c r="H87" s="45"/>
      <c r="I87" s="19"/>
      <c r="J87" s="105" t="s">
        <v>93</v>
      </c>
      <c r="K87" s="106" t="s">
        <v>119</v>
      </c>
    </row>
    <row r="88" spans="1:11" ht="15.5" x14ac:dyDescent="0.35">
      <c r="A88" s="54" t="s">
        <v>46</v>
      </c>
      <c r="B88" s="45"/>
      <c r="C88" s="55"/>
      <c r="D88" s="54" t="s">
        <v>48</v>
      </c>
      <c r="E88" s="45"/>
      <c r="F88" s="45"/>
      <c r="G88" s="45"/>
      <c r="H88" s="45"/>
      <c r="I88" s="19"/>
      <c r="J88" s="105" t="s">
        <v>93</v>
      </c>
      <c r="K88" s="106" t="s">
        <v>119</v>
      </c>
    </row>
    <row r="89" spans="1:11" ht="15.5" x14ac:dyDescent="0.35">
      <c r="A89" s="54" t="s">
        <v>46</v>
      </c>
      <c r="B89" s="45"/>
      <c r="C89" s="55"/>
      <c r="D89" s="54" t="s">
        <v>49</v>
      </c>
      <c r="E89" s="45"/>
      <c r="F89" s="45"/>
      <c r="G89" s="45"/>
      <c r="H89" s="45"/>
      <c r="I89" s="19"/>
      <c r="J89" s="105" t="s">
        <v>93</v>
      </c>
      <c r="K89" s="106" t="s">
        <v>14</v>
      </c>
    </row>
    <row r="90" spans="1:11" ht="15.5" x14ac:dyDescent="0.35">
      <c r="A90" s="54" t="s">
        <v>50</v>
      </c>
      <c r="B90" s="45"/>
      <c r="C90" s="55"/>
      <c r="D90" s="54" t="s">
        <v>51</v>
      </c>
      <c r="E90" s="45"/>
      <c r="F90" s="45"/>
      <c r="G90" s="45"/>
      <c r="H90" s="45"/>
      <c r="I90" s="19"/>
      <c r="J90" s="105" t="s">
        <v>93</v>
      </c>
      <c r="K90" s="106" t="s">
        <v>1</v>
      </c>
    </row>
    <row r="91" spans="1:11" ht="16" thickBot="1" x14ac:dyDescent="0.4">
      <c r="A91" s="56" t="s">
        <v>52</v>
      </c>
      <c r="B91" s="57"/>
      <c r="C91" s="58"/>
      <c r="D91" s="56" t="s">
        <v>53</v>
      </c>
      <c r="E91" s="57"/>
      <c r="F91" s="57"/>
      <c r="G91" s="57"/>
      <c r="H91" s="57"/>
      <c r="I91" s="100"/>
      <c r="J91" s="107" t="s">
        <v>94</v>
      </c>
      <c r="K91" s="108" t="s">
        <v>120</v>
      </c>
    </row>
    <row r="92" spans="1:11" ht="15.5" x14ac:dyDescent="0.35">
      <c r="A92" s="28"/>
      <c r="B92" s="28"/>
      <c r="C92" s="28"/>
      <c r="D92" s="28"/>
      <c r="E92" s="28"/>
      <c r="F92" s="28"/>
      <c r="G92" s="28"/>
      <c r="H92" s="28"/>
    </row>
    <row r="95" spans="1:11" ht="18" x14ac:dyDescent="0.4">
      <c r="B95" s="408"/>
    </row>
    <row r="98" spans="2:2" ht="14.5" x14ac:dyDescent="0.35">
      <c r="B98"/>
    </row>
    <row r="99" spans="2:2" ht="15.5" x14ac:dyDescent="0.35">
      <c r="B99" s="409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354D1-3E3D-4B80-A931-02A4741E57CA}">
  <sheetPr>
    <tabColor rgb="FFCC0066"/>
    <pageSetUpPr fitToPage="1"/>
  </sheetPr>
  <dimension ref="A1:N89"/>
  <sheetViews>
    <sheetView zoomScaleNormal="100" workbookViewId="0">
      <selection activeCell="J2" sqref="J2"/>
    </sheetView>
  </sheetViews>
  <sheetFormatPr defaultRowHeight="14.5" x14ac:dyDescent="0.35"/>
  <cols>
    <col min="1" max="1" width="17.453125" customWidth="1"/>
    <col min="2" max="2" width="13.1796875" style="1" customWidth="1"/>
    <col min="3" max="3" width="14.453125" style="1" customWidth="1"/>
    <col min="4" max="4" width="13.1796875" style="1" customWidth="1"/>
    <col min="5" max="5" width="14.1796875" style="1" customWidth="1"/>
    <col min="6" max="6" width="11.453125" style="1" customWidth="1"/>
    <col min="7" max="9" width="12.81640625" style="1" customWidth="1"/>
    <col min="10" max="10" width="12.7265625" bestFit="1" customWidth="1"/>
    <col min="11" max="11" width="11.81640625" customWidth="1"/>
    <col min="12" max="12" width="13.7265625" bestFit="1" customWidth="1"/>
    <col min="14" max="14" width="16.81640625" bestFit="1" customWidth="1"/>
  </cols>
  <sheetData>
    <row r="1" spans="1:14" ht="44" thickBot="1" x14ac:dyDescent="0.4">
      <c r="A1" s="493">
        <v>2019</v>
      </c>
      <c r="B1" s="494" t="s">
        <v>16</v>
      </c>
      <c r="C1" s="494" t="s">
        <v>17</v>
      </c>
      <c r="D1" s="494" t="s">
        <v>89</v>
      </c>
      <c r="E1" s="494" t="s">
        <v>90</v>
      </c>
      <c r="F1" s="494" t="s">
        <v>7</v>
      </c>
      <c r="G1" s="494" t="s">
        <v>6</v>
      </c>
      <c r="H1" s="494" t="s">
        <v>129</v>
      </c>
      <c r="I1" s="494" t="s">
        <v>130</v>
      </c>
      <c r="J1" s="495" t="s">
        <v>177</v>
      </c>
      <c r="K1" s="495" t="s">
        <v>8</v>
      </c>
      <c r="L1" s="496" t="s">
        <v>91</v>
      </c>
    </row>
    <row r="2" spans="1:14" ht="15" thickBot="1" x14ac:dyDescent="0.4">
      <c r="A2" s="353" t="s">
        <v>135</v>
      </c>
      <c r="B2" s="354">
        <v>1451809</v>
      </c>
      <c r="C2" s="354">
        <f>C3+C14+C25+C36+C47+C58+C69</f>
        <v>1285573428.2</v>
      </c>
      <c r="D2" s="354">
        <v>1361891</v>
      </c>
      <c r="E2" s="354">
        <f>E3+E14+E25+E36+E47+E58+E69</f>
        <v>3076789690.8000002</v>
      </c>
      <c r="F2" s="355">
        <f>B2+D2</f>
        <v>2813700</v>
      </c>
      <c r="G2" s="356">
        <f>C2+E2</f>
        <v>4362363119</v>
      </c>
      <c r="H2" s="357">
        <v>9.4458030303030291</v>
      </c>
      <c r="I2" s="357">
        <v>10.6468712121212</v>
      </c>
      <c r="J2" s="372">
        <f>SUM(J3:J68)</f>
        <v>0.99960563688691861</v>
      </c>
      <c r="K2" s="373">
        <f>SUM(K3:K68)</f>
        <v>0.9997739631090734</v>
      </c>
      <c r="L2" s="373">
        <f>E2/G2</f>
        <v>0.70530343459929667</v>
      </c>
      <c r="N2" s="572"/>
    </row>
    <row r="3" spans="1:14" ht="15" thickBot="1" x14ac:dyDescent="0.4">
      <c r="A3" s="497" t="s">
        <v>2</v>
      </c>
      <c r="B3" s="498">
        <v>1156018</v>
      </c>
      <c r="C3" s="498">
        <v>809485895.70000005</v>
      </c>
      <c r="D3" s="498">
        <v>1016787</v>
      </c>
      <c r="E3" s="498">
        <v>781410709</v>
      </c>
      <c r="F3" s="498">
        <f>B3+D3</f>
        <v>2172805</v>
      </c>
      <c r="G3" s="498">
        <f>C3+E3</f>
        <v>1590896604.7</v>
      </c>
      <c r="H3" s="374">
        <v>9.8037142857142836</v>
      </c>
      <c r="I3" s="375">
        <v>10.560714285714285</v>
      </c>
      <c r="J3" s="578">
        <f>G3/G$2</f>
        <v>0.36468688215590062</v>
      </c>
      <c r="K3" s="579">
        <f>F3/F2</f>
        <v>0.77222340690194402</v>
      </c>
      <c r="L3" s="579">
        <f>E3/G3</f>
        <v>0.4911763006417082</v>
      </c>
    </row>
    <row r="4" spans="1:14" ht="15" thickBot="1" x14ac:dyDescent="0.4">
      <c r="A4" s="362" t="s">
        <v>121</v>
      </c>
      <c r="B4" s="364">
        <v>548944</v>
      </c>
      <c r="C4" s="364">
        <v>366429567.69999999</v>
      </c>
      <c r="D4" s="364">
        <v>559732</v>
      </c>
      <c r="E4" s="364">
        <v>406617322</v>
      </c>
      <c r="F4" s="364">
        <f t="shared" ref="F4:G19" si="0">B4+D4</f>
        <v>1108676</v>
      </c>
      <c r="G4" s="367">
        <f t="shared" si="0"/>
        <v>773046889.70000005</v>
      </c>
      <c r="H4" s="283">
        <v>9.6485000000000003</v>
      </c>
      <c r="I4" s="284">
        <v>10.58975</v>
      </c>
      <c r="J4" s="578"/>
      <c r="K4" s="579"/>
      <c r="L4" s="579"/>
    </row>
    <row r="5" spans="1:14" x14ac:dyDescent="0.35">
      <c r="A5" s="247" t="s">
        <v>122</v>
      </c>
      <c r="B5" s="282">
        <v>371830</v>
      </c>
      <c r="C5" s="282">
        <v>239128900</v>
      </c>
      <c r="D5" s="282">
        <v>242552</v>
      </c>
      <c r="E5" s="282">
        <v>176571791</v>
      </c>
      <c r="F5" s="282">
        <f t="shared" si="0"/>
        <v>614382</v>
      </c>
      <c r="G5" s="282">
        <f t="shared" si="0"/>
        <v>415700691</v>
      </c>
      <c r="H5" s="285">
        <v>9.8420000000000005</v>
      </c>
      <c r="I5" s="286">
        <v>10.836</v>
      </c>
      <c r="J5" s="578"/>
      <c r="K5" s="579"/>
      <c r="L5" s="579"/>
    </row>
    <row r="6" spans="1:14" x14ac:dyDescent="0.35">
      <c r="A6" s="247" t="s">
        <v>123</v>
      </c>
      <c r="B6" s="282">
        <v>6401</v>
      </c>
      <c r="C6" s="282">
        <v>2417825</v>
      </c>
      <c r="D6" s="282">
        <v>37591</v>
      </c>
      <c r="E6" s="282">
        <v>16031032</v>
      </c>
      <c r="F6" s="282">
        <f t="shared" si="0"/>
        <v>43992</v>
      </c>
      <c r="G6" s="282">
        <f t="shared" si="0"/>
        <v>18448857</v>
      </c>
      <c r="H6" s="285">
        <v>9.8420000000000005</v>
      </c>
      <c r="I6" s="286">
        <v>10.836</v>
      </c>
      <c r="J6" s="578"/>
      <c r="K6" s="579"/>
      <c r="L6" s="579"/>
    </row>
    <row r="7" spans="1:14" x14ac:dyDescent="0.35">
      <c r="A7" s="247" t="s">
        <v>124</v>
      </c>
      <c r="B7" s="282">
        <v>58403</v>
      </c>
      <c r="C7" s="282">
        <v>45340150</v>
      </c>
      <c r="D7" s="282">
        <v>241371</v>
      </c>
      <c r="E7" s="282">
        <v>188006210</v>
      </c>
      <c r="F7" s="282">
        <f t="shared" si="0"/>
        <v>299774</v>
      </c>
      <c r="G7" s="282">
        <f t="shared" si="0"/>
        <v>233346360</v>
      </c>
      <c r="H7" s="285">
        <v>9.8420000000000005</v>
      </c>
      <c r="I7" s="286">
        <v>10.836</v>
      </c>
      <c r="J7" s="578"/>
      <c r="K7" s="579"/>
      <c r="L7" s="579"/>
    </row>
    <row r="8" spans="1:14" ht="15" thickBot="1" x14ac:dyDescent="0.4">
      <c r="A8" s="247" t="s">
        <v>125</v>
      </c>
      <c r="B8" s="282">
        <v>112310</v>
      </c>
      <c r="C8" s="282">
        <v>79542692.700000003</v>
      </c>
      <c r="D8" s="282">
        <v>38218</v>
      </c>
      <c r="E8" s="282">
        <v>26008289</v>
      </c>
      <c r="F8" s="282">
        <f t="shared" si="0"/>
        <v>150528</v>
      </c>
      <c r="G8" s="282">
        <f t="shared" si="0"/>
        <v>105550981.7</v>
      </c>
      <c r="H8" s="285">
        <v>9.0679999999999996</v>
      </c>
      <c r="I8" s="286">
        <v>9.8510000000000009</v>
      </c>
      <c r="J8" s="578"/>
      <c r="K8" s="579"/>
      <c r="L8" s="579"/>
    </row>
    <row r="9" spans="1:14" ht="15" thickBot="1" x14ac:dyDescent="0.4">
      <c r="A9" s="363" t="s">
        <v>126</v>
      </c>
      <c r="B9" s="364">
        <v>591734</v>
      </c>
      <c r="C9" s="364">
        <v>433755446</v>
      </c>
      <c r="D9" s="364">
        <v>450994</v>
      </c>
      <c r="E9" s="364">
        <v>370251855</v>
      </c>
      <c r="F9" s="364">
        <f>B9+D9</f>
        <v>1042728</v>
      </c>
      <c r="G9" s="367">
        <f t="shared" si="0"/>
        <v>804007301</v>
      </c>
      <c r="H9" s="285">
        <v>10.35</v>
      </c>
      <c r="I9" s="286">
        <v>10.792999999999999</v>
      </c>
      <c r="J9" s="578"/>
      <c r="K9" s="579"/>
      <c r="L9" s="579"/>
    </row>
    <row r="10" spans="1:14" x14ac:dyDescent="0.35">
      <c r="A10" s="249" t="s">
        <v>127</v>
      </c>
      <c r="B10" s="287">
        <v>590550</v>
      </c>
      <c r="C10" s="287">
        <v>432347223</v>
      </c>
      <c r="D10" s="287">
        <v>440258</v>
      </c>
      <c r="E10" s="287">
        <v>356288837</v>
      </c>
      <c r="F10" s="287">
        <f t="shared" ref="F10:F11" si="1">B10+D10</f>
        <v>1030808</v>
      </c>
      <c r="G10" s="287">
        <f t="shared" si="0"/>
        <v>788636060</v>
      </c>
      <c r="H10" s="285">
        <v>10.35</v>
      </c>
      <c r="I10" s="286">
        <v>10.792999999999999</v>
      </c>
      <c r="J10" s="578"/>
      <c r="K10" s="579"/>
      <c r="L10" s="579"/>
    </row>
    <row r="11" spans="1:14" ht="15" thickBot="1" x14ac:dyDescent="0.4">
      <c r="A11" s="249" t="s">
        <v>128</v>
      </c>
      <c r="B11" s="287">
        <v>1184</v>
      </c>
      <c r="C11" s="287">
        <v>1408223</v>
      </c>
      <c r="D11" s="287">
        <v>10736</v>
      </c>
      <c r="E11" s="287">
        <v>13963018</v>
      </c>
      <c r="F11" s="287">
        <f t="shared" si="1"/>
        <v>11920</v>
      </c>
      <c r="G11" s="287">
        <f t="shared" si="0"/>
        <v>15371241</v>
      </c>
      <c r="H11" s="285">
        <v>10.35</v>
      </c>
      <c r="I11" s="286">
        <v>10.792999999999999</v>
      </c>
      <c r="J11" s="578"/>
      <c r="K11" s="579"/>
      <c r="L11" s="579"/>
    </row>
    <row r="12" spans="1:14" ht="15" thickBot="1" x14ac:dyDescent="0.4">
      <c r="A12" s="363" t="s">
        <v>94</v>
      </c>
      <c r="B12" s="364">
        <v>15340</v>
      </c>
      <c r="C12" s="364">
        <v>9300882</v>
      </c>
      <c r="D12" s="364">
        <v>6061</v>
      </c>
      <c r="E12" s="364">
        <v>4541532</v>
      </c>
      <c r="F12" s="364">
        <f t="shared" si="0"/>
        <v>21401</v>
      </c>
      <c r="G12" s="367">
        <f t="shared" si="0"/>
        <v>13842414</v>
      </c>
      <c r="H12" s="285">
        <v>9.3320000000000007</v>
      </c>
      <c r="I12" s="286">
        <v>9.98</v>
      </c>
      <c r="J12" s="578"/>
      <c r="K12" s="579"/>
      <c r="L12" s="579"/>
    </row>
    <row r="13" spans="1:14" ht="15" thickBot="1" x14ac:dyDescent="0.4">
      <c r="A13" s="249" t="s">
        <v>120</v>
      </c>
      <c r="B13" s="287">
        <v>15340</v>
      </c>
      <c r="C13" s="287">
        <v>9300882</v>
      </c>
      <c r="D13" s="287">
        <v>6061</v>
      </c>
      <c r="E13" s="287">
        <v>4541532</v>
      </c>
      <c r="F13" s="287">
        <f t="shared" si="0"/>
        <v>21401</v>
      </c>
      <c r="G13" s="287">
        <f t="shared" si="0"/>
        <v>13842414</v>
      </c>
      <c r="H13" s="288">
        <v>9.3320000000000007</v>
      </c>
      <c r="I13" s="289">
        <v>9.98</v>
      </c>
      <c r="J13" s="578"/>
      <c r="K13" s="579"/>
      <c r="L13" s="579"/>
    </row>
    <row r="14" spans="1:14" ht="15" thickBot="1" x14ac:dyDescent="0.4">
      <c r="A14" s="497" t="s">
        <v>3</v>
      </c>
      <c r="B14" s="498">
        <v>131355</v>
      </c>
      <c r="C14" s="498">
        <v>86287976</v>
      </c>
      <c r="D14" s="498">
        <v>134378</v>
      </c>
      <c r="E14" s="498">
        <v>87423453</v>
      </c>
      <c r="F14" s="499">
        <f t="shared" si="0"/>
        <v>265733</v>
      </c>
      <c r="G14" s="499">
        <f t="shared" si="0"/>
        <v>173711429</v>
      </c>
      <c r="H14" s="376">
        <v>9.8603076923076891</v>
      </c>
      <c r="I14" s="377">
        <v>10.615307692307692</v>
      </c>
      <c r="J14" s="578">
        <f>G14/G2</f>
        <v>3.9820488176101322E-2</v>
      </c>
      <c r="K14" s="580">
        <f>F14/F2</f>
        <v>9.4442548956889499E-2</v>
      </c>
      <c r="L14" s="580">
        <f>E14/G14</f>
        <v>0.50326828524333878</v>
      </c>
    </row>
    <row r="15" spans="1:14" ht="15" thickBot="1" x14ac:dyDescent="0.4">
      <c r="A15" s="362" t="s">
        <v>121</v>
      </c>
      <c r="B15" s="364">
        <v>62510</v>
      </c>
      <c r="C15" s="364">
        <v>39615282</v>
      </c>
      <c r="D15" s="364">
        <v>67539</v>
      </c>
      <c r="E15" s="364">
        <v>41634155</v>
      </c>
      <c r="F15" s="365">
        <f t="shared" si="0"/>
        <v>130049</v>
      </c>
      <c r="G15" s="366">
        <f t="shared" si="0"/>
        <v>81249437</v>
      </c>
      <c r="H15" s="292">
        <v>9.7314285714285713</v>
      </c>
      <c r="I15" s="293">
        <v>10.695285714285715</v>
      </c>
      <c r="J15" s="578"/>
      <c r="K15" s="580"/>
      <c r="L15" s="580"/>
    </row>
    <row r="16" spans="1:14" x14ac:dyDescent="0.35">
      <c r="A16" s="247" t="s">
        <v>122</v>
      </c>
      <c r="B16" s="282">
        <v>32233</v>
      </c>
      <c r="C16" s="282">
        <v>17412745</v>
      </c>
      <c r="D16" s="282">
        <v>25315</v>
      </c>
      <c r="E16" s="282">
        <v>14045137</v>
      </c>
      <c r="F16" s="294">
        <f t="shared" si="0"/>
        <v>57548</v>
      </c>
      <c r="G16" s="294">
        <f t="shared" si="0"/>
        <v>31457882</v>
      </c>
      <c r="H16" s="285">
        <v>9.8420000000000005</v>
      </c>
      <c r="I16" s="286">
        <v>10.836</v>
      </c>
      <c r="J16" s="578"/>
      <c r="K16" s="580"/>
      <c r="L16" s="580"/>
    </row>
    <row r="17" spans="1:12" x14ac:dyDescent="0.35">
      <c r="A17" s="247" t="s">
        <v>123</v>
      </c>
      <c r="B17" s="282">
        <v>319</v>
      </c>
      <c r="C17" s="282">
        <v>120414</v>
      </c>
      <c r="D17" s="282">
        <v>2406</v>
      </c>
      <c r="E17" s="282">
        <v>1065979</v>
      </c>
      <c r="F17" s="294">
        <f t="shared" si="0"/>
        <v>2725</v>
      </c>
      <c r="G17" s="294">
        <f t="shared" si="0"/>
        <v>1186393</v>
      </c>
      <c r="H17" s="285">
        <v>9.8420000000000005</v>
      </c>
      <c r="I17" s="286">
        <v>10.836</v>
      </c>
      <c r="J17" s="578"/>
      <c r="K17" s="580"/>
      <c r="L17" s="580"/>
    </row>
    <row r="18" spans="1:12" x14ac:dyDescent="0.35">
      <c r="A18" s="247" t="s">
        <v>124</v>
      </c>
      <c r="B18" s="282">
        <v>6974</v>
      </c>
      <c r="C18" s="282">
        <v>4773865</v>
      </c>
      <c r="D18" s="282">
        <v>24586</v>
      </c>
      <c r="E18" s="282">
        <v>16176122</v>
      </c>
      <c r="F18" s="294">
        <f t="shared" si="0"/>
        <v>31560</v>
      </c>
      <c r="G18" s="294">
        <f t="shared" si="0"/>
        <v>20949987</v>
      </c>
      <c r="H18" s="285">
        <v>9.8420000000000005</v>
      </c>
      <c r="I18" s="286">
        <v>10.836</v>
      </c>
      <c r="J18" s="578"/>
      <c r="K18" s="580"/>
      <c r="L18" s="580"/>
    </row>
    <row r="19" spans="1:12" ht="15" thickBot="1" x14ac:dyDescent="0.4">
      <c r="A19" s="247" t="s">
        <v>125</v>
      </c>
      <c r="B19" s="282">
        <v>22984</v>
      </c>
      <c r="C19" s="282">
        <v>17308258</v>
      </c>
      <c r="D19" s="282">
        <v>15232</v>
      </c>
      <c r="E19" s="282">
        <v>10346917</v>
      </c>
      <c r="F19" s="294">
        <f t="shared" si="0"/>
        <v>38216</v>
      </c>
      <c r="G19" s="294">
        <f t="shared" si="0"/>
        <v>27655175</v>
      </c>
      <c r="H19" s="285">
        <v>9.0679999999999996</v>
      </c>
      <c r="I19" s="286">
        <v>9.8510000000000009</v>
      </c>
      <c r="J19" s="578"/>
      <c r="K19" s="580"/>
      <c r="L19" s="580"/>
    </row>
    <row r="20" spans="1:12" ht="15" thickBot="1" x14ac:dyDescent="0.4">
      <c r="A20" s="362" t="s">
        <v>126</v>
      </c>
      <c r="B20" s="364">
        <v>66172</v>
      </c>
      <c r="C20" s="364">
        <v>45084537</v>
      </c>
      <c r="D20" s="364">
        <v>65361</v>
      </c>
      <c r="E20" s="364">
        <v>45000850</v>
      </c>
      <c r="F20" s="365">
        <f t="shared" ref="F20:G31" si="2">B20+D20</f>
        <v>131533</v>
      </c>
      <c r="G20" s="366">
        <f t="shared" si="2"/>
        <v>90085387</v>
      </c>
      <c r="H20" s="292">
        <v>10.35</v>
      </c>
      <c r="I20" s="293">
        <v>10.792999999999999</v>
      </c>
      <c r="J20" s="578"/>
      <c r="K20" s="580"/>
      <c r="L20" s="580"/>
    </row>
    <row r="21" spans="1:12" x14ac:dyDescent="0.35">
      <c r="A21" s="248" t="s">
        <v>127</v>
      </c>
      <c r="B21" s="282">
        <v>66148</v>
      </c>
      <c r="C21" s="282">
        <v>45068867</v>
      </c>
      <c r="D21" s="282">
        <v>65244</v>
      </c>
      <c r="E21" s="282">
        <v>44919916</v>
      </c>
      <c r="F21" s="294">
        <f t="shared" si="2"/>
        <v>131392</v>
      </c>
      <c r="G21" s="294">
        <f t="shared" si="2"/>
        <v>89988783</v>
      </c>
      <c r="H21" s="285">
        <v>10.35</v>
      </c>
      <c r="I21" s="286">
        <v>10.792999999999999</v>
      </c>
      <c r="J21" s="578"/>
      <c r="K21" s="580"/>
      <c r="L21" s="580"/>
    </row>
    <row r="22" spans="1:12" ht="15" thickBot="1" x14ac:dyDescent="0.4">
      <c r="A22" s="248" t="s">
        <v>128</v>
      </c>
      <c r="B22" s="282">
        <v>24</v>
      </c>
      <c r="C22" s="282">
        <v>15670</v>
      </c>
      <c r="D22" s="282">
        <v>117</v>
      </c>
      <c r="E22" s="282">
        <v>80934</v>
      </c>
      <c r="F22" s="294">
        <f t="shared" si="2"/>
        <v>141</v>
      </c>
      <c r="G22" s="294">
        <f t="shared" si="2"/>
        <v>96604</v>
      </c>
      <c r="H22" s="285">
        <v>10.35</v>
      </c>
      <c r="I22" s="286">
        <v>10.792999999999999</v>
      </c>
      <c r="J22" s="578"/>
      <c r="K22" s="580"/>
      <c r="L22" s="580"/>
    </row>
    <row r="23" spans="1:12" ht="15" thickBot="1" x14ac:dyDescent="0.4">
      <c r="A23" s="363" t="s">
        <v>94</v>
      </c>
      <c r="B23" s="364">
        <v>2673</v>
      </c>
      <c r="C23" s="364">
        <v>1588157</v>
      </c>
      <c r="D23" s="364">
        <v>1478</v>
      </c>
      <c r="E23" s="364">
        <v>788448</v>
      </c>
      <c r="F23" s="365">
        <f t="shared" si="2"/>
        <v>4151</v>
      </c>
      <c r="G23" s="366">
        <f t="shared" si="2"/>
        <v>2376605</v>
      </c>
      <c r="H23" s="292">
        <v>9.3320000000000007</v>
      </c>
      <c r="I23" s="293">
        <v>9.98</v>
      </c>
      <c r="J23" s="578"/>
      <c r="K23" s="580"/>
      <c r="L23" s="580"/>
    </row>
    <row r="24" spans="1:12" ht="15" thickBot="1" x14ac:dyDescent="0.4">
      <c r="A24" s="249" t="s">
        <v>120</v>
      </c>
      <c r="B24" s="287">
        <v>2673</v>
      </c>
      <c r="C24" s="287">
        <v>1588157</v>
      </c>
      <c r="D24" s="287">
        <v>1478</v>
      </c>
      <c r="E24" s="287">
        <v>788448</v>
      </c>
      <c r="F24" s="296">
        <f t="shared" si="2"/>
        <v>4151</v>
      </c>
      <c r="G24" s="296">
        <f t="shared" si="2"/>
        <v>2376605</v>
      </c>
      <c r="H24" s="285">
        <v>9.3320000000000007</v>
      </c>
      <c r="I24" s="286">
        <v>9.98</v>
      </c>
      <c r="J24" s="578"/>
      <c r="K24" s="580"/>
      <c r="L24" s="580"/>
    </row>
    <row r="25" spans="1:12" ht="15" thickBot="1" x14ac:dyDescent="0.4">
      <c r="A25" s="497" t="s">
        <v>105</v>
      </c>
      <c r="B25" s="498">
        <v>141152</v>
      </c>
      <c r="C25" s="498">
        <v>144236791</v>
      </c>
      <c r="D25" s="498">
        <v>163260</v>
      </c>
      <c r="E25" s="498">
        <v>285849030</v>
      </c>
      <c r="F25" s="499">
        <f t="shared" si="2"/>
        <v>304412</v>
      </c>
      <c r="G25" s="500">
        <f t="shared" si="2"/>
        <v>430085821</v>
      </c>
      <c r="H25" s="379">
        <v>9.5768000000000004</v>
      </c>
      <c r="I25" s="378">
        <v>11.368571428571435</v>
      </c>
      <c r="J25" s="578">
        <f>G25/G2</f>
        <v>9.8590101114413894E-2</v>
      </c>
      <c r="K25" s="580">
        <f>F25/F2</f>
        <v>0.10818921704517184</v>
      </c>
      <c r="L25" s="580">
        <f>E25/G25</f>
        <v>0.66463253621188312</v>
      </c>
    </row>
    <row r="26" spans="1:12" ht="15" thickBot="1" x14ac:dyDescent="0.4">
      <c r="A26" s="363" t="s">
        <v>121</v>
      </c>
      <c r="B26" s="364">
        <v>63495</v>
      </c>
      <c r="C26" s="364">
        <v>60733407</v>
      </c>
      <c r="D26" s="364">
        <v>85044</v>
      </c>
      <c r="E26" s="364">
        <v>157448837</v>
      </c>
      <c r="F26" s="365">
        <f t="shared" si="2"/>
        <v>148539</v>
      </c>
      <c r="G26" s="366">
        <f t="shared" si="2"/>
        <v>218182244</v>
      </c>
      <c r="H26" s="298">
        <v>9.7234000000000016</v>
      </c>
      <c r="I26" s="293">
        <v>12.577000000000002</v>
      </c>
      <c r="J26" s="578"/>
      <c r="K26" s="580"/>
      <c r="L26" s="580"/>
    </row>
    <row r="27" spans="1:12" x14ac:dyDescent="0.35">
      <c r="A27" s="249" t="s">
        <v>122</v>
      </c>
      <c r="B27" s="287">
        <v>43392</v>
      </c>
      <c r="C27" s="287">
        <v>22355424</v>
      </c>
      <c r="D27" s="287">
        <v>31918</v>
      </c>
      <c r="E27" s="287">
        <v>25920424</v>
      </c>
      <c r="F27" s="296">
        <f t="shared" si="2"/>
        <v>75310</v>
      </c>
      <c r="G27" s="299">
        <f t="shared" si="2"/>
        <v>48275848</v>
      </c>
      <c r="H27" s="300">
        <v>9.7889999999999997</v>
      </c>
      <c r="I27" s="286">
        <v>13.185</v>
      </c>
      <c r="J27" s="578"/>
      <c r="K27" s="580"/>
      <c r="L27" s="580"/>
    </row>
    <row r="28" spans="1:12" x14ac:dyDescent="0.35">
      <c r="A28" s="249" t="s">
        <v>123</v>
      </c>
      <c r="B28" s="287">
        <v>522</v>
      </c>
      <c r="C28" s="287">
        <v>202239</v>
      </c>
      <c r="D28" s="287">
        <v>5085</v>
      </c>
      <c r="E28" s="287">
        <v>3827682</v>
      </c>
      <c r="F28" s="296">
        <f t="shared" si="2"/>
        <v>5607</v>
      </c>
      <c r="G28" s="299">
        <f t="shared" si="2"/>
        <v>4029921</v>
      </c>
      <c r="H28" s="300">
        <v>9.7889999999999997</v>
      </c>
      <c r="I28" s="286">
        <v>13.185</v>
      </c>
      <c r="J28" s="578"/>
      <c r="K28" s="580"/>
      <c r="L28" s="580"/>
    </row>
    <row r="29" spans="1:12" x14ac:dyDescent="0.35">
      <c r="A29" s="249" t="s">
        <v>124</v>
      </c>
      <c r="B29" s="287">
        <v>7772</v>
      </c>
      <c r="C29" s="287">
        <v>14747455</v>
      </c>
      <c r="D29" s="287">
        <v>38743</v>
      </c>
      <c r="E29" s="287">
        <v>93779798</v>
      </c>
      <c r="F29" s="296">
        <f t="shared" si="2"/>
        <v>46515</v>
      </c>
      <c r="G29" s="299">
        <f t="shared" si="2"/>
        <v>108527253</v>
      </c>
      <c r="H29" s="300">
        <v>9.7889999999999997</v>
      </c>
      <c r="I29" s="286">
        <v>13.185</v>
      </c>
      <c r="J29" s="578"/>
      <c r="K29" s="580"/>
      <c r="L29" s="580"/>
    </row>
    <row r="30" spans="1:12" ht="15" thickBot="1" x14ac:dyDescent="0.4">
      <c r="A30" s="249" t="s">
        <v>125</v>
      </c>
      <c r="B30" s="287">
        <v>11809</v>
      </c>
      <c r="C30" s="287">
        <v>23428289</v>
      </c>
      <c r="D30" s="287">
        <v>9298</v>
      </c>
      <c r="E30" s="287">
        <v>33920933</v>
      </c>
      <c r="F30" s="296">
        <f t="shared" si="2"/>
        <v>21107</v>
      </c>
      <c r="G30" s="299">
        <f t="shared" si="2"/>
        <v>57349222</v>
      </c>
      <c r="H30" s="300">
        <v>9.4610000000000003</v>
      </c>
      <c r="I30" s="286">
        <v>10.145</v>
      </c>
      <c r="J30" s="578"/>
      <c r="K30" s="580"/>
      <c r="L30" s="580"/>
    </row>
    <row r="31" spans="1:12" ht="15" thickBot="1" x14ac:dyDescent="0.4">
      <c r="A31" s="363" t="s">
        <v>126</v>
      </c>
      <c r="B31" s="364">
        <v>76063</v>
      </c>
      <c r="C31" s="364">
        <v>83216586</v>
      </c>
      <c r="D31" s="364">
        <v>77636</v>
      </c>
      <c r="E31" s="364">
        <v>128242363</v>
      </c>
      <c r="F31" s="365">
        <f t="shared" si="2"/>
        <v>153699</v>
      </c>
      <c r="G31" s="366">
        <f t="shared" si="2"/>
        <v>211458949</v>
      </c>
      <c r="H31" s="300">
        <v>9.4060000000000024</v>
      </c>
      <c r="I31" s="286">
        <v>9.645999999999999</v>
      </c>
      <c r="J31" s="578"/>
      <c r="K31" s="580"/>
      <c r="L31" s="580"/>
    </row>
    <row r="32" spans="1:12" x14ac:dyDescent="0.35">
      <c r="A32" s="249" t="s">
        <v>127</v>
      </c>
      <c r="B32" s="287">
        <v>75881</v>
      </c>
      <c r="C32" s="287">
        <v>82994581</v>
      </c>
      <c r="D32" s="287">
        <v>76252</v>
      </c>
      <c r="E32" s="287">
        <v>125329416</v>
      </c>
      <c r="F32" s="296">
        <f t="shared" ref="F32:G47" si="3">B32+D32</f>
        <v>152133</v>
      </c>
      <c r="G32" s="299">
        <f t="shared" si="3"/>
        <v>208323997</v>
      </c>
      <c r="H32" s="300">
        <v>9.4060000000000006</v>
      </c>
      <c r="I32" s="286">
        <v>9.645999999999999</v>
      </c>
      <c r="J32" s="578"/>
      <c r="K32" s="580"/>
      <c r="L32" s="580"/>
    </row>
    <row r="33" spans="1:12" ht="15" thickBot="1" x14ac:dyDescent="0.4">
      <c r="A33" s="249" t="s">
        <v>128</v>
      </c>
      <c r="B33" s="287">
        <v>182</v>
      </c>
      <c r="C33" s="287">
        <v>222005</v>
      </c>
      <c r="D33" s="287">
        <v>1384</v>
      </c>
      <c r="E33" s="287">
        <v>2912947</v>
      </c>
      <c r="F33" s="296">
        <f>B33+D33</f>
        <v>1566</v>
      </c>
      <c r="G33" s="299">
        <f t="shared" si="3"/>
        <v>3134952</v>
      </c>
      <c r="H33" s="300">
        <v>9.4060000000000006</v>
      </c>
      <c r="I33" s="286">
        <v>9.645999999999999</v>
      </c>
      <c r="J33" s="578"/>
      <c r="K33" s="580"/>
      <c r="L33" s="580"/>
    </row>
    <row r="34" spans="1:12" ht="15" thickBot="1" x14ac:dyDescent="0.4">
      <c r="A34" s="363" t="s">
        <v>94</v>
      </c>
      <c r="B34" s="364">
        <v>1594</v>
      </c>
      <c r="C34" s="364">
        <v>286798</v>
      </c>
      <c r="D34" s="364">
        <v>580</v>
      </c>
      <c r="E34" s="364">
        <v>157830</v>
      </c>
      <c r="F34" s="365">
        <f t="shared" si="3"/>
        <v>2174</v>
      </c>
      <c r="G34" s="366">
        <f t="shared" si="3"/>
        <v>444628</v>
      </c>
      <c r="H34" s="300">
        <v>9.3320000000000007</v>
      </c>
      <c r="I34" s="286">
        <v>9.98</v>
      </c>
      <c r="J34" s="578"/>
      <c r="K34" s="580"/>
      <c r="L34" s="580"/>
    </row>
    <row r="35" spans="1:12" ht="15" thickBot="1" x14ac:dyDescent="0.4">
      <c r="A35" s="249" t="s">
        <v>120</v>
      </c>
      <c r="B35" s="287">
        <v>1594</v>
      </c>
      <c r="C35" s="287">
        <v>286798</v>
      </c>
      <c r="D35" s="287">
        <v>580</v>
      </c>
      <c r="E35" s="287">
        <v>157830</v>
      </c>
      <c r="F35" s="296">
        <f t="shared" si="3"/>
        <v>2174</v>
      </c>
      <c r="G35" s="299">
        <f t="shared" si="3"/>
        <v>444628</v>
      </c>
      <c r="H35" s="300">
        <v>9.3320000000000007</v>
      </c>
      <c r="I35" s="286">
        <v>9.98</v>
      </c>
      <c r="J35" s="578"/>
      <c r="K35" s="580"/>
      <c r="L35" s="580"/>
    </row>
    <row r="36" spans="1:12" ht="15" thickBot="1" x14ac:dyDescent="0.4">
      <c r="A36" s="497" t="s">
        <v>106</v>
      </c>
      <c r="B36" s="498">
        <v>17838</v>
      </c>
      <c r="C36" s="498">
        <v>153615127</v>
      </c>
      <c r="D36" s="498">
        <v>28848</v>
      </c>
      <c r="E36" s="498">
        <v>484149105.39999998</v>
      </c>
      <c r="F36" s="499">
        <f t="shared" si="3"/>
        <v>46686</v>
      </c>
      <c r="G36" s="500">
        <f t="shared" si="3"/>
        <v>637764232.39999998</v>
      </c>
      <c r="H36" s="380">
        <v>9.3896562500000016</v>
      </c>
      <c r="I36" s="381">
        <v>10.633749999999999</v>
      </c>
      <c r="J36" s="578">
        <f>G36/G2</f>
        <v>0.14619696137221078</v>
      </c>
      <c r="K36" s="580">
        <f>F36/F2</f>
        <v>1.6592387248107476E-2</v>
      </c>
      <c r="L36" s="580">
        <f>E36/G36</f>
        <v>0.75913492918547054</v>
      </c>
    </row>
    <row r="37" spans="1:12" ht="15" thickBot="1" x14ac:dyDescent="0.4">
      <c r="A37" s="363" t="s">
        <v>121</v>
      </c>
      <c r="B37" s="364">
        <v>14039</v>
      </c>
      <c r="C37" s="364">
        <v>100232239</v>
      </c>
      <c r="D37" s="364">
        <v>19326</v>
      </c>
      <c r="E37" s="364">
        <v>260351467.40000001</v>
      </c>
      <c r="F37" s="365">
        <f t="shared" si="3"/>
        <v>33365</v>
      </c>
      <c r="G37" s="366">
        <f t="shared" si="3"/>
        <v>360583706.39999998</v>
      </c>
      <c r="H37" s="301">
        <v>9.6536875000000002</v>
      </c>
      <c r="I37" s="302">
        <v>12.018437500000003</v>
      </c>
      <c r="J37" s="578"/>
      <c r="K37" s="580"/>
      <c r="L37" s="580"/>
    </row>
    <row r="38" spans="1:12" x14ac:dyDescent="0.35">
      <c r="A38" s="249" t="s">
        <v>122</v>
      </c>
      <c r="B38" s="287">
        <v>13516</v>
      </c>
      <c r="C38" s="287">
        <v>90437205</v>
      </c>
      <c r="D38" s="287">
        <v>15760</v>
      </c>
      <c r="E38" s="287">
        <v>159664076</v>
      </c>
      <c r="F38" s="296">
        <f t="shared" si="3"/>
        <v>29276</v>
      </c>
      <c r="G38" s="296">
        <f t="shared" si="3"/>
        <v>250101281</v>
      </c>
      <c r="H38" s="303">
        <v>9.7889999999999997</v>
      </c>
      <c r="I38" s="304">
        <v>13.185</v>
      </c>
      <c r="J38" s="578"/>
      <c r="K38" s="580"/>
      <c r="L38" s="580"/>
    </row>
    <row r="39" spans="1:12" x14ac:dyDescent="0.35">
      <c r="A39" s="249" t="s">
        <v>123</v>
      </c>
      <c r="B39" s="287">
        <v>183</v>
      </c>
      <c r="C39" s="287">
        <v>1685773</v>
      </c>
      <c r="D39" s="287">
        <v>1831</v>
      </c>
      <c r="E39" s="287">
        <v>28787260</v>
      </c>
      <c r="F39" s="296">
        <f t="shared" si="3"/>
        <v>2014</v>
      </c>
      <c r="G39" s="296">
        <f t="shared" si="3"/>
        <v>30473033</v>
      </c>
      <c r="H39" s="303">
        <v>9.7854285714285716</v>
      </c>
      <c r="I39" s="304">
        <v>12.704857142857145</v>
      </c>
      <c r="J39" s="578"/>
      <c r="K39" s="580"/>
      <c r="L39" s="580"/>
    </row>
    <row r="40" spans="1:12" x14ac:dyDescent="0.35">
      <c r="A40" s="249" t="s">
        <v>124</v>
      </c>
      <c r="B40" s="287">
        <v>121</v>
      </c>
      <c r="C40" s="287">
        <v>2593925</v>
      </c>
      <c r="D40" s="287">
        <v>977</v>
      </c>
      <c r="E40" s="287">
        <v>43656151</v>
      </c>
      <c r="F40" s="296">
        <f t="shared" si="3"/>
        <v>1098</v>
      </c>
      <c r="G40" s="296">
        <f t="shared" si="3"/>
        <v>46250076</v>
      </c>
      <c r="H40" s="303">
        <v>9.67</v>
      </c>
      <c r="I40" s="304">
        <v>11.420500000000001</v>
      </c>
      <c r="J40" s="578"/>
      <c r="K40" s="580"/>
      <c r="L40" s="580"/>
    </row>
    <row r="41" spans="1:12" ht="15" thickBot="1" x14ac:dyDescent="0.4">
      <c r="A41" s="249" t="s">
        <v>125</v>
      </c>
      <c r="B41" s="287">
        <v>219</v>
      </c>
      <c r="C41" s="287">
        <v>5515336</v>
      </c>
      <c r="D41" s="287">
        <v>758</v>
      </c>
      <c r="E41" s="287">
        <v>28243980.399999999</v>
      </c>
      <c r="F41" s="296">
        <f t="shared" si="3"/>
        <v>977</v>
      </c>
      <c r="G41" s="296">
        <f t="shared" si="3"/>
        <v>33759316.399999999</v>
      </c>
      <c r="H41" s="303">
        <v>8.9570000000000007</v>
      </c>
      <c r="I41" s="304">
        <v>9.0619999999999994</v>
      </c>
      <c r="J41" s="578"/>
      <c r="K41" s="580"/>
      <c r="L41" s="580"/>
    </row>
    <row r="42" spans="1:12" ht="15" thickBot="1" x14ac:dyDescent="0.4">
      <c r="A42" s="363" t="s">
        <v>126</v>
      </c>
      <c r="B42" s="364">
        <v>2841</v>
      </c>
      <c r="C42" s="364">
        <v>49639903</v>
      </c>
      <c r="D42" s="364">
        <v>8955</v>
      </c>
      <c r="E42" s="364">
        <v>218757523</v>
      </c>
      <c r="F42" s="365">
        <f t="shared" si="3"/>
        <v>11796</v>
      </c>
      <c r="G42" s="366">
        <f t="shared" si="3"/>
        <v>268397426</v>
      </c>
      <c r="H42" s="305">
        <v>9.1436363636363645</v>
      </c>
      <c r="I42" s="306">
        <v>9.2854545454545452</v>
      </c>
      <c r="J42" s="578"/>
      <c r="K42" s="580"/>
      <c r="L42" s="580"/>
    </row>
    <row r="43" spans="1:12" x14ac:dyDescent="0.35">
      <c r="A43" s="249" t="s">
        <v>127</v>
      </c>
      <c r="B43" s="287">
        <v>2837</v>
      </c>
      <c r="C43" s="287">
        <v>49586363</v>
      </c>
      <c r="D43" s="287">
        <v>8879</v>
      </c>
      <c r="E43" s="287">
        <v>216513356</v>
      </c>
      <c r="F43" s="296">
        <f t="shared" si="3"/>
        <v>11716</v>
      </c>
      <c r="G43" s="296">
        <f t="shared" si="3"/>
        <v>266099719</v>
      </c>
      <c r="H43" s="303">
        <v>8.985199999999999</v>
      </c>
      <c r="I43" s="304">
        <v>9.0988000000000007</v>
      </c>
      <c r="J43" s="578"/>
      <c r="K43" s="580"/>
      <c r="L43" s="580"/>
    </row>
    <row r="44" spans="1:12" ht="15" thickBot="1" x14ac:dyDescent="0.4">
      <c r="A44" s="249" t="s">
        <v>128</v>
      </c>
      <c r="B44" s="287">
        <v>4</v>
      </c>
      <c r="C44" s="287">
        <v>53540</v>
      </c>
      <c r="D44" s="287">
        <v>76</v>
      </c>
      <c r="E44" s="287">
        <v>2244167</v>
      </c>
      <c r="F44" s="296">
        <f t="shared" si="3"/>
        <v>80</v>
      </c>
      <c r="G44" s="296">
        <f t="shared" si="3"/>
        <v>2297707</v>
      </c>
      <c r="H44" s="303">
        <v>9.2756666666666661</v>
      </c>
      <c r="I44" s="304">
        <v>9.4410000000000007</v>
      </c>
      <c r="J44" s="578"/>
      <c r="K44" s="580"/>
      <c r="L44" s="580"/>
    </row>
    <row r="45" spans="1:12" ht="15" thickBot="1" x14ac:dyDescent="0.4">
      <c r="A45" s="363" t="s">
        <v>94</v>
      </c>
      <c r="B45" s="364">
        <v>958</v>
      </c>
      <c r="C45" s="364">
        <v>3742985</v>
      </c>
      <c r="D45" s="364">
        <v>567</v>
      </c>
      <c r="E45" s="364">
        <v>5040115</v>
      </c>
      <c r="F45" s="365">
        <f t="shared" si="3"/>
        <v>1525</v>
      </c>
      <c r="G45" s="366">
        <f t="shared" si="3"/>
        <v>8783100</v>
      </c>
      <c r="H45" s="305">
        <v>9.0860000000000003</v>
      </c>
      <c r="I45" s="306">
        <v>9.1690000000000005</v>
      </c>
      <c r="J45" s="578"/>
      <c r="K45" s="580"/>
      <c r="L45" s="580"/>
    </row>
    <row r="46" spans="1:12" ht="15" thickBot="1" x14ac:dyDescent="0.4">
      <c r="A46" s="249" t="s">
        <v>120</v>
      </c>
      <c r="B46" s="287">
        <v>958</v>
      </c>
      <c r="C46" s="287">
        <v>3742985</v>
      </c>
      <c r="D46" s="287">
        <v>567</v>
      </c>
      <c r="E46" s="287">
        <v>5040115</v>
      </c>
      <c r="F46" s="296">
        <f t="shared" si="3"/>
        <v>1525</v>
      </c>
      <c r="G46" s="296">
        <f t="shared" si="3"/>
        <v>8783100</v>
      </c>
      <c r="H46" s="303">
        <v>9.0860000000000003</v>
      </c>
      <c r="I46" s="304">
        <v>9.1690000000000005</v>
      </c>
      <c r="J46" s="578"/>
      <c r="K46" s="580"/>
      <c r="L46" s="580"/>
    </row>
    <row r="47" spans="1:12" ht="15" thickBot="1" x14ac:dyDescent="0.4">
      <c r="A47" s="497" t="s">
        <v>92</v>
      </c>
      <c r="B47" s="498">
        <v>1039</v>
      </c>
      <c r="C47" s="498">
        <v>86899416</v>
      </c>
      <c r="D47" s="498">
        <v>6578</v>
      </c>
      <c r="E47" s="498">
        <v>1427569187</v>
      </c>
      <c r="F47" s="499">
        <f t="shared" si="3"/>
        <v>7617</v>
      </c>
      <c r="G47" s="500">
        <f t="shared" si="3"/>
        <v>1514468603</v>
      </c>
      <c r="H47" s="380">
        <v>8.9921666666666642</v>
      </c>
      <c r="I47" s="381">
        <v>9.4931666666666654</v>
      </c>
      <c r="J47" s="578">
        <f>G47/G2</f>
        <v>0.34716701972924413</v>
      </c>
      <c r="K47" s="583">
        <f>F47/F2</f>
        <v>2.7071116323701887E-3</v>
      </c>
      <c r="L47" s="583">
        <f>E47/G47</f>
        <v>0.94262052324633105</v>
      </c>
    </row>
    <row r="48" spans="1:12" ht="15" thickBot="1" x14ac:dyDescent="0.4">
      <c r="A48" s="363" t="s">
        <v>121</v>
      </c>
      <c r="B48" s="364">
        <v>740</v>
      </c>
      <c r="C48" s="364">
        <v>59137348</v>
      </c>
      <c r="D48" s="364">
        <v>3856</v>
      </c>
      <c r="E48" s="364">
        <v>818523976</v>
      </c>
      <c r="F48" s="365">
        <f t="shared" ref="F48:G63" si="4">B48+D48</f>
        <v>4596</v>
      </c>
      <c r="G48" s="366">
        <f t="shared" si="4"/>
        <v>877661324</v>
      </c>
      <c r="H48" s="307">
        <v>9.5223124999999982</v>
      </c>
      <c r="I48" s="308">
        <v>9.6020000000000021</v>
      </c>
      <c r="J48" s="578"/>
      <c r="K48" s="583"/>
      <c r="L48" s="583"/>
    </row>
    <row r="49" spans="1:12" x14ac:dyDescent="0.35">
      <c r="A49" s="249" t="s">
        <v>122</v>
      </c>
      <c r="B49" s="287">
        <v>688</v>
      </c>
      <c r="C49" s="287">
        <v>45697455</v>
      </c>
      <c r="D49" s="287">
        <v>3026</v>
      </c>
      <c r="E49" s="287">
        <v>597052352</v>
      </c>
      <c r="F49" s="291">
        <f t="shared" si="4"/>
        <v>3714</v>
      </c>
      <c r="G49" s="297">
        <f t="shared" si="4"/>
        <v>642749807</v>
      </c>
      <c r="H49" s="303">
        <v>9.7639999999999993</v>
      </c>
      <c r="I49" s="304">
        <v>9.8239999999999998</v>
      </c>
      <c r="J49" s="578"/>
      <c r="K49" s="583"/>
      <c r="L49" s="583"/>
    </row>
    <row r="50" spans="1:12" x14ac:dyDescent="0.35">
      <c r="A50" s="249" t="s">
        <v>123</v>
      </c>
      <c r="B50" s="287">
        <v>22</v>
      </c>
      <c r="C50" s="287">
        <v>2099228</v>
      </c>
      <c r="D50" s="287">
        <v>532</v>
      </c>
      <c r="E50" s="287">
        <v>106540124</v>
      </c>
      <c r="F50" s="291">
        <f t="shared" si="4"/>
        <v>554</v>
      </c>
      <c r="G50" s="297">
        <f t="shared" si="4"/>
        <v>108639352</v>
      </c>
      <c r="H50" s="303">
        <v>9.7639999999999993</v>
      </c>
      <c r="I50" s="304">
        <v>9.8239999999999998</v>
      </c>
      <c r="J50" s="578"/>
      <c r="K50" s="583"/>
      <c r="L50" s="583"/>
    </row>
    <row r="51" spans="1:12" x14ac:dyDescent="0.35">
      <c r="A51" s="249" t="s">
        <v>124</v>
      </c>
      <c r="B51" s="287">
        <v>12</v>
      </c>
      <c r="C51" s="287">
        <v>6540346</v>
      </c>
      <c r="D51" s="287">
        <v>84</v>
      </c>
      <c r="E51" s="287">
        <v>32411782</v>
      </c>
      <c r="F51" s="291">
        <f t="shared" si="4"/>
        <v>96</v>
      </c>
      <c r="G51" s="297">
        <f t="shared" si="4"/>
        <v>38952128</v>
      </c>
      <c r="H51" s="303">
        <v>9.5510000000000002</v>
      </c>
      <c r="I51" s="304">
        <v>9.6560000000000006</v>
      </c>
      <c r="J51" s="578"/>
      <c r="K51" s="583"/>
      <c r="L51" s="583"/>
    </row>
    <row r="52" spans="1:12" ht="15" thickBot="1" x14ac:dyDescent="0.4">
      <c r="A52" s="249" t="s">
        <v>125</v>
      </c>
      <c r="B52" s="287">
        <v>18</v>
      </c>
      <c r="C52" s="287">
        <v>4800319</v>
      </c>
      <c r="D52" s="287">
        <v>214</v>
      </c>
      <c r="E52" s="287">
        <v>82519718</v>
      </c>
      <c r="F52" s="291">
        <f t="shared" si="4"/>
        <v>232</v>
      </c>
      <c r="G52" s="297">
        <f t="shared" si="4"/>
        <v>87320037</v>
      </c>
      <c r="H52" s="303">
        <v>8.9570000000000007</v>
      </c>
      <c r="I52" s="304">
        <v>9.0619999999999994</v>
      </c>
      <c r="J52" s="578"/>
      <c r="K52" s="583"/>
      <c r="L52" s="583"/>
    </row>
    <row r="53" spans="1:12" ht="15" thickBot="1" x14ac:dyDescent="0.4">
      <c r="A53" s="363" t="s">
        <v>126</v>
      </c>
      <c r="B53" s="364">
        <v>295</v>
      </c>
      <c r="C53" s="364">
        <v>27059340</v>
      </c>
      <c r="D53" s="364">
        <v>2696</v>
      </c>
      <c r="E53" s="364">
        <v>594388415</v>
      </c>
      <c r="F53" s="365">
        <f t="shared" si="4"/>
        <v>2991</v>
      </c>
      <c r="G53" s="366">
        <f t="shared" si="4"/>
        <v>621447755</v>
      </c>
      <c r="H53" s="305">
        <v>8.8287999999999993</v>
      </c>
      <c r="I53" s="306">
        <v>8.8527999999999984</v>
      </c>
      <c r="J53" s="578"/>
      <c r="K53" s="583"/>
      <c r="L53" s="583"/>
    </row>
    <row r="54" spans="1:12" x14ac:dyDescent="0.35">
      <c r="A54" s="249" t="s">
        <v>127</v>
      </c>
      <c r="B54" s="287">
        <v>295</v>
      </c>
      <c r="C54" s="287">
        <v>27059340</v>
      </c>
      <c r="D54" s="287">
        <v>2685</v>
      </c>
      <c r="E54" s="287">
        <v>592963915</v>
      </c>
      <c r="F54" s="296">
        <f t="shared" si="4"/>
        <v>2980</v>
      </c>
      <c r="G54" s="299">
        <f t="shared" si="4"/>
        <v>620023255</v>
      </c>
      <c r="H54" s="303">
        <v>8.7046666666666663</v>
      </c>
      <c r="I54" s="304">
        <v>8.734</v>
      </c>
      <c r="J54" s="578"/>
      <c r="K54" s="583"/>
      <c r="L54" s="583"/>
    </row>
    <row r="55" spans="1:12" ht="15" thickBot="1" x14ac:dyDescent="0.4">
      <c r="A55" s="249" t="s">
        <v>128</v>
      </c>
      <c r="B55" s="287">
        <v>0</v>
      </c>
      <c r="C55" s="287">
        <v>0</v>
      </c>
      <c r="D55" s="287">
        <v>11</v>
      </c>
      <c r="E55" s="287">
        <v>1424500</v>
      </c>
      <c r="F55" s="296">
        <f t="shared" si="4"/>
        <v>11</v>
      </c>
      <c r="G55" s="299">
        <f t="shared" si="4"/>
        <v>1424500</v>
      </c>
      <c r="H55" s="303">
        <v>9.0150000000000006</v>
      </c>
      <c r="I55" s="304">
        <v>9.0310000000000006</v>
      </c>
      <c r="J55" s="578"/>
      <c r="K55" s="583"/>
      <c r="L55" s="583"/>
    </row>
    <row r="56" spans="1:12" ht="15" thickBot="1" x14ac:dyDescent="0.4">
      <c r="A56" s="363" t="s">
        <v>94</v>
      </c>
      <c r="B56" s="364">
        <v>4</v>
      </c>
      <c r="C56" s="364">
        <v>702728</v>
      </c>
      <c r="D56" s="364">
        <v>26</v>
      </c>
      <c r="E56" s="364">
        <v>14656796</v>
      </c>
      <c r="F56" s="365">
        <f t="shared" si="4"/>
        <v>30</v>
      </c>
      <c r="G56" s="366">
        <f t="shared" si="4"/>
        <v>15359524</v>
      </c>
      <c r="H56" s="305">
        <v>6.4370000000000003</v>
      </c>
      <c r="I56" s="306">
        <v>9.98</v>
      </c>
      <c r="J56" s="578"/>
      <c r="K56" s="583"/>
      <c r="L56" s="583"/>
    </row>
    <row r="57" spans="1:12" ht="15" thickBot="1" x14ac:dyDescent="0.4">
      <c r="A57" s="249" t="s">
        <v>120</v>
      </c>
      <c r="B57" s="287">
        <v>4</v>
      </c>
      <c r="C57" s="287">
        <v>702728</v>
      </c>
      <c r="D57" s="287">
        <v>26</v>
      </c>
      <c r="E57" s="287">
        <v>14656796</v>
      </c>
      <c r="F57" s="296">
        <f t="shared" si="4"/>
        <v>30</v>
      </c>
      <c r="G57" s="299">
        <f t="shared" si="4"/>
        <v>15359524</v>
      </c>
      <c r="H57" s="303">
        <v>6.4370000000000003</v>
      </c>
      <c r="I57" s="304">
        <v>9.98</v>
      </c>
      <c r="J57" s="578"/>
      <c r="K57" s="583"/>
      <c r="L57" s="583"/>
    </row>
    <row r="58" spans="1:12" ht="15" thickBot="1" x14ac:dyDescent="0.4">
      <c r="A58" s="497" t="s">
        <v>107</v>
      </c>
      <c r="B58" s="498">
        <v>3918</v>
      </c>
      <c r="C58" s="498">
        <v>3794804.3</v>
      </c>
      <c r="D58" s="498">
        <v>11893</v>
      </c>
      <c r="E58" s="498">
        <v>9921269.5</v>
      </c>
      <c r="F58" s="499">
        <f t="shared" si="4"/>
        <v>15811</v>
      </c>
      <c r="G58" s="500">
        <f t="shared" si="4"/>
        <v>13716073.800000001</v>
      </c>
      <c r="H58" s="380">
        <v>8.9955714285714272</v>
      </c>
      <c r="I58" s="381">
        <v>10.65</v>
      </c>
      <c r="J58" s="584">
        <f>G58/G2</f>
        <v>3.1441843390479117E-3</v>
      </c>
      <c r="K58" s="583">
        <f>F58/F2</f>
        <v>5.6192913245903973E-3</v>
      </c>
      <c r="L58" s="583">
        <f>E58/G58</f>
        <v>0.7233315921645157</v>
      </c>
    </row>
    <row r="59" spans="1:12" ht="15" thickBot="1" x14ac:dyDescent="0.4">
      <c r="A59" s="363" t="s">
        <v>121</v>
      </c>
      <c r="B59" s="364">
        <v>3340</v>
      </c>
      <c r="C59" s="364">
        <v>1971011.3</v>
      </c>
      <c r="D59" s="364">
        <v>10991</v>
      </c>
      <c r="E59" s="364">
        <v>5632217.5</v>
      </c>
      <c r="F59" s="365">
        <f t="shared" si="4"/>
        <v>14331</v>
      </c>
      <c r="G59" s="366">
        <f t="shared" si="4"/>
        <v>7603228.7999999998</v>
      </c>
      <c r="H59" s="305">
        <v>8.7677499999999995</v>
      </c>
      <c r="I59" s="306">
        <v>11.52225</v>
      </c>
      <c r="J59" s="584"/>
      <c r="K59" s="583"/>
      <c r="L59" s="583"/>
    </row>
    <row r="60" spans="1:12" x14ac:dyDescent="0.35">
      <c r="A60" s="249" t="s">
        <v>122</v>
      </c>
      <c r="B60" s="287">
        <v>2061</v>
      </c>
      <c r="C60" s="287">
        <v>1227585</v>
      </c>
      <c r="D60" s="287">
        <v>5757</v>
      </c>
      <c r="E60" s="287">
        <v>3169765</v>
      </c>
      <c r="F60" s="296">
        <f t="shared" si="4"/>
        <v>7818</v>
      </c>
      <c r="G60" s="299">
        <f t="shared" si="4"/>
        <v>4397350</v>
      </c>
      <c r="H60" s="303">
        <v>9.7889999999999997</v>
      </c>
      <c r="I60" s="304">
        <v>13.185</v>
      </c>
      <c r="J60" s="584"/>
      <c r="K60" s="583"/>
      <c r="L60" s="583"/>
    </row>
    <row r="61" spans="1:12" x14ac:dyDescent="0.35">
      <c r="A61" s="249" t="s">
        <v>123</v>
      </c>
      <c r="B61" s="287">
        <v>17</v>
      </c>
      <c r="C61" s="287">
        <v>3667</v>
      </c>
      <c r="D61" s="287">
        <v>146</v>
      </c>
      <c r="E61" s="287">
        <v>145110</v>
      </c>
      <c r="F61" s="296">
        <f t="shared" si="4"/>
        <v>163</v>
      </c>
      <c r="G61" s="299">
        <f t="shared" si="4"/>
        <v>148777</v>
      </c>
      <c r="H61" s="303">
        <v>9.7889999999999997</v>
      </c>
      <c r="I61" s="304">
        <v>13.185</v>
      </c>
      <c r="J61" s="584"/>
      <c r="K61" s="583"/>
      <c r="L61" s="583"/>
    </row>
    <row r="62" spans="1:12" x14ac:dyDescent="0.35">
      <c r="A62" s="249" t="s">
        <v>124</v>
      </c>
      <c r="B62" s="287">
        <v>1106</v>
      </c>
      <c r="C62" s="287">
        <v>230888</v>
      </c>
      <c r="D62" s="287">
        <v>3301</v>
      </c>
      <c r="E62" s="287">
        <v>697636</v>
      </c>
      <c r="F62" s="296">
        <f t="shared" si="4"/>
        <v>4407</v>
      </c>
      <c r="G62" s="299">
        <f t="shared" si="4"/>
        <v>928524</v>
      </c>
      <c r="H62" s="303">
        <v>9.7889999999999997</v>
      </c>
      <c r="I62" s="304">
        <v>13.185</v>
      </c>
      <c r="J62" s="584"/>
      <c r="K62" s="583"/>
      <c r="L62" s="583"/>
    </row>
    <row r="63" spans="1:12" ht="15" thickBot="1" x14ac:dyDescent="0.4">
      <c r="A63" s="249" t="s">
        <v>125</v>
      </c>
      <c r="B63" s="287">
        <v>156</v>
      </c>
      <c r="C63" s="287">
        <v>508871.3</v>
      </c>
      <c r="D63" s="287">
        <v>1787</v>
      </c>
      <c r="E63" s="287">
        <v>1619706.5</v>
      </c>
      <c r="F63" s="296">
        <f t="shared" si="4"/>
        <v>1943</v>
      </c>
      <c r="G63" s="299">
        <f t="shared" si="4"/>
        <v>2128577.7999999998</v>
      </c>
      <c r="H63" s="303">
        <v>5.7039999999999997</v>
      </c>
      <c r="I63" s="304">
        <v>6.5339999999999998</v>
      </c>
      <c r="J63" s="584"/>
      <c r="K63" s="583"/>
      <c r="L63" s="583"/>
    </row>
    <row r="64" spans="1:12" ht="15" thickBot="1" x14ac:dyDescent="0.4">
      <c r="A64" s="363" t="s">
        <v>126</v>
      </c>
      <c r="B64" s="364">
        <v>277</v>
      </c>
      <c r="C64" s="364">
        <v>1768779</v>
      </c>
      <c r="D64" s="364">
        <v>711</v>
      </c>
      <c r="E64" s="364">
        <v>4193439</v>
      </c>
      <c r="F64" s="365">
        <f t="shared" ref="F64:G74" si="5">B64+D64</f>
        <v>988</v>
      </c>
      <c r="G64" s="366">
        <f t="shared" si="5"/>
        <v>5962218</v>
      </c>
      <c r="H64" s="305">
        <v>9.4060000000000006</v>
      </c>
      <c r="I64" s="306">
        <v>9.645999999999999</v>
      </c>
      <c r="J64" s="584"/>
      <c r="K64" s="583"/>
      <c r="L64" s="583"/>
    </row>
    <row r="65" spans="1:12" x14ac:dyDescent="0.35">
      <c r="A65" s="249" t="s">
        <v>127</v>
      </c>
      <c r="B65" s="287">
        <v>277</v>
      </c>
      <c r="C65" s="287">
        <v>1768779</v>
      </c>
      <c r="D65" s="287">
        <v>709</v>
      </c>
      <c r="E65" s="287">
        <v>4174045</v>
      </c>
      <c r="F65" s="296">
        <f t="shared" si="5"/>
        <v>986</v>
      </c>
      <c r="G65" s="299">
        <f t="shared" si="5"/>
        <v>5942824</v>
      </c>
      <c r="H65" s="303">
        <v>9.4060000000000006</v>
      </c>
      <c r="I65" s="304">
        <v>9.645999999999999</v>
      </c>
      <c r="J65" s="584"/>
      <c r="K65" s="583"/>
      <c r="L65" s="583"/>
    </row>
    <row r="66" spans="1:12" x14ac:dyDescent="0.35">
      <c r="A66" s="249" t="s">
        <v>128</v>
      </c>
      <c r="B66" s="287">
        <v>0</v>
      </c>
      <c r="C66" s="287">
        <v>0</v>
      </c>
      <c r="D66" s="287">
        <v>2</v>
      </c>
      <c r="E66" s="287">
        <v>19394</v>
      </c>
      <c r="F66" s="296">
        <f t="shared" si="5"/>
        <v>2</v>
      </c>
      <c r="G66" s="299">
        <f t="shared" si="5"/>
        <v>19394</v>
      </c>
      <c r="H66" s="303">
        <v>9.4060000000000006</v>
      </c>
      <c r="I66" s="304">
        <v>9.645999999999999</v>
      </c>
      <c r="J66" s="584"/>
      <c r="K66" s="583"/>
      <c r="L66" s="583"/>
    </row>
    <row r="67" spans="1:12" x14ac:dyDescent="0.35">
      <c r="A67" s="295" t="s">
        <v>94</v>
      </c>
      <c r="B67" s="290">
        <v>301</v>
      </c>
      <c r="C67" s="290">
        <v>55014</v>
      </c>
      <c r="D67" s="290">
        <v>191</v>
      </c>
      <c r="E67" s="290">
        <v>95613</v>
      </c>
      <c r="F67" s="291">
        <f t="shared" si="5"/>
        <v>492</v>
      </c>
      <c r="G67" s="297">
        <f t="shared" si="5"/>
        <v>150627</v>
      </c>
      <c r="H67" s="305">
        <v>9.0860000000000003</v>
      </c>
      <c r="I67" s="306">
        <v>9.1690000000000005</v>
      </c>
      <c r="J67" s="584"/>
      <c r="K67" s="583"/>
      <c r="L67" s="583"/>
    </row>
    <row r="68" spans="1:12" ht="15" thickBot="1" x14ac:dyDescent="0.4">
      <c r="A68" s="249" t="s">
        <v>120</v>
      </c>
      <c r="B68" s="287">
        <v>301</v>
      </c>
      <c r="C68" s="287">
        <v>55014</v>
      </c>
      <c r="D68" s="287">
        <v>191</v>
      </c>
      <c r="E68" s="287">
        <v>95613</v>
      </c>
      <c r="F68" s="296">
        <f t="shared" si="5"/>
        <v>492</v>
      </c>
      <c r="G68" s="299">
        <f t="shared" si="5"/>
        <v>150627</v>
      </c>
      <c r="H68" s="303">
        <v>9.0860000000000003</v>
      </c>
      <c r="I68" s="304">
        <v>9.1690000000000005</v>
      </c>
      <c r="J68" s="584"/>
      <c r="K68" s="583"/>
      <c r="L68" s="583"/>
    </row>
    <row r="69" spans="1:12" ht="15" thickBot="1" x14ac:dyDescent="0.4">
      <c r="A69" s="501" t="s">
        <v>9</v>
      </c>
      <c r="B69" s="502">
        <v>489</v>
      </c>
      <c r="C69" s="502">
        <v>1253418.2</v>
      </c>
      <c r="D69" s="502">
        <v>147</v>
      </c>
      <c r="E69" s="502">
        <v>466936.9</v>
      </c>
      <c r="F69" s="503">
        <f t="shared" si="5"/>
        <v>636</v>
      </c>
      <c r="G69" s="504">
        <f t="shared" si="5"/>
        <v>1720355.1</v>
      </c>
      <c r="H69" s="384">
        <v>9.5674285714285698</v>
      </c>
      <c r="I69" s="385">
        <v>11.281714285714287</v>
      </c>
      <c r="J69" s="581">
        <f>G69/G2</f>
        <v>3.9436311308132534E-4</v>
      </c>
      <c r="K69" s="582">
        <f>F69/F2</f>
        <v>2.2603689092653802E-4</v>
      </c>
      <c r="L69" s="582">
        <f>E69/G69</f>
        <v>0.27141890648041211</v>
      </c>
    </row>
    <row r="70" spans="1:12" ht="15" thickBot="1" x14ac:dyDescent="0.4">
      <c r="A70" s="362" t="s">
        <v>121</v>
      </c>
      <c r="B70" s="364">
        <v>489</v>
      </c>
      <c r="C70" s="364">
        <v>1253418.2</v>
      </c>
      <c r="D70" s="364">
        <v>147</v>
      </c>
      <c r="E70" s="364">
        <v>466936.9</v>
      </c>
      <c r="F70" s="365">
        <f t="shared" si="5"/>
        <v>636</v>
      </c>
      <c r="G70" s="366">
        <f t="shared" si="5"/>
        <v>1720355.1</v>
      </c>
      <c r="H70" s="301">
        <v>9.706999999999999</v>
      </c>
      <c r="I70" s="302">
        <v>12.425000000000001</v>
      </c>
      <c r="J70" s="581"/>
      <c r="K70" s="582"/>
      <c r="L70" s="582"/>
    </row>
    <row r="71" spans="1:12" x14ac:dyDescent="0.35">
      <c r="A71" s="247" t="s">
        <v>122</v>
      </c>
      <c r="B71" s="282">
        <v>0</v>
      </c>
      <c r="C71" s="282">
        <v>0</v>
      </c>
      <c r="D71" s="282">
        <v>0</v>
      </c>
      <c r="E71" s="282">
        <v>0</v>
      </c>
      <c r="F71" s="294">
        <f t="shared" si="5"/>
        <v>0</v>
      </c>
      <c r="G71" s="309">
        <f t="shared" si="5"/>
        <v>0</v>
      </c>
      <c r="H71" s="310">
        <v>9.7889999999999997</v>
      </c>
      <c r="I71" s="386">
        <v>13.185</v>
      </c>
      <c r="J71" s="581"/>
      <c r="K71" s="582"/>
      <c r="L71" s="582"/>
    </row>
    <row r="72" spans="1:12" x14ac:dyDescent="0.35">
      <c r="A72" s="247" t="s">
        <v>123</v>
      </c>
      <c r="B72" s="282">
        <v>0</v>
      </c>
      <c r="C72" s="282">
        <v>0</v>
      </c>
      <c r="D72" s="282">
        <v>0</v>
      </c>
      <c r="E72" s="282">
        <v>0</v>
      </c>
      <c r="F72" s="294">
        <f t="shared" si="5"/>
        <v>0</v>
      </c>
      <c r="G72" s="309">
        <f t="shared" si="5"/>
        <v>0</v>
      </c>
      <c r="H72" s="310">
        <v>9.7889999999999997</v>
      </c>
      <c r="I72" s="386">
        <v>13.185</v>
      </c>
      <c r="J72" s="581"/>
      <c r="K72" s="582"/>
      <c r="L72" s="582"/>
    </row>
    <row r="73" spans="1:12" x14ac:dyDescent="0.35">
      <c r="A73" s="247" t="s">
        <v>124</v>
      </c>
      <c r="B73" s="282">
        <v>0</v>
      </c>
      <c r="C73" s="282">
        <v>0</v>
      </c>
      <c r="D73" s="282">
        <v>0</v>
      </c>
      <c r="E73" s="282">
        <v>0</v>
      </c>
      <c r="F73" s="294">
        <f t="shared" si="5"/>
        <v>0</v>
      </c>
      <c r="G73" s="309">
        <f t="shared" si="5"/>
        <v>0</v>
      </c>
      <c r="H73" s="310">
        <v>9.7889999999999997</v>
      </c>
      <c r="I73" s="386">
        <v>13.185</v>
      </c>
      <c r="J73" s="581"/>
      <c r="K73" s="582"/>
      <c r="L73" s="582"/>
    </row>
    <row r="74" spans="1:12" ht="15" thickBot="1" x14ac:dyDescent="0.4">
      <c r="A74" s="387" t="s">
        <v>125</v>
      </c>
      <c r="B74" s="388">
        <v>489</v>
      </c>
      <c r="C74" s="388">
        <v>1253418.2</v>
      </c>
      <c r="D74" s="388">
        <v>147</v>
      </c>
      <c r="E74" s="388">
        <v>466936.9</v>
      </c>
      <c r="F74" s="389">
        <f t="shared" si="5"/>
        <v>636</v>
      </c>
      <c r="G74" s="390">
        <f t="shared" si="5"/>
        <v>1720355.1</v>
      </c>
      <c r="H74" s="392">
        <v>9.4610000000000003</v>
      </c>
      <c r="I74" s="393">
        <v>10.145</v>
      </c>
      <c r="J74" s="581"/>
      <c r="K74" s="582"/>
      <c r="L74" s="582"/>
    </row>
    <row r="75" spans="1:12" x14ac:dyDescent="0.35">
      <c r="A75" s="2"/>
      <c r="B75" s="3"/>
      <c r="C75" s="3"/>
      <c r="D75" s="3"/>
      <c r="E75" s="3"/>
      <c r="F75" s="3"/>
      <c r="G75" s="3"/>
      <c r="H75" s="156"/>
      <c r="I75" s="156"/>
      <c r="J75" s="2"/>
      <c r="K75" s="2"/>
      <c r="L75" s="2"/>
    </row>
    <row r="76" spans="1:12" x14ac:dyDescent="0.35">
      <c r="A76" s="2"/>
      <c r="B76" s="3"/>
      <c r="C76" s="3"/>
      <c r="D76" s="3"/>
      <c r="E76" s="3"/>
      <c r="F76" s="3"/>
      <c r="G76" s="3"/>
      <c r="J76" s="2"/>
      <c r="K76" s="2"/>
      <c r="L76" s="2"/>
    </row>
    <row r="77" spans="1:12" x14ac:dyDescent="0.35">
      <c r="A77" s="2"/>
      <c r="B77" s="3"/>
      <c r="C77" s="3"/>
      <c r="D77" s="3"/>
      <c r="E77" s="3"/>
      <c r="F77" s="3"/>
      <c r="G77" s="3"/>
      <c r="H77" s="156"/>
      <c r="I77" s="156"/>
      <c r="J77" s="2"/>
      <c r="K77" s="2"/>
      <c r="L77" s="2"/>
    </row>
    <row r="78" spans="1:12" x14ac:dyDescent="0.35">
      <c r="A78" s="2"/>
      <c r="B78" s="3"/>
      <c r="C78" s="3"/>
      <c r="D78" s="3"/>
      <c r="E78" s="3"/>
      <c r="F78" s="3"/>
      <c r="G78" s="3"/>
      <c r="H78" s="156"/>
      <c r="I78" s="156"/>
      <c r="J78" s="2"/>
      <c r="K78" s="2"/>
      <c r="L78" s="2"/>
    </row>
    <row r="79" spans="1:12" x14ac:dyDescent="0.35">
      <c r="A79" s="2"/>
      <c r="B79" s="3"/>
      <c r="C79" s="3"/>
      <c r="D79" s="3"/>
      <c r="E79" s="3"/>
      <c r="F79" s="3"/>
      <c r="G79" s="3"/>
      <c r="H79" s="156"/>
      <c r="I79" s="156"/>
      <c r="J79" s="2"/>
      <c r="K79" s="2"/>
      <c r="L79" s="2"/>
    </row>
    <row r="80" spans="1:12" x14ac:dyDescent="0.35">
      <c r="A80" s="2"/>
      <c r="B80" s="3"/>
      <c r="C80" s="3"/>
      <c r="D80" s="3"/>
      <c r="E80" s="3"/>
      <c r="F80" s="3"/>
      <c r="G80" s="3"/>
      <c r="H80" s="156"/>
      <c r="I80" s="156"/>
      <c r="J80" s="2"/>
      <c r="K80" s="2"/>
      <c r="L80" s="2"/>
    </row>
    <row r="81" spans="1:12" x14ac:dyDescent="0.35">
      <c r="A81" s="2"/>
      <c r="B81" s="3"/>
      <c r="C81" s="3"/>
      <c r="D81" s="3"/>
      <c r="E81" s="3"/>
      <c r="F81" s="3"/>
      <c r="G81" s="3"/>
      <c r="H81" s="156"/>
      <c r="I81" s="156"/>
      <c r="J81" s="2"/>
      <c r="K81" s="2"/>
      <c r="L81" s="2"/>
    </row>
    <row r="82" spans="1:12" x14ac:dyDescent="0.35">
      <c r="H82" s="156"/>
      <c r="I82" s="156"/>
    </row>
    <row r="83" spans="1:12" x14ac:dyDescent="0.35">
      <c r="H83" s="147"/>
      <c r="I83" s="147"/>
    </row>
    <row r="84" spans="1:12" x14ac:dyDescent="0.35">
      <c r="H84" s="147"/>
      <c r="I84" s="147"/>
    </row>
    <row r="85" spans="1:12" x14ac:dyDescent="0.35">
      <c r="H85" s="147"/>
      <c r="I85" s="147"/>
    </row>
    <row r="86" spans="1:12" x14ac:dyDescent="0.35">
      <c r="H86" s="147"/>
      <c r="I86" s="147"/>
    </row>
    <row r="87" spans="1:12" x14ac:dyDescent="0.35">
      <c r="H87" s="147"/>
      <c r="I87" s="147"/>
    </row>
    <row r="88" spans="1:12" x14ac:dyDescent="0.35">
      <c r="H88" s="147"/>
      <c r="I88" s="147"/>
    </row>
    <row r="89" spans="1:12" x14ac:dyDescent="0.35">
      <c r="H89" s="147"/>
      <c r="I89" s="147"/>
    </row>
  </sheetData>
  <mergeCells count="21">
    <mergeCell ref="J69:J74"/>
    <mergeCell ref="K69:K74"/>
    <mergeCell ref="L69:L74"/>
    <mergeCell ref="J47:J57"/>
    <mergeCell ref="K47:K57"/>
    <mergeCell ref="L47:L57"/>
    <mergeCell ref="J58:J68"/>
    <mergeCell ref="K58:K68"/>
    <mergeCell ref="L58:L68"/>
    <mergeCell ref="J25:J35"/>
    <mergeCell ref="K25:K35"/>
    <mergeCell ref="L25:L35"/>
    <mergeCell ref="J36:J46"/>
    <mergeCell ref="K36:K46"/>
    <mergeCell ref="L36:L46"/>
    <mergeCell ref="J3:J13"/>
    <mergeCell ref="K3:K13"/>
    <mergeCell ref="L3:L13"/>
    <mergeCell ref="J14:J24"/>
    <mergeCell ref="K14:K24"/>
    <mergeCell ref="L14:L24"/>
  </mergeCells>
  <pageMargins left="0.7" right="0.7" top="0.75" bottom="0.75" header="0.3" footer="0.3"/>
  <pageSetup scale="5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13102-888D-4140-9BE2-405C658F7DFD}">
  <sheetPr>
    <tabColor theme="7" tint="-0.249977111117893"/>
    <pageSetUpPr fitToPage="1"/>
  </sheetPr>
  <dimension ref="A1:N89"/>
  <sheetViews>
    <sheetView zoomScaleNormal="100" workbookViewId="0">
      <selection activeCell="K3" sqref="K3:K13"/>
    </sheetView>
  </sheetViews>
  <sheetFormatPr defaultRowHeight="14.5" x14ac:dyDescent="0.35"/>
  <cols>
    <col min="1" max="1" width="17.453125" customWidth="1"/>
    <col min="2" max="2" width="13.1796875" style="1" customWidth="1"/>
    <col min="3" max="3" width="14.453125" style="1" customWidth="1"/>
    <col min="4" max="4" width="13.1796875" style="1" customWidth="1"/>
    <col min="5" max="5" width="14.1796875" style="1" customWidth="1"/>
    <col min="6" max="6" width="11.453125" style="1" customWidth="1"/>
    <col min="7" max="9" width="12.81640625" style="1" customWidth="1"/>
    <col min="10" max="10" width="12.7265625" bestFit="1" customWidth="1"/>
    <col min="11" max="11" width="11.81640625" customWidth="1"/>
    <col min="12" max="12" width="13.7265625" bestFit="1" customWidth="1"/>
    <col min="14" max="14" width="16.81640625" bestFit="1" customWidth="1"/>
  </cols>
  <sheetData>
    <row r="1" spans="1:14" ht="44" thickBot="1" x14ac:dyDescent="0.4">
      <c r="A1" s="505">
        <v>2019</v>
      </c>
      <c r="B1" s="506" t="s">
        <v>16</v>
      </c>
      <c r="C1" s="506" t="s">
        <v>17</v>
      </c>
      <c r="D1" s="506" t="s">
        <v>89</v>
      </c>
      <c r="E1" s="506" t="s">
        <v>90</v>
      </c>
      <c r="F1" s="506" t="s">
        <v>7</v>
      </c>
      <c r="G1" s="506" t="s">
        <v>6</v>
      </c>
      <c r="H1" s="506" t="s">
        <v>129</v>
      </c>
      <c r="I1" s="506" t="s">
        <v>130</v>
      </c>
      <c r="J1" s="507" t="s">
        <v>177</v>
      </c>
      <c r="K1" s="507" t="s">
        <v>8</v>
      </c>
      <c r="L1" s="508" t="s">
        <v>91</v>
      </c>
    </row>
    <row r="2" spans="1:14" ht="15" thickBot="1" x14ac:dyDescent="0.4">
      <c r="A2" s="353" t="s">
        <v>136</v>
      </c>
      <c r="B2" s="354">
        <v>1440807</v>
      </c>
      <c r="C2" s="354">
        <f>C3+C14+C25+C36+C47+C58+C69</f>
        <v>1018207941.9</v>
      </c>
      <c r="D2" s="354">
        <v>1363583</v>
      </c>
      <c r="E2" s="354">
        <f>E3+E14+E25+E36+E47+E58+E69</f>
        <v>2677072059</v>
      </c>
      <c r="F2" s="355">
        <f>B2+D2</f>
        <v>2804390</v>
      </c>
      <c r="G2" s="356">
        <f>C2+E2</f>
        <v>3695280000.9000001</v>
      </c>
      <c r="H2" s="543">
        <v>9.5561060606060657</v>
      </c>
      <c r="I2" s="543">
        <v>10.6468712121212</v>
      </c>
      <c r="J2" s="372">
        <f>SUM(J3:J68)</f>
        <v>0.99955480715951173</v>
      </c>
      <c r="K2" s="373">
        <f>SUM(K3:K68)</f>
        <v>0.99977428246427935</v>
      </c>
      <c r="L2" s="373">
        <f>E2/G2</f>
        <v>0.72445716112121095</v>
      </c>
      <c r="N2" s="572"/>
    </row>
    <row r="3" spans="1:14" ht="15" thickBot="1" x14ac:dyDescent="0.4">
      <c r="A3" s="400" t="s">
        <v>2</v>
      </c>
      <c r="B3" s="401">
        <v>1150668</v>
      </c>
      <c r="C3" s="401">
        <v>615577344</v>
      </c>
      <c r="D3" s="401">
        <v>1019112</v>
      </c>
      <c r="E3" s="401">
        <v>599298883.39999998</v>
      </c>
      <c r="F3" s="401">
        <f>B3+D3</f>
        <v>2169780</v>
      </c>
      <c r="G3" s="401">
        <f>C3+E3</f>
        <v>1214876227.4000001</v>
      </c>
      <c r="H3" s="544">
        <v>10.182571428571427</v>
      </c>
      <c r="I3" s="545">
        <v>10.560714285714285</v>
      </c>
      <c r="J3" s="578">
        <f>G3/G$2</f>
        <v>0.32876432289410062</v>
      </c>
      <c r="K3" s="579">
        <f>F3/F2</f>
        <v>0.7737083643858379</v>
      </c>
      <c r="L3" s="579">
        <f>E3/G3</f>
        <v>0.49330036252547377</v>
      </c>
    </row>
    <row r="4" spans="1:14" ht="15" thickBot="1" x14ac:dyDescent="0.4">
      <c r="A4" s="362" t="s">
        <v>121</v>
      </c>
      <c r="B4" s="364">
        <v>542414</v>
      </c>
      <c r="C4" s="364">
        <v>276070108</v>
      </c>
      <c r="D4" s="364">
        <v>567164</v>
      </c>
      <c r="E4" s="364">
        <v>325234925.39999998</v>
      </c>
      <c r="F4" s="364">
        <f t="shared" ref="F4:G19" si="0">B4+D4</f>
        <v>1109578</v>
      </c>
      <c r="G4" s="367">
        <f t="shared" si="0"/>
        <v>601305033.39999998</v>
      </c>
      <c r="H4" s="546">
        <v>9.9482499999999998</v>
      </c>
      <c r="I4" s="547">
        <v>10.58975</v>
      </c>
      <c r="J4" s="578"/>
      <c r="K4" s="579"/>
      <c r="L4" s="579"/>
    </row>
    <row r="5" spans="1:14" x14ac:dyDescent="0.35">
      <c r="A5" s="247" t="s">
        <v>122</v>
      </c>
      <c r="B5" s="282">
        <v>370309</v>
      </c>
      <c r="C5" s="282">
        <v>180809659</v>
      </c>
      <c r="D5" s="282">
        <v>243742</v>
      </c>
      <c r="E5" s="282">
        <v>136347090</v>
      </c>
      <c r="F5" s="282">
        <f t="shared" si="0"/>
        <v>614051</v>
      </c>
      <c r="G5" s="282">
        <f t="shared" si="0"/>
        <v>317156749</v>
      </c>
      <c r="H5" s="548">
        <v>10.221</v>
      </c>
      <c r="I5" s="549">
        <v>10.836</v>
      </c>
      <c r="J5" s="578"/>
      <c r="K5" s="579"/>
      <c r="L5" s="579"/>
    </row>
    <row r="6" spans="1:14" x14ac:dyDescent="0.35">
      <c r="A6" s="247" t="s">
        <v>123</v>
      </c>
      <c r="B6" s="282">
        <v>8213</v>
      </c>
      <c r="C6" s="282">
        <v>2668064</v>
      </c>
      <c r="D6" s="282">
        <v>36020</v>
      </c>
      <c r="E6" s="282">
        <v>12285295</v>
      </c>
      <c r="F6" s="282">
        <f t="shared" si="0"/>
        <v>44233</v>
      </c>
      <c r="G6" s="282">
        <f t="shared" si="0"/>
        <v>14953359</v>
      </c>
      <c r="H6" s="548">
        <v>10.221</v>
      </c>
      <c r="I6" s="549">
        <v>10.836</v>
      </c>
      <c r="J6" s="578"/>
      <c r="K6" s="579"/>
      <c r="L6" s="579"/>
    </row>
    <row r="7" spans="1:14" x14ac:dyDescent="0.35">
      <c r="A7" s="247" t="s">
        <v>124</v>
      </c>
      <c r="B7" s="282">
        <v>51767</v>
      </c>
      <c r="C7" s="282">
        <v>32620981</v>
      </c>
      <c r="D7" s="282">
        <v>248144</v>
      </c>
      <c r="E7" s="282">
        <v>155339853</v>
      </c>
      <c r="F7" s="282">
        <f t="shared" si="0"/>
        <v>299911</v>
      </c>
      <c r="G7" s="282">
        <f t="shared" si="0"/>
        <v>187960834</v>
      </c>
      <c r="H7" s="548">
        <v>10.221</v>
      </c>
      <c r="I7" s="549">
        <v>10.836</v>
      </c>
      <c r="J7" s="578"/>
      <c r="K7" s="579"/>
      <c r="L7" s="579"/>
    </row>
    <row r="8" spans="1:14" ht="15" thickBot="1" x14ac:dyDescent="0.4">
      <c r="A8" s="247" t="s">
        <v>125</v>
      </c>
      <c r="B8" s="282">
        <v>112125</v>
      </c>
      <c r="C8" s="282">
        <v>59971404</v>
      </c>
      <c r="D8" s="282">
        <v>39258</v>
      </c>
      <c r="E8" s="282">
        <v>21262687.399999999</v>
      </c>
      <c r="F8" s="282">
        <f t="shared" si="0"/>
        <v>151383</v>
      </c>
      <c r="G8" s="282">
        <f t="shared" si="0"/>
        <v>81234091.400000006</v>
      </c>
      <c r="H8" s="548">
        <v>9.1300000000000008</v>
      </c>
      <c r="I8" s="549">
        <v>9.8510000000000009</v>
      </c>
      <c r="J8" s="578"/>
      <c r="K8" s="579"/>
      <c r="L8" s="579"/>
    </row>
    <row r="9" spans="1:14" ht="15" thickBot="1" x14ac:dyDescent="0.4">
      <c r="A9" s="363" t="s">
        <v>126</v>
      </c>
      <c r="B9" s="364">
        <v>592852</v>
      </c>
      <c r="C9" s="364">
        <v>332783475</v>
      </c>
      <c r="D9" s="364">
        <v>445733</v>
      </c>
      <c r="E9" s="364">
        <v>270791995</v>
      </c>
      <c r="F9" s="364">
        <f>B9+D9</f>
        <v>1038585</v>
      </c>
      <c r="G9" s="367">
        <f t="shared" si="0"/>
        <v>603575470</v>
      </c>
      <c r="H9" s="548">
        <v>10.860000000000001</v>
      </c>
      <c r="I9" s="549">
        <v>10.792999999999999</v>
      </c>
      <c r="J9" s="578"/>
      <c r="K9" s="579"/>
      <c r="L9" s="579"/>
    </row>
    <row r="10" spans="1:14" x14ac:dyDescent="0.35">
      <c r="A10" s="249" t="s">
        <v>127</v>
      </c>
      <c r="B10" s="287">
        <v>591645</v>
      </c>
      <c r="C10" s="287">
        <v>331550938</v>
      </c>
      <c r="D10" s="287">
        <v>435015</v>
      </c>
      <c r="E10" s="287">
        <v>259029060</v>
      </c>
      <c r="F10" s="287">
        <f t="shared" ref="F10:F11" si="1">B10+D10</f>
        <v>1026660</v>
      </c>
      <c r="G10" s="287">
        <f t="shared" si="0"/>
        <v>590579998</v>
      </c>
      <c r="H10" s="548">
        <v>10.860000000000001</v>
      </c>
      <c r="I10" s="549">
        <v>10.792999999999999</v>
      </c>
      <c r="J10" s="578"/>
      <c r="K10" s="579"/>
      <c r="L10" s="579"/>
    </row>
    <row r="11" spans="1:14" ht="15" thickBot="1" x14ac:dyDescent="0.4">
      <c r="A11" s="249" t="s">
        <v>128</v>
      </c>
      <c r="B11" s="287">
        <v>1207</v>
      </c>
      <c r="C11" s="287">
        <v>1232537</v>
      </c>
      <c r="D11" s="287">
        <v>10718</v>
      </c>
      <c r="E11" s="287">
        <v>11762935</v>
      </c>
      <c r="F11" s="287">
        <f t="shared" si="1"/>
        <v>11925</v>
      </c>
      <c r="G11" s="287">
        <f t="shared" si="0"/>
        <v>12995472</v>
      </c>
      <c r="H11" s="548">
        <v>10.860000000000001</v>
      </c>
      <c r="I11" s="549">
        <v>10.792999999999999</v>
      </c>
      <c r="J11" s="578"/>
      <c r="K11" s="579"/>
      <c r="L11" s="579"/>
    </row>
    <row r="12" spans="1:14" ht="15" thickBot="1" x14ac:dyDescent="0.4">
      <c r="A12" s="363" t="s">
        <v>94</v>
      </c>
      <c r="B12" s="364">
        <v>15402</v>
      </c>
      <c r="C12" s="364">
        <v>6723761</v>
      </c>
      <c r="D12" s="364">
        <v>6215</v>
      </c>
      <c r="E12" s="364">
        <v>3271963</v>
      </c>
      <c r="F12" s="364">
        <f t="shared" si="0"/>
        <v>21617</v>
      </c>
      <c r="G12" s="367">
        <f t="shared" si="0"/>
        <v>9995724</v>
      </c>
      <c r="H12" s="548">
        <v>9.7650000000000006</v>
      </c>
      <c r="I12" s="549">
        <v>9.98</v>
      </c>
      <c r="J12" s="578"/>
      <c r="K12" s="579"/>
      <c r="L12" s="579"/>
    </row>
    <row r="13" spans="1:14" ht="15" thickBot="1" x14ac:dyDescent="0.4">
      <c r="A13" s="249" t="s">
        <v>120</v>
      </c>
      <c r="B13" s="287">
        <v>15402</v>
      </c>
      <c r="C13" s="287">
        <v>6723761</v>
      </c>
      <c r="D13" s="287">
        <v>6215</v>
      </c>
      <c r="E13" s="287">
        <v>3271963</v>
      </c>
      <c r="F13" s="287">
        <f t="shared" si="0"/>
        <v>21617</v>
      </c>
      <c r="G13" s="287">
        <f t="shared" si="0"/>
        <v>9995724</v>
      </c>
      <c r="H13" s="550">
        <v>9.7650000000000006</v>
      </c>
      <c r="I13" s="551">
        <v>9.98</v>
      </c>
      <c r="J13" s="578"/>
      <c r="K13" s="579"/>
      <c r="L13" s="579"/>
    </row>
    <row r="14" spans="1:14" ht="15" thickBot="1" x14ac:dyDescent="0.4">
      <c r="A14" s="400" t="s">
        <v>3</v>
      </c>
      <c r="B14" s="401">
        <v>128157</v>
      </c>
      <c r="C14" s="401">
        <v>65444079</v>
      </c>
      <c r="D14" s="401">
        <v>133308</v>
      </c>
      <c r="E14" s="401">
        <v>68483342</v>
      </c>
      <c r="F14" s="402">
        <f t="shared" si="0"/>
        <v>261465</v>
      </c>
      <c r="G14" s="402">
        <f t="shared" si="0"/>
        <v>133927421</v>
      </c>
      <c r="H14" s="552">
        <v>10.263538461538461</v>
      </c>
      <c r="I14" s="553">
        <v>10.615307692307692</v>
      </c>
      <c r="J14" s="578">
        <f>G14/G2</f>
        <v>3.6242834363669721E-2</v>
      </c>
      <c r="K14" s="580">
        <f>F14/F2</f>
        <v>9.3234179268931919E-2</v>
      </c>
      <c r="L14" s="580">
        <f>E14/G14</f>
        <v>0.51134667933312927</v>
      </c>
    </row>
    <row r="15" spans="1:14" ht="15" thickBot="1" x14ac:dyDescent="0.4">
      <c r="A15" s="362" t="s">
        <v>121</v>
      </c>
      <c r="B15" s="364">
        <v>60771</v>
      </c>
      <c r="C15" s="364">
        <v>30029447</v>
      </c>
      <c r="D15" s="364">
        <v>68008</v>
      </c>
      <c r="E15" s="364">
        <v>34473181</v>
      </c>
      <c r="F15" s="365">
        <f t="shared" si="0"/>
        <v>128779</v>
      </c>
      <c r="G15" s="366">
        <f t="shared" si="0"/>
        <v>64502628</v>
      </c>
      <c r="H15" s="554">
        <v>10.065142857142858</v>
      </c>
      <c r="I15" s="555">
        <v>10.695285714285715</v>
      </c>
      <c r="J15" s="578"/>
      <c r="K15" s="580"/>
      <c r="L15" s="580"/>
    </row>
    <row r="16" spans="1:14" x14ac:dyDescent="0.35">
      <c r="A16" s="247" t="s">
        <v>122</v>
      </c>
      <c r="B16" s="282">
        <v>32009</v>
      </c>
      <c r="C16" s="282">
        <v>13656925</v>
      </c>
      <c r="D16" s="282">
        <v>25313</v>
      </c>
      <c r="E16" s="282">
        <v>11220569</v>
      </c>
      <c r="F16" s="294">
        <f t="shared" si="0"/>
        <v>57322</v>
      </c>
      <c r="G16" s="294">
        <f t="shared" si="0"/>
        <v>24877494</v>
      </c>
      <c r="H16" s="548">
        <v>10.221</v>
      </c>
      <c r="I16" s="549">
        <v>10.836</v>
      </c>
      <c r="J16" s="578"/>
      <c r="K16" s="580"/>
      <c r="L16" s="580"/>
    </row>
    <row r="17" spans="1:12" x14ac:dyDescent="0.35">
      <c r="A17" s="247" t="s">
        <v>123</v>
      </c>
      <c r="B17" s="282">
        <v>347</v>
      </c>
      <c r="C17" s="282">
        <v>101957</v>
      </c>
      <c r="D17" s="282">
        <v>2384</v>
      </c>
      <c r="E17" s="282">
        <v>854127</v>
      </c>
      <c r="F17" s="294">
        <f t="shared" si="0"/>
        <v>2731</v>
      </c>
      <c r="G17" s="294">
        <f t="shared" si="0"/>
        <v>956084</v>
      </c>
      <c r="H17" s="548">
        <v>10.221</v>
      </c>
      <c r="I17" s="549">
        <v>10.836</v>
      </c>
      <c r="J17" s="578"/>
      <c r="K17" s="580"/>
      <c r="L17" s="580"/>
    </row>
    <row r="18" spans="1:12" x14ac:dyDescent="0.35">
      <c r="A18" s="247" t="s">
        <v>124</v>
      </c>
      <c r="B18" s="282">
        <v>6123</v>
      </c>
      <c r="C18" s="282">
        <v>3458974</v>
      </c>
      <c r="D18" s="282">
        <v>25195</v>
      </c>
      <c r="E18" s="282">
        <v>14327610</v>
      </c>
      <c r="F18" s="294">
        <f t="shared" si="0"/>
        <v>31318</v>
      </c>
      <c r="G18" s="294">
        <f t="shared" si="0"/>
        <v>17786584</v>
      </c>
      <c r="H18" s="548">
        <v>10.221</v>
      </c>
      <c r="I18" s="549">
        <v>10.836</v>
      </c>
      <c r="J18" s="578"/>
      <c r="K18" s="580"/>
      <c r="L18" s="580"/>
    </row>
    <row r="19" spans="1:12" ht="15" thickBot="1" x14ac:dyDescent="0.4">
      <c r="A19" s="247" t="s">
        <v>125</v>
      </c>
      <c r="B19" s="282">
        <v>22292</v>
      </c>
      <c r="C19" s="282">
        <v>12811591</v>
      </c>
      <c r="D19" s="282">
        <v>15116</v>
      </c>
      <c r="E19" s="282">
        <v>8070875</v>
      </c>
      <c r="F19" s="294">
        <f t="shared" si="0"/>
        <v>37408</v>
      </c>
      <c r="G19" s="294">
        <f t="shared" si="0"/>
        <v>20882466</v>
      </c>
      <c r="H19" s="548">
        <v>9.1300000000000008</v>
      </c>
      <c r="I19" s="549">
        <v>9.8510000000000009</v>
      </c>
      <c r="J19" s="578"/>
      <c r="K19" s="580"/>
      <c r="L19" s="580"/>
    </row>
    <row r="20" spans="1:12" ht="15" thickBot="1" x14ac:dyDescent="0.4">
      <c r="A20" s="362" t="s">
        <v>126</v>
      </c>
      <c r="B20" s="364">
        <v>64691</v>
      </c>
      <c r="C20" s="364">
        <v>34196886</v>
      </c>
      <c r="D20" s="364">
        <v>64098</v>
      </c>
      <c r="E20" s="364">
        <v>33436479</v>
      </c>
      <c r="F20" s="365">
        <f t="shared" ref="F20:G31" si="2">B20+D20</f>
        <v>128789</v>
      </c>
      <c r="G20" s="366">
        <f t="shared" si="2"/>
        <v>67633365</v>
      </c>
      <c r="H20" s="554">
        <v>10.860000000000001</v>
      </c>
      <c r="I20" s="555">
        <v>10.792999999999999</v>
      </c>
      <c r="J20" s="578"/>
      <c r="K20" s="580"/>
      <c r="L20" s="580"/>
    </row>
    <row r="21" spans="1:12" x14ac:dyDescent="0.35">
      <c r="A21" s="248" t="s">
        <v>127</v>
      </c>
      <c r="B21" s="282">
        <v>64666</v>
      </c>
      <c r="C21" s="282">
        <v>34182486</v>
      </c>
      <c r="D21" s="282">
        <v>63984</v>
      </c>
      <c r="E21" s="282">
        <v>33373328</v>
      </c>
      <c r="F21" s="294">
        <f t="shared" si="2"/>
        <v>128650</v>
      </c>
      <c r="G21" s="294">
        <f t="shared" si="2"/>
        <v>67555814</v>
      </c>
      <c r="H21" s="548">
        <v>10.860000000000001</v>
      </c>
      <c r="I21" s="549">
        <v>10.792999999999999</v>
      </c>
      <c r="J21" s="578"/>
      <c r="K21" s="580"/>
      <c r="L21" s="580"/>
    </row>
    <row r="22" spans="1:12" ht="15" thickBot="1" x14ac:dyDescent="0.4">
      <c r="A22" s="248" t="s">
        <v>128</v>
      </c>
      <c r="B22" s="282">
        <v>25</v>
      </c>
      <c r="C22" s="282">
        <v>14400</v>
      </c>
      <c r="D22" s="282">
        <v>114</v>
      </c>
      <c r="E22" s="282">
        <v>63151</v>
      </c>
      <c r="F22" s="294">
        <f t="shared" si="2"/>
        <v>139</v>
      </c>
      <c r="G22" s="294">
        <f t="shared" si="2"/>
        <v>77551</v>
      </c>
      <c r="H22" s="548">
        <v>10.860000000000001</v>
      </c>
      <c r="I22" s="549">
        <v>10.792999999999999</v>
      </c>
      <c r="J22" s="578"/>
      <c r="K22" s="580"/>
      <c r="L22" s="580"/>
    </row>
    <row r="23" spans="1:12" ht="15" thickBot="1" x14ac:dyDescent="0.4">
      <c r="A23" s="363" t="s">
        <v>94</v>
      </c>
      <c r="B23" s="364">
        <v>2695</v>
      </c>
      <c r="C23" s="364">
        <v>1217746</v>
      </c>
      <c r="D23" s="364">
        <v>1202</v>
      </c>
      <c r="E23" s="364">
        <v>573682</v>
      </c>
      <c r="F23" s="365">
        <f t="shared" si="2"/>
        <v>3897</v>
      </c>
      <c r="G23" s="366">
        <f t="shared" si="2"/>
        <v>1791428</v>
      </c>
      <c r="H23" s="554">
        <v>9.7650000000000006</v>
      </c>
      <c r="I23" s="555">
        <v>9.98</v>
      </c>
      <c r="J23" s="578"/>
      <c r="K23" s="580"/>
      <c r="L23" s="580"/>
    </row>
    <row r="24" spans="1:12" ht="15" thickBot="1" x14ac:dyDescent="0.4">
      <c r="A24" s="249" t="s">
        <v>120</v>
      </c>
      <c r="B24" s="287">
        <v>2695</v>
      </c>
      <c r="C24" s="287">
        <v>1217746</v>
      </c>
      <c r="D24" s="287">
        <v>1202</v>
      </c>
      <c r="E24" s="287">
        <v>573682</v>
      </c>
      <c r="F24" s="296">
        <f t="shared" si="2"/>
        <v>3897</v>
      </c>
      <c r="G24" s="296">
        <f t="shared" si="2"/>
        <v>1791428</v>
      </c>
      <c r="H24" s="548">
        <v>9.7650000000000006</v>
      </c>
      <c r="I24" s="549">
        <v>9.98</v>
      </c>
      <c r="J24" s="578"/>
      <c r="K24" s="580"/>
      <c r="L24" s="580"/>
    </row>
    <row r="25" spans="1:12" ht="15" thickBot="1" x14ac:dyDescent="0.4">
      <c r="A25" s="400" t="s">
        <v>105</v>
      </c>
      <c r="B25" s="401">
        <v>139392</v>
      </c>
      <c r="C25" s="401">
        <v>122322886.40000001</v>
      </c>
      <c r="D25" s="401">
        <v>163638</v>
      </c>
      <c r="E25" s="401">
        <v>253895609.5</v>
      </c>
      <c r="F25" s="402">
        <f t="shared" si="2"/>
        <v>303030</v>
      </c>
      <c r="G25" s="405">
        <f t="shared" si="2"/>
        <v>376218495.89999998</v>
      </c>
      <c r="H25" s="556">
        <v>9.6214571428571425</v>
      </c>
      <c r="I25" s="557">
        <v>11.368571428571435</v>
      </c>
      <c r="J25" s="578">
        <f>G25/G2</f>
        <v>0.10181055178724494</v>
      </c>
      <c r="K25" s="580">
        <f>F25/F2</f>
        <v>0.10805558428036044</v>
      </c>
      <c r="L25" s="580">
        <f>E25/G25</f>
        <v>0.67486211408246721</v>
      </c>
    </row>
    <row r="26" spans="1:12" ht="15" thickBot="1" x14ac:dyDescent="0.4">
      <c r="A26" s="363" t="s">
        <v>121</v>
      </c>
      <c r="B26" s="364">
        <v>62156</v>
      </c>
      <c r="C26" s="364">
        <v>51239211.399999999</v>
      </c>
      <c r="D26" s="364">
        <v>86305</v>
      </c>
      <c r="E26" s="364">
        <v>144303855.5</v>
      </c>
      <c r="F26" s="365">
        <f t="shared" si="2"/>
        <v>148461</v>
      </c>
      <c r="G26" s="366">
        <f t="shared" si="2"/>
        <v>195543066.90000001</v>
      </c>
      <c r="H26" s="558">
        <v>9.6848000000000027</v>
      </c>
      <c r="I26" s="555">
        <v>12.577000000000002</v>
      </c>
      <c r="J26" s="578"/>
      <c r="K26" s="580"/>
      <c r="L26" s="580"/>
    </row>
    <row r="27" spans="1:12" x14ac:dyDescent="0.35">
      <c r="A27" s="249" t="s">
        <v>122</v>
      </c>
      <c r="B27" s="287">
        <v>42960</v>
      </c>
      <c r="C27" s="287">
        <v>20161361</v>
      </c>
      <c r="D27" s="287">
        <v>32217</v>
      </c>
      <c r="E27" s="287">
        <v>24080819</v>
      </c>
      <c r="F27" s="296">
        <f t="shared" si="2"/>
        <v>75177</v>
      </c>
      <c r="G27" s="299">
        <f t="shared" si="2"/>
        <v>44242180</v>
      </c>
      <c r="H27" s="559">
        <v>9.7720000000000002</v>
      </c>
      <c r="I27" s="549">
        <v>13.185</v>
      </c>
      <c r="J27" s="578"/>
      <c r="K27" s="580"/>
      <c r="L27" s="580"/>
    </row>
    <row r="28" spans="1:12" x14ac:dyDescent="0.35">
      <c r="A28" s="249" t="s">
        <v>123</v>
      </c>
      <c r="B28" s="287">
        <v>501</v>
      </c>
      <c r="C28" s="287">
        <v>287326</v>
      </c>
      <c r="D28" s="287">
        <v>5104</v>
      </c>
      <c r="E28" s="287">
        <v>3580940</v>
      </c>
      <c r="F28" s="296">
        <f t="shared" si="2"/>
        <v>5605</v>
      </c>
      <c r="G28" s="299">
        <f t="shared" si="2"/>
        <v>3868266</v>
      </c>
      <c r="H28" s="559">
        <v>9.7720000000000002</v>
      </c>
      <c r="I28" s="549">
        <v>13.185</v>
      </c>
      <c r="J28" s="578"/>
      <c r="K28" s="580"/>
      <c r="L28" s="580"/>
    </row>
    <row r="29" spans="1:12" x14ac:dyDescent="0.35">
      <c r="A29" s="249" t="s">
        <v>124</v>
      </c>
      <c r="B29" s="287">
        <v>6902</v>
      </c>
      <c r="C29" s="287">
        <v>11849209</v>
      </c>
      <c r="D29" s="287">
        <v>39638</v>
      </c>
      <c r="E29" s="287">
        <v>85940508</v>
      </c>
      <c r="F29" s="296">
        <f t="shared" si="2"/>
        <v>46540</v>
      </c>
      <c r="G29" s="299">
        <f t="shared" si="2"/>
        <v>97789717</v>
      </c>
      <c r="H29" s="559">
        <v>9.7720000000000002</v>
      </c>
      <c r="I29" s="549">
        <v>13.185</v>
      </c>
      <c r="J29" s="578"/>
      <c r="K29" s="580"/>
      <c r="L29" s="580"/>
    </row>
    <row r="30" spans="1:12" ht="15" thickBot="1" x14ac:dyDescent="0.4">
      <c r="A30" s="249" t="s">
        <v>125</v>
      </c>
      <c r="B30" s="287">
        <v>11793</v>
      </c>
      <c r="C30" s="287">
        <v>18941315.399999999</v>
      </c>
      <c r="D30" s="287">
        <v>9346</v>
      </c>
      <c r="E30" s="287">
        <v>30701588.5</v>
      </c>
      <c r="F30" s="296">
        <f t="shared" si="2"/>
        <v>21139</v>
      </c>
      <c r="G30" s="299">
        <f t="shared" si="2"/>
        <v>49642903.899999999</v>
      </c>
      <c r="H30" s="559">
        <v>9.3360000000000003</v>
      </c>
      <c r="I30" s="549">
        <v>10.145</v>
      </c>
      <c r="J30" s="578"/>
      <c r="K30" s="580"/>
      <c r="L30" s="580"/>
    </row>
    <row r="31" spans="1:12" ht="15" thickBot="1" x14ac:dyDescent="0.4">
      <c r="A31" s="363" t="s">
        <v>126</v>
      </c>
      <c r="B31" s="364">
        <v>75657</v>
      </c>
      <c r="C31" s="364">
        <v>70852793</v>
      </c>
      <c r="D31" s="364">
        <v>76756</v>
      </c>
      <c r="E31" s="364">
        <v>109455523</v>
      </c>
      <c r="F31" s="365">
        <f t="shared" si="2"/>
        <v>152413</v>
      </c>
      <c r="G31" s="366">
        <f t="shared" si="2"/>
        <v>180308316</v>
      </c>
      <c r="H31" s="559">
        <v>9.423</v>
      </c>
      <c r="I31" s="549">
        <v>9.645999999999999</v>
      </c>
      <c r="J31" s="578"/>
      <c r="K31" s="580"/>
      <c r="L31" s="580"/>
    </row>
    <row r="32" spans="1:12" x14ac:dyDescent="0.35">
      <c r="A32" s="249" t="s">
        <v>127</v>
      </c>
      <c r="B32" s="287">
        <v>75483</v>
      </c>
      <c r="C32" s="287">
        <v>70601449</v>
      </c>
      <c r="D32" s="287">
        <v>75365</v>
      </c>
      <c r="E32" s="287">
        <v>106625332</v>
      </c>
      <c r="F32" s="296">
        <f t="shared" ref="F32:G47" si="3">B32+D32</f>
        <v>150848</v>
      </c>
      <c r="G32" s="299">
        <f t="shared" si="3"/>
        <v>177226781</v>
      </c>
      <c r="H32" s="559">
        <v>9.423</v>
      </c>
      <c r="I32" s="549">
        <v>9.645999999999999</v>
      </c>
      <c r="J32" s="578"/>
      <c r="K32" s="580"/>
      <c r="L32" s="580"/>
    </row>
    <row r="33" spans="1:12" ht="15" thickBot="1" x14ac:dyDescent="0.4">
      <c r="A33" s="249" t="s">
        <v>128</v>
      </c>
      <c r="B33" s="287">
        <v>174</v>
      </c>
      <c r="C33" s="287">
        <v>251344</v>
      </c>
      <c r="D33" s="287">
        <v>1391</v>
      </c>
      <c r="E33" s="287">
        <v>2830191</v>
      </c>
      <c r="F33" s="296">
        <f>B33+D33</f>
        <v>1565</v>
      </c>
      <c r="G33" s="299">
        <f t="shared" si="3"/>
        <v>3081535</v>
      </c>
      <c r="H33" s="559">
        <v>9.423</v>
      </c>
      <c r="I33" s="549">
        <v>9.645999999999999</v>
      </c>
      <c r="J33" s="578"/>
      <c r="K33" s="580"/>
      <c r="L33" s="580"/>
    </row>
    <row r="34" spans="1:12" ht="15" thickBot="1" x14ac:dyDescent="0.4">
      <c r="A34" s="363" t="s">
        <v>94</v>
      </c>
      <c r="B34" s="364">
        <v>1579</v>
      </c>
      <c r="C34" s="364">
        <v>230882</v>
      </c>
      <c r="D34" s="364">
        <v>577</v>
      </c>
      <c r="E34" s="364">
        <v>136231</v>
      </c>
      <c r="F34" s="365">
        <f t="shared" si="3"/>
        <v>2156</v>
      </c>
      <c r="G34" s="366">
        <f t="shared" si="3"/>
        <v>367113</v>
      </c>
      <c r="H34" s="559">
        <v>9.7650000000000006</v>
      </c>
      <c r="I34" s="549">
        <v>9.98</v>
      </c>
      <c r="J34" s="578"/>
      <c r="K34" s="580"/>
      <c r="L34" s="580"/>
    </row>
    <row r="35" spans="1:12" ht="15" thickBot="1" x14ac:dyDescent="0.4">
      <c r="A35" s="249" t="s">
        <v>120</v>
      </c>
      <c r="B35" s="287">
        <v>1579</v>
      </c>
      <c r="C35" s="287">
        <v>230882</v>
      </c>
      <c r="D35" s="287">
        <v>577</v>
      </c>
      <c r="E35" s="287">
        <v>136231</v>
      </c>
      <c r="F35" s="296">
        <f t="shared" si="3"/>
        <v>2156</v>
      </c>
      <c r="G35" s="299">
        <f t="shared" si="3"/>
        <v>367113</v>
      </c>
      <c r="H35" s="559">
        <v>9.7650000000000006</v>
      </c>
      <c r="I35" s="549">
        <v>9.98</v>
      </c>
      <c r="J35" s="578"/>
      <c r="K35" s="580"/>
      <c r="L35" s="580"/>
    </row>
    <row r="36" spans="1:12" ht="15" thickBot="1" x14ac:dyDescent="0.4">
      <c r="A36" s="400" t="s">
        <v>106</v>
      </c>
      <c r="B36" s="401">
        <v>17446</v>
      </c>
      <c r="C36" s="401">
        <v>131072800</v>
      </c>
      <c r="D36" s="401">
        <v>28720</v>
      </c>
      <c r="E36" s="401">
        <v>425603808.5</v>
      </c>
      <c r="F36" s="402">
        <f t="shared" si="3"/>
        <v>46166</v>
      </c>
      <c r="G36" s="405">
        <f t="shared" si="3"/>
        <v>556676608.5</v>
      </c>
      <c r="H36" s="556">
        <v>9.3929999999999989</v>
      </c>
      <c r="I36" s="557">
        <v>10.633749999999999</v>
      </c>
      <c r="J36" s="578">
        <f>G36/G2</f>
        <v>0.15064531195590569</v>
      </c>
      <c r="K36" s="580">
        <f>F36/F2</f>
        <v>1.6462047004874501E-2</v>
      </c>
      <c r="L36" s="580">
        <f>E36/G36</f>
        <v>0.76454408538346197</v>
      </c>
    </row>
    <row r="37" spans="1:12" ht="15" thickBot="1" x14ac:dyDescent="0.4">
      <c r="A37" s="363" t="s">
        <v>121</v>
      </c>
      <c r="B37" s="364">
        <v>13719</v>
      </c>
      <c r="C37" s="364">
        <v>85280009</v>
      </c>
      <c r="D37" s="364">
        <v>19364</v>
      </c>
      <c r="E37" s="364">
        <v>237828812.5</v>
      </c>
      <c r="F37" s="365">
        <f t="shared" si="3"/>
        <v>33083</v>
      </c>
      <c r="G37" s="366">
        <f t="shared" si="3"/>
        <v>323108821.5</v>
      </c>
      <c r="H37" s="544">
        <v>9.6947500000000009</v>
      </c>
      <c r="I37" s="545">
        <v>12.018437500000003</v>
      </c>
      <c r="J37" s="578"/>
      <c r="K37" s="580"/>
      <c r="L37" s="580"/>
    </row>
    <row r="38" spans="1:12" x14ac:dyDescent="0.35">
      <c r="A38" s="249" t="s">
        <v>122</v>
      </c>
      <c r="B38" s="287">
        <v>13197</v>
      </c>
      <c r="C38" s="287">
        <v>76553131</v>
      </c>
      <c r="D38" s="287">
        <v>15787</v>
      </c>
      <c r="E38" s="287">
        <v>143845575</v>
      </c>
      <c r="F38" s="296">
        <f t="shared" si="3"/>
        <v>28984</v>
      </c>
      <c r="G38" s="296">
        <f t="shared" si="3"/>
        <v>220398706</v>
      </c>
      <c r="H38" s="548">
        <v>9.7720000000000002</v>
      </c>
      <c r="I38" s="549">
        <v>13.185</v>
      </c>
      <c r="J38" s="578"/>
      <c r="K38" s="580"/>
      <c r="L38" s="580"/>
    </row>
    <row r="39" spans="1:12" x14ac:dyDescent="0.35">
      <c r="A39" s="249" t="s">
        <v>123</v>
      </c>
      <c r="B39" s="287">
        <v>178</v>
      </c>
      <c r="C39" s="287">
        <v>1352229</v>
      </c>
      <c r="D39" s="287">
        <v>1845</v>
      </c>
      <c r="E39" s="287">
        <v>26900592</v>
      </c>
      <c r="F39" s="296">
        <f t="shared" si="3"/>
        <v>2023</v>
      </c>
      <c r="G39" s="296">
        <f t="shared" si="3"/>
        <v>28252821</v>
      </c>
      <c r="H39" s="548">
        <v>9.789142857142858</v>
      </c>
      <c r="I39" s="549">
        <v>12.704857142857145</v>
      </c>
      <c r="J39" s="578"/>
      <c r="K39" s="580"/>
      <c r="L39" s="580"/>
    </row>
    <row r="40" spans="1:12" x14ac:dyDescent="0.35">
      <c r="A40" s="249" t="s">
        <v>124</v>
      </c>
      <c r="B40" s="287">
        <v>118</v>
      </c>
      <c r="C40" s="287">
        <v>2308436</v>
      </c>
      <c r="D40" s="287">
        <v>976</v>
      </c>
      <c r="E40" s="287">
        <v>41499512</v>
      </c>
      <c r="F40" s="296">
        <f t="shared" si="3"/>
        <v>1094</v>
      </c>
      <c r="G40" s="296">
        <f t="shared" si="3"/>
        <v>43807948</v>
      </c>
      <c r="H40" s="548">
        <v>9.8094999999999999</v>
      </c>
      <c r="I40" s="549">
        <v>11.420500000000001</v>
      </c>
      <c r="J40" s="578"/>
      <c r="K40" s="580"/>
      <c r="L40" s="580"/>
    </row>
    <row r="41" spans="1:12" ht="15" thickBot="1" x14ac:dyDescent="0.4">
      <c r="A41" s="249" t="s">
        <v>125</v>
      </c>
      <c r="B41" s="287">
        <v>226</v>
      </c>
      <c r="C41" s="287">
        <v>5066213</v>
      </c>
      <c r="D41" s="287">
        <v>756</v>
      </c>
      <c r="E41" s="287">
        <v>25583133.5</v>
      </c>
      <c r="F41" s="296">
        <f t="shared" si="3"/>
        <v>982</v>
      </c>
      <c r="G41" s="296">
        <f t="shared" si="3"/>
        <v>30649346.5</v>
      </c>
      <c r="H41" s="548">
        <v>9.0190000000000001</v>
      </c>
      <c r="I41" s="549">
        <v>9.0619999999999994</v>
      </c>
      <c r="J41" s="578"/>
      <c r="K41" s="580"/>
      <c r="L41" s="580"/>
    </row>
    <row r="42" spans="1:12" ht="15" thickBot="1" x14ac:dyDescent="0.4">
      <c r="A42" s="363" t="s">
        <v>126</v>
      </c>
      <c r="B42" s="364">
        <v>2776</v>
      </c>
      <c r="C42" s="364">
        <v>42944149</v>
      </c>
      <c r="D42" s="364">
        <v>8790</v>
      </c>
      <c r="E42" s="364">
        <v>183558473</v>
      </c>
      <c r="F42" s="365">
        <f t="shared" si="3"/>
        <v>11566</v>
      </c>
      <c r="G42" s="366">
        <f t="shared" si="3"/>
        <v>226502622</v>
      </c>
      <c r="H42" s="554">
        <v>9.1268181818181819</v>
      </c>
      <c r="I42" s="555">
        <v>9.2854545454545452</v>
      </c>
      <c r="J42" s="578"/>
      <c r="K42" s="580"/>
      <c r="L42" s="580"/>
    </row>
    <row r="43" spans="1:12" x14ac:dyDescent="0.35">
      <c r="A43" s="249" t="s">
        <v>127</v>
      </c>
      <c r="B43" s="287">
        <v>2771</v>
      </c>
      <c r="C43" s="287">
        <v>42900959</v>
      </c>
      <c r="D43" s="287">
        <v>8716</v>
      </c>
      <c r="E43" s="287">
        <v>181532545</v>
      </c>
      <c r="F43" s="296">
        <f t="shared" si="3"/>
        <v>11487</v>
      </c>
      <c r="G43" s="296">
        <f t="shared" si="3"/>
        <v>224433504</v>
      </c>
      <c r="H43" s="548">
        <v>8.9285999999999994</v>
      </c>
      <c r="I43" s="549">
        <v>9.0988000000000007</v>
      </c>
      <c r="J43" s="578"/>
      <c r="K43" s="580"/>
      <c r="L43" s="580"/>
    </row>
    <row r="44" spans="1:12" ht="15" thickBot="1" x14ac:dyDescent="0.4">
      <c r="A44" s="249" t="s">
        <v>128</v>
      </c>
      <c r="B44" s="287">
        <v>5</v>
      </c>
      <c r="C44" s="287">
        <v>43190</v>
      </c>
      <c r="D44" s="287">
        <v>74</v>
      </c>
      <c r="E44" s="287">
        <v>2025928</v>
      </c>
      <c r="F44" s="296">
        <f t="shared" si="3"/>
        <v>79</v>
      </c>
      <c r="G44" s="296">
        <f t="shared" si="3"/>
        <v>2069118</v>
      </c>
      <c r="H44" s="548">
        <v>9.2919999999999998</v>
      </c>
      <c r="I44" s="549">
        <v>9.4410000000000007</v>
      </c>
      <c r="J44" s="578"/>
      <c r="K44" s="580"/>
      <c r="L44" s="580"/>
    </row>
    <row r="45" spans="1:12" ht="15" thickBot="1" x14ac:dyDescent="0.4">
      <c r="A45" s="363" t="s">
        <v>94</v>
      </c>
      <c r="B45" s="364">
        <v>951</v>
      </c>
      <c r="C45" s="364">
        <v>2848642</v>
      </c>
      <c r="D45" s="364">
        <v>566</v>
      </c>
      <c r="E45" s="364">
        <v>4216523</v>
      </c>
      <c r="F45" s="365">
        <f t="shared" si="3"/>
        <v>1517</v>
      </c>
      <c r="G45" s="366">
        <f t="shared" si="3"/>
        <v>7065165</v>
      </c>
      <c r="H45" s="554">
        <v>9.0129999999999999</v>
      </c>
      <c r="I45" s="555">
        <v>9.1690000000000005</v>
      </c>
      <c r="J45" s="578"/>
      <c r="K45" s="580"/>
      <c r="L45" s="580"/>
    </row>
    <row r="46" spans="1:12" ht="15" thickBot="1" x14ac:dyDescent="0.4">
      <c r="A46" s="249" t="s">
        <v>120</v>
      </c>
      <c r="B46" s="287">
        <v>951</v>
      </c>
      <c r="C46" s="287">
        <v>2848642</v>
      </c>
      <c r="D46" s="287">
        <v>566</v>
      </c>
      <c r="E46" s="287">
        <v>4216523</v>
      </c>
      <c r="F46" s="296">
        <f t="shared" si="3"/>
        <v>1517</v>
      </c>
      <c r="G46" s="296">
        <f t="shared" si="3"/>
        <v>7065165</v>
      </c>
      <c r="H46" s="548">
        <v>9.0129999999999999</v>
      </c>
      <c r="I46" s="549">
        <v>9.1690000000000005</v>
      </c>
      <c r="J46" s="578"/>
      <c r="K46" s="580"/>
      <c r="L46" s="580"/>
    </row>
    <row r="47" spans="1:12" ht="15" thickBot="1" x14ac:dyDescent="0.4">
      <c r="A47" s="400" t="s">
        <v>92</v>
      </c>
      <c r="B47" s="401">
        <v>998</v>
      </c>
      <c r="C47" s="401">
        <v>78630253</v>
      </c>
      <c r="D47" s="401">
        <v>6484</v>
      </c>
      <c r="E47" s="401">
        <v>1317076071</v>
      </c>
      <c r="F47" s="402">
        <f t="shared" si="3"/>
        <v>7482</v>
      </c>
      <c r="G47" s="405">
        <f t="shared" si="3"/>
        <v>1395706324</v>
      </c>
      <c r="H47" s="556">
        <v>9.0902916666666673</v>
      </c>
      <c r="I47" s="557">
        <v>9.4931666666666654</v>
      </c>
      <c r="J47" s="578">
        <f>G47/G2</f>
        <v>0.37769974769437503</v>
      </c>
      <c r="K47" s="583">
        <f>F47/F2</f>
        <v>2.6679598771925444E-3</v>
      </c>
      <c r="L47" s="583">
        <f>E47/G47</f>
        <v>0.94366275222236506</v>
      </c>
    </row>
    <row r="48" spans="1:12" ht="15" thickBot="1" x14ac:dyDescent="0.4">
      <c r="A48" s="363" t="s">
        <v>121</v>
      </c>
      <c r="B48" s="364">
        <v>716</v>
      </c>
      <c r="C48" s="364">
        <v>55343227</v>
      </c>
      <c r="D48" s="364">
        <v>3867</v>
      </c>
      <c r="E48" s="364">
        <v>770690557</v>
      </c>
      <c r="F48" s="365">
        <f t="shared" ref="F48:G63" si="4">B48+D48</f>
        <v>4583</v>
      </c>
      <c r="G48" s="366">
        <f t="shared" si="4"/>
        <v>826033784</v>
      </c>
      <c r="H48" s="546">
        <v>9.6653124999999989</v>
      </c>
      <c r="I48" s="547">
        <v>9.6020000000000021</v>
      </c>
      <c r="J48" s="578"/>
      <c r="K48" s="583"/>
      <c r="L48" s="583"/>
    </row>
    <row r="49" spans="1:12" x14ac:dyDescent="0.35">
      <c r="A49" s="249" t="s">
        <v>122</v>
      </c>
      <c r="B49" s="287">
        <v>658</v>
      </c>
      <c r="C49" s="287">
        <v>42601435</v>
      </c>
      <c r="D49" s="287">
        <v>3015</v>
      </c>
      <c r="E49" s="287">
        <v>545217606</v>
      </c>
      <c r="F49" s="291">
        <f t="shared" si="4"/>
        <v>3673</v>
      </c>
      <c r="G49" s="297">
        <f t="shared" si="4"/>
        <v>587819041</v>
      </c>
      <c r="H49" s="548">
        <v>9.8919999999999995</v>
      </c>
      <c r="I49" s="549">
        <v>9.8239999999999998</v>
      </c>
      <c r="J49" s="578"/>
      <c r="K49" s="583"/>
      <c r="L49" s="583"/>
    </row>
    <row r="50" spans="1:12" x14ac:dyDescent="0.35">
      <c r="A50" s="249" t="s">
        <v>123</v>
      </c>
      <c r="B50" s="287">
        <v>25</v>
      </c>
      <c r="C50" s="287">
        <v>1773734</v>
      </c>
      <c r="D50" s="287">
        <v>530</v>
      </c>
      <c r="E50" s="287">
        <v>94605183</v>
      </c>
      <c r="F50" s="291">
        <f t="shared" si="4"/>
        <v>555</v>
      </c>
      <c r="G50" s="297">
        <f t="shared" si="4"/>
        <v>96378917</v>
      </c>
      <c r="H50" s="548">
        <v>9.8919999999999995</v>
      </c>
      <c r="I50" s="549">
        <v>9.8239999999999998</v>
      </c>
      <c r="J50" s="578"/>
      <c r="K50" s="583"/>
      <c r="L50" s="583"/>
    </row>
    <row r="51" spans="1:12" x14ac:dyDescent="0.35">
      <c r="A51" s="249" t="s">
        <v>124</v>
      </c>
      <c r="B51" s="287">
        <v>11</v>
      </c>
      <c r="C51" s="287">
        <v>4352646</v>
      </c>
      <c r="D51" s="287">
        <v>86</v>
      </c>
      <c r="E51" s="287">
        <v>31777854</v>
      </c>
      <c r="F51" s="291">
        <f t="shared" si="4"/>
        <v>97</v>
      </c>
      <c r="G51" s="297">
        <f t="shared" si="4"/>
        <v>36130500</v>
      </c>
      <c r="H51" s="548">
        <v>9.8469999999999995</v>
      </c>
      <c r="I51" s="549">
        <v>9.6560000000000006</v>
      </c>
      <c r="J51" s="578"/>
      <c r="K51" s="583"/>
      <c r="L51" s="583"/>
    </row>
    <row r="52" spans="1:12" ht="15" thickBot="1" x14ac:dyDescent="0.4">
      <c r="A52" s="249" t="s">
        <v>125</v>
      </c>
      <c r="B52" s="287">
        <v>22</v>
      </c>
      <c r="C52" s="287">
        <v>6615412</v>
      </c>
      <c r="D52" s="287">
        <v>236</v>
      </c>
      <c r="E52" s="287">
        <v>99089914</v>
      </c>
      <c r="F52" s="291">
        <f t="shared" si="4"/>
        <v>258</v>
      </c>
      <c r="G52" s="297">
        <f t="shared" si="4"/>
        <v>105705326</v>
      </c>
      <c r="H52" s="548">
        <v>9.0190000000000001</v>
      </c>
      <c r="I52" s="549">
        <v>9.0619999999999994</v>
      </c>
      <c r="J52" s="578"/>
      <c r="K52" s="583"/>
      <c r="L52" s="583"/>
    </row>
    <row r="53" spans="1:12" ht="15" thickBot="1" x14ac:dyDescent="0.4">
      <c r="A53" s="363" t="s">
        <v>126</v>
      </c>
      <c r="B53" s="364">
        <v>278</v>
      </c>
      <c r="C53" s="364">
        <v>22724098</v>
      </c>
      <c r="D53" s="364">
        <v>2591</v>
      </c>
      <c r="E53" s="364">
        <v>533112872</v>
      </c>
      <c r="F53" s="365">
        <f t="shared" si="4"/>
        <v>2869</v>
      </c>
      <c r="G53" s="366">
        <f t="shared" si="4"/>
        <v>555836970</v>
      </c>
      <c r="H53" s="554">
        <v>8.7713999999999999</v>
      </c>
      <c r="I53" s="555">
        <v>8.8527999999999984</v>
      </c>
      <c r="J53" s="578"/>
      <c r="K53" s="583"/>
      <c r="L53" s="583"/>
    </row>
    <row r="54" spans="1:12" x14ac:dyDescent="0.35">
      <c r="A54" s="249" t="s">
        <v>127</v>
      </c>
      <c r="B54" s="287">
        <v>278</v>
      </c>
      <c r="C54" s="287">
        <v>22724098</v>
      </c>
      <c r="D54" s="287">
        <v>2580</v>
      </c>
      <c r="E54" s="287">
        <v>531643144</v>
      </c>
      <c r="F54" s="296">
        <f t="shared" si="4"/>
        <v>2858</v>
      </c>
      <c r="G54" s="299">
        <f t="shared" si="4"/>
        <v>554367242</v>
      </c>
      <c r="H54" s="548">
        <v>8.5989999999999984</v>
      </c>
      <c r="I54" s="549">
        <v>8.734</v>
      </c>
      <c r="J54" s="578"/>
      <c r="K54" s="583"/>
      <c r="L54" s="583"/>
    </row>
    <row r="55" spans="1:12" ht="15" thickBot="1" x14ac:dyDescent="0.4">
      <c r="A55" s="249" t="s">
        <v>128</v>
      </c>
      <c r="B55" s="287">
        <v>0</v>
      </c>
      <c r="C55" s="287">
        <v>0</v>
      </c>
      <c r="D55" s="287">
        <v>11</v>
      </c>
      <c r="E55" s="287">
        <v>1469728</v>
      </c>
      <c r="F55" s="296">
        <f t="shared" si="4"/>
        <v>11</v>
      </c>
      <c r="G55" s="299">
        <f t="shared" si="4"/>
        <v>1469728</v>
      </c>
      <c r="H55" s="548">
        <v>9.0299999999999994</v>
      </c>
      <c r="I55" s="549">
        <v>9.0310000000000006</v>
      </c>
      <c r="J55" s="578"/>
      <c r="K55" s="583"/>
      <c r="L55" s="583"/>
    </row>
    <row r="56" spans="1:12" ht="15" thickBot="1" x14ac:dyDescent="0.4">
      <c r="A56" s="363" t="s">
        <v>94</v>
      </c>
      <c r="B56" s="364">
        <v>4</v>
      </c>
      <c r="C56" s="364">
        <v>562928</v>
      </c>
      <c r="D56" s="364">
        <v>26</v>
      </c>
      <c r="E56" s="364">
        <v>13272642</v>
      </c>
      <c r="F56" s="365">
        <f t="shared" si="4"/>
        <v>30</v>
      </c>
      <c r="G56" s="366">
        <f t="shared" si="4"/>
        <v>13835570</v>
      </c>
      <c r="H56" s="554">
        <v>6.5549999999999997</v>
      </c>
      <c r="I56" s="555">
        <v>9.98</v>
      </c>
      <c r="J56" s="578"/>
      <c r="K56" s="583"/>
      <c r="L56" s="583"/>
    </row>
    <row r="57" spans="1:12" ht="15" thickBot="1" x14ac:dyDescent="0.4">
      <c r="A57" s="249" t="s">
        <v>120</v>
      </c>
      <c r="B57" s="287">
        <v>4</v>
      </c>
      <c r="C57" s="287">
        <v>562928</v>
      </c>
      <c r="D57" s="287">
        <v>26</v>
      </c>
      <c r="E57" s="287">
        <v>13272642</v>
      </c>
      <c r="F57" s="296">
        <f t="shared" si="4"/>
        <v>30</v>
      </c>
      <c r="G57" s="299">
        <f t="shared" si="4"/>
        <v>13835570</v>
      </c>
      <c r="H57" s="548">
        <v>6.5549999999999997</v>
      </c>
      <c r="I57" s="549">
        <v>9.98</v>
      </c>
      <c r="J57" s="578"/>
      <c r="K57" s="583"/>
      <c r="L57" s="583"/>
    </row>
    <row r="58" spans="1:12" ht="15" thickBot="1" x14ac:dyDescent="0.4">
      <c r="A58" s="400" t="s">
        <v>107</v>
      </c>
      <c r="B58" s="401">
        <v>3682</v>
      </c>
      <c r="C58" s="401">
        <v>3965338.9</v>
      </c>
      <c r="D58" s="401">
        <v>12152</v>
      </c>
      <c r="E58" s="401">
        <v>12264473</v>
      </c>
      <c r="F58" s="402">
        <f t="shared" si="4"/>
        <v>15834</v>
      </c>
      <c r="G58" s="405">
        <f t="shared" si="4"/>
        <v>16229811.9</v>
      </c>
      <c r="H58" s="556">
        <v>8.9524285714285714</v>
      </c>
      <c r="I58" s="557">
        <v>10.65</v>
      </c>
      <c r="J58" s="584">
        <f>G58/G2</f>
        <v>4.3920384642157466E-3</v>
      </c>
      <c r="K58" s="583">
        <f>F58/F2</f>
        <v>5.6461476470818965E-3</v>
      </c>
      <c r="L58" s="583">
        <f>E58/G58</f>
        <v>0.75567560952447022</v>
      </c>
    </row>
    <row r="59" spans="1:12" ht="15" thickBot="1" x14ac:dyDescent="0.4">
      <c r="A59" s="363" t="s">
        <v>121</v>
      </c>
      <c r="B59" s="364">
        <v>3097</v>
      </c>
      <c r="C59" s="364">
        <v>2155863.9</v>
      </c>
      <c r="D59" s="364">
        <v>11258</v>
      </c>
      <c r="E59" s="364">
        <v>7484582</v>
      </c>
      <c r="F59" s="365">
        <f t="shared" si="4"/>
        <v>14355</v>
      </c>
      <c r="G59" s="366">
        <f t="shared" si="4"/>
        <v>9640445.9000000004</v>
      </c>
      <c r="H59" s="554">
        <v>8.702</v>
      </c>
      <c r="I59" s="555">
        <v>11.52225</v>
      </c>
      <c r="J59" s="584"/>
      <c r="K59" s="583"/>
      <c r="L59" s="583"/>
    </row>
    <row r="60" spans="1:12" x14ac:dyDescent="0.35">
      <c r="A60" s="249" t="s">
        <v>122</v>
      </c>
      <c r="B60" s="287">
        <v>2030</v>
      </c>
      <c r="C60" s="287">
        <v>1365042</v>
      </c>
      <c r="D60" s="287">
        <v>5804</v>
      </c>
      <c r="E60" s="287">
        <v>4796887</v>
      </c>
      <c r="F60" s="296">
        <f t="shared" si="4"/>
        <v>7834</v>
      </c>
      <c r="G60" s="299">
        <f t="shared" si="4"/>
        <v>6161929</v>
      </c>
      <c r="H60" s="548">
        <v>9.7720000000000002</v>
      </c>
      <c r="I60" s="549">
        <v>13.185</v>
      </c>
      <c r="J60" s="584"/>
      <c r="K60" s="583"/>
      <c r="L60" s="583"/>
    </row>
    <row r="61" spans="1:12" x14ac:dyDescent="0.35">
      <c r="A61" s="249" t="s">
        <v>123</v>
      </c>
      <c r="B61" s="287">
        <v>19</v>
      </c>
      <c r="C61" s="287">
        <v>55201</v>
      </c>
      <c r="D61" s="287">
        <v>146</v>
      </c>
      <c r="E61" s="287">
        <v>108397</v>
      </c>
      <c r="F61" s="296">
        <f t="shared" si="4"/>
        <v>165</v>
      </c>
      <c r="G61" s="299">
        <f t="shared" si="4"/>
        <v>163598</v>
      </c>
      <c r="H61" s="548">
        <v>9.7720000000000002</v>
      </c>
      <c r="I61" s="549">
        <v>13.185</v>
      </c>
      <c r="J61" s="584"/>
      <c r="K61" s="583"/>
      <c r="L61" s="583"/>
    </row>
    <row r="62" spans="1:12" x14ac:dyDescent="0.35">
      <c r="A62" s="249" t="s">
        <v>124</v>
      </c>
      <c r="B62" s="287">
        <v>916</v>
      </c>
      <c r="C62" s="287">
        <v>180129</v>
      </c>
      <c r="D62" s="287">
        <v>3484</v>
      </c>
      <c r="E62" s="287">
        <v>782284</v>
      </c>
      <c r="F62" s="296">
        <f t="shared" si="4"/>
        <v>4400</v>
      </c>
      <c r="G62" s="299">
        <f t="shared" si="4"/>
        <v>962413</v>
      </c>
      <c r="H62" s="548">
        <v>9.7720000000000002</v>
      </c>
      <c r="I62" s="549">
        <v>13.185</v>
      </c>
      <c r="J62" s="584"/>
      <c r="K62" s="583"/>
      <c r="L62" s="583"/>
    </row>
    <row r="63" spans="1:12" ht="15" thickBot="1" x14ac:dyDescent="0.4">
      <c r="A63" s="249" t="s">
        <v>125</v>
      </c>
      <c r="B63" s="287">
        <v>132</v>
      </c>
      <c r="C63" s="287">
        <v>555491.9</v>
      </c>
      <c r="D63" s="287">
        <v>1824</v>
      </c>
      <c r="E63" s="287">
        <v>1797014</v>
      </c>
      <c r="F63" s="296">
        <f t="shared" si="4"/>
        <v>1956</v>
      </c>
      <c r="G63" s="299">
        <f t="shared" si="4"/>
        <v>2352505.9</v>
      </c>
      <c r="H63" s="548">
        <v>5.492</v>
      </c>
      <c r="I63" s="549">
        <v>6.5339999999999998</v>
      </c>
      <c r="J63" s="584"/>
      <c r="K63" s="583"/>
      <c r="L63" s="583"/>
    </row>
    <row r="64" spans="1:12" ht="15" thickBot="1" x14ac:dyDescent="0.4">
      <c r="A64" s="363" t="s">
        <v>126</v>
      </c>
      <c r="B64" s="364">
        <v>281</v>
      </c>
      <c r="C64" s="364">
        <v>1748201</v>
      </c>
      <c r="D64" s="364">
        <v>705</v>
      </c>
      <c r="E64" s="364">
        <v>4673200</v>
      </c>
      <c r="F64" s="365">
        <f t="shared" ref="F64:G74" si="5">B64+D64</f>
        <v>986</v>
      </c>
      <c r="G64" s="366">
        <f t="shared" si="5"/>
        <v>6421401</v>
      </c>
      <c r="H64" s="554">
        <v>9.423</v>
      </c>
      <c r="I64" s="555">
        <v>9.645999999999999</v>
      </c>
      <c r="J64" s="584"/>
      <c r="K64" s="583"/>
      <c r="L64" s="583"/>
    </row>
    <row r="65" spans="1:12" x14ac:dyDescent="0.35">
      <c r="A65" s="249" t="s">
        <v>127</v>
      </c>
      <c r="B65" s="287">
        <v>281</v>
      </c>
      <c r="C65" s="287">
        <v>1748201</v>
      </c>
      <c r="D65" s="287">
        <v>703</v>
      </c>
      <c r="E65" s="287">
        <v>4652919</v>
      </c>
      <c r="F65" s="296">
        <f t="shared" si="5"/>
        <v>984</v>
      </c>
      <c r="G65" s="299">
        <f t="shared" si="5"/>
        <v>6401120</v>
      </c>
      <c r="H65" s="548">
        <v>9.423</v>
      </c>
      <c r="I65" s="549">
        <v>9.645999999999999</v>
      </c>
      <c r="J65" s="584"/>
      <c r="K65" s="583"/>
      <c r="L65" s="583"/>
    </row>
    <row r="66" spans="1:12" ht="15" thickBot="1" x14ac:dyDescent="0.4">
      <c r="A66" s="249" t="s">
        <v>128</v>
      </c>
      <c r="B66" s="287">
        <v>0</v>
      </c>
      <c r="C66" s="287">
        <v>0</v>
      </c>
      <c r="D66" s="287">
        <v>2</v>
      </c>
      <c r="E66" s="287">
        <v>20281</v>
      </c>
      <c r="F66" s="296">
        <f t="shared" si="5"/>
        <v>2</v>
      </c>
      <c r="G66" s="299">
        <f t="shared" si="5"/>
        <v>20281</v>
      </c>
      <c r="H66" s="548">
        <v>9.423</v>
      </c>
      <c r="I66" s="549">
        <v>9.645999999999999</v>
      </c>
      <c r="J66" s="584"/>
      <c r="K66" s="583"/>
      <c r="L66" s="583"/>
    </row>
    <row r="67" spans="1:12" ht="15" thickBot="1" x14ac:dyDescent="0.4">
      <c r="A67" s="363" t="s">
        <v>94</v>
      </c>
      <c r="B67" s="364">
        <v>304</v>
      </c>
      <c r="C67" s="364">
        <v>61274</v>
      </c>
      <c r="D67" s="364">
        <v>189</v>
      </c>
      <c r="E67" s="364">
        <v>106691</v>
      </c>
      <c r="F67" s="365">
        <f t="shared" si="5"/>
        <v>493</v>
      </c>
      <c r="G67" s="366">
        <f t="shared" si="5"/>
        <v>167965</v>
      </c>
      <c r="H67" s="554">
        <v>9.0129999999999999</v>
      </c>
      <c r="I67" s="555">
        <v>9.1690000000000005</v>
      </c>
      <c r="J67" s="584"/>
      <c r="K67" s="583"/>
      <c r="L67" s="583"/>
    </row>
    <row r="68" spans="1:12" ht="15" thickBot="1" x14ac:dyDescent="0.4">
      <c r="A68" s="249" t="s">
        <v>120</v>
      </c>
      <c r="B68" s="287">
        <v>304</v>
      </c>
      <c r="C68" s="287">
        <v>61274</v>
      </c>
      <c r="D68" s="287">
        <v>189</v>
      </c>
      <c r="E68" s="287">
        <v>106691</v>
      </c>
      <c r="F68" s="296">
        <f t="shared" si="5"/>
        <v>493</v>
      </c>
      <c r="G68" s="299">
        <f t="shared" si="5"/>
        <v>167965</v>
      </c>
      <c r="H68" s="548">
        <v>9.0129999999999999</v>
      </c>
      <c r="I68" s="549">
        <v>9.1690000000000005</v>
      </c>
      <c r="J68" s="584"/>
      <c r="K68" s="583"/>
      <c r="L68" s="583"/>
    </row>
    <row r="69" spans="1:12" ht="15" thickBot="1" x14ac:dyDescent="0.4">
      <c r="A69" s="403" t="s">
        <v>9</v>
      </c>
      <c r="B69" s="404">
        <v>464</v>
      </c>
      <c r="C69" s="404">
        <v>1195240.6000000001</v>
      </c>
      <c r="D69" s="404">
        <v>169</v>
      </c>
      <c r="E69" s="404">
        <v>449871.6</v>
      </c>
      <c r="F69" s="406">
        <f t="shared" si="5"/>
        <v>633</v>
      </c>
      <c r="G69" s="407">
        <f t="shared" si="5"/>
        <v>1645112.2000000002</v>
      </c>
      <c r="H69" s="560">
        <v>9.609</v>
      </c>
      <c r="I69" s="561">
        <v>11.281714285714287</v>
      </c>
      <c r="J69" s="581">
        <f>G69/G2</f>
        <v>4.4519284048822461E-4</v>
      </c>
      <c r="K69" s="582">
        <f>F69/F2</f>
        <v>2.2571753572078062E-4</v>
      </c>
      <c r="L69" s="582">
        <f>E69/G69</f>
        <v>0.27345952452361605</v>
      </c>
    </row>
    <row r="70" spans="1:12" ht="15" thickBot="1" x14ac:dyDescent="0.4">
      <c r="A70" s="362" t="s">
        <v>121</v>
      </c>
      <c r="B70" s="364">
        <v>464</v>
      </c>
      <c r="C70" s="364">
        <v>1195240.6000000001</v>
      </c>
      <c r="D70" s="364">
        <v>169</v>
      </c>
      <c r="E70" s="364">
        <v>449871.6</v>
      </c>
      <c r="F70" s="365">
        <f t="shared" si="5"/>
        <v>633</v>
      </c>
      <c r="G70" s="366">
        <f t="shared" si="5"/>
        <v>1645112.2000000002</v>
      </c>
      <c r="H70" s="544">
        <v>9.6630000000000003</v>
      </c>
      <c r="I70" s="545">
        <v>12.425000000000001</v>
      </c>
      <c r="J70" s="581"/>
      <c r="K70" s="582"/>
      <c r="L70" s="582"/>
    </row>
    <row r="71" spans="1:12" x14ac:dyDescent="0.35">
      <c r="A71" s="247" t="s">
        <v>122</v>
      </c>
      <c r="B71" s="282">
        <v>0</v>
      </c>
      <c r="C71" s="282">
        <v>0</v>
      </c>
      <c r="D71" s="282">
        <v>0</v>
      </c>
      <c r="E71" s="282">
        <v>0</v>
      </c>
      <c r="F71" s="294">
        <f t="shared" si="5"/>
        <v>0</v>
      </c>
      <c r="G71" s="309">
        <f t="shared" si="5"/>
        <v>0</v>
      </c>
      <c r="H71" s="562">
        <v>9.7720000000000002</v>
      </c>
      <c r="I71" s="563">
        <v>13.185</v>
      </c>
      <c r="J71" s="581"/>
      <c r="K71" s="582"/>
      <c r="L71" s="582"/>
    </row>
    <row r="72" spans="1:12" x14ac:dyDescent="0.35">
      <c r="A72" s="247" t="s">
        <v>123</v>
      </c>
      <c r="B72" s="282">
        <v>0</v>
      </c>
      <c r="C72" s="282">
        <v>0</v>
      </c>
      <c r="D72" s="282">
        <v>0</v>
      </c>
      <c r="E72" s="282">
        <v>0</v>
      </c>
      <c r="F72" s="294">
        <f t="shared" si="5"/>
        <v>0</v>
      </c>
      <c r="G72" s="309">
        <f t="shared" si="5"/>
        <v>0</v>
      </c>
      <c r="H72" s="562">
        <v>9.7720000000000002</v>
      </c>
      <c r="I72" s="563">
        <v>13.185</v>
      </c>
      <c r="J72" s="581"/>
      <c r="K72" s="582"/>
      <c r="L72" s="582"/>
    </row>
    <row r="73" spans="1:12" x14ac:dyDescent="0.35">
      <c r="A73" s="247" t="s">
        <v>124</v>
      </c>
      <c r="B73" s="282">
        <v>0</v>
      </c>
      <c r="C73" s="282">
        <v>0</v>
      </c>
      <c r="D73" s="282">
        <v>0</v>
      </c>
      <c r="E73" s="282">
        <v>0</v>
      </c>
      <c r="F73" s="294">
        <f t="shared" si="5"/>
        <v>0</v>
      </c>
      <c r="G73" s="309">
        <f t="shared" si="5"/>
        <v>0</v>
      </c>
      <c r="H73" s="562">
        <v>9.7720000000000002</v>
      </c>
      <c r="I73" s="563">
        <v>13.185</v>
      </c>
      <c r="J73" s="581"/>
      <c r="K73" s="582"/>
      <c r="L73" s="582"/>
    </row>
    <row r="74" spans="1:12" ht="15" thickBot="1" x14ac:dyDescent="0.4">
      <c r="A74" s="387" t="s">
        <v>125</v>
      </c>
      <c r="B74" s="388">
        <v>464</v>
      </c>
      <c r="C74" s="388">
        <v>1195240.6000000001</v>
      </c>
      <c r="D74" s="388">
        <v>169</v>
      </c>
      <c r="E74" s="388">
        <v>449871.6</v>
      </c>
      <c r="F74" s="389">
        <f t="shared" si="5"/>
        <v>633</v>
      </c>
      <c r="G74" s="390">
        <f t="shared" si="5"/>
        <v>1645112.2000000002</v>
      </c>
      <c r="H74" s="564">
        <v>9.3360000000000003</v>
      </c>
      <c r="I74" s="565">
        <v>10.145</v>
      </c>
      <c r="J74" s="581"/>
      <c r="K74" s="582"/>
      <c r="L74" s="582"/>
    </row>
    <row r="75" spans="1:12" x14ac:dyDescent="0.35">
      <c r="A75" s="2"/>
      <c r="B75" s="3"/>
      <c r="C75" s="3"/>
      <c r="D75" s="3"/>
      <c r="E75" s="3"/>
      <c r="F75" s="3"/>
      <c r="G75" s="3"/>
      <c r="H75" s="156"/>
      <c r="I75" s="156"/>
      <c r="J75" s="2"/>
      <c r="K75" s="2"/>
      <c r="L75" s="2"/>
    </row>
    <row r="76" spans="1:12" x14ac:dyDescent="0.35">
      <c r="A76" s="2"/>
      <c r="B76" s="3"/>
      <c r="C76" s="3"/>
      <c r="D76" s="3"/>
      <c r="E76" s="3"/>
      <c r="F76" s="3"/>
      <c r="G76" s="3"/>
      <c r="J76" s="2"/>
      <c r="K76" s="2"/>
      <c r="L76" s="2"/>
    </row>
    <row r="77" spans="1:12" x14ac:dyDescent="0.35">
      <c r="A77" s="2"/>
      <c r="B77" s="3"/>
      <c r="C77" s="3"/>
      <c r="D77" s="3"/>
      <c r="E77" s="3"/>
      <c r="F77" s="3"/>
      <c r="G77" s="3"/>
      <c r="H77" s="156"/>
      <c r="I77" s="156"/>
      <c r="J77" s="2"/>
      <c r="K77" s="2"/>
      <c r="L77" s="2"/>
    </row>
    <row r="78" spans="1:12" x14ac:dyDescent="0.35">
      <c r="A78" s="2"/>
      <c r="B78" s="3"/>
      <c r="C78" s="3"/>
      <c r="D78" s="3"/>
      <c r="E78" s="3"/>
      <c r="F78" s="3"/>
      <c r="G78" s="3"/>
      <c r="H78" s="156"/>
      <c r="I78" s="156"/>
      <c r="J78" s="2"/>
      <c r="K78" s="2"/>
      <c r="L78" s="2"/>
    </row>
    <row r="79" spans="1:12" x14ac:dyDescent="0.35">
      <c r="A79" s="2"/>
      <c r="B79" s="3"/>
      <c r="C79" s="3"/>
      <c r="D79" s="3"/>
      <c r="E79" s="3"/>
      <c r="F79" s="3"/>
      <c r="G79" s="3"/>
      <c r="H79" s="156"/>
      <c r="I79" s="156"/>
      <c r="J79" s="2"/>
      <c r="K79" s="2"/>
      <c r="L79" s="2"/>
    </row>
    <row r="80" spans="1:12" x14ac:dyDescent="0.35">
      <c r="A80" s="2"/>
      <c r="B80" s="3"/>
      <c r="C80" s="3"/>
      <c r="D80" s="3"/>
      <c r="E80" s="3"/>
      <c r="F80" s="3"/>
      <c r="G80" s="3"/>
      <c r="H80" s="156"/>
      <c r="I80" s="156"/>
      <c r="J80" s="2"/>
      <c r="K80" s="2"/>
      <c r="L80" s="2"/>
    </row>
    <row r="81" spans="1:12" x14ac:dyDescent="0.35">
      <c r="A81" s="2"/>
      <c r="B81" s="3"/>
      <c r="C81" s="3"/>
      <c r="D81" s="3"/>
      <c r="E81" s="3"/>
      <c r="F81" s="3"/>
      <c r="G81" s="3"/>
      <c r="H81" s="156"/>
      <c r="I81" s="156"/>
      <c r="J81" s="2"/>
      <c r="K81" s="2"/>
      <c r="L81" s="2"/>
    </row>
    <row r="82" spans="1:12" x14ac:dyDescent="0.35">
      <c r="H82" s="156"/>
      <c r="I82" s="156"/>
    </row>
    <row r="83" spans="1:12" x14ac:dyDescent="0.35">
      <c r="H83" s="147"/>
      <c r="I83" s="147"/>
    </row>
    <row r="84" spans="1:12" x14ac:dyDescent="0.35">
      <c r="H84" s="147"/>
      <c r="I84" s="147"/>
    </row>
    <row r="85" spans="1:12" x14ac:dyDescent="0.35">
      <c r="H85" s="147"/>
      <c r="I85" s="147"/>
    </row>
    <row r="86" spans="1:12" x14ac:dyDescent="0.35">
      <c r="H86" s="147"/>
      <c r="I86" s="147"/>
    </row>
    <row r="87" spans="1:12" x14ac:dyDescent="0.35">
      <c r="H87" s="147"/>
      <c r="I87" s="147"/>
    </row>
    <row r="88" spans="1:12" x14ac:dyDescent="0.35">
      <c r="H88" s="147"/>
      <c r="I88" s="147"/>
    </row>
    <row r="89" spans="1:12" x14ac:dyDescent="0.35">
      <c r="H89" s="147"/>
      <c r="I89" s="147"/>
    </row>
  </sheetData>
  <mergeCells count="21">
    <mergeCell ref="J58:J68"/>
    <mergeCell ref="K58:K68"/>
    <mergeCell ref="L58:L68"/>
    <mergeCell ref="J69:J74"/>
    <mergeCell ref="K69:K74"/>
    <mergeCell ref="L69:L74"/>
    <mergeCell ref="J36:J46"/>
    <mergeCell ref="K36:K46"/>
    <mergeCell ref="L36:L46"/>
    <mergeCell ref="J47:J57"/>
    <mergeCell ref="K47:K57"/>
    <mergeCell ref="L47:L57"/>
    <mergeCell ref="J25:J35"/>
    <mergeCell ref="K25:K35"/>
    <mergeCell ref="L25:L35"/>
    <mergeCell ref="J3:J13"/>
    <mergeCell ref="K3:K13"/>
    <mergeCell ref="L3:L13"/>
    <mergeCell ref="J14:J24"/>
    <mergeCell ref="K14:K24"/>
    <mergeCell ref="L14:L24"/>
  </mergeCells>
  <pageMargins left="0.7" right="0.7" top="0.75" bottom="0.75" header="0.3" footer="0.3"/>
  <pageSetup scale="5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2E31D-2B49-4BBB-B314-82D11BB15488}">
  <sheetPr>
    <tabColor rgb="FF6600FF"/>
    <pageSetUpPr fitToPage="1"/>
  </sheetPr>
  <dimension ref="A1:N89"/>
  <sheetViews>
    <sheetView zoomScaleNormal="100" workbookViewId="0">
      <selection activeCell="M5" sqref="M5"/>
    </sheetView>
  </sheetViews>
  <sheetFormatPr defaultRowHeight="14.5" x14ac:dyDescent="0.35"/>
  <cols>
    <col min="1" max="1" width="17.453125" customWidth="1"/>
    <col min="2" max="2" width="13.1796875" style="1" customWidth="1"/>
    <col min="3" max="3" width="14.453125" style="1" customWidth="1"/>
    <col min="4" max="4" width="13.1796875" style="1" customWidth="1"/>
    <col min="5" max="5" width="14.1796875" style="1" customWidth="1"/>
    <col min="6" max="6" width="11.453125" style="1" customWidth="1"/>
    <col min="7" max="9" width="12.81640625" style="1" customWidth="1"/>
    <col min="10" max="10" width="12.7265625" bestFit="1" customWidth="1"/>
    <col min="11" max="11" width="11.81640625" customWidth="1"/>
    <col min="12" max="12" width="11.1796875" customWidth="1"/>
    <col min="14" max="14" width="16.81640625" bestFit="1" customWidth="1"/>
  </cols>
  <sheetData>
    <row r="1" spans="1:14" ht="44" thickBot="1" x14ac:dyDescent="0.4">
      <c r="A1" s="511">
        <v>2019</v>
      </c>
      <c r="B1" s="512" t="s">
        <v>16</v>
      </c>
      <c r="C1" s="512" t="s">
        <v>17</v>
      </c>
      <c r="D1" s="512" t="s">
        <v>89</v>
      </c>
      <c r="E1" s="512" t="s">
        <v>90</v>
      </c>
      <c r="F1" s="512" t="s">
        <v>7</v>
      </c>
      <c r="G1" s="512" t="s">
        <v>6</v>
      </c>
      <c r="H1" s="512" t="s">
        <v>129</v>
      </c>
      <c r="I1" s="512" t="s">
        <v>130</v>
      </c>
      <c r="J1" s="513" t="s">
        <v>177</v>
      </c>
      <c r="K1" s="513" t="s">
        <v>8</v>
      </c>
      <c r="L1" s="514" t="s">
        <v>91</v>
      </c>
    </row>
    <row r="2" spans="1:14" ht="15" thickBot="1" x14ac:dyDescent="0.4">
      <c r="A2" s="509" t="s">
        <v>137</v>
      </c>
      <c r="B2" s="354">
        <v>1429098</v>
      </c>
      <c r="C2" s="354">
        <f>C3+C14+C25+C36+C47+C58+C69</f>
        <v>828229794.4000001</v>
      </c>
      <c r="D2" s="354">
        <v>1363648</v>
      </c>
      <c r="E2" s="354">
        <f>E3+E14+E25+E36+E47+E58+E69</f>
        <v>2327151539.5999999</v>
      </c>
      <c r="F2" s="355">
        <f>B2+D2</f>
        <v>2792746</v>
      </c>
      <c r="G2" s="356">
        <f>C2+E2</f>
        <v>3155381334</v>
      </c>
      <c r="H2" s="357">
        <v>9.6748372093023232</v>
      </c>
      <c r="I2" s="357">
        <v>10.793515151515146</v>
      </c>
      <c r="J2" s="372">
        <f>SUM(J3:J68)</f>
        <v>0.99952108178377141</v>
      </c>
      <c r="K2" s="373">
        <f>SUM(K3:K68)</f>
        <v>0.99977405750469261</v>
      </c>
      <c r="L2" s="510">
        <f>E2/G2</f>
        <v>0.73751831974296644</v>
      </c>
      <c r="N2" s="572"/>
    </row>
    <row r="3" spans="1:14" ht="15" thickBot="1" x14ac:dyDescent="0.4">
      <c r="A3" s="515" t="s">
        <v>2</v>
      </c>
      <c r="B3" s="516">
        <v>1141930</v>
      </c>
      <c r="C3" s="516">
        <v>482172818.60000002</v>
      </c>
      <c r="D3" s="516">
        <v>1017313</v>
      </c>
      <c r="E3" s="516">
        <v>465690193.60000002</v>
      </c>
      <c r="F3" s="516">
        <f>B3+D3</f>
        <v>2159243</v>
      </c>
      <c r="G3" s="516">
        <f>C3+E3</f>
        <v>947863012.20000005</v>
      </c>
      <c r="H3" s="374">
        <v>10.454142857142859</v>
      </c>
      <c r="I3" s="375">
        <v>10.560714285714285</v>
      </c>
      <c r="J3" s="578">
        <f>G3/G$2</f>
        <v>0.30039570874890648</v>
      </c>
      <c r="K3" s="579">
        <f>F3/F2</f>
        <v>0.77316125419211057</v>
      </c>
      <c r="L3" s="585">
        <f>E3/G3</f>
        <v>0.49130537599428864</v>
      </c>
      <c r="N3" s="573"/>
    </row>
    <row r="4" spans="1:14" ht="15" thickBot="1" x14ac:dyDescent="0.4">
      <c r="A4" s="362" t="s">
        <v>121</v>
      </c>
      <c r="B4" s="364">
        <v>536483</v>
      </c>
      <c r="C4" s="364">
        <v>224469705.59999999</v>
      </c>
      <c r="D4" s="364">
        <v>570828</v>
      </c>
      <c r="E4" s="364">
        <v>256820424.59999999</v>
      </c>
      <c r="F4" s="364">
        <f t="shared" ref="F4:G19" si="0">B4+D4</f>
        <v>1107311</v>
      </c>
      <c r="G4" s="367">
        <f t="shared" si="0"/>
        <v>481290130.19999999</v>
      </c>
      <c r="H4" s="283">
        <v>10.330499999999999</v>
      </c>
      <c r="I4" s="284">
        <v>10.58975</v>
      </c>
      <c r="J4" s="578"/>
      <c r="K4" s="579"/>
      <c r="L4" s="585"/>
    </row>
    <row r="5" spans="1:14" x14ac:dyDescent="0.35">
      <c r="A5" s="247" t="s">
        <v>122</v>
      </c>
      <c r="B5" s="282">
        <v>366582</v>
      </c>
      <c r="C5" s="282">
        <v>150943993</v>
      </c>
      <c r="D5" s="282">
        <v>242851</v>
      </c>
      <c r="E5" s="282">
        <v>117998814</v>
      </c>
      <c r="F5" s="282">
        <f t="shared" si="0"/>
        <v>609433</v>
      </c>
      <c r="G5" s="282">
        <f t="shared" si="0"/>
        <v>268942807</v>
      </c>
      <c r="H5" s="285">
        <v>10.683</v>
      </c>
      <c r="I5" s="286">
        <v>10.836</v>
      </c>
      <c r="J5" s="578"/>
      <c r="K5" s="579"/>
      <c r="L5" s="585"/>
    </row>
    <row r="6" spans="1:14" x14ac:dyDescent="0.35">
      <c r="A6" s="247" t="s">
        <v>123</v>
      </c>
      <c r="B6" s="282">
        <v>9697</v>
      </c>
      <c r="C6" s="282">
        <v>2289772</v>
      </c>
      <c r="D6" s="282">
        <v>34633</v>
      </c>
      <c r="E6" s="282">
        <v>10155035</v>
      </c>
      <c r="F6" s="282">
        <f t="shared" si="0"/>
        <v>44330</v>
      </c>
      <c r="G6" s="282">
        <f t="shared" si="0"/>
        <v>12444807</v>
      </c>
      <c r="H6" s="285">
        <v>10.683</v>
      </c>
      <c r="I6" s="286">
        <v>10.836</v>
      </c>
      <c r="J6" s="578"/>
      <c r="K6" s="579"/>
      <c r="L6" s="585"/>
    </row>
    <row r="7" spans="1:14" x14ac:dyDescent="0.35">
      <c r="A7" s="247" t="s">
        <v>124</v>
      </c>
      <c r="B7" s="282">
        <v>52930</v>
      </c>
      <c r="C7" s="282">
        <v>24477890</v>
      </c>
      <c r="D7" s="282">
        <v>247500</v>
      </c>
      <c r="E7" s="282">
        <v>108819161</v>
      </c>
      <c r="F7" s="282">
        <f t="shared" si="0"/>
        <v>300430</v>
      </c>
      <c r="G7" s="282">
        <f t="shared" si="0"/>
        <v>133297051</v>
      </c>
      <c r="H7" s="285">
        <v>10.683</v>
      </c>
      <c r="I7" s="286">
        <v>10.836</v>
      </c>
      <c r="J7" s="578"/>
      <c r="K7" s="579"/>
      <c r="L7" s="585"/>
    </row>
    <row r="8" spans="1:14" ht="15" thickBot="1" x14ac:dyDescent="0.4">
      <c r="A8" s="247" t="s">
        <v>125</v>
      </c>
      <c r="B8" s="282">
        <v>107274</v>
      </c>
      <c r="C8" s="282">
        <v>46758050.600000001</v>
      </c>
      <c r="D8" s="282">
        <v>45844</v>
      </c>
      <c r="E8" s="282">
        <v>19847414.600000001</v>
      </c>
      <c r="F8" s="282">
        <f t="shared" si="0"/>
        <v>153118</v>
      </c>
      <c r="G8" s="282">
        <f t="shared" si="0"/>
        <v>66605465.200000003</v>
      </c>
      <c r="H8" s="285">
        <v>9.2729999999999997</v>
      </c>
      <c r="I8" s="286">
        <v>9.8510000000000009</v>
      </c>
      <c r="J8" s="578"/>
      <c r="K8" s="579"/>
      <c r="L8" s="585"/>
    </row>
    <row r="9" spans="1:14" ht="15" thickBot="1" x14ac:dyDescent="0.4">
      <c r="A9" s="363" t="s">
        <v>126</v>
      </c>
      <c r="B9" s="364">
        <v>589864</v>
      </c>
      <c r="C9" s="364">
        <v>251131873</v>
      </c>
      <c r="D9" s="364">
        <v>440326</v>
      </c>
      <c r="E9" s="364">
        <v>205426807</v>
      </c>
      <c r="F9" s="364">
        <f>B9+D9</f>
        <v>1030190</v>
      </c>
      <c r="G9" s="367">
        <f t="shared" si="0"/>
        <v>456558680</v>
      </c>
      <c r="H9" s="285">
        <v>11.222000000000001</v>
      </c>
      <c r="I9" s="286">
        <v>10.792999999999999</v>
      </c>
      <c r="J9" s="578"/>
      <c r="K9" s="579"/>
      <c r="L9" s="585"/>
    </row>
    <row r="10" spans="1:14" x14ac:dyDescent="0.35">
      <c r="A10" s="249" t="s">
        <v>127</v>
      </c>
      <c r="B10" s="287">
        <v>588653</v>
      </c>
      <c r="C10" s="287">
        <v>250408117</v>
      </c>
      <c r="D10" s="287">
        <v>429595</v>
      </c>
      <c r="E10" s="287">
        <v>198429654</v>
      </c>
      <c r="F10" s="287">
        <f t="shared" ref="F10:F11" si="1">B10+D10</f>
        <v>1018248</v>
      </c>
      <c r="G10" s="287">
        <f t="shared" si="0"/>
        <v>448837771</v>
      </c>
      <c r="H10" s="285">
        <v>11.222000000000001</v>
      </c>
      <c r="I10" s="286">
        <v>10.792999999999999</v>
      </c>
      <c r="J10" s="578"/>
      <c r="K10" s="579"/>
      <c r="L10" s="585"/>
    </row>
    <row r="11" spans="1:14" ht="15" thickBot="1" x14ac:dyDescent="0.4">
      <c r="A11" s="249" t="s">
        <v>128</v>
      </c>
      <c r="B11" s="287">
        <v>1211</v>
      </c>
      <c r="C11" s="287">
        <v>723756</v>
      </c>
      <c r="D11" s="287">
        <v>10731</v>
      </c>
      <c r="E11" s="287">
        <v>6997153</v>
      </c>
      <c r="F11" s="287">
        <f t="shared" si="1"/>
        <v>11942</v>
      </c>
      <c r="G11" s="287">
        <f t="shared" si="0"/>
        <v>7720909</v>
      </c>
      <c r="H11" s="285">
        <v>11.222000000000001</v>
      </c>
      <c r="I11" s="286">
        <v>10.792999999999999</v>
      </c>
      <c r="J11" s="578"/>
      <c r="K11" s="579"/>
      <c r="L11" s="585"/>
    </row>
    <row r="12" spans="1:14" ht="15" thickBot="1" x14ac:dyDescent="0.4">
      <c r="A12" s="363" t="s">
        <v>94</v>
      </c>
      <c r="B12" s="364">
        <v>15583</v>
      </c>
      <c r="C12" s="364">
        <v>6571240</v>
      </c>
      <c r="D12" s="364">
        <v>6159</v>
      </c>
      <c r="E12" s="364">
        <v>3442962</v>
      </c>
      <c r="F12" s="364">
        <f t="shared" si="0"/>
        <v>21742</v>
      </c>
      <c r="G12" s="367">
        <f t="shared" si="0"/>
        <v>10014202</v>
      </c>
      <c r="H12" s="285">
        <v>9.4130000000000003</v>
      </c>
      <c r="I12" s="286">
        <v>9.98</v>
      </c>
      <c r="J12" s="578"/>
      <c r="K12" s="579"/>
      <c r="L12" s="585"/>
    </row>
    <row r="13" spans="1:14" ht="15" thickBot="1" x14ac:dyDescent="0.4">
      <c r="A13" s="249" t="s">
        <v>120</v>
      </c>
      <c r="B13" s="287">
        <v>15583</v>
      </c>
      <c r="C13" s="287">
        <v>6571240</v>
      </c>
      <c r="D13" s="287">
        <v>6159</v>
      </c>
      <c r="E13" s="287">
        <v>3442962</v>
      </c>
      <c r="F13" s="287">
        <f t="shared" si="0"/>
        <v>21742</v>
      </c>
      <c r="G13" s="287">
        <f t="shared" si="0"/>
        <v>10014202</v>
      </c>
      <c r="H13" s="288">
        <v>9.4130000000000003</v>
      </c>
      <c r="I13" s="289">
        <v>9.98</v>
      </c>
      <c r="J13" s="578"/>
      <c r="K13" s="579"/>
      <c r="L13" s="585"/>
    </row>
    <row r="14" spans="1:14" ht="15" thickBot="1" x14ac:dyDescent="0.4">
      <c r="A14" s="515" t="s">
        <v>3</v>
      </c>
      <c r="B14" s="516">
        <v>127039</v>
      </c>
      <c r="C14" s="516">
        <v>53366503</v>
      </c>
      <c r="D14" s="516">
        <v>133436</v>
      </c>
      <c r="E14" s="516">
        <v>55474409</v>
      </c>
      <c r="F14" s="517">
        <f t="shared" si="0"/>
        <v>260475</v>
      </c>
      <c r="G14" s="517">
        <f t="shared" si="0"/>
        <v>108840912</v>
      </c>
      <c r="H14" s="376">
        <v>10.545</v>
      </c>
      <c r="I14" s="377">
        <v>10.615307692307692</v>
      </c>
      <c r="J14" s="578">
        <f>G14/G2</f>
        <v>3.4493742745833202E-2</v>
      </c>
      <c r="K14" s="580">
        <f>F14/F2</f>
        <v>9.3268417536002193E-2</v>
      </c>
      <c r="L14" s="586">
        <f>E14/G14</f>
        <v>0.50968342676143696</v>
      </c>
    </row>
    <row r="15" spans="1:14" ht="15" thickBot="1" x14ac:dyDescent="0.4">
      <c r="A15" s="362" t="s">
        <v>121</v>
      </c>
      <c r="B15" s="364">
        <v>58869</v>
      </c>
      <c r="C15" s="364">
        <v>24235739</v>
      </c>
      <c r="D15" s="364">
        <v>68372</v>
      </c>
      <c r="E15" s="364">
        <v>27916443</v>
      </c>
      <c r="F15" s="365">
        <f t="shared" si="0"/>
        <v>127241</v>
      </c>
      <c r="G15" s="366">
        <f t="shared" si="0"/>
        <v>52152182</v>
      </c>
      <c r="H15" s="292">
        <v>10.481571428571428</v>
      </c>
      <c r="I15" s="293">
        <v>10.695285714285715</v>
      </c>
      <c r="J15" s="578"/>
      <c r="K15" s="580"/>
      <c r="L15" s="586"/>
    </row>
    <row r="16" spans="1:14" x14ac:dyDescent="0.35">
      <c r="A16" s="247" t="s">
        <v>122</v>
      </c>
      <c r="B16" s="282">
        <v>31526</v>
      </c>
      <c r="C16" s="282">
        <v>11505710</v>
      </c>
      <c r="D16" s="282">
        <v>25626</v>
      </c>
      <c r="E16" s="282">
        <v>9841048</v>
      </c>
      <c r="F16" s="294">
        <f t="shared" si="0"/>
        <v>57152</v>
      </c>
      <c r="G16" s="294">
        <f t="shared" si="0"/>
        <v>21346758</v>
      </c>
      <c r="H16" s="285">
        <v>10.683</v>
      </c>
      <c r="I16" s="286">
        <v>10.836</v>
      </c>
      <c r="J16" s="578"/>
      <c r="K16" s="580"/>
      <c r="L16" s="586"/>
    </row>
    <row r="17" spans="1:12" x14ac:dyDescent="0.35">
      <c r="A17" s="247" t="s">
        <v>123</v>
      </c>
      <c r="B17" s="282">
        <v>378</v>
      </c>
      <c r="C17" s="282">
        <v>103288</v>
      </c>
      <c r="D17" s="282">
        <v>2396</v>
      </c>
      <c r="E17" s="282">
        <v>719541</v>
      </c>
      <c r="F17" s="294">
        <f t="shared" si="0"/>
        <v>2774</v>
      </c>
      <c r="G17" s="294">
        <f t="shared" si="0"/>
        <v>822829</v>
      </c>
      <c r="H17" s="285">
        <v>10.683</v>
      </c>
      <c r="I17" s="286">
        <v>10.836</v>
      </c>
      <c r="J17" s="578"/>
      <c r="K17" s="580"/>
      <c r="L17" s="586"/>
    </row>
    <row r="18" spans="1:12" x14ac:dyDescent="0.35">
      <c r="A18" s="247" t="s">
        <v>124</v>
      </c>
      <c r="B18" s="282">
        <v>6338</v>
      </c>
      <c r="C18" s="282">
        <v>2763067</v>
      </c>
      <c r="D18" s="282">
        <v>25026</v>
      </c>
      <c r="E18" s="282">
        <v>10794342</v>
      </c>
      <c r="F18" s="294">
        <f t="shared" si="0"/>
        <v>31364</v>
      </c>
      <c r="G18" s="294">
        <f t="shared" si="0"/>
        <v>13557409</v>
      </c>
      <c r="H18" s="285">
        <v>10.683</v>
      </c>
      <c r="I18" s="286">
        <v>10.836</v>
      </c>
      <c r="J18" s="578"/>
      <c r="K18" s="580"/>
      <c r="L18" s="586"/>
    </row>
    <row r="19" spans="1:12" ht="15" thickBot="1" x14ac:dyDescent="0.4">
      <c r="A19" s="247" t="s">
        <v>125</v>
      </c>
      <c r="B19" s="282">
        <v>20627</v>
      </c>
      <c r="C19" s="282">
        <v>9863674</v>
      </c>
      <c r="D19" s="282">
        <v>15324</v>
      </c>
      <c r="E19" s="282">
        <v>6561512</v>
      </c>
      <c r="F19" s="294">
        <f t="shared" si="0"/>
        <v>35951</v>
      </c>
      <c r="G19" s="294">
        <f t="shared" si="0"/>
        <v>16425186</v>
      </c>
      <c r="H19" s="285">
        <v>9.2729999999999997</v>
      </c>
      <c r="I19" s="286">
        <v>9.8510000000000009</v>
      </c>
      <c r="J19" s="578"/>
      <c r="K19" s="580"/>
      <c r="L19" s="586"/>
    </row>
    <row r="20" spans="1:12" ht="15" thickBot="1" x14ac:dyDescent="0.4">
      <c r="A20" s="362" t="s">
        <v>126</v>
      </c>
      <c r="B20" s="364">
        <v>65474</v>
      </c>
      <c r="C20" s="364">
        <v>27966135</v>
      </c>
      <c r="D20" s="364">
        <v>63903</v>
      </c>
      <c r="E20" s="364">
        <v>26993041</v>
      </c>
      <c r="F20" s="365">
        <f t="shared" ref="F20:G31" si="2">B20+D20</f>
        <v>129377</v>
      </c>
      <c r="G20" s="366">
        <f t="shared" si="2"/>
        <v>54959176</v>
      </c>
      <c r="H20" s="292">
        <v>11.222000000000001</v>
      </c>
      <c r="I20" s="293">
        <v>10.792999999999999</v>
      </c>
      <c r="J20" s="578"/>
      <c r="K20" s="580"/>
      <c r="L20" s="586"/>
    </row>
    <row r="21" spans="1:12" x14ac:dyDescent="0.35">
      <c r="A21" s="248" t="s">
        <v>127</v>
      </c>
      <c r="B21" s="282">
        <v>65451</v>
      </c>
      <c r="C21" s="282">
        <v>27955192</v>
      </c>
      <c r="D21" s="282">
        <v>63788</v>
      </c>
      <c r="E21" s="282">
        <v>26933224</v>
      </c>
      <c r="F21" s="294">
        <f t="shared" si="2"/>
        <v>129239</v>
      </c>
      <c r="G21" s="294">
        <f t="shared" si="2"/>
        <v>54888416</v>
      </c>
      <c r="H21" s="285">
        <v>11.222000000000001</v>
      </c>
      <c r="I21" s="286">
        <v>10.792999999999999</v>
      </c>
      <c r="J21" s="578"/>
      <c r="K21" s="580"/>
      <c r="L21" s="586"/>
    </row>
    <row r="22" spans="1:12" ht="15" thickBot="1" x14ac:dyDescent="0.4">
      <c r="A22" s="248" t="s">
        <v>128</v>
      </c>
      <c r="B22" s="282">
        <v>23</v>
      </c>
      <c r="C22" s="282">
        <v>10943</v>
      </c>
      <c r="D22" s="282">
        <v>115</v>
      </c>
      <c r="E22" s="282">
        <v>59817</v>
      </c>
      <c r="F22" s="294">
        <f t="shared" si="2"/>
        <v>138</v>
      </c>
      <c r="G22" s="294">
        <f t="shared" si="2"/>
        <v>70760</v>
      </c>
      <c r="H22" s="285">
        <v>11.222000000000001</v>
      </c>
      <c r="I22" s="286">
        <v>10.792999999999999</v>
      </c>
      <c r="J22" s="578"/>
      <c r="K22" s="580"/>
      <c r="L22" s="586"/>
    </row>
    <row r="23" spans="1:12" ht="15" thickBot="1" x14ac:dyDescent="0.4">
      <c r="A23" s="363" t="s">
        <v>94</v>
      </c>
      <c r="B23" s="364">
        <v>2696</v>
      </c>
      <c r="C23" s="364">
        <v>1164629</v>
      </c>
      <c r="D23" s="364">
        <v>1161</v>
      </c>
      <c r="E23" s="364">
        <v>564925</v>
      </c>
      <c r="F23" s="365">
        <f t="shared" si="2"/>
        <v>3857</v>
      </c>
      <c r="G23" s="366">
        <f t="shared" si="2"/>
        <v>1729554</v>
      </c>
      <c r="H23" s="292">
        <v>9.4130000000000003</v>
      </c>
      <c r="I23" s="293">
        <v>9.98</v>
      </c>
      <c r="J23" s="578"/>
      <c r="K23" s="580"/>
      <c r="L23" s="586"/>
    </row>
    <row r="24" spans="1:12" ht="15" thickBot="1" x14ac:dyDescent="0.4">
      <c r="A24" s="249" t="s">
        <v>120</v>
      </c>
      <c r="B24" s="287">
        <v>2696</v>
      </c>
      <c r="C24" s="287">
        <v>1164629</v>
      </c>
      <c r="D24" s="287">
        <v>1161</v>
      </c>
      <c r="E24" s="287">
        <v>564925</v>
      </c>
      <c r="F24" s="296">
        <f t="shared" si="2"/>
        <v>3857</v>
      </c>
      <c r="G24" s="296">
        <f t="shared" si="2"/>
        <v>1729554</v>
      </c>
      <c r="H24" s="285">
        <v>9.4130000000000003</v>
      </c>
      <c r="I24" s="286">
        <v>9.98</v>
      </c>
      <c r="J24" s="578"/>
      <c r="K24" s="580"/>
      <c r="L24" s="586"/>
    </row>
    <row r="25" spans="1:12" ht="15" thickBot="1" x14ac:dyDescent="0.4">
      <c r="A25" s="515" t="s">
        <v>105</v>
      </c>
      <c r="B25" s="516">
        <v>137796</v>
      </c>
      <c r="C25" s="516">
        <v>101822168.2</v>
      </c>
      <c r="D25" s="516">
        <v>164815</v>
      </c>
      <c r="E25" s="516">
        <v>214866392.19999999</v>
      </c>
      <c r="F25" s="517">
        <f t="shared" si="2"/>
        <v>302611</v>
      </c>
      <c r="G25" s="518">
        <f t="shared" si="2"/>
        <v>316688560.39999998</v>
      </c>
      <c r="H25" s="379">
        <v>9.6930000000000014</v>
      </c>
      <c r="I25" s="378">
        <v>11.368571428571435</v>
      </c>
      <c r="J25" s="578">
        <f>G25/G2</f>
        <v>0.10036459206613281</v>
      </c>
      <c r="K25" s="580">
        <f>F25/F2</f>
        <v>0.10835607677891222</v>
      </c>
      <c r="L25" s="586">
        <f>E25/G25</f>
        <v>0.67847854033189137</v>
      </c>
    </row>
    <row r="26" spans="1:12" ht="15" thickBot="1" x14ac:dyDescent="0.4">
      <c r="A26" s="363" t="s">
        <v>121</v>
      </c>
      <c r="B26" s="364">
        <v>60702</v>
      </c>
      <c r="C26" s="364">
        <v>41662191.200000003</v>
      </c>
      <c r="D26" s="364">
        <v>87542</v>
      </c>
      <c r="E26" s="364">
        <v>122523621.2</v>
      </c>
      <c r="F26" s="365">
        <f t="shared" si="2"/>
        <v>148244</v>
      </c>
      <c r="G26" s="366">
        <f t="shared" si="2"/>
        <v>164185812.40000001</v>
      </c>
      <c r="H26" s="298">
        <v>9.8530000000000015</v>
      </c>
      <c r="I26" s="293">
        <v>12.577000000000002</v>
      </c>
      <c r="J26" s="578"/>
      <c r="K26" s="580"/>
      <c r="L26" s="586"/>
    </row>
    <row r="27" spans="1:12" x14ac:dyDescent="0.35">
      <c r="A27" s="249" t="s">
        <v>122</v>
      </c>
      <c r="B27" s="287">
        <v>42212</v>
      </c>
      <c r="C27" s="287">
        <v>17712122</v>
      </c>
      <c r="D27" s="287">
        <v>32709</v>
      </c>
      <c r="E27" s="287">
        <v>22882510</v>
      </c>
      <c r="F27" s="296">
        <f t="shared" si="2"/>
        <v>74921</v>
      </c>
      <c r="G27" s="299">
        <f t="shared" si="2"/>
        <v>40594632</v>
      </c>
      <c r="H27" s="300">
        <v>9.9350000000000005</v>
      </c>
      <c r="I27" s="286">
        <v>13.185</v>
      </c>
      <c r="J27" s="578"/>
      <c r="K27" s="580"/>
      <c r="L27" s="586"/>
    </row>
    <row r="28" spans="1:12" x14ac:dyDescent="0.35">
      <c r="A28" s="249" t="s">
        <v>123</v>
      </c>
      <c r="B28" s="287">
        <v>534</v>
      </c>
      <c r="C28" s="287">
        <v>310349</v>
      </c>
      <c r="D28" s="287">
        <v>5051</v>
      </c>
      <c r="E28" s="287">
        <v>3223075</v>
      </c>
      <c r="F28" s="296">
        <f t="shared" si="2"/>
        <v>5585</v>
      </c>
      <c r="G28" s="299">
        <f t="shared" si="2"/>
        <v>3533424</v>
      </c>
      <c r="H28" s="300">
        <v>9.9350000000000005</v>
      </c>
      <c r="I28" s="286">
        <v>13.185</v>
      </c>
      <c r="J28" s="578"/>
      <c r="K28" s="580"/>
      <c r="L28" s="586"/>
    </row>
    <row r="29" spans="1:12" x14ac:dyDescent="0.35">
      <c r="A29" s="249" t="s">
        <v>124</v>
      </c>
      <c r="B29" s="287">
        <v>7017</v>
      </c>
      <c r="C29" s="287">
        <v>9262079</v>
      </c>
      <c r="D29" s="287">
        <v>39530</v>
      </c>
      <c r="E29" s="287">
        <v>69146540</v>
      </c>
      <c r="F29" s="296">
        <f t="shared" si="2"/>
        <v>46547</v>
      </c>
      <c r="G29" s="299">
        <f t="shared" si="2"/>
        <v>78408619</v>
      </c>
      <c r="H29" s="300">
        <v>9.9350000000000005</v>
      </c>
      <c r="I29" s="286">
        <v>13.185</v>
      </c>
      <c r="J29" s="578"/>
      <c r="K29" s="580"/>
      <c r="L29" s="586"/>
    </row>
    <row r="30" spans="1:12" ht="15" thickBot="1" x14ac:dyDescent="0.4">
      <c r="A30" s="249" t="s">
        <v>125</v>
      </c>
      <c r="B30" s="287">
        <v>10939</v>
      </c>
      <c r="C30" s="287">
        <v>14377641.199999999</v>
      </c>
      <c r="D30" s="287">
        <v>10252</v>
      </c>
      <c r="E30" s="287">
        <v>27271496.199999999</v>
      </c>
      <c r="F30" s="296">
        <f t="shared" si="2"/>
        <v>21191</v>
      </c>
      <c r="G30" s="299">
        <f t="shared" si="2"/>
        <v>41649137.399999999</v>
      </c>
      <c r="H30" s="300">
        <v>9.5250000000000004</v>
      </c>
      <c r="I30" s="286">
        <v>10.145</v>
      </c>
      <c r="J30" s="578"/>
      <c r="K30" s="580"/>
      <c r="L30" s="586"/>
    </row>
    <row r="31" spans="1:12" ht="15" thickBot="1" x14ac:dyDescent="0.4">
      <c r="A31" s="363" t="s">
        <v>126</v>
      </c>
      <c r="B31" s="364">
        <v>75476</v>
      </c>
      <c r="C31" s="364">
        <v>59901956</v>
      </c>
      <c r="D31" s="364">
        <v>76697</v>
      </c>
      <c r="E31" s="364">
        <v>92181541</v>
      </c>
      <c r="F31" s="365">
        <f t="shared" si="2"/>
        <v>152173</v>
      </c>
      <c r="G31" s="366">
        <f t="shared" si="2"/>
        <v>152083497</v>
      </c>
      <c r="H31" s="300">
        <v>9.5130000000000017</v>
      </c>
      <c r="I31" s="286">
        <v>9.645999999999999</v>
      </c>
      <c r="J31" s="578"/>
      <c r="K31" s="580"/>
      <c r="L31" s="586"/>
    </row>
    <row r="32" spans="1:12" x14ac:dyDescent="0.35">
      <c r="A32" s="249" t="s">
        <v>127</v>
      </c>
      <c r="B32" s="287">
        <v>75302</v>
      </c>
      <c r="C32" s="287">
        <v>59777649</v>
      </c>
      <c r="D32" s="287">
        <v>75299</v>
      </c>
      <c r="E32" s="287">
        <v>90350695</v>
      </c>
      <c r="F32" s="296">
        <f t="shared" ref="F32:G47" si="3">B32+D32</f>
        <v>150601</v>
      </c>
      <c r="G32" s="299">
        <f t="shared" si="3"/>
        <v>150128344</v>
      </c>
      <c r="H32" s="300">
        <v>9.5129999999999999</v>
      </c>
      <c r="I32" s="286">
        <v>9.645999999999999</v>
      </c>
      <c r="J32" s="578"/>
      <c r="K32" s="580"/>
      <c r="L32" s="586"/>
    </row>
    <row r="33" spans="1:12" ht="15" thickBot="1" x14ac:dyDescent="0.4">
      <c r="A33" s="249" t="s">
        <v>128</v>
      </c>
      <c r="B33" s="287">
        <v>174</v>
      </c>
      <c r="C33" s="287">
        <v>124307</v>
      </c>
      <c r="D33" s="287">
        <v>1398</v>
      </c>
      <c r="E33" s="287">
        <v>1830846</v>
      </c>
      <c r="F33" s="296">
        <f>B33+D33</f>
        <v>1572</v>
      </c>
      <c r="G33" s="299">
        <f t="shared" si="3"/>
        <v>1955153</v>
      </c>
      <c r="H33" s="300">
        <v>9.5129999999999999</v>
      </c>
      <c r="I33" s="286">
        <v>9.645999999999999</v>
      </c>
      <c r="J33" s="578"/>
      <c r="K33" s="580"/>
      <c r="L33" s="586"/>
    </row>
    <row r="34" spans="1:12" ht="15" thickBot="1" x14ac:dyDescent="0.4">
      <c r="A34" s="363" t="s">
        <v>94</v>
      </c>
      <c r="B34" s="364">
        <v>1618</v>
      </c>
      <c r="C34" s="364">
        <v>258021</v>
      </c>
      <c r="D34" s="364">
        <v>576</v>
      </c>
      <c r="E34" s="364">
        <v>161230</v>
      </c>
      <c r="F34" s="365">
        <f t="shared" si="3"/>
        <v>2194</v>
      </c>
      <c r="G34" s="366">
        <f t="shared" si="3"/>
        <v>419251</v>
      </c>
      <c r="H34" s="300">
        <v>9.4130000000000003</v>
      </c>
      <c r="I34" s="286">
        <v>9.98</v>
      </c>
      <c r="J34" s="578"/>
      <c r="K34" s="580"/>
      <c r="L34" s="586"/>
    </row>
    <row r="35" spans="1:12" ht="15" thickBot="1" x14ac:dyDescent="0.4">
      <c r="A35" s="249" t="s">
        <v>120</v>
      </c>
      <c r="B35" s="287">
        <v>1618</v>
      </c>
      <c r="C35" s="287">
        <v>258021</v>
      </c>
      <c r="D35" s="287">
        <v>576</v>
      </c>
      <c r="E35" s="287">
        <v>161230</v>
      </c>
      <c r="F35" s="296">
        <f t="shared" si="3"/>
        <v>2194</v>
      </c>
      <c r="G35" s="299">
        <f t="shared" si="3"/>
        <v>419251</v>
      </c>
      <c r="H35" s="300">
        <v>9.4130000000000003</v>
      </c>
      <c r="I35" s="286">
        <v>9.98</v>
      </c>
      <c r="J35" s="578"/>
      <c r="K35" s="580"/>
      <c r="L35" s="586"/>
    </row>
    <row r="36" spans="1:12" ht="15" thickBot="1" x14ac:dyDescent="0.4">
      <c r="A36" s="515" t="s">
        <v>106</v>
      </c>
      <c r="B36" s="516">
        <v>17295</v>
      </c>
      <c r="C36" s="516">
        <v>114143020</v>
      </c>
      <c r="D36" s="516">
        <v>28971</v>
      </c>
      <c r="E36" s="516">
        <v>380647023.39999998</v>
      </c>
      <c r="F36" s="517">
        <f t="shared" si="3"/>
        <v>46266</v>
      </c>
      <c r="G36" s="518">
        <f t="shared" si="3"/>
        <v>494790043.39999998</v>
      </c>
      <c r="H36" s="380">
        <v>9.390281250000001</v>
      </c>
      <c r="I36" s="381">
        <v>10.757249999999997</v>
      </c>
      <c r="J36" s="578">
        <f>G36/G2</f>
        <v>0.15680831919379035</v>
      </c>
      <c r="K36" s="580">
        <f>F36/F2</f>
        <v>1.6566490472101653E-2</v>
      </c>
      <c r="L36" s="586">
        <f>E36/G36</f>
        <v>0.76931019222687935</v>
      </c>
    </row>
    <row r="37" spans="1:12" ht="15" thickBot="1" x14ac:dyDescent="0.4">
      <c r="A37" s="363" t="s">
        <v>121</v>
      </c>
      <c r="B37" s="364">
        <v>13547</v>
      </c>
      <c r="C37" s="364">
        <v>73942155</v>
      </c>
      <c r="D37" s="364">
        <v>19497</v>
      </c>
      <c r="E37" s="364">
        <v>208869493.40000001</v>
      </c>
      <c r="F37" s="365">
        <f t="shared" si="3"/>
        <v>33044</v>
      </c>
      <c r="G37" s="366">
        <f t="shared" si="3"/>
        <v>282811648.39999998</v>
      </c>
      <c r="H37" s="301">
        <v>9.6390000000000029</v>
      </c>
      <c r="I37" s="302">
        <v>12.265437499999999</v>
      </c>
      <c r="J37" s="578"/>
      <c r="K37" s="580"/>
      <c r="L37" s="586"/>
    </row>
    <row r="38" spans="1:12" x14ac:dyDescent="0.35">
      <c r="A38" s="249" t="s">
        <v>122</v>
      </c>
      <c r="B38" s="287">
        <v>13049</v>
      </c>
      <c r="C38" s="287">
        <v>67015873</v>
      </c>
      <c r="D38" s="287">
        <v>15895</v>
      </c>
      <c r="E38" s="287">
        <v>127250405</v>
      </c>
      <c r="F38" s="296">
        <f t="shared" si="3"/>
        <v>28944</v>
      </c>
      <c r="G38" s="296">
        <f t="shared" si="3"/>
        <v>194266278</v>
      </c>
      <c r="H38" s="303">
        <v>9.9350000000000005</v>
      </c>
      <c r="I38" s="304">
        <v>13.185</v>
      </c>
      <c r="J38" s="578"/>
      <c r="K38" s="580"/>
      <c r="L38" s="586"/>
    </row>
    <row r="39" spans="1:12" x14ac:dyDescent="0.35">
      <c r="A39" s="249" t="s">
        <v>123</v>
      </c>
      <c r="B39" s="287">
        <v>197</v>
      </c>
      <c r="C39" s="287">
        <v>1282728</v>
      </c>
      <c r="D39" s="287">
        <v>1825</v>
      </c>
      <c r="E39" s="287">
        <v>22534567</v>
      </c>
      <c r="F39" s="296">
        <f t="shared" si="3"/>
        <v>2022</v>
      </c>
      <c r="G39" s="296">
        <f t="shared" si="3"/>
        <v>23817295</v>
      </c>
      <c r="H39" s="303">
        <v>9.9132857142857151</v>
      </c>
      <c r="I39" s="304">
        <v>12.869428571428573</v>
      </c>
      <c r="J39" s="578"/>
      <c r="K39" s="580"/>
      <c r="L39" s="586"/>
    </row>
    <row r="40" spans="1:12" x14ac:dyDescent="0.35">
      <c r="A40" s="249" t="s">
        <v>124</v>
      </c>
      <c r="B40" s="287">
        <v>116</v>
      </c>
      <c r="C40" s="287">
        <v>2128104</v>
      </c>
      <c r="D40" s="287">
        <v>978</v>
      </c>
      <c r="E40" s="287">
        <v>36785711</v>
      </c>
      <c r="F40" s="296">
        <f t="shared" si="3"/>
        <v>1094</v>
      </c>
      <c r="G40" s="296">
        <f t="shared" si="3"/>
        <v>38913815</v>
      </c>
      <c r="H40" s="303">
        <v>9.4455000000000009</v>
      </c>
      <c r="I40" s="304">
        <v>11.702</v>
      </c>
      <c r="J40" s="578"/>
      <c r="K40" s="580"/>
      <c r="L40" s="586"/>
    </row>
    <row r="41" spans="1:12" ht="15" thickBot="1" x14ac:dyDescent="0.4">
      <c r="A41" s="249" t="s">
        <v>125</v>
      </c>
      <c r="B41" s="287">
        <v>185</v>
      </c>
      <c r="C41" s="287">
        <v>3515450</v>
      </c>
      <c r="D41" s="287">
        <v>799</v>
      </c>
      <c r="E41" s="287">
        <v>22298810.399999999</v>
      </c>
      <c r="F41" s="296">
        <f t="shared" si="3"/>
        <v>984</v>
      </c>
      <c r="G41" s="296">
        <f t="shared" si="3"/>
        <v>25814260.399999999</v>
      </c>
      <c r="H41" s="303">
        <v>8.6219999999999999</v>
      </c>
      <c r="I41" s="304">
        <v>9.8989999999999991</v>
      </c>
      <c r="J41" s="578"/>
      <c r="K41" s="580"/>
      <c r="L41" s="586"/>
    </row>
    <row r="42" spans="1:12" ht="15" thickBot="1" x14ac:dyDescent="0.4">
      <c r="A42" s="363" t="s">
        <v>126</v>
      </c>
      <c r="B42" s="364">
        <v>2792</v>
      </c>
      <c r="C42" s="364">
        <v>37256052</v>
      </c>
      <c r="D42" s="364">
        <v>8909</v>
      </c>
      <c r="E42" s="364">
        <v>167256982</v>
      </c>
      <c r="F42" s="365">
        <f t="shared" si="3"/>
        <v>11701</v>
      </c>
      <c r="G42" s="366">
        <f t="shared" si="3"/>
        <v>204513034</v>
      </c>
      <c r="H42" s="305">
        <v>9.206818181818182</v>
      </c>
      <c r="I42" s="306">
        <v>9.2854545454545452</v>
      </c>
      <c r="J42" s="578"/>
      <c r="K42" s="580"/>
      <c r="L42" s="586"/>
    </row>
    <row r="43" spans="1:12" x14ac:dyDescent="0.35">
      <c r="A43" s="249" t="s">
        <v>127</v>
      </c>
      <c r="B43" s="287">
        <v>2786</v>
      </c>
      <c r="C43" s="287">
        <v>37240264</v>
      </c>
      <c r="D43" s="287">
        <v>8836</v>
      </c>
      <c r="E43" s="287">
        <v>165696070</v>
      </c>
      <c r="F43" s="296">
        <f t="shared" si="3"/>
        <v>11622</v>
      </c>
      <c r="G43" s="296">
        <f t="shared" si="3"/>
        <v>202936334</v>
      </c>
      <c r="H43" s="303">
        <v>9.0237999999999978</v>
      </c>
      <c r="I43" s="304">
        <v>9.0988000000000007</v>
      </c>
      <c r="J43" s="578"/>
      <c r="K43" s="580"/>
      <c r="L43" s="586"/>
    </row>
    <row r="44" spans="1:12" ht="15" thickBot="1" x14ac:dyDescent="0.4">
      <c r="A44" s="249" t="s">
        <v>128</v>
      </c>
      <c r="B44" s="287">
        <v>6</v>
      </c>
      <c r="C44" s="287">
        <v>15788</v>
      </c>
      <c r="D44" s="287">
        <v>73</v>
      </c>
      <c r="E44" s="287">
        <v>1560912</v>
      </c>
      <c r="F44" s="296">
        <f t="shared" si="3"/>
        <v>79</v>
      </c>
      <c r="G44" s="296">
        <f t="shared" si="3"/>
        <v>1576700</v>
      </c>
      <c r="H44" s="303">
        <v>9.359333333333332</v>
      </c>
      <c r="I44" s="304">
        <v>9.4410000000000007</v>
      </c>
      <c r="J44" s="578"/>
      <c r="K44" s="580"/>
      <c r="L44" s="586"/>
    </row>
    <row r="45" spans="1:12" ht="15" thickBot="1" x14ac:dyDescent="0.4">
      <c r="A45" s="363" t="s">
        <v>94</v>
      </c>
      <c r="B45" s="364">
        <v>956</v>
      </c>
      <c r="C45" s="364">
        <v>2944813</v>
      </c>
      <c r="D45" s="364">
        <v>565</v>
      </c>
      <c r="E45" s="364">
        <v>4520548</v>
      </c>
      <c r="F45" s="365">
        <f t="shared" si="3"/>
        <v>1521</v>
      </c>
      <c r="G45" s="366">
        <f t="shared" si="3"/>
        <v>7465361</v>
      </c>
      <c r="H45" s="305">
        <v>8.9979999999999993</v>
      </c>
      <c r="I45" s="306">
        <v>9.1690000000000005</v>
      </c>
      <c r="J45" s="578"/>
      <c r="K45" s="580"/>
      <c r="L45" s="586"/>
    </row>
    <row r="46" spans="1:12" ht="15" thickBot="1" x14ac:dyDescent="0.4">
      <c r="A46" s="249" t="s">
        <v>120</v>
      </c>
      <c r="B46" s="287">
        <v>956</v>
      </c>
      <c r="C46" s="287">
        <v>2944813</v>
      </c>
      <c r="D46" s="287">
        <v>565</v>
      </c>
      <c r="E46" s="287">
        <v>4520548</v>
      </c>
      <c r="F46" s="296">
        <f t="shared" si="3"/>
        <v>1521</v>
      </c>
      <c r="G46" s="296">
        <f t="shared" si="3"/>
        <v>7465361</v>
      </c>
      <c r="H46" s="303">
        <v>8.9979999999999993</v>
      </c>
      <c r="I46" s="304">
        <v>9.1690000000000005</v>
      </c>
      <c r="J46" s="578"/>
      <c r="K46" s="580"/>
      <c r="L46" s="586"/>
    </row>
    <row r="47" spans="1:12" ht="15" thickBot="1" x14ac:dyDescent="0.4">
      <c r="A47" s="515" t="s">
        <v>92</v>
      </c>
      <c r="B47" s="516">
        <v>1005</v>
      </c>
      <c r="C47" s="516">
        <v>71178263</v>
      </c>
      <c r="D47" s="516">
        <v>6609</v>
      </c>
      <c r="E47" s="516">
        <v>1198847849</v>
      </c>
      <c r="F47" s="517">
        <f t="shared" si="3"/>
        <v>7614</v>
      </c>
      <c r="G47" s="518">
        <f t="shared" si="3"/>
        <v>1270026112</v>
      </c>
      <c r="H47" s="380">
        <v>9.2190476190476183</v>
      </c>
      <c r="I47" s="381">
        <v>10.135041666666664</v>
      </c>
      <c r="J47" s="578">
        <f>G47/G2</f>
        <v>0.40249528585187477</v>
      </c>
      <c r="K47" s="583">
        <f>F47/F2</f>
        <v>2.7263489053426268E-3</v>
      </c>
      <c r="L47" s="591">
        <f>E47/G47</f>
        <v>0.94395527593687778</v>
      </c>
    </row>
    <row r="48" spans="1:12" ht="15" thickBot="1" x14ac:dyDescent="0.4">
      <c r="A48" s="363" t="s">
        <v>121</v>
      </c>
      <c r="B48" s="364">
        <v>711</v>
      </c>
      <c r="C48" s="364">
        <v>50242599</v>
      </c>
      <c r="D48" s="364">
        <v>3915</v>
      </c>
      <c r="E48" s="364">
        <v>698264217</v>
      </c>
      <c r="F48" s="365">
        <f t="shared" ref="F48:G63" si="4">B48+D48</f>
        <v>4626</v>
      </c>
      <c r="G48" s="366">
        <f t="shared" si="4"/>
        <v>748506816</v>
      </c>
      <c r="H48" s="307">
        <v>9.3376875000000013</v>
      </c>
      <c r="I48" s="308">
        <v>10.5648125</v>
      </c>
      <c r="J48" s="578"/>
      <c r="K48" s="583"/>
      <c r="L48" s="591"/>
    </row>
    <row r="49" spans="1:12" x14ac:dyDescent="0.35">
      <c r="A49" s="249" t="s">
        <v>122</v>
      </c>
      <c r="B49" s="287">
        <v>654</v>
      </c>
      <c r="C49" s="287">
        <v>39077566</v>
      </c>
      <c r="D49" s="287">
        <v>3077</v>
      </c>
      <c r="E49" s="287">
        <v>516952353</v>
      </c>
      <c r="F49" s="291">
        <f t="shared" si="4"/>
        <v>3731</v>
      </c>
      <c r="G49" s="297">
        <f t="shared" si="4"/>
        <v>556029919</v>
      </c>
      <c r="H49" s="303">
        <v>9.7829999999999995</v>
      </c>
      <c r="I49" s="304">
        <v>10.976000000000001</v>
      </c>
      <c r="J49" s="578"/>
      <c r="K49" s="583"/>
      <c r="L49" s="591"/>
    </row>
    <row r="50" spans="1:12" x14ac:dyDescent="0.35">
      <c r="A50" s="249" t="s">
        <v>123</v>
      </c>
      <c r="B50" s="287">
        <v>28</v>
      </c>
      <c r="C50" s="287">
        <v>1401936</v>
      </c>
      <c r="D50" s="287">
        <v>527</v>
      </c>
      <c r="E50" s="287">
        <v>82457498</v>
      </c>
      <c r="F50" s="291">
        <f t="shared" si="4"/>
        <v>555</v>
      </c>
      <c r="G50" s="297">
        <f t="shared" si="4"/>
        <v>83859434</v>
      </c>
      <c r="H50" s="303">
        <v>9.7829999999999995</v>
      </c>
      <c r="I50" s="304">
        <v>10.976000000000001</v>
      </c>
      <c r="J50" s="578"/>
      <c r="K50" s="583"/>
      <c r="L50" s="591"/>
    </row>
    <row r="51" spans="1:12" x14ac:dyDescent="0.35">
      <c r="A51" s="249" t="s">
        <v>124</v>
      </c>
      <c r="B51" s="287">
        <v>13</v>
      </c>
      <c r="C51" s="287">
        <v>6770570</v>
      </c>
      <c r="D51" s="287">
        <v>87</v>
      </c>
      <c r="E51" s="287">
        <v>31732678</v>
      </c>
      <c r="F51" s="291">
        <f t="shared" si="4"/>
        <v>100</v>
      </c>
      <c r="G51" s="297">
        <f t="shared" si="4"/>
        <v>38503248</v>
      </c>
      <c r="H51" s="303">
        <v>8.9559999999999995</v>
      </c>
      <c r="I51" s="304">
        <v>10.218999999999999</v>
      </c>
      <c r="J51" s="578"/>
      <c r="K51" s="583"/>
      <c r="L51" s="591"/>
    </row>
    <row r="52" spans="1:12" ht="15" thickBot="1" x14ac:dyDescent="0.4">
      <c r="A52" s="249" t="s">
        <v>125</v>
      </c>
      <c r="B52" s="287">
        <v>16</v>
      </c>
      <c r="C52" s="287">
        <v>2992527</v>
      </c>
      <c r="D52" s="287">
        <v>224</v>
      </c>
      <c r="E52" s="287">
        <v>67121688</v>
      </c>
      <c r="F52" s="291">
        <f t="shared" si="4"/>
        <v>240</v>
      </c>
      <c r="G52" s="297">
        <f t="shared" si="4"/>
        <v>70114215</v>
      </c>
      <c r="H52" s="303">
        <v>8.6219999999999999</v>
      </c>
      <c r="I52" s="304">
        <v>9.8989999999999991</v>
      </c>
      <c r="J52" s="578"/>
      <c r="K52" s="583"/>
      <c r="L52" s="591"/>
    </row>
    <row r="53" spans="1:12" ht="15" thickBot="1" x14ac:dyDescent="0.4">
      <c r="A53" s="363" t="s">
        <v>126</v>
      </c>
      <c r="B53" s="364">
        <v>290</v>
      </c>
      <c r="C53" s="364">
        <v>20340112</v>
      </c>
      <c r="D53" s="364">
        <v>2668</v>
      </c>
      <c r="E53" s="364">
        <v>486086481</v>
      </c>
      <c r="F53" s="365">
        <f t="shared" si="4"/>
        <v>2958</v>
      </c>
      <c r="G53" s="366">
        <f t="shared" si="4"/>
        <v>506426593</v>
      </c>
      <c r="H53" s="305">
        <v>8.8393999999999995</v>
      </c>
      <c r="I53" s="306">
        <v>8.8527999999999984</v>
      </c>
      <c r="J53" s="578"/>
      <c r="K53" s="583"/>
      <c r="L53" s="591"/>
    </row>
    <row r="54" spans="1:12" x14ac:dyDescent="0.35">
      <c r="A54" s="249" t="s">
        <v>127</v>
      </c>
      <c r="B54" s="287">
        <v>290</v>
      </c>
      <c r="C54" s="287">
        <v>20340112</v>
      </c>
      <c r="D54" s="287">
        <v>2657</v>
      </c>
      <c r="E54" s="287">
        <v>484897180</v>
      </c>
      <c r="F54" s="296">
        <f t="shared" si="4"/>
        <v>2947</v>
      </c>
      <c r="G54" s="299">
        <f t="shared" si="4"/>
        <v>505237292</v>
      </c>
      <c r="H54" s="303">
        <v>8.6976666666666649</v>
      </c>
      <c r="I54" s="304">
        <v>8.734</v>
      </c>
      <c r="J54" s="578"/>
      <c r="K54" s="583"/>
      <c r="L54" s="591"/>
    </row>
    <row r="55" spans="1:12" ht="15" thickBot="1" x14ac:dyDescent="0.4">
      <c r="A55" s="249" t="s">
        <v>128</v>
      </c>
      <c r="B55" s="287">
        <v>0</v>
      </c>
      <c r="C55" s="287">
        <v>0</v>
      </c>
      <c r="D55" s="287">
        <v>11</v>
      </c>
      <c r="E55" s="287">
        <v>1189301</v>
      </c>
      <c r="F55" s="296">
        <f t="shared" si="4"/>
        <v>11</v>
      </c>
      <c r="G55" s="299">
        <f t="shared" si="4"/>
        <v>1189301</v>
      </c>
      <c r="H55" s="303">
        <v>9.0519999999999996</v>
      </c>
      <c r="I55" s="304">
        <v>9.0310000000000006</v>
      </c>
      <c r="J55" s="578"/>
      <c r="K55" s="583"/>
      <c r="L55" s="591"/>
    </row>
    <row r="56" spans="1:12" ht="15" thickBot="1" x14ac:dyDescent="0.4">
      <c r="A56" s="363" t="s">
        <v>94</v>
      </c>
      <c r="B56" s="364">
        <v>4</v>
      </c>
      <c r="C56" s="364">
        <v>595552</v>
      </c>
      <c r="D56" s="364">
        <v>26</v>
      </c>
      <c r="E56" s="364">
        <v>14497151</v>
      </c>
      <c r="F56" s="365">
        <f t="shared" si="4"/>
        <v>30</v>
      </c>
      <c r="G56" s="366">
        <f t="shared" si="4"/>
        <v>15092703</v>
      </c>
      <c r="H56" s="305"/>
      <c r="I56" s="306">
        <v>9.98</v>
      </c>
      <c r="J56" s="578"/>
      <c r="K56" s="583"/>
      <c r="L56" s="591"/>
    </row>
    <row r="57" spans="1:12" ht="15" thickBot="1" x14ac:dyDescent="0.4">
      <c r="A57" s="249" t="s">
        <v>120</v>
      </c>
      <c r="B57" s="287">
        <v>4</v>
      </c>
      <c r="C57" s="287">
        <v>595552</v>
      </c>
      <c r="D57" s="287">
        <v>26</v>
      </c>
      <c r="E57" s="287">
        <v>14497151</v>
      </c>
      <c r="F57" s="296">
        <f t="shared" si="4"/>
        <v>30</v>
      </c>
      <c r="G57" s="299">
        <f t="shared" si="4"/>
        <v>15092703</v>
      </c>
      <c r="H57" s="303"/>
      <c r="I57" s="304">
        <v>9.98</v>
      </c>
      <c r="J57" s="578"/>
      <c r="K57" s="583"/>
      <c r="L57" s="591"/>
    </row>
    <row r="58" spans="1:12" ht="15" thickBot="1" x14ac:dyDescent="0.4">
      <c r="A58" s="515" t="s">
        <v>107</v>
      </c>
      <c r="B58" s="516">
        <v>3578</v>
      </c>
      <c r="C58" s="516">
        <v>4511407.5</v>
      </c>
      <c r="D58" s="516">
        <v>12328</v>
      </c>
      <c r="E58" s="516">
        <v>11150116.9</v>
      </c>
      <c r="F58" s="517">
        <f t="shared" si="4"/>
        <v>15906</v>
      </c>
      <c r="G58" s="518">
        <f t="shared" si="4"/>
        <v>15661524.4</v>
      </c>
      <c r="H58" s="380">
        <v>9.0711428571428563</v>
      </c>
      <c r="I58" s="381">
        <v>10.65</v>
      </c>
      <c r="J58" s="584">
        <f>G58/G2</f>
        <v>4.9634331772338489E-3</v>
      </c>
      <c r="K58" s="583">
        <f>F58/F2</f>
        <v>5.6954696202232494E-3</v>
      </c>
      <c r="L58" s="591">
        <f>E58/G58</f>
        <v>0.71194327034985172</v>
      </c>
    </row>
    <row r="59" spans="1:12" ht="15" thickBot="1" x14ac:dyDescent="0.4">
      <c r="A59" s="363" t="s">
        <v>121</v>
      </c>
      <c r="B59" s="364">
        <v>2990</v>
      </c>
      <c r="C59" s="364">
        <v>2423381.5</v>
      </c>
      <c r="D59" s="364">
        <v>11451</v>
      </c>
      <c r="E59" s="364">
        <v>7977108.9000000004</v>
      </c>
      <c r="F59" s="365">
        <f t="shared" si="4"/>
        <v>14441</v>
      </c>
      <c r="G59" s="366">
        <f t="shared" si="4"/>
        <v>10400490.4</v>
      </c>
      <c r="H59" s="305">
        <v>8.8684999999999992</v>
      </c>
      <c r="I59" s="306">
        <v>11.52225</v>
      </c>
      <c r="J59" s="584"/>
      <c r="K59" s="583"/>
      <c r="L59" s="591"/>
    </row>
    <row r="60" spans="1:12" x14ac:dyDescent="0.35">
      <c r="A60" s="249" t="s">
        <v>122</v>
      </c>
      <c r="B60" s="287">
        <v>1937</v>
      </c>
      <c r="C60" s="287">
        <v>1496772</v>
      </c>
      <c r="D60" s="287">
        <v>5855</v>
      </c>
      <c r="E60" s="287">
        <v>4809081</v>
      </c>
      <c r="F60" s="296">
        <f t="shared" si="4"/>
        <v>7792</v>
      </c>
      <c r="G60" s="299">
        <f t="shared" si="4"/>
        <v>6305853</v>
      </c>
      <c r="H60" s="303">
        <v>9.9350000000000005</v>
      </c>
      <c r="I60" s="304">
        <v>13.185</v>
      </c>
      <c r="J60" s="584"/>
      <c r="K60" s="583"/>
      <c r="L60" s="591"/>
    </row>
    <row r="61" spans="1:12" x14ac:dyDescent="0.35">
      <c r="A61" s="249" t="s">
        <v>123</v>
      </c>
      <c r="B61" s="287">
        <v>18</v>
      </c>
      <c r="C61" s="287">
        <v>64140</v>
      </c>
      <c r="D61" s="287">
        <v>145</v>
      </c>
      <c r="E61" s="287">
        <v>125944</v>
      </c>
      <c r="F61" s="296">
        <f t="shared" si="4"/>
        <v>163</v>
      </c>
      <c r="G61" s="299">
        <f t="shared" si="4"/>
        <v>190084</v>
      </c>
      <c r="H61" s="303">
        <v>9.9350000000000005</v>
      </c>
      <c r="I61" s="304">
        <v>13.185</v>
      </c>
      <c r="J61" s="584"/>
      <c r="K61" s="583"/>
      <c r="L61" s="591"/>
    </row>
    <row r="62" spans="1:12" x14ac:dyDescent="0.35">
      <c r="A62" s="249" t="s">
        <v>124</v>
      </c>
      <c r="B62" s="287">
        <v>914</v>
      </c>
      <c r="C62" s="287">
        <v>271412</v>
      </c>
      <c r="D62" s="287">
        <v>3481</v>
      </c>
      <c r="E62" s="287">
        <v>908814</v>
      </c>
      <c r="F62" s="296">
        <f t="shared" si="4"/>
        <v>4395</v>
      </c>
      <c r="G62" s="299">
        <f t="shared" si="4"/>
        <v>1180226</v>
      </c>
      <c r="H62" s="303">
        <v>9.9350000000000005</v>
      </c>
      <c r="I62" s="304">
        <v>13.185</v>
      </c>
      <c r="J62" s="584"/>
      <c r="K62" s="583"/>
      <c r="L62" s="591"/>
    </row>
    <row r="63" spans="1:12" ht="15" thickBot="1" x14ac:dyDescent="0.4">
      <c r="A63" s="249" t="s">
        <v>125</v>
      </c>
      <c r="B63" s="287">
        <v>121</v>
      </c>
      <c r="C63" s="287">
        <v>591057.5</v>
      </c>
      <c r="D63" s="287">
        <v>1970</v>
      </c>
      <c r="E63" s="287">
        <v>2133269.9</v>
      </c>
      <c r="F63" s="296">
        <f t="shared" si="4"/>
        <v>2091</v>
      </c>
      <c r="G63" s="299">
        <f t="shared" si="4"/>
        <v>2724327.4</v>
      </c>
      <c r="H63" s="303">
        <v>5.6689999999999996</v>
      </c>
      <c r="I63" s="304">
        <v>6.5339999999999998</v>
      </c>
      <c r="J63" s="584"/>
      <c r="K63" s="583"/>
      <c r="L63" s="591"/>
    </row>
    <row r="64" spans="1:12" ht="15" thickBot="1" x14ac:dyDescent="0.4">
      <c r="A64" s="363" t="s">
        <v>126</v>
      </c>
      <c r="B64" s="364">
        <v>284</v>
      </c>
      <c r="C64" s="364">
        <v>2026657</v>
      </c>
      <c r="D64" s="364">
        <v>690</v>
      </c>
      <c r="E64" s="364">
        <v>3069281</v>
      </c>
      <c r="F64" s="365">
        <f t="shared" ref="F64:G74" si="5">B64+D64</f>
        <v>974</v>
      </c>
      <c r="G64" s="366">
        <f t="shared" si="5"/>
        <v>5095938</v>
      </c>
      <c r="H64" s="305">
        <v>9.5129999999999999</v>
      </c>
      <c r="I64" s="306">
        <v>9.645999999999999</v>
      </c>
      <c r="J64" s="584"/>
      <c r="K64" s="583"/>
      <c r="L64" s="591"/>
    </row>
    <row r="65" spans="1:12" x14ac:dyDescent="0.35">
      <c r="A65" s="249" t="s">
        <v>127</v>
      </c>
      <c r="B65" s="287">
        <v>284</v>
      </c>
      <c r="C65" s="287">
        <v>2026657</v>
      </c>
      <c r="D65" s="287">
        <v>688</v>
      </c>
      <c r="E65" s="287">
        <v>3046528</v>
      </c>
      <c r="F65" s="296">
        <f t="shared" si="5"/>
        <v>972</v>
      </c>
      <c r="G65" s="299">
        <f t="shared" si="5"/>
        <v>5073185</v>
      </c>
      <c r="H65" s="303">
        <v>9.5129999999999999</v>
      </c>
      <c r="I65" s="304">
        <v>9.645999999999999</v>
      </c>
      <c r="J65" s="584"/>
      <c r="K65" s="583"/>
      <c r="L65" s="591"/>
    </row>
    <row r="66" spans="1:12" ht="15" thickBot="1" x14ac:dyDescent="0.4">
      <c r="A66" s="249" t="s">
        <v>128</v>
      </c>
      <c r="B66" s="287">
        <v>0</v>
      </c>
      <c r="C66" s="287">
        <v>0</v>
      </c>
      <c r="D66" s="287">
        <v>2</v>
      </c>
      <c r="E66" s="287">
        <v>22753</v>
      </c>
      <c r="F66" s="296">
        <f t="shared" si="5"/>
        <v>2</v>
      </c>
      <c r="G66" s="299">
        <f t="shared" si="5"/>
        <v>22753</v>
      </c>
      <c r="H66" s="303">
        <v>9.5129999999999999</v>
      </c>
      <c r="I66" s="304">
        <v>9.645999999999999</v>
      </c>
      <c r="J66" s="584"/>
      <c r="K66" s="583"/>
      <c r="L66" s="591"/>
    </row>
    <row r="67" spans="1:12" ht="15" thickBot="1" x14ac:dyDescent="0.4">
      <c r="A67" s="363" t="s">
        <v>94</v>
      </c>
      <c r="B67" s="364">
        <v>304</v>
      </c>
      <c r="C67" s="364">
        <v>61369</v>
      </c>
      <c r="D67" s="364">
        <v>187</v>
      </c>
      <c r="E67" s="364">
        <v>103727</v>
      </c>
      <c r="F67" s="365">
        <f t="shared" si="5"/>
        <v>491</v>
      </c>
      <c r="G67" s="366">
        <f t="shared" si="5"/>
        <v>165096</v>
      </c>
      <c r="H67" s="305">
        <v>8.9979999999999993</v>
      </c>
      <c r="I67" s="306">
        <v>9.1690000000000005</v>
      </c>
      <c r="J67" s="584"/>
      <c r="K67" s="583"/>
      <c r="L67" s="591"/>
    </row>
    <row r="68" spans="1:12" ht="15" thickBot="1" x14ac:dyDescent="0.4">
      <c r="A68" s="249" t="s">
        <v>120</v>
      </c>
      <c r="B68" s="287">
        <v>304</v>
      </c>
      <c r="C68" s="287">
        <v>61369</v>
      </c>
      <c r="D68" s="287">
        <v>187</v>
      </c>
      <c r="E68" s="287">
        <v>103727</v>
      </c>
      <c r="F68" s="296">
        <f t="shared" si="5"/>
        <v>491</v>
      </c>
      <c r="G68" s="299">
        <f t="shared" si="5"/>
        <v>165096</v>
      </c>
      <c r="H68" s="303">
        <v>8.9979999999999993</v>
      </c>
      <c r="I68" s="304">
        <v>9.1690000000000005</v>
      </c>
      <c r="J68" s="584"/>
      <c r="K68" s="583"/>
      <c r="L68" s="591"/>
    </row>
    <row r="69" spans="1:12" ht="15" thickBot="1" x14ac:dyDescent="0.4">
      <c r="A69" s="519" t="s">
        <v>9</v>
      </c>
      <c r="B69" s="520">
        <v>455</v>
      </c>
      <c r="C69" s="520">
        <v>1035614.1</v>
      </c>
      <c r="D69" s="520">
        <v>176</v>
      </c>
      <c r="E69" s="520">
        <v>475555.5</v>
      </c>
      <c r="F69" s="521">
        <f t="shared" si="5"/>
        <v>631</v>
      </c>
      <c r="G69" s="522">
        <f t="shared" si="5"/>
        <v>1511169.6</v>
      </c>
      <c r="H69" s="384">
        <v>9.6812857142857123</v>
      </c>
      <c r="I69" s="385">
        <v>11.281714285714287</v>
      </c>
      <c r="J69" s="581">
        <f>G69/G2</f>
        <v>4.7891821622850488E-4</v>
      </c>
      <c r="K69" s="582">
        <f>F69/F2</f>
        <v>2.2594249530748589E-4</v>
      </c>
      <c r="L69" s="589">
        <f>E69/G69</f>
        <v>0.31469366509225699</v>
      </c>
    </row>
    <row r="70" spans="1:12" ht="15" thickBot="1" x14ac:dyDescent="0.4">
      <c r="A70" s="362" t="s">
        <v>121</v>
      </c>
      <c r="B70" s="364">
        <v>455</v>
      </c>
      <c r="C70" s="364">
        <v>1035614.1</v>
      </c>
      <c r="D70" s="364">
        <v>176</v>
      </c>
      <c r="E70" s="364">
        <v>475555.5</v>
      </c>
      <c r="F70" s="365">
        <f t="shared" si="5"/>
        <v>631</v>
      </c>
      <c r="G70" s="366">
        <f t="shared" si="5"/>
        <v>1511169.6</v>
      </c>
      <c r="H70" s="301">
        <v>9.8324999999999996</v>
      </c>
      <c r="I70" s="302">
        <v>12.425000000000001</v>
      </c>
      <c r="J70" s="581"/>
      <c r="K70" s="582"/>
      <c r="L70" s="589"/>
    </row>
    <row r="71" spans="1:12" x14ac:dyDescent="0.35">
      <c r="A71" s="247" t="s">
        <v>122</v>
      </c>
      <c r="B71" s="282">
        <v>0</v>
      </c>
      <c r="C71" s="282">
        <v>0</v>
      </c>
      <c r="D71" s="282">
        <v>0</v>
      </c>
      <c r="E71" s="282">
        <v>0</v>
      </c>
      <c r="F71" s="294">
        <f t="shared" si="5"/>
        <v>0</v>
      </c>
      <c r="G71" s="309">
        <f t="shared" si="5"/>
        <v>0</v>
      </c>
      <c r="H71" s="310">
        <v>9.9350000000000005</v>
      </c>
      <c r="I71" s="386">
        <v>13.185</v>
      </c>
      <c r="J71" s="581"/>
      <c r="K71" s="582"/>
      <c r="L71" s="589"/>
    </row>
    <row r="72" spans="1:12" x14ac:dyDescent="0.35">
      <c r="A72" s="247" t="s">
        <v>123</v>
      </c>
      <c r="B72" s="282">
        <v>0</v>
      </c>
      <c r="C72" s="282">
        <v>0</v>
      </c>
      <c r="D72" s="282">
        <v>0</v>
      </c>
      <c r="E72" s="282">
        <v>0</v>
      </c>
      <c r="F72" s="294">
        <f t="shared" si="5"/>
        <v>0</v>
      </c>
      <c r="G72" s="309">
        <f t="shared" si="5"/>
        <v>0</v>
      </c>
      <c r="H72" s="310">
        <v>9.9350000000000005</v>
      </c>
      <c r="I72" s="386">
        <v>13.185</v>
      </c>
      <c r="J72" s="581"/>
      <c r="K72" s="582"/>
      <c r="L72" s="589"/>
    </row>
    <row r="73" spans="1:12" x14ac:dyDescent="0.35">
      <c r="A73" s="247" t="s">
        <v>124</v>
      </c>
      <c r="B73" s="282">
        <v>0</v>
      </c>
      <c r="C73" s="282">
        <v>0</v>
      </c>
      <c r="D73" s="282">
        <v>0</v>
      </c>
      <c r="E73" s="282">
        <v>0</v>
      </c>
      <c r="F73" s="294">
        <f t="shared" si="5"/>
        <v>0</v>
      </c>
      <c r="G73" s="309">
        <f t="shared" si="5"/>
        <v>0</v>
      </c>
      <c r="H73" s="310">
        <v>9.9350000000000005</v>
      </c>
      <c r="I73" s="386">
        <v>13.185</v>
      </c>
      <c r="J73" s="581"/>
      <c r="K73" s="582"/>
      <c r="L73" s="589"/>
    </row>
    <row r="74" spans="1:12" ht="15" thickBot="1" x14ac:dyDescent="0.4">
      <c r="A74" s="387" t="s">
        <v>125</v>
      </c>
      <c r="B74" s="388">
        <v>455</v>
      </c>
      <c r="C74" s="388">
        <v>1035614.1</v>
      </c>
      <c r="D74" s="388">
        <v>176</v>
      </c>
      <c r="E74" s="388">
        <v>475555.5</v>
      </c>
      <c r="F74" s="389">
        <f t="shared" si="5"/>
        <v>631</v>
      </c>
      <c r="G74" s="390">
        <f t="shared" si="5"/>
        <v>1511169.6</v>
      </c>
      <c r="H74" s="392">
        <v>9.5250000000000004</v>
      </c>
      <c r="I74" s="393">
        <v>10.145</v>
      </c>
      <c r="J74" s="587"/>
      <c r="K74" s="588"/>
      <c r="L74" s="590"/>
    </row>
    <row r="75" spans="1:12" x14ac:dyDescent="0.35">
      <c r="A75" s="2"/>
      <c r="B75" s="3"/>
      <c r="C75" s="3"/>
      <c r="D75" s="3"/>
      <c r="E75" s="3"/>
      <c r="F75" s="3"/>
      <c r="G75" s="3"/>
      <c r="H75" s="156"/>
      <c r="I75" s="156"/>
      <c r="J75" s="2"/>
      <c r="K75" s="2"/>
      <c r="L75" s="2"/>
    </row>
    <row r="76" spans="1:12" x14ac:dyDescent="0.35">
      <c r="A76" s="2"/>
      <c r="B76" s="3"/>
      <c r="C76" s="3"/>
      <c r="D76" s="3"/>
      <c r="E76" s="3"/>
      <c r="F76" s="3"/>
      <c r="G76" s="3"/>
      <c r="J76" s="2"/>
      <c r="K76" s="2"/>
      <c r="L76" s="2"/>
    </row>
    <row r="77" spans="1:12" x14ac:dyDescent="0.35">
      <c r="A77" s="2"/>
      <c r="B77" s="3"/>
      <c r="C77" s="3"/>
      <c r="D77" s="3"/>
      <c r="E77" s="3"/>
      <c r="F77" s="3"/>
      <c r="G77" s="3"/>
      <c r="H77" s="156"/>
      <c r="I77" s="156"/>
      <c r="J77" s="2"/>
      <c r="K77" s="2"/>
      <c r="L77" s="2"/>
    </row>
    <row r="78" spans="1:12" x14ac:dyDescent="0.35">
      <c r="A78" s="2"/>
      <c r="B78" s="3"/>
      <c r="C78" s="3"/>
      <c r="D78" s="3"/>
      <c r="E78" s="3"/>
      <c r="F78" s="3"/>
      <c r="G78" s="3"/>
      <c r="H78" s="156"/>
      <c r="I78" s="156"/>
      <c r="J78" s="2"/>
      <c r="K78" s="2"/>
      <c r="L78" s="2"/>
    </row>
    <row r="79" spans="1:12" x14ac:dyDescent="0.35">
      <c r="A79" s="2"/>
      <c r="B79" s="3"/>
      <c r="C79" s="3"/>
      <c r="D79" s="3"/>
      <c r="E79" s="3"/>
      <c r="F79" s="3"/>
      <c r="G79" s="3"/>
      <c r="H79" s="156"/>
      <c r="I79" s="156"/>
      <c r="J79" s="2"/>
      <c r="K79" s="2"/>
      <c r="L79" s="2"/>
    </row>
    <row r="80" spans="1:12" x14ac:dyDescent="0.35">
      <c r="A80" s="2"/>
      <c r="B80" s="3"/>
      <c r="C80" s="3"/>
      <c r="D80" s="3"/>
      <c r="E80" s="3"/>
      <c r="F80" s="3"/>
      <c r="G80" s="3"/>
      <c r="H80" s="156"/>
      <c r="I80" s="156"/>
      <c r="J80" s="2"/>
      <c r="K80" s="2"/>
      <c r="L80" s="2"/>
    </row>
    <row r="81" spans="1:12" x14ac:dyDescent="0.35">
      <c r="A81" s="2"/>
      <c r="B81" s="3"/>
      <c r="C81" s="3"/>
      <c r="D81" s="3"/>
      <c r="E81" s="3"/>
      <c r="F81" s="3"/>
      <c r="G81" s="3"/>
      <c r="H81" s="156"/>
      <c r="I81" s="156"/>
      <c r="J81" s="2"/>
      <c r="K81" s="2"/>
      <c r="L81" s="2"/>
    </row>
    <row r="82" spans="1:12" x14ac:dyDescent="0.35">
      <c r="H82" s="156"/>
      <c r="I82" s="156"/>
    </row>
    <row r="83" spans="1:12" x14ac:dyDescent="0.35">
      <c r="H83" s="147"/>
      <c r="I83" s="147"/>
    </row>
    <row r="84" spans="1:12" x14ac:dyDescent="0.35">
      <c r="H84" s="147"/>
      <c r="I84" s="147"/>
    </row>
    <row r="85" spans="1:12" x14ac:dyDescent="0.35">
      <c r="H85" s="147"/>
      <c r="I85" s="147"/>
    </row>
    <row r="86" spans="1:12" x14ac:dyDescent="0.35">
      <c r="H86" s="147"/>
      <c r="I86" s="147"/>
    </row>
    <row r="87" spans="1:12" x14ac:dyDescent="0.35">
      <c r="H87" s="147"/>
      <c r="I87" s="147"/>
    </row>
    <row r="88" spans="1:12" x14ac:dyDescent="0.35">
      <c r="H88" s="147"/>
      <c r="I88" s="147"/>
    </row>
    <row r="89" spans="1:12" x14ac:dyDescent="0.35">
      <c r="H89" s="147"/>
      <c r="I89" s="147"/>
    </row>
  </sheetData>
  <mergeCells count="21">
    <mergeCell ref="J58:J68"/>
    <mergeCell ref="K58:K68"/>
    <mergeCell ref="L58:L68"/>
    <mergeCell ref="J69:J74"/>
    <mergeCell ref="K69:K74"/>
    <mergeCell ref="L69:L74"/>
    <mergeCell ref="J36:J46"/>
    <mergeCell ref="K36:K46"/>
    <mergeCell ref="L36:L46"/>
    <mergeCell ref="J47:J57"/>
    <mergeCell ref="K47:K57"/>
    <mergeCell ref="L47:L57"/>
    <mergeCell ref="J25:J35"/>
    <mergeCell ref="K25:K35"/>
    <mergeCell ref="L25:L35"/>
    <mergeCell ref="J3:J13"/>
    <mergeCell ref="K3:K13"/>
    <mergeCell ref="L3:L13"/>
    <mergeCell ref="J14:J24"/>
    <mergeCell ref="K14:K24"/>
    <mergeCell ref="L14:L24"/>
  </mergeCells>
  <pageMargins left="0.7" right="0.7" top="0.75" bottom="0.75" header="0.3" footer="0.3"/>
  <pageSetup scale="5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BD5AB-14BF-43B9-972F-74CD5716A5D1}">
  <sheetPr>
    <tabColor theme="3" tint="-0.249977111117893"/>
    <pageSetUpPr fitToPage="1"/>
  </sheetPr>
  <dimension ref="A1:N74"/>
  <sheetViews>
    <sheetView zoomScaleNormal="100" workbookViewId="0">
      <selection activeCell="K3" sqref="K3:K13"/>
    </sheetView>
  </sheetViews>
  <sheetFormatPr defaultRowHeight="14.5" x14ac:dyDescent="0.35"/>
  <cols>
    <col min="1" max="1" width="17.453125" customWidth="1"/>
    <col min="2" max="2" width="13.1796875" style="1" customWidth="1"/>
    <col min="3" max="3" width="14.453125" style="1" customWidth="1"/>
    <col min="4" max="4" width="13.1796875" style="1" customWidth="1"/>
    <col min="5" max="5" width="14.1796875" style="1" customWidth="1"/>
    <col min="6" max="6" width="11.453125" style="1" customWidth="1"/>
    <col min="7" max="9" width="12.81640625" style="1" customWidth="1"/>
    <col min="10" max="10" width="11.54296875" customWidth="1"/>
    <col min="11" max="11" width="10.6328125" customWidth="1"/>
    <col min="12" max="12" width="12.08984375" customWidth="1"/>
    <col min="14" max="14" width="16.81640625" bestFit="1" customWidth="1"/>
  </cols>
  <sheetData>
    <row r="1" spans="1:14" ht="44" thickBot="1" x14ac:dyDescent="0.4">
      <c r="A1" s="523">
        <v>2019</v>
      </c>
      <c r="B1" s="524" t="s">
        <v>16</v>
      </c>
      <c r="C1" s="524" t="s">
        <v>17</v>
      </c>
      <c r="D1" s="524" t="s">
        <v>89</v>
      </c>
      <c r="E1" s="524" t="s">
        <v>90</v>
      </c>
      <c r="F1" s="524" t="s">
        <v>7</v>
      </c>
      <c r="G1" s="524" t="s">
        <v>6</v>
      </c>
      <c r="H1" s="524" t="s">
        <v>129</v>
      </c>
      <c r="I1" s="524" t="s">
        <v>130</v>
      </c>
      <c r="J1" s="525" t="s">
        <v>177</v>
      </c>
      <c r="K1" s="525" t="s">
        <v>8</v>
      </c>
      <c r="L1" s="526" t="s">
        <v>91</v>
      </c>
    </row>
    <row r="2" spans="1:14" ht="15" thickBot="1" x14ac:dyDescent="0.4">
      <c r="A2" s="353" t="s">
        <v>13</v>
      </c>
      <c r="B2" s="354">
        <v>1453773</v>
      </c>
      <c r="C2" s="354">
        <f>C3+C14+C25+C36+C47+C58+C69</f>
        <v>873592320.20000005</v>
      </c>
      <c r="D2" s="354">
        <v>1372743</v>
      </c>
      <c r="E2" s="354">
        <f>E3+E14+E25+E36+E47+E58+E69</f>
        <v>2332574789.7000003</v>
      </c>
      <c r="F2" s="355">
        <f>B2+D2</f>
        <v>2826516</v>
      </c>
      <c r="G2" s="356">
        <f>C2+E2</f>
        <v>3206167109.9000006</v>
      </c>
      <c r="H2" s="357">
        <v>10.658319672131141</v>
      </c>
      <c r="I2" s="357">
        <v>11.754629032258064</v>
      </c>
      <c r="J2" s="614">
        <f>SUM(J3:J68)</f>
        <v>0.99952458466831184</v>
      </c>
      <c r="K2" s="615">
        <f>SUM(K3:K68)</f>
        <v>0.99977463421399348</v>
      </c>
      <c r="L2" s="615">
        <f>E2/G2</f>
        <v>0.72752751486267742</v>
      </c>
      <c r="N2" s="572"/>
    </row>
    <row r="3" spans="1:14" ht="15" thickBot="1" x14ac:dyDescent="0.4">
      <c r="A3" s="527" t="s">
        <v>2</v>
      </c>
      <c r="B3" s="528">
        <v>1161954</v>
      </c>
      <c r="C3" s="528">
        <v>516098530.39999998</v>
      </c>
      <c r="D3" s="528">
        <v>1026736</v>
      </c>
      <c r="E3" s="528">
        <v>490631372.10000002</v>
      </c>
      <c r="F3" s="528">
        <f>B3+D3</f>
        <v>2188690</v>
      </c>
      <c r="G3" s="528">
        <f>C3+E3</f>
        <v>1006729902.5</v>
      </c>
      <c r="H3" s="374">
        <v>11.477928571428569</v>
      </c>
      <c r="I3" s="375">
        <v>11.699857142857141</v>
      </c>
      <c r="J3" s="578">
        <f>G3/G$2</f>
        <v>0.31399795082153392</v>
      </c>
      <c r="K3" s="580">
        <f>F3/F2</f>
        <v>0.77434198143580291</v>
      </c>
      <c r="L3" s="580">
        <f>E3/G3</f>
        <v>0.48735154372748951</v>
      </c>
      <c r="N3" s="573"/>
    </row>
    <row r="4" spans="1:14" ht="15" thickBot="1" x14ac:dyDescent="0.4">
      <c r="A4" s="362" t="s">
        <v>121</v>
      </c>
      <c r="B4" s="364">
        <v>540015</v>
      </c>
      <c r="C4" s="364">
        <v>236223915.40000001</v>
      </c>
      <c r="D4" s="364">
        <v>577614</v>
      </c>
      <c r="E4" s="364">
        <v>265077203.09999999</v>
      </c>
      <c r="F4" s="364">
        <f t="shared" ref="F4:G19" si="0">B4+D4</f>
        <v>1117629</v>
      </c>
      <c r="G4" s="367">
        <f t="shared" si="0"/>
        <v>501301118.5</v>
      </c>
      <c r="H4" s="283">
        <v>11.010999999999999</v>
      </c>
      <c r="I4" s="284">
        <v>10.58975</v>
      </c>
      <c r="J4" s="578"/>
      <c r="K4" s="580"/>
      <c r="L4" s="580"/>
    </row>
    <row r="5" spans="1:14" x14ac:dyDescent="0.35">
      <c r="A5" s="247" t="s">
        <v>122</v>
      </c>
      <c r="B5" s="282">
        <v>369797</v>
      </c>
      <c r="C5" s="282">
        <v>157306853</v>
      </c>
      <c r="D5" s="282">
        <v>249196</v>
      </c>
      <c r="E5" s="282">
        <v>125121074</v>
      </c>
      <c r="F5" s="282">
        <f t="shared" si="0"/>
        <v>618993</v>
      </c>
      <c r="G5" s="282">
        <f t="shared" si="0"/>
        <v>282427927</v>
      </c>
      <c r="H5" s="285">
        <v>11.356999999999999</v>
      </c>
      <c r="I5" s="286">
        <v>10.836</v>
      </c>
      <c r="J5" s="578"/>
      <c r="K5" s="580"/>
      <c r="L5" s="580"/>
    </row>
    <row r="6" spans="1:14" x14ac:dyDescent="0.35">
      <c r="A6" s="247" t="s">
        <v>123</v>
      </c>
      <c r="B6" s="282">
        <v>9323</v>
      </c>
      <c r="C6" s="282">
        <v>2470483</v>
      </c>
      <c r="D6" s="282">
        <v>35094</v>
      </c>
      <c r="E6" s="282">
        <v>11551434</v>
      </c>
      <c r="F6" s="282">
        <f t="shared" si="0"/>
        <v>44417</v>
      </c>
      <c r="G6" s="282">
        <f t="shared" si="0"/>
        <v>14021917</v>
      </c>
      <c r="H6" s="285">
        <v>11.356999999999999</v>
      </c>
      <c r="I6" s="286">
        <v>10.836</v>
      </c>
      <c r="J6" s="578"/>
      <c r="K6" s="580"/>
      <c r="L6" s="580"/>
    </row>
    <row r="7" spans="1:14" x14ac:dyDescent="0.35">
      <c r="A7" s="247" t="s">
        <v>124</v>
      </c>
      <c r="B7" s="282">
        <v>52954</v>
      </c>
      <c r="C7" s="282">
        <v>23673668</v>
      </c>
      <c r="D7" s="282">
        <v>247712</v>
      </c>
      <c r="E7" s="282">
        <v>106556455</v>
      </c>
      <c r="F7" s="282">
        <f t="shared" si="0"/>
        <v>300666</v>
      </c>
      <c r="G7" s="282">
        <f t="shared" si="0"/>
        <v>130230123</v>
      </c>
      <c r="H7" s="285">
        <v>11.356999999999999</v>
      </c>
      <c r="I7" s="286">
        <v>10.836</v>
      </c>
      <c r="J7" s="578"/>
      <c r="K7" s="580"/>
      <c r="L7" s="580"/>
    </row>
    <row r="8" spans="1:14" ht="15" thickBot="1" x14ac:dyDescent="0.4">
      <c r="A8" s="247" t="s">
        <v>125</v>
      </c>
      <c r="B8" s="282">
        <v>107941</v>
      </c>
      <c r="C8" s="282">
        <v>52772911.400000006</v>
      </c>
      <c r="D8" s="282">
        <v>45612</v>
      </c>
      <c r="E8" s="282">
        <v>21848240.100000001</v>
      </c>
      <c r="F8" s="282">
        <f t="shared" si="0"/>
        <v>153553</v>
      </c>
      <c r="G8" s="282">
        <f t="shared" si="0"/>
        <v>74621151.5</v>
      </c>
      <c r="H8" s="285">
        <v>9.9730000000000008</v>
      </c>
      <c r="I8" s="286">
        <v>9.8510000000000009</v>
      </c>
      <c r="J8" s="578"/>
      <c r="K8" s="580"/>
      <c r="L8" s="580"/>
    </row>
    <row r="9" spans="1:14" ht="15" thickBot="1" x14ac:dyDescent="0.4">
      <c r="A9" s="363" t="s">
        <v>126</v>
      </c>
      <c r="B9" s="364">
        <v>606310</v>
      </c>
      <c r="C9" s="364">
        <v>273279706</v>
      </c>
      <c r="D9" s="364">
        <v>443037</v>
      </c>
      <c r="E9" s="364">
        <v>222134307</v>
      </c>
      <c r="F9" s="364">
        <f>B9+D9</f>
        <v>1049347</v>
      </c>
      <c r="G9" s="367">
        <f t="shared" si="0"/>
        <v>495414013</v>
      </c>
      <c r="H9" s="285">
        <v>12.337999999999999</v>
      </c>
      <c r="I9" s="286">
        <v>13.819999999999999</v>
      </c>
      <c r="J9" s="578"/>
      <c r="K9" s="580"/>
      <c r="L9" s="580"/>
    </row>
    <row r="10" spans="1:14" x14ac:dyDescent="0.35">
      <c r="A10" s="249" t="s">
        <v>127</v>
      </c>
      <c r="B10" s="287">
        <v>603676</v>
      </c>
      <c r="C10" s="287">
        <v>271861958</v>
      </c>
      <c r="D10" s="287">
        <v>421773</v>
      </c>
      <c r="E10" s="287">
        <v>209792565</v>
      </c>
      <c r="F10" s="287">
        <f t="shared" ref="F10:F11" si="1">B10+D10</f>
        <v>1025449</v>
      </c>
      <c r="G10" s="287">
        <f t="shared" si="0"/>
        <v>481654523</v>
      </c>
      <c r="H10" s="285">
        <v>12.337999999999999</v>
      </c>
      <c r="I10" s="286">
        <v>13.82</v>
      </c>
      <c r="J10" s="578"/>
      <c r="K10" s="580"/>
      <c r="L10" s="580"/>
    </row>
    <row r="11" spans="1:14" ht="15" thickBot="1" x14ac:dyDescent="0.4">
      <c r="A11" s="249" t="s">
        <v>128</v>
      </c>
      <c r="B11" s="287">
        <v>2634</v>
      </c>
      <c r="C11" s="287">
        <v>1417748</v>
      </c>
      <c r="D11" s="287">
        <v>21264</v>
      </c>
      <c r="E11" s="287">
        <v>12341742</v>
      </c>
      <c r="F11" s="287">
        <f t="shared" si="1"/>
        <v>23898</v>
      </c>
      <c r="G11" s="287">
        <f t="shared" si="0"/>
        <v>13759490</v>
      </c>
      <c r="H11" s="285">
        <v>12.337999999999999</v>
      </c>
      <c r="I11" s="286">
        <v>13.82</v>
      </c>
      <c r="J11" s="578"/>
      <c r="K11" s="580"/>
      <c r="L11" s="580"/>
    </row>
    <row r="12" spans="1:14" ht="15" thickBot="1" x14ac:dyDescent="0.4">
      <c r="A12" s="363" t="s">
        <v>94</v>
      </c>
      <c r="B12" s="364">
        <v>15629</v>
      </c>
      <c r="C12" s="364">
        <v>6594909</v>
      </c>
      <c r="D12" s="364">
        <v>6085</v>
      </c>
      <c r="E12" s="364">
        <v>3419862</v>
      </c>
      <c r="F12" s="364">
        <f t="shared" si="0"/>
        <v>21714</v>
      </c>
      <c r="G12" s="367">
        <f t="shared" si="0"/>
        <v>10014771</v>
      </c>
      <c r="H12" s="285">
        <v>10.913</v>
      </c>
      <c r="I12" s="286">
        <v>9.98</v>
      </c>
      <c r="J12" s="578"/>
      <c r="K12" s="580"/>
      <c r="L12" s="580"/>
    </row>
    <row r="13" spans="1:14" ht="15" thickBot="1" x14ac:dyDescent="0.4">
      <c r="A13" s="249" t="s">
        <v>120</v>
      </c>
      <c r="B13" s="287">
        <v>15629</v>
      </c>
      <c r="C13" s="287">
        <v>6594909</v>
      </c>
      <c r="D13" s="287">
        <v>6085</v>
      </c>
      <c r="E13" s="287">
        <v>3419862</v>
      </c>
      <c r="F13" s="287">
        <f t="shared" si="0"/>
        <v>21714</v>
      </c>
      <c r="G13" s="287">
        <f t="shared" si="0"/>
        <v>10014771</v>
      </c>
      <c r="H13" s="288">
        <v>10.913</v>
      </c>
      <c r="I13" s="289">
        <v>9.98</v>
      </c>
      <c r="J13" s="578"/>
      <c r="K13" s="580"/>
      <c r="L13" s="580"/>
    </row>
    <row r="14" spans="1:14" ht="15" thickBot="1" x14ac:dyDescent="0.4">
      <c r="A14" s="527" t="s">
        <v>3</v>
      </c>
      <c r="B14" s="528">
        <v>129396</v>
      </c>
      <c r="C14" s="528">
        <v>60553008</v>
      </c>
      <c r="D14" s="528">
        <v>132661</v>
      </c>
      <c r="E14" s="528">
        <v>60024307</v>
      </c>
      <c r="F14" s="529">
        <f t="shared" si="0"/>
        <v>262057</v>
      </c>
      <c r="G14" s="529">
        <f t="shared" si="0"/>
        <v>120577315</v>
      </c>
      <c r="H14" s="376">
        <v>11.531666666666665</v>
      </c>
      <c r="I14" s="377">
        <v>11.677249999999999</v>
      </c>
      <c r="J14" s="578">
        <f>G14/G2</f>
        <v>3.7607932109240801E-2</v>
      </c>
      <c r="K14" s="580">
        <f>F14/F2</f>
        <v>9.2713786159356604E-2</v>
      </c>
      <c r="L14" s="580">
        <f>E14/G14</f>
        <v>0.49780762658382299</v>
      </c>
    </row>
    <row r="15" spans="1:14" ht="15" thickBot="1" x14ac:dyDescent="0.4">
      <c r="A15" s="362" t="s">
        <v>121</v>
      </c>
      <c r="B15" s="364">
        <v>58675</v>
      </c>
      <c r="C15" s="364">
        <v>27084965</v>
      </c>
      <c r="D15" s="364">
        <v>68207</v>
      </c>
      <c r="E15" s="364">
        <v>29885323</v>
      </c>
      <c r="F15" s="365">
        <f t="shared" si="0"/>
        <v>126882</v>
      </c>
      <c r="G15" s="366">
        <f t="shared" si="0"/>
        <v>56970288</v>
      </c>
      <c r="H15" s="292">
        <v>11.159285714285714</v>
      </c>
      <c r="I15" s="293">
        <v>10.695285714285715</v>
      </c>
      <c r="J15" s="578"/>
      <c r="K15" s="580"/>
      <c r="L15" s="580"/>
    </row>
    <row r="16" spans="1:14" x14ac:dyDescent="0.35">
      <c r="A16" s="247" t="s">
        <v>122</v>
      </c>
      <c r="B16" s="282">
        <v>31362</v>
      </c>
      <c r="C16" s="282">
        <v>12545386</v>
      </c>
      <c r="D16" s="282">
        <v>25596</v>
      </c>
      <c r="E16" s="282">
        <v>10493451</v>
      </c>
      <c r="F16" s="294">
        <f t="shared" si="0"/>
        <v>56958</v>
      </c>
      <c r="G16" s="294">
        <f t="shared" si="0"/>
        <v>23038837</v>
      </c>
      <c r="H16" s="285">
        <v>11.356999999999999</v>
      </c>
      <c r="I16" s="286">
        <v>10.836</v>
      </c>
      <c r="J16" s="578"/>
      <c r="K16" s="580"/>
      <c r="L16" s="580"/>
    </row>
    <row r="17" spans="1:12" x14ac:dyDescent="0.35">
      <c r="A17" s="247" t="s">
        <v>123</v>
      </c>
      <c r="B17" s="282">
        <v>375</v>
      </c>
      <c r="C17" s="282">
        <v>112492</v>
      </c>
      <c r="D17" s="282">
        <v>2360</v>
      </c>
      <c r="E17" s="282">
        <v>775780</v>
      </c>
      <c r="F17" s="294">
        <f t="shared" si="0"/>
        <v>2735</v>
      </c>
      <c r="G17" s="294">
        <f t="shared" si="0"/>
        <v>888272</v>
      </c>
      <c r="H17" s="285">
        <v>11.356999999999999</v>
      </c>
      <c r="I17" s="286">
        <v>10.836</v>
      </c>
      <c r="J17" s="578"/>
      <c r="K17" s="580"/>
      <c r="L17" s="580"/>
    </row>
    <row r="18" spans="1:12" x14ac:dyDescent="0.35">
      <c r="A18" s="247" t="s">
        <v>124</v>
      </c>
      <c r="B18" s="282">
        <v>6257</v>
      </c>
      <c r="C18" s="282">
        <v>2868095</v>
      </c>
      <c r="D18" s="282">
        <v>25000</v>
      </c>
      <c r="E18" s="282">
        <v>11237862</v>
      </c>
      <c r="F18" s="294">
        <f t="shared" si="0"/>
        <v>31257</v>
      </c>
      <c r="G18" s="294">
        <f t="shared" si="0"/>
        <v>14105957</v>
      </c>
      <c r="H18" s="285">
        <v>11.356999999999999</v>
      </c>
      <c r="I18" s="286">
        <v>10.836</v>
      </c>
      <c r="J18" s="578"/>
      <c r="K18" s="580"/>
      <c r="L18" s="580"/>
    </row>
    <row r="19" spans="1:12" ht="15" thickBot="1" x14ac:dyDescent="0.4">
      <c r="A19" s="247" t="s">
        <v>125</v>
      </c>
      <c r="B19" s="282">
        <v>20681</v>
      </c>
      <c r="C19" s="282">
        <v>11558992</v>
      </c>
      <c r="D19" s="282">
        <v>15251</v>
      </c>
      <c r="E19" s="282">
        <v>7378230</v>
      </c>
      <c r="F19" s="294">
        <f t="shared" si="0"/>
        <v>35932</v>
      </c>
      <c r="G19" s="294">
        <f t="shared" si="0"/>
        <v>18937222</v>
      </c>
      <c r="H19" s="285">
        <v>9.9730000000000008</v>
      </c>
      <c r="I19" s="286">
        <v>9.8510000000000009</v>
      </c>
      <c r="J19" s="578"/>
      <c r="K19" s="580"/>
      <c r="L19" s="580"/>
    </row>
    <row r="20" spans="1:12" ht="15" thickBot="1" x14ac:dyDescent="0.4">
      <c r="A20" s="362" t="s">
        <v>126</v>
      </c>
      <c r="B20" s="364">
        <v>68065</v>
      </c>
      <c r="C20" s="364">
        <v>32320928</v>
      </c>
      <c r="D20" s="364">
        <v>63310</v>
      </c>
      <c r="E20" s="364">
        <v>29584276</v>
      </c>
      <c r="F20" s="365">
        <f t="shared" ref="F20:G31" si="2">B20+D20</f>
        <v>131375</v>
      </c>
      <c r="G20" s="366">
        <f t="shared" si="2"/>
        <v>61905204</v>
      </c>
      <c r="H20" s="292">
        <v>12.337999999999999</v>
      </c>
      <c r="I20" s="293">
        <v>13.82</v>
      </c>
      <c r="J20" s="578"/>
      <c r="K20" s="580"/>
      <c r="L20" s="580"/>
    </row>
    <row r="21" spans="1:12" x14ac:dyDescent="0.35">
      <c r="A21" s="248" t="s">
        <v>127</v>
      </c>
      <c r="B21" s="282">
        <v>68042</v>
      </c>
      <c r="C21" s="282">
        <v>32308809</v>
      </c>
      <c r="D21" s="282">
        <v>63193</v>
      </c>
      <c r="E21" s="282">
        <v>29512411</v>
      </c>
      <c r="F21" s="294">
        <f t="shared" si="2"/>
        <v>131235</v>
      </c>
      <c r="G21" s="294">
        <f t="shared" si="2"/>
        <v>61821220</v>
      </c>
      <c r="H21" s="285">
        <v>12.337999999999999</v>
      </c>
      <c r="I21" s="286">
        <v>13.82</v>
      </c>
      <c r="J21" s="578"/>
      <c r="K21" s="580"/>
      <c r="L21" s="580"/>
    </row>
    <row r="22" spans="1:12" ht="15" thickBot="1" x14ac:dyDescent="0.4">
      <c r="A22" s="248" t="s">
        <v>128</v>
      </c>
      <c r="B22" s="282">
        <v>23</v>
      </c>
      <c r="C22" s="282">
        <v>12119</v>
      </c>
      <c r="D22" s="282">
        <v>117</v>
      </c>
      <c r="E22" s="282">
        <v>71865</v>
      </c>
      <c r="F22" s="294">
        <f t="shared" si="2"/>
        <v>140</v>
      </c>
      <c r="G22" s="294">
        <f t="shared" si="2"/>
        <v>83984</v>
      </c>
      <c r="H22" s="285">
        <v>12.337999999999999</v>
      </c>
      <c r="I22" s="286">
        <v>13.82</v>
      </c>
      <c r="J22" s="578"/>
      <c r="K22" s="580"/>
      <c r="L22" s="580"/>
    </row>
    <row r="23" spans="1:12" ht="15" thickBot="1" x14ac:dyDescent="0.4">
      <c r="A23" s="363" t="s">
        <v>94</v>
      </c>
      <c r="B23" s="364">
        <v>2656</v>
      </c>
      <c r="C23" s="364">
        <v>1147115</v>
      </c>
      <c r="D23" s="364">
        <v>1144</v>
      </c>
      <c r="E23" s="364">
        <v>554708</v>
      </c>
      <c r="F23" s="365">
        <f t="shared" si="2"/>
        <v>3800</v>
      </c>
      <c r="G23" s="366">
        <f t="shared" si="2"/>
        <v>1701823</v>
      </c>
      <c r="H23" s="292">
        <v>10.913</v>
      </c>
      <c r="I23" s="293">
        <v>9.98</v>
      </c>
      <c r="J23" s="578"/>
      <c r="K23" s="580"/>
      <c r="L23" s="580"/>
    </row>
    <row r="24" spans="1:12" ht="15" thickBot="1" x14ac:dyDescent="0.4">
      <c r="A24" s="249" t="s">
        <v>120</v>
      </c>
      <c r="B24" s="287">
        <v>2656</v>
      </c>
      <c r="C24" s="287">
        <v>1147115</v>
      </c>
      <c r="D24" s="287">
        <v>1144</v>
      </c>
      <c r="E24" s="287">
        <v>554708</v>
      </c>
      <c r="F24" s="296">
        <f t="shared" si="2"/>
        <v>3800</v>
      </c>
      <c r="G24" s="296">
        <f t="shared" si="2"/>
        <v>1701823</v>
      </c>
      <c r="H24" s="285">
        <v>10.913</v>
      </c>
      <c r="I24" s="286">
        <v>9.98</v>
      </c>
      <c r="J24" s="578"/>
      <c r="K24" s="580"/>
      <c r="L24" s="580"/>
    </row>
    <row r="25" spans="1:12" ht="15" thickBot="1" x14ac:dyDescent="0.4">
      <c r="A25" s="527" t="s">
        <v>105</v>
      </c>
      <c r="B25" s="528">
        <v>139642</v>
      </c>
      <c r="C25" s="528">
        <v>103260505.2</v>
      </c>
      <c r="D25" s="528">
        <v>164501</v>
      </c>
      <c r="E25" s="528">
        <v>209720538.90000001</v>
      </c>
      <c r="F25" s="529">
        <f t="shared" si="2"/>
        <v>304143</v>
      </c>
      <c r="G25" s="530">
        <f t="shared" si="2"/>
        <v>312981044.10000002</v>
      </c>
      <c r="H25" s="379">
        <v>10.667967741935479</v>
      </c>
      <c r="I25" s="378">
        <v>12.366451612903235</v>
      </c>
      <c r="J25" s="578">
        <f>G25/G2</f>
        <v>9.7618443883844164E-2</v>
      </c>
      <c r="K25" s="580">
        <f>F25/F2</f>
        <v>0.10760349490326607</v>
      </c>
      <c r="L25" s="580">
        <f>E25/G25</f>
        <v>0.67007425163101109</v>
      </c>
    </row>
    <row r="26" spans="1:12" ht="15" thickBot="1" x14ac:dyDescent="0.4">
      <c r="A26" s="363" t="s">
        <v>121</v>
      </c>
      <c r="B26" s="364">
        <v>61010</v>
      </c>
      <c r="C26" s="364">
        <v>42902140.200000003</v>
      </c>
      <c r="D26" s="364">
        <v>88072</v>
      </c>
      <c r="E26" s="364">
        <v>118467908.90000001</v>
      </c>
      <c r="F26" s="365">
        <f t="shared" si="2"/>
        <v>149082</v>
      </c>
      <c r="G26" s="366">
        <f t="shared" si="2"/>
        <v>161370049.10000002</v>
      </c>
      <c r="H26" s="298">
        <v>10.744199999999999</v>
      </c>
      <c r="I26" s="293">
        <v>12.577000000000002</v>
      </c>
      <c r="J26" s="578"/>
      <c r="K26" s="580"/>
      <c r="L26" s="580"/>
    </row>
    <row r="27" spans="1:12" x14ac:dyDescent="0.35">
      <c r="A27" s="249" t="s">
        <v>122</v>
      </c>
      <c r="B27" s="287">
        <v>42435</v>
      </c>
      <c r="C27" s="287">
        <v>18817691</v>
      </c>
      <c r="D27" s="287">
        <v>33345</v>
      </c>
      <c r="E27" s="287">
        <v>23758416</v>
      </c>
      <c r="F27" s="296">
        <f t="shared" si="2"/>
        <v>75780</v>
      </c>
      <c r="G27" s="299">
        <f t="shared" si="2"/>
        <v>42576107</v>
      </c>
      <c r="H27" s="300">
        <v>10.840999999999998</v>
      </c>
      <c r="I27" s="286">
        <v>13.185</v>
      </c>
      <c r="J27" s="578"/>
      <c r="K27" s="580"/>
      <c r="L27" s="580"/>
    </row>
    <row r="28" spans="1:12" x14ac:dyDescent="0.35">
      <c r="A28" s="249" t="s">
        <v>123</v>
      </c>
      <c r="B28" s="287">
        <v>552</v>
      </c>
      <c r="C28" s="287">
        <v>338338</v>
      </c>
      <c r="D28" s="287">
        <v>5038</v>
      </c>
      <c r="E28" s="287">
        <v>3580791</v>
      </c>
      <c r="F28" s="296">
        <f t="shared" si="2"/>
        <v>5590</v>
      </c>
      <c r="G28" s="299">
        <f t="shared" si="2"/>
        <v>3919129</v>
      </c>
      <c r="H28" s="300">
        <v>10.840999999999999</v>
      </c>
      <c r="I28" s="286">
        <v>13.185</v>
      </c>
      <c r="J28" s="578"/>
      <c r="K28" s="580"/>
      <c r="L28" s="580"/>
    </row>
    <row r="29" spans="1:12" x14ac:dyDescent="0.35">
      <c r="A29" s="249" t="s">
        <v>124</v>
      </c>
      <c r="B29" s="287">
        <v>7017</v>
      </c>
      <c r="C29" s="287">
        <v>8822156</v>
      </c>
      <c r="D29" s="287">
        <v>39533</v>
      </c>
      <c r="E29" s="287">
        <v>64312805</v>
      </c>
      <c r="F29" s="296">
        <f t="shared" si="2"/>
        <v>46550</v>
      </c>
      <c r="G29" s="299">
        <f t="shared" si="2"/>
        <v>73134961</v>
      </c>
      <c r="H29" s="300">
        <v>10.840999999999999</v>
      </c>
      <c r="I29" s="286">
        <v>13.185</v>
      </c>
      <c r="J29" s="578"/>
      <c r="K29" s="580"/>
      <c r="L29" s="580"/>
    </row>
    <row r="30" spans="1:12" ht="15" thickBot="1" x14ac:dyDescent="0.4">
      <c r="A30" s="249" t="s">
        <v>125</v>
      </c>
      <c r="B30" s="287">
        <v>11006</v>
      </c>
      <c r="C30" s="287">
        <v>14923955.199999999</v>
      </c>
      <c r="D30" s="287">
        <v>10156</v>
      </c>
      <c r="E30" s="287">
        <v>26815896.899999999</v>
      </c>
      <c r="F30" s="296">
        <f t="shared" si="2"/>
        <v>21162</v>
      </c>
      <c r="G30" s="299">
        <f t="shared" si="2"/>
        <v>41739852.099999994</v>
      </c>
      <c r="H30" s="300">
        <v>10.356999999999999</v>
      </c>
      <c r="I30" s="286">
        <v>10.145</v>
      </c>
      <c r="J30" s="578"/>
      <c r="K30" s="580"/>
      <c r="L30" s="580"/>
    </row>
    <row r="31" spans="1:12" ht="15" thickBot="1" x14ac:dyDescent="0.4">
      <c r="A31" s="363" t="s">
        <v>126</v>
      </c>
      <c r="B31" s="364">
        <v>77005</v>
      </c>
      <c r="C31" s="364">
        <v>60095328</v>
      </c>
      <c r="D31" s="364">
        <v>75859</v>
      </c>
      <c r="E31" s="364">
        <v>91103668</v>
      </c>
      <c r="F31" s="365">
        <f t="shared" si="2"/>
        <v>152864</v>
      </c>
      <c r="G31" s="366">
        <f t="shared" si="2"/>
        <v>151198996</v>
      </c>
      <c r="H31" s="300">
        <v>10.491</v>
      </c>
      <c r="I31" s="286">
        <v>12.183999999999999</v>
      </c>
      <c r="J31" s="578"/>
      <c r="K31" s="580"/>
      <c r="L31" s="580"/>
    </row>
    <row r="32" spans="1:12" x14ac:dyDescent="0.35">
      <c r="A32" s="249" t="s">
        <v>127</v>
      </c>
      <c r="B32" s="287">
        <v>76820</v>
      </c>
      <c r="C32" s="287">
        <v>59984711</v>
      </c>
      <c r="D32" s="287">
        <v>74479</v>
      </c>
      <c r="E32" s="287">
        <v>89571726</v>
      </c>
      <c r="F32" s="296">
        <f t="shared" ref="F32:G47" si="3">B32+D32</f>
        <v>151299</v>
      </c>
      <c r="G32" s="299">
        <f t="shared" si="3"/>
        <v>149556437</v>
      </c>
      <c r="H32" s="300">
        <v>10.491</v>
      </c>
      <c r="I32" s="286">
        <v>12.183999999999999</v>
      </c>
      <c r="J32" s="578"/>
      <c r="K32" s="580"/>
      <c r="L32" s="580"/>
    </row>
    <row r="33" spans="1:12" ht="15" thickBot="1" x14ac:dyDescent="0.4">
      <c r="A33" s="249" t="s">
        <v>128</v>
      </c>
      <c r="B33" s="287">
        <v>185</v>
      </c>
      <c r="C33" s="287">
        <v>110617</v>
      </c>
      <c r="D33" s="287">
        <v>1380</v>
      </c>
      <c r="E33" s="287">
        <v>1531942</v>
      </c>
      <c r="F33" s="296">
        <f>B33+D33</f>
        <v>1565</v>
      </c>
      <c r="G33" s="299">
        <f t="shared" si="3"/>
        <v>1642559</v>
      </c>
      <c r="H33" s="300">
        <v>10.491</v>
      </c>
      <c r="I33" s="286">
        <v>12.183999999999999</v>
      </c>
      <c r="J33" s="578"/>
      <c r="K33" s="580"/>
      <c r="L33" s="580"/>
    </row>
    <row r="34" spans="1:12" ht="15" thickBot="1" x14ac:dyDescent="0.4">
      <c r="A34" s="363" t="s">
        <v>94</v>
      </c>
      <c r="B34" s="364">
        <v>1627</v>
      </c>
      <c r="C34" s="364">
        <v>263037</v>
      </c>
      <c r="D34" s="364">
        <v>570</v>
      </c>
      <c r="E34" s="364">
        <v>148962</v>
      </c>
      <c r="F34" s="365">
        <f t="shared" si="3"/>
        <v>2197</v>
      </c>
      <c r="G34" s="366">
        <f t="shared" si="3"/>
        <v>411999</v>
      </c>
      <c r="H34" s="300">
        <v>10.913</v>
      </c>
      <c r="I34" s="286">
        <v>9.98</v>
      </c>
      <c r="J34" s="578"/>
      <c r="K34" s="580"/>
      <c r="L34" s="580"/>
    </row>
    <row r="35" spans="1:12" ht="15" thickBot="1" x14ac:dyDescent="0.4">
      <c r="A35" s="249" t="s">
        <v>120</v>
      </c>
      <c r="B35" s="287">
        <v>1627</v>
      </c>
      <c r="C35" s="287">
        <v>263037</v>
      </c>
      <c r="D35" s="287">
        <v>570</v>
      </c>
      <c r="E35" s="287">
        <v>148962</v>
      </c>
      <c r="F35" s="296">
        <f t="shared" si="3"/>
        <v>2197</v>
      </c>
      <c r="G35" s="299">
        <f t="shared" si="3"/>
        <v>411999</v>
      </c>
      <c r="H35" s="300">
        <v>10.913</v>
      </c>
      <c r="I35" s="286">
        <v>9.98</v>
      </c>
      <c r="J35" s="578"/>
      <c r="K35" s="580"/>
      <c r="L35" s="580"/>
    </row>
    <row r="36" spans="1:12" ht="15" thickBot="1" x14ac:dyDescent="0.4">
      <c r="A36" s="527" t="s">
        <v>106</v>
      </c>
      <c r="B36" s="528">
        <v>17467</v>
      </c>
      <c r="C36" s="528">
        <v>112726758</v>
      </c>
      <c r="D36" s="528">
        <v>29151</v>
      </c>
      <c r="E36" s="528">
        <v>381528356.80000001</v>
      </c>
      <c r="F36" s="529">
        <f t="shared" si="3"/>
        <v>46618</v>
      </c>
      <c r="G36" s="530">
        <f t="shared" si="3"/>
        <v>494255114.80000001</v>
      </c>
      <c r="H36" s="380">
        <v>10.375499999999997</v>
      </c>
      <c r="I36" s="381">
        <v>11.907933333333336</v>
      </c>
      <c r="J36" s="578">
        <f>G36/G2</f>
        <v>0.15415762742803998</v>
      </c>
      <c r="K36" s="580">
        <f>F36/F2</f>
        <v>1.6493096094272949E-2</v>
      </c>
      <c r="L36" s="580">
        <f>E36/G36</f>
        <v>0.77192596571182714</v>
      </c>
    </row>
    <row r="37" spans="1:12" ht="15" thickBot="1" x14ac:dyDescent="0.4">
      <c r="A37" s="363" t="s">
        <v>121</v>
      </c>
      <c r="B37" s="364">
        <v>13667</v>
      </c>
      <c r="C37" s="364">
        <v>74858104</v>
      </c>
      <c r="D37" s="364">
        <v>19739</v>
      </c>
      <c r="E37" s="364">
        <v>218985194.80000001</v>
      </c>
      <c r="F37" s="365">
        <f t="shared" si="3"/>
        <v>33406</v>
      </c>
      <c r="G37" s="366">
        <f t="shared" si="3"/>
        <v>293843298.80000001</v>
      </c>
      <c r="H37" s="301">
        <v>10.561187499999997</v>
      </c>
      <c r="I37" s="302">
        <v>12.265437499999999</v>
      </c>
      <c r="J37" s="578"/>
      <c r="K37" s="580"/>
      <c r="L37" s="580"/>
    </row>
    <row r="38" spans="1:12" x14ac:dyDescent="0.35">
      <c r="A38" s="249" t="s">
        <v>122</v>
      </c>
      <c r="B38" s="287">
        <v>13161</v>
      </c>
      <c r="C38" s="287">
        <v>67177085</v>
      </c>
      <c r="D38" s="287">
        <v>16094</v>
      </c>
      <c r="E38" s="287">
        <v>125526917</v>
      </c>
      <c r="F38" s="296">
        <f t="shared" si="3"/>
        <v>29255</v>
      </c>
      <c r="G38" s="296">
        <f t="shared" si="3"/>
        <v>192704002</v>
      </c>
      <c r="H38" s="303">
        <v>10.840999999999999</v>
      </c>
      <c r="I38" s="304">
        <v>13.185</v>
      </c>
      <c r="J38" s="578"/>
      <c r="K38" s="580"/>
      <c r="L38" s="580"/>
    </row>
    <row r="39" spans="1:12" x14ac:dyDescent="0.35">
      <c r="A39" s="249" t="s">
        <v>123</v>
      </c>
      <c r="B39" s="287">
        <v>208</v>
      </c>
      <c r="C39" s="287">
        <v>1649321</v>
      </c>
      <c r="D39" s="287">
        <v>1813</v>
      </c>
      <c r="E39" s="287">
        <v>34052007</v>
      </c>
      <c r="F39" s="296">
        <f t="shared" si="3"/>
        <v>2021</v>
      </c>
      <c r="G39" s="296">
        <f t="shared" si="3"/>
        <v>35701328</v>
      </c>
      <c r="H39" s="303">
        <v>10.818857142857143</v>
      </c>
      <c r="I39" s="304">
        <v>12.869428571428573</v>
      </c>
      <c r="J39" s="578"/>
      <c r="K39" s="580"/>
      <c r="L39" s="580"/>
    </row>
    <row r="40" spans="1:12" x14ac:dyDescent="0.35">
      <c r="A40" s="249" t="s">
        <v>124</v>
      </c>
      <c r="B40" s="287">
        <v>115</v>
      </c>
      <c r="C40" s="287">
        <v>2475123</v>
      </c>
      <c r="D40" s="287">
        <v>1033</v>
      </c>
      <c r="E40" s="287">
        <v>36650353</v>
      </c>
      <c r="F40" s="296">
        <f t="shared" si="3"/>
        <v>1148</v>
      </c>
      <c r="G40" s="296">
        <f t="shared" si="3"/>
        <v>39125476</v>
      </c>
      <c r="H40" s="303">
        <v>10.334</v>
      </c>
      <c r="I40" s="304">
        <v>11.702</v>
      </c>
      <c r="J40" s="578"/>
      <c r="K40" s="580"/>
      <c r="L40" s="580"/>
    </row>
    <row r="41" spans="1:12" ht="15" thickBot="1" x14ac:dyDescent="0.4">
      <c r="A41" s="249" t="s">
        <v>125</v>
      </c>
      <c r="B41" s="287">
        <v>183</v>
      </c>
      <c r="C41" s="287">
        <v>3556575</v>
      </c>
      <c r="D41" s="287">
        <v>799</v>
      </c>
      <c r="E41" s="287">
        <v>22755917.800000001</v>
      </c>
      <c r="F41" s="296">
        <f t="shared" si="3"/>
        <v>982</v>
      </c>
      <c r="G41" s="296">
        <f t="shared" si="3"/>
        <v>26312492.800000001</v>
      </c>
      <c r="H41" s="303">
        <v>9.6940000000000008</v>
      </c>
      <c r="I41" s="304">
        <v>9.8989999999999991</v>
      </c>
      <c r="J41" s="578"/>
      <c r="K41" s="580"/>
      <c r="L41" s="580"/>
    </row>
    <row r="42" spans="1:12" ht="15" thickBot="1" x14ac:dyDescent="0.4">
      <c r="A42" s="363" t="s">
        <v>126</v>
      </c>
      <c r="B42" s="364">
        <v>2846</v>
      </c>
      <c r="C42" s="364">
        <v>35182079</v>
      </c>
      <c r="D42" s="364">
        <v>8853</v>
      </c>
      <c r="E42" s="364">
        <v>158435458</v>
      </c>
      <c r="F42" s="365">
        <f t="shared" si="3"/>
        <v>11699</v>
      </c>
      <c r="G42" s="366">
        <f t="shared" si="3"/>
        <v>193617537</v>
      </c>
      <c r="H42" s="305">
        <v>10.283363636363637</v>
      </c>
      <c r="I42" s="306">
        <v>12.134909090909089</v>
      </c>
      <c r="J42" s="578"/>
      <c r="K42" s="580"/>
      <c r="L42" s="580"/>
    </row>
    <row r="43" spans="1:12" x14ac:dyDescent="0.35">
      <c r="A43" s="249" t="s">
        <v>127</v>
      </c>
      <c r="B43" s="287">
        <v>2841</v>
      </c>
      <c r="C43" s="287">
        <v>35163648</v>
      </c>
      <c r="D43" s="287">
        <v>8781</v>
      </c>
      <c r="E43" s="287">
        <v>157154811</v>
      </c>
      <c r="F43" s="296">
        <f t="shared" si="3"/>
        <v>11622</v>
      </c>
      <c r="G43" s="296">
        <f t="shared" si="3"/>
        <v>192318459</v>
      </c>
      <c r="H43" s="303">
        <v>10.190200000000001</v>
      </c>
      <c r="I43" s="304">
        <v>12.059199999999999</v>
      </c>
      <c r="J43" s="578"/>
      <c r="K43" s="580"/>
      <c r="L43" s="580"/>
    </row>
    <row r="44" spans="1:12" ht="15" thickBot="1" x14ac:dyDescent="0.4">
      <c r="A44" s="249" t="s">
        <v>128</v>
      </c>
      <c r="B44" s="287">
        <v>5</v>
      </c>
      <c r="C44" s="287">
        <v>18431</v>
      </c>
      <c r="D44" s="287">
        <v>72</v>
      </c>
      <c r="E44" s="287">
        <v>1280647</v>
      </c>
      <c r="F44" s="296">
        <f t="shared" si="3"/>
        <v>77</v>
      </c>
      <c r="G44" s="296">
        <f t="shared" si="3"/>
        <v>1299078</v>
      </c>
      <c r="H44" s="303">
        <v>10.360999999999999</v>
      </c>
      <c r="I44" s="304">
        <v>12.198</v>
      </c>
      <c r="J44" s="578"/>
      <c r="K44" s="580"/>
      <c r="L44" s="580"/>
    </row>
    <row r="45" spans="1:12" ht="15" thickBot="1" x14ac:dyDescent="0.4">
      <c r="A45" s="363" t="s">
        <v>94</v>
      </c>
      <c r="B45" s="364">
        <v>954</v>
      </c>
      <c r="C45" s="364">
        <v>2686575</v>
      </c>
      <c r="D45" s="364">
        <v>559</v>
      </c>
      <c r="E45" s="364">
        <v>4107704</v>
      </c>
      <c r="F45" s="365">
        <f t="shared" si="3"/>
        <v>1513</v>
      </c>
      <c r="G45" s="366">
        <f t="shared" si="3"/>
        <v>6794279</v>
      </c>
      <c r="H45" s="305">
        <v>9.7230000000000008</v>
      </c>
      <c r="I45" s="306">
        <v>9.1690000000000005</v>
      </c>
      <c r="J45" s="578"/>
      <c r="K45" s="580"/>
      <c r="L45" s="580"/>
    </row>
    <row r="46" spans="1:12" ht="15" thickBot="1" x14ac:dyDescent="0.4">
      <c r="A46" s="249" t="s">
        <v>120</v>
      </c>
      <c r="B46" s="287">
        <v>954</v>
      </c>
      <c r="C46" s="287">
        <v>2686575</v>
      </c>
      <c r="D46" s="287">
        <v>559</v>
      </c>
      <c r="E46" s="287">
        <v>4107704</v>
      </c>
      <c r="F46" s="296">
        <f t="shared" si="3"/>
        <v>1513</v>
      </c>
      <c r="G46" s="296">
        <f t="shared" si="3"/>
        <v>6794279</v>
      </c>
      <c r="H46" s="303">
        <v>9.7230000000000008</v>
      </c>
      <c r="I46" s="304">
        <v>9.1690000000000005</v>
      </c>
      <c r="J46" s="578"/>
      <c r="K46" s="580"/>
      <c r="L46" s="580"/>
    </row>
    <row r="47" spans="1:12" ht="15" thickBot="1" x14ac:dyDescent="0.4">
      <c r="A47" s="527" t="s">
        <v>92</v>
      </c>
      <c r="B47" s="528">
        <v>979</v>
      </c>
      <c r="C47" s="528">
        <v>75295969</v>
      </c>
      <c r="D47" s="528">
        <v>6583</v>
      </c>
      <c r="E47" s="528">
        <v>1173601500</v>
      </c>
      <c r="F47" s="529">
        <f t="shared" si="3"/>
        <v>7562</v>
      </c>
      <c r="G47" s="530">
        <f t="shared" si="3"/>
        <v>1248897469</v>
      </c>
      <c r="H47" s="380">
        <v>10.219142857142856</v>
      </c>
      <c r="I47" s="381">
        <v>10.842478260869564</v>
      </c>
      <c r="J47" s="578">
        <f>G47/G2</f>
        <v>0.38952974882178015</v>
      </c>
      <c r="K47" s="583">
        <f>F47/F2</f>
        <v>2.6753784517759673E-3</v>
      </c>
      <c r="L47" s="583">
        <f>E47/G47</f>
        <v>0.93971004756676302</v>
      </c>
    </row>
    <row r="48" spans="1:12" ht="15" thickBot="1" x14ac:dyDescent="0.4">
      <c r="A48" s="363" t="s">
        <v>121</v>
      </c>
      <c r="B48" s="364">
        <v>695</v>
      </c>
      <c r="C48" s="364">
        <v>58369730</v>
      </c>
      <c r="D48" s="364">
        <v>3887</v>
      </c>
      <c r="E48" s="364">
        <v>692474898</v>
      </c>
      <c r="F48" s="365">
        <f t="shared" ref="F48:G63" si="4">B48+D48</f>
        <v>4582</v>
      </c>
      <c r="G48" s="366">
        <f t="shared" si="4"/>
        <v>750844628</v>
      </c>
      <c r="H48" s="307">
        <v>10.276937499999997</v>
      </c>
      <c r="I48" s="308">
        <v>10.5648125</v>
      </c>
      <c r="J48" s="578"/>
      <c r="K48" s="583"/>
      <c r="L48" s="583"/>
    </row>
    <row r="49" spans="1:12" x14ac:dyDescent="0.35">
      <c r="A49" s="249" t="s">
        <v>122</v>
      </c>
      <c r="B49" s="287">
        <v>635</v>
      </c>
      <c r="C49" s="287">
        <v>43120329</v>
      </c>
      <c r="D49" s="287">
        <v>3037</v>
      </c>
      <c r="E49" s="287">
        <v>481459492</v>
      </c>
      <c r="F49" s="291">
        <f t="shared" si="4"/>
        <v>3672</v>
      </c>
      <c r="G49" s="297">
        <f t="shared" si="4"/>
        <v>524579821</v>
      </c>
      <c r="H49" s="303">
        <v>10.686</v>
      </c>
      <c r="I49" s="304">
        <v>10.976000000000001</v>
      </c>
      <c r="J49" s="578"/>
      <c r="K49" s="583"/>
      <c r="L49" s="583"/>
    </row>
    <row r="50" spans="1:12" x14ac:dyDescent="0.35">
      <c r="A50" s="249" t="s">
        <v>123</v>
      </c>
      <c r="B50" s="287">
        <v>30</v>
      </c>
      <c r="C50" s="287">
        <v>2389754</v>
      </c>
      <c r="D50" s="287">
        <v>525</v>
      </c>
      <c r="E50" s="287">
        <v>82929806</v>
      </c>
      <c r="F50" s="291">
        <f t="shared" si="4"/>
        <v>555</v>
      </c>
      <c r="G50" s="297">
        <f t="shared" si="4"/>
        <v>85319560</v>
      </c>
      <c r="H50" s="303">
        <v>10.686</v>
      </c>
      <c r="I50" s="304">
        <v>10.976000000000001</v>
      </c>
      <c r="J50" s="578"/>
      <c r="K50" s="583"/>
      <c r="L50" s="583"/>
    </row>
    <row r="51" spans="1:12" x14ac:dyDescent="0.35">
      <c r="A51" s="249" t="s">
        <v>124</v>
      </c>
      <c r="B51" s="287">
        <v>11</v>
      </c>
      <c r="C51" s="287">
        <v>5874693</v>
      </c>
      <c r="D51" s="287">
        <v>87</v>
      </c>
      <c r="E51" s="287">
        <v>33224515</v>
      </c>
      <c r="F51" s="291">
        <f t="shared" si="4"/>
        <v>98</v>
      </c>
      <c r="G51" s="297">
        <f t="shared" si="4"/>
        <v>39099208</v>
      </c>
      <c r="H51" s="303">
        <v>9.827</v>
      </c>
      <c r="I51" s="304">
        <v>10.218999999999999</v>
      </c>
      <c r="J51" s="578"/>
      <c r="K51" s="583"/>
      <c r="L51" s="583"/>
    </row>
    <row r="52" spans="1:12" ht="15" thickBot="1" x14ac:dyDescent="0.4">
      <c r="A52" s="249" t="s">
        <v>125</v>
      </c>
      <c r="B52" s="287">
        <v>19</v>
      </c>
      <c r="C52" s="287">
        <v>6984954</v>
      </c>
      <c r="D52" s="287">
        <v>238</v>
      </c>
      <c r="E52" s="287">
        <v>94861085</v>
      </c>
      <c r="F52" s="291">
        <f t="shared" si="4"/>
        <v>257</v>
      </c>
      <c r="G52" s="297">
        <f t="shared" si="4"/>
        <v>101846039</v>
      </c>
      <c r="H52" s="303">
        <v>9.6940000000000008</v>
      </c>
      <c r="I52" s="304">
        <v>9.8989999999999991</v>
      </c>
      <c r="J52" s="578"/>
      <c r="K52" s="583"/>
      <c r="L52" s="583"/>
    </row>
    <row r="53" spans="1:12" ht="15" thickBot="1" x14ac:dyDescent="0.4">
      <c r="A53" s="363" t="s">
        <v>126</v>
      </c>
      <c r="B53" s="364">
        <v>280</v>
      </c>
      <c r="C53" s="364">
        <v>16382431</v>
      </c>
      <c r="D53" s="364">
        <v>2670</v>
      </c>
      <c r="E53" s="364">
        <v>467634577</v>
      </c>
      <c r="F53" s="365">
        <f t="shared" si="4"/>
        <v>2950</v>
      </c>
      <c r="G53" s="366">
        <f t="shared" si="4"/>
        <v>484017008</v>
      </c>
      <c r="H53" s="305">
        <v>10.0342</v>
      </c>
      <c r="I53" s="306">
        <v>12.075999999999999</v>
      </c>
      <c r="J53" s="578"/>
      <c r="K53" s="583"/>
      <c r="L53" s="583"/>
    </row>
    <row r="54" spans="1:12" x14ac:dyDescent="0.35">
      <c r="A54" s="249" t="s">
        <v>127</v>
      </c>
      <c r="B54" s="287">
        <v>280</v>
      </c>
      <c r="C54" s="287">
        <v>16382431</v>
      </c>
      <c r="D54" s="287">
        <v>2659</v>
      </c>
      <c r="E54" s="287">
        <v>466628014</v>
      </c>
      <c r="F54" s="296">
        <f t="shared" si="4"/>
        <v>2939</v>
      </c>
      <c r="G54" s="299">
        <f t="shared" si="4"/>
        <v>483010445</v>
      </c>
      <c r="H54" s="303">
        <v>9.9896666666666665</v>
      </c>
      <c r="I54" s="304">
        <v>11.975999999999999</v>
      </c>
      <c r="J54" s="578"/>
      <c r="K54" s="583"/>
      <c r="L54" s="583"/>
    </row>
    <row r="55" spans="1:12" ht="15" thickBot="1" x14ac:dyDescent="0.4">
      <c r="A55" s="249" t="s">
        <v>128</v>
      </c>
      <c r="B55" s="287">
        <v>0</v>
      </c>
      <c r="C55" s="287">
        <v>0</v>
      </c>
      <c r="D55" s="287">
        <v>11</v>
      </c>
      <c r="E55" s="287">
        <v>1006563</v>
      </c>
      <c r="F55" s="296">
        <f t="shared" si="4"/>
        <v>11</v>
      </c>
      <c r="G55" s="299">
        <f t="shared" si="4"/>
        <v>1006563</v>
      </c>
      <c r="H55" s="303">
        <v>10.101000000000001</v>
      </c>
      <c r="I55" s="304">
        <v>12.226000000000001</v>
      </c>
      <c r="J55" s="578"/>
      <c r="K55" s="583"/>
      <c r="L55" s="583"/>
    </row>
    <row r="56" spans="1:12" ht="15" thickBot="1" x14ac:dyDescent="0.4">
      <c r="A56" s="363" t="s">
        <v>94</v>
      </c>
      <c r="B56" s="364">
        <v>4</v>
      </c>
      <c r="C56" s="364">
        <v>543808</v>
      </c>
      <c r="D56" s="364">
        <v>26</v>
      </c>
      <c r="E56" s="364">
        <v>13492025</v>
      </c>
      <c r="F56" s="365">
        <f t="shared" si="4"/>
        <v>30</v>
      </c>
      <c r="G56" s="366">
        <f t="shared" si="4"/>
        <v>14035833</v>
      </c>
      <c r="H56" s="305"/>
      <c r="I56" s="306">
        <v>9.98</v>
      </c>
      <c r="J56" s="578"/>
      <c r="K56" s="583"/>
      <c r="L56" s="583"/>
    </row>
    <row r="57" spans="1:12" ht="15" thickBot="1" x14ac:dyDescent="0.4">
      <c r="A57" s="249" t="s">
        <v>120</v>
      </c>
      <c r="B57" s="287">
        <v>4</v>
      </c>
      <c r="C57" s="287">
        <v>543808</v>
      </c>
      <c r="D57" s="287">
        <v>26</v>
      </c>
      <c r="E57" s="287">
        <v>13492025</v>
      </c>
      <c r="F57" s="296">
        <f t="shared" si="4"/>
        <v>30</v>
      </c>
      <c r="G57" s="299">
        <f t="shared" si="4"/>
        <v>14035833</v>
      </c>
      <c r="H57" s="303"/>
      <c r="I57" s="304">
        <v>9.98</v>
      </c>
      <c r="J57" s="578"/>
      <c r="K57" s="583"/>
      <c r="L57" s="583"/>
    </row>
    <row r="58" spans="1:12" ht="15" thickBot="1" x14ac:dyDescent="0.4">
      <c r="A58" s="527" t="s">
        <v>107</v>
      </c>
      <c r="B58" s="528">
        <v>3876</v>
      </c>
      <c r="C58" s="528">
        <v>4640452.2</v>
      </c>
      <c r="D58" s="528">
        <v>12933</v>
      </c>
      <c r="E58" s="528">
        <v>16561551.300000001</v>
      </c>
      <c r="F58" s="529">
        <f t="shared" si="4"/>
        <v>16809</v>
      </c>
      <c r="G58" s="530">
        <f t="shared" si="4"/>
        <v>21202003.5</v>
      </c>
      <c r="H58" s="380">
        <v>9.9849999999999994</v>
      </c>
      <c r="I58" s="381">
        <v>11.375142857142857</v>
      </c>
      <c r="J58" s="584">
        <f>G58/G2</f>
        <v>6.6128816038728824E-3</v>
      </c>
      <c r="K58" s="583">
        <f>F58/F2</f>
        <v>5.946897169518941E-3</v>
      </c>
      <c r="L58" s="583">
        <f>E58/G58</f>
        <v>0.78113142939533997</v>
      </c>
    </row>
    <row r="59" spans="1:12" ht="15" thickBot="1" x14ac:dyDescent="0.4">
      <c r="A59" s="363" t="s">
        <v>121</v>
      </c>
      <c r="B59" s="364">
        <v>3295</v>
      </c>
      <c r="C59" s="364">
        <v>2555669.2000000002</v>
      </c>
      <c r="D59" s="364">
        <v>12105</v>
      </c>
      <c r="E59" s="364">
        <v>8542059.3000000007</v>
      </c>
      <c r="F59" s="365">
        <f t="shared" si="4"/>
        <v>15400</v>
      </c>
      <c r="G59" s="366">
        <f t="shared" si="4"/>
        <v>11097728.5</v>
      </c>
      <c r="H59" s="305">
        <v>9.7974999999999994</v>
      </c>
      <c r="I59" s="306">
        <v>11.52225</v>
      </c>
      <c r="J59" s="584"/>
      <c r="K59" s="583"/>
      <c r="L59" s="583"/>
    </row>
    <row r="60" spans="1:12" x14ac:dyDescent="0.35">
      <c r="A60" s="249" t="s">
        <v>122</v>
      </c>
      <c r="B60" s="287">
        <v>2157</v>
      </c>
      <c r="C60" s="287">
        <v>1574828</v>
      </c>
      <c r="D60" s="287">
        <v>6265</v>
      </c>
      <c r="E60" s="287">
        <v>5162669</v>
      </c>
      <c r="F60" s="296">
        <f t="shared" si="4"/>
        <v>8422</v>
      </c>
      <c r="G60" s="299">
        <f t="shared" si="4"/>
        <v>6737497</v>
      </c>
      <c r="H60" s="303">
        <v>10.840999999999999</v>
      </c>
      <c r="I60" s="304">
        <v>13.185</v>
      </c>
      <c r="J60" s="584"/>
      <c r="K60" s="583"/>
      <c r="L60" s="583"/>
    </row>
    <row r="61" spans="1:12" x14ac:dyDescent="0.35">
      <c r="A61" s="249" t="s">
        <v>123</v>
      </c>
      <c r="B61" s="287">
        <v>31</v>
      </c>
      <c r="C61" s="287">
        <v>67027</v>
      </c>
      <c r="D61" s="287">
        <v>185</v>
      </c>
      <c r="E61" s="287">
        <v>133705</v>
      </c>
      <c r="F61" s="296">
        <f t="shared" si="4"/>
        <v>216</v>
      </c>
      <c r="G61" s="299">
        <f t="shared" si="4"/>
        <v>200732</v>
      </c>
      <c r="H61" s="303">
        <v>10.840999999999999</v>
      </c>
      <c r="I61" s="304">
        <v>13.185</v>
      </c>
      <c r="J61" s="584"/>
      <c r="K61" s="583"/>
      <c r="L61" s="583"/>
    </row>
    <row r="62" spans="1:12" x14ac:dyDescent="0.35">
      <c r="A62" s="249" t="s">
        <v>124</v>
      </c>
      <c r="B62" s="287">
        <v>975</v>
      </c>
      <c r="C62" s="287">
        <v>283906</v>
      </c>
      <c r="D62" s="287">
        <v>3681</v>
      </c>
      <c r="E62" s="287">
        <v>969330</v>
      </c>
      <c r="F62" s="296">
        <f t="shared" si="4"/>
        <v>4656</v>
      </c>
      <c r="G62" s="299">
        <f t="shared" si="4"/>
        <v>1253236</v>
      </c>
      <c r="H62" s="303">
        <v>10.840999999999999</v>
      </c>
      <c r="I62" s="304">
        <v>13.185</v>
      </c>
      <c r="J62" s="584"/>
      <c r="K62" s="583"/>
      <c r="L62" s="583"/>
    </row>
    <row r="63" spans="1:12" ht="15" thickBot="1" x14ac:dyDescent="0.4">
      <c r="A63" s="249" t="s">
        <v>125</v>
      </c>
      <c r="B63" s="287">
        <v>132</v>
      </c>
      <c r="C63" s="287">
        <v>629908.19999999995</v>
      </c>
      <c r="D63" s="287">
        <v>1974</v>
      </c>
      <c r="E63" s="287">
        <v>2276355.2999999998</v>
      </c>
      <c r="F63" s="296">
        <f t="shared" si="4"/>
        <v>2106</v>
      </c>
      <c r="G63" s="299">
        <f t="shared" si="4"/>
        <v>2906263.5</v>
      </c>
      <c r="H63" s="303">
        <v>6.6669999999999998</v>
      </c>
      <c r="I63" s="304">
        <v>6.5339999999999998</v>
      </c>
      <c r="J63" s="584"/>
      <c r="K63" s="583"/>
      <c r="L63" s="583"/>
    </row>
    <row r="64" spans="1:12" ht="15" thickBot="1" x14ac:dyDescent="0.4">
      <c r="A64" s="363" t="s">
        <v>126</v>
      </c>
      <c r="B64" s="364">
        <v>274</v>
      </c>
      <c r="C64" s="364">
        <v>2014568</v>
      </c>
      <c r="D64" s="364">
        <v>643</v>
      </c>
      <c r="E64" s="364">
        <v>7898061</v>
      </c>
      <c r="F64" s="365">
        <f t="shared" ref="F64:G74" si="5">B64+D64</f>
        <v>917</v>
      </c>
      <c r="G64" s="366">
        <f t="shared" si="5"/>
        <v>9912629</v>
      </c>
      <c r="H64" s="305">
        <v>10.491</v>
      </c>
      <c r="I64" s="306">
        <v>12.183999999999999</v>
      </c>
      <c r="J64" s="584"/>
      <c r="K64" s="583"/>
      <c r="L64" s="583"/>
    </row>
    <row r="65" spans="1:12" x14ac:dyDescent="0.35">
      <c r="A65" s="249" t="s">
        <v>127</v>
      </c>
      <c r="B65" s="287">
        <v>274</v>
      </c>
      <c r="C65" s="287">
        <v>2014568</v>
      </c>
      <c r="D65" s="287">
        <v>641</v>
      </c>
      <c r="E65" s="287">
        <v>7873067</v>
      </c>
      <c r="F65" s="296">
        <f t="shared" si="5"/>
        <v>915</v>
      </c>
      <c r="G65" s="299">
        <f t="shared" si="5"/>
        <v>9887635</v>
      </c>
      <c r="H65" s="303">
        <v>10.491</v>
      </c>
      <c r="I65" s="304">
        <v>12.183999999999999</v>
      </c>
      <c r="J65" s="584"/>
      <c r="K65" s="583"/>
      <c r="L65" s="583"/>
    </row>
    <row r="66" spans="1:12" x14ac:dyDescent="0.35">
      <c r="A66" s="249" t="s">
        <v>128</v>
      </c>
      <c r="B66" s="287">
        <v>0</v>
      </c>
      <c r="C66" s="287">
        <v>0</v>
      </c>
      <c r="D66" s="287">
        <v>2</v>
      </c>
      <c r="E66" s="287">
        <v>24994</v>
      </c>
      <c r="F66" s="296">
        <f t="shared" si="5"/>
        <v>2</v>
      </c>
      <c r="G66" s="299">
        <f t="shared" si="5"/>
        <v>24994</v>
      </c>
      <c r="H66" s="303">
        <v>10.491</v>
      </c>
      <c r="I66" s="304">
        <v>12.183999999999999</v>
      </c>
      <c r="J66" s="584"/>
      <c r="K66" s="583"/>
      <c r="L66" s="583"/>
    </row>
    <row r="67" spans="1:12" x14ac:dyDescent="0.35">
      <c r="A67" s="295" t="s">
        <v>94</v>
      </c>
      <c r="B67" s="290">
        <v>307</v>
      </c>
      <c r="C67" s="290">
        <v>70215</v>
      </c>
      <c r="D67" s="290">
        <v>185</v>
      </c>
      <c r="E67" s="290">
        <v>121431</v>
      </c>
      <c r="F67" s="291">
        <f t="shared" si="5"/>
        <v>492</v>
      </c>
      <c r="G67" s="297">
        <f t="shared" si="5"/>
        <v>191646</v>
      </c>
      <c r="H67" s="305">
        <v>9.7230000000000008</v>
      </c>
      <c r="I67" s="306">
        <v>9.1690000000000005</v>
      </c>
      <c r="J67" s="584"/>
      <c r="K67" s="583"/>
      <c r="L67" s="583"/>
    </row>
    <row r="68" spans="1:12" ht="15" thickBot="1" x14ac:dyDescent="0.4">
      <c r="A68" s="249" t="s">
        <v>120</v>
      </c>
      <c r="B68" s="287">
        <v>307</v>
      </c>
      <c r="C68" s="287">
        <v>70215</v>
      </c>
      <c r="D68" s="287">
        <v>185</v>
      </c>
      <c r="E68" s="287">
        <v>121431</v>
      </c>
      <c r="F68" s="296">
        <f t="shared" si="5"/>
        <v>492</v>
      </c>
      <c r="G68" s="299">
        <f t="shared" si="5"/>
        <v>191646</v>
      </c>
      <c r="H68" s="303">
        <v>9.7230000000000008</v>
      </c>
      <c r="I68" s="304">
        <v>9.1690000000000005</v>
      </c>
      <c r="J68" s="584"/>
      <c r="K68" s="583"/>
      <c r="L68" s="583"/>
    </row>
    <row r="69" spans="1:12" ht="15" thickBot="1" x14ac:dyDescent="0.4">
      <c r="A69" s="531" t="s">
        <v>9</v>
      </c>
      <c r="B69" s="532">
        <v>459</v>
      </c>
      <c r="C69" s="532">
        <v>1017097.3999999999</v>
      </c>
      <c r="D69" s="532">
        <v>178</v>
      </c>
      <c r="E69" s="532">
        <v>507163.6</v>
      </c>
      <c r="F69" s="533">
        <f t="shared" si="5"/>
        <v>637</v>
      </c>
      <c r="G69" s="534">
        <f t="shared" si="5"/>
        <v>1524261</v>
      </c>
      <c r="H69" s="384">
        <v>10.682142857142855</v>
      </c>
      <c r="I69" s="385">
        <v>12.006857142857143</v>
      </c>
      <c r="J69" s="581">
        <f>G69/G2</f>
        <v>4.7541533168791729E-4</v>
      </c>
      <c r="K69" s="582">
        <f>F69/F2</f>
        <v>2.2536578600651828E-4</v>
      </c>
      <c r="L69" s="582">
        <f>E69/G69</f>
        <v>0.33272753157103668</v>
      </c>
    </row>
    <row r="70" spans="1:12" ht="15" thickBot="1" x14ac:dyDescent="0.4">
      <c r="A70" s="362" t="s">
        <v>121</v>
      </c>
      <c r="B70" s="364">
        <v>459</v>
      </c>
      <c r="C70" s="364">
        <v>1017097.3999999999</v>
      </c>
      <c r="D70" s="364">
        <v>178</v>
      </c>
      <c r="E70" s="364">
        <v>507163.6</v>
      </c>
      <c r="F70" s="365">
        <f t="shared" si="5"/>
        <v>637</v>
      </c>
      <c r="G70" s="366">
        <f t="shared" si="5"/>
        <v>1524261</v>
      </c>
      <c r="H70" s="301">
        <v>10.719999999999999</v>
      </c>
      <c r="I70" s="302">
        <v>12.425000000000001</v>
      </c>
      <c r="J70" s="581"/>
      <c r="K70" s="582"/>
      <c r="L70" s="582"/>
    </row>
    <row r="71" spans="1:12" x14ac:dyDescent="0.35">
      <c r="A71" s="247" t="s">
        <v>122</v>
      </c>
      <c r="B71" s="282">
        <v>0</v>
      </c>
      <c r="C71" s="282">
        <v>0</v>
      </c>
      <c r="D71" s="282">
        <v>0</v>
      </c>
      <c r="E71" s="282">
        <v>0</v>
      </c>
      <c r="F71" s="294">
        <f t="shared" si="5"/>
        <v>0</v>
      </c>
      <c r="G71" s="309">
        <f t="shared" si="5"/>
        <v>0</v>
      </c>
      <c r="H71" s="310">
        <v>10.840999999999999</v>
      </c>
      <c r="I71" s="386">
        <v>13.185</v>
      </c>
      <c r="J71" s="581"/>
      <c r="K71" s="582"/>
      <c r="L71" s="582"/>
    </row>
    <row r="72" spans="1:12" x14ac:dyDescent="0.35">
      <c r="A72" s="247" t="s">
        <v>123</v>
      </c>
      <c r="B72" s="282">
        <v>0</v>
      </c>
      <c r="C72" s="282">
        <v>0</v>
      </c>
      <c r="D72" s="282">
        <v>0</v>
      </c>
      <c r="E72" s="282">
        <v>0</v>
      </c>
      <c r="F72" s="294">
        <f t="shared" si="5"/>
        <v>0</v>
      </c>
      <c r="G72" s="309">
        <f t="shared" si="5"/>
        <v>0</v>
      </c>
      <c r="H72" s="310">
        <v>10.840999999999999</v>
      </c>
      <c r="I72" s="386">
        <v>13.185</v>
      </c>
      <c r="J72" s="581"/>
      <c r="K72" s="582"/>
      <c r="L72" s="582"/>
    </row>
    <row r="73" spans="1:12" x14ac:dyDescent="0.35">
      <c r="A73" s="247" t="s">
        <v>124</v>
      </c>
      <c r="B73" s="282">
        <v>0</v>
      </c>
      <c r="C73" s="282">
        <v>0</v>
      </c>
      <c r="D73" s="282">
        <v>0</v>
      </c>
      <c r="E73" s="282">
        <v>0</v>
      </c>
      <c r="F73" s="294">
        <f t="shared" si="5"/>
        <v>0</v>
      </c>
      <c r="G73" s="309">
        <f t="shared" si="5"/>
        <v>0</v>
      </c>
      <c r="H73" s="310">
        <v>10.840999999999999</v>
      </c>
      <c r="I73" s="386">
        <v>13.185</v>
      </c>
      <c r="J73" s="581"/>
      <c r="K73" s="582"/>
      <c r="L73" s="582"/>
    </row>
    <row r="74" spans="1:12" ht="15" thickBot="1" x14ac:dyDescent="0.4">
      <c r="A74" s="387" t="s">
        <v>125</v>
      </c>
      <c r="B74" s="388">
        <v>459</v>
      </c>
      <c r="C74" s="388">
        <v>1017097.3999999999</v>
      </c>
      <c r="D74" s="388">
        <v>178</v>
      </c>
      <c r="E74" s="388">
        <v>507163.6</v>
      </c>
      <c r="F74" s="389">
        <f t="shared" si="5"/>
        <v>637</v>
      </c>
      <c r="G74" s="390">
        <f t="shared" si="5"/>
        <v>1524261</v>
      </c>
      <c r="H74" s="392">
        <v>10.356999999999999</v>
      </c>
      <c r="I74" s="393">
        <v>10.145</v>
      </c>
      <c r="J74" s="581"/>
      <c r="K74" s="582"/>
      <c r="L74" s="582"/>
    </row>
  </sheetData>
  <mergeCells count="21">
    <mergeCell ref="J58:J68"/>
    <mergeCell ref="K58:K68"/>
    <mergeCell ref="L58:L68"/>
    <mergeCell ref="J69:J74"/>
    <mergeCell ref="K69:K74"/>
    <mergeCell ref="L69:L74"/>
    <mergeCell ref="J36:J46"/>
    <mergeCell ref="K36:K46"/>
    <mergeCell ref="L36:L46"/>
    <mergeCell ref="J47:J57"/>
    <mergeCell ref="K47:K57"/>
    <mergeCell ref="L47:L57"/>
    <mergeCell ref="J25:J35"/>
    <mergeCell ref="K25:K35"/>
    <mergeCell ref="L25:L35"/>
    <mergeCell ref="J3:J13"/>
    <mergeCell ref="K3:K13"/>
    <mergeCell ref="L3:L13"/>
    <mergeCell ref="J14:J24"/>
    <mergeCell ref="K14:K24"/>
    <mergeCell ref="L14:L24"/>
  </mergeCells>
  <pageMargins left="0.7" right="0.7" top="0.75" bottom="0.75" header="0.3" footer="0.3"/>
  <pageSetup scale="5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E11F4-E557-42B6-A48B-EFB8F3578527}">
  <sheetPr>
    <tabColor rgb="FF00CC99"/>
    <pageSetUpPr fitToPage="1"/>
  </sheetPr>
  <dimension ref="A1:N89"/>
  <sheetViews>
    <sheetView zoomScaleNormal="100" workbookViewId="0">
      <selection activeCell="L3" sqref="L3:L13"/>
    </sheetView>
  </sheetViews>
  <sheetFormatPr defaultRowHeight="14.5" x14ac:dyDescent="0.35"/>
  <cols>
    <col min="1" max="1" width="17.453125" customWidth="1"/>
    <col min="2" max="2" width="13.1796875" style="1" customWidth="1"/>
    <col min="3" max="3" width="14.453125" style="1" customWidth="1"/>
    <col min="4" max="4" width="13.1796875" style="1" customWidth="1"/>
    <col min="5" max="5" width="14.1796875" style="1" customWidth="1"/>
    <col min="6" max="6" width="11.453125" style="1" customWidth="1"/>
    <col min="7" max="9" width="12.81640625" style="1" customWidth="1"/>
    <col min="10" max="10" width="12.7265625" bestFit="1" customWidth="1"/>
    <col min="11" max="11" width="11.81640625" customWidth="1"/>
    <col min="12" max="12" width="13.7265625" bestFit="1" customWidth="1"/>
    <col min="14" max="14" width="16.81640625" bestFit="1" customWidth="1"/>
  </cols>
  <sheetData>
    <row r="1" spans="1:14" ht="44" thickBot="1" x14ac:dyDescent="0.4">
      <c r="A1" s="535">
        <v>2019</v>
      </c>
      <c r="B1" s="536" t="s">
        <v>16</v>
      </c>
      <c r="C1" s="536" t="s">
        <v>17</v>
      </c>
      <c r="D1" s="536" t="s">
        <v>89</v>
      </c>
      <c r="E1" s="536" t="s">
        <v>90</v>
      </c>
      <c r="F1" s="536" t="s">
        <v>7</v>
      </c>
      <c r="G1" s="536" t="s">
        <v>6</v>
      </c>
      <c r="H1" s="536" t="s">
        <v>129</v>
      </c>
      <c r="I1" s="536" t="s">
        <v>130</v>
      </c>
      <c r="J1" s="537" t="s">
        <v>177</v>
      </c>
      <c r="K1" s="537" t="s">
        <v>8</v>
      </c>
      <c r="L1" s="538" t="s">
        <v>91</v>
      </c>
    </row>
    <row r="2" spans="1:14" ht="15" thickBot="1" x14ac:dyDescent="0.4">
      <c r="A2" s="353" t="s">
        <v>15</v>
      </c>
      <c r="B2" s="354">
        <v>1451485</v>
      </c>
      <c r="C2" s="354">
        <f>C3+C14+C25+C36+C47+C58+C69</f>
        <v>1054089382.5</v>
      </c>
      <c r="D2" s="354">
        <v>1365759</v>
      </c>
      <c r="E2" s="354">
        <f>E3+E14+E25+E36+E47+E58+E69</f>
        <v>2561162840.9000001</v>
      </c>
      <c r="F2" s="355">
        <f>B2+D2</f>
        <v>2817244</v>
      </c>
      <c r="G2" s="356">
        <f>C2+E2</f>
        <v>3615252223.4000001</v>
      </c>
      <c r="H2" s="357">
        <v>12.625831858407061</v>
      </c>
      <c r="I2" s="357">
        <v>11.930208695652166</v>
      </c>
      <c r="J2" s="372">
        <f>SUM(J3:J68)</f>
        <v>0.99958477613531804</v>
      </c>
      <c r="K2" s="373">
        <f>SUM(K3:K68)</f>
        <v>0.99977531232651495</v>
      </c>
      <c r="L2" s="373">
        <f>E2/G2</f>
        <v>0.7084326853663695</v>
      </c>
      <c r="N2" s="572"/>
    </row>
    <row r="3" spans="1:14" ht="15" thickBot="1" x14ac:dyDescent="0.4">
      <c r="A3" s="539" t="s">
        <v>2</v>
      </c>
      <c r="B3" s="540">
        <v>1162403</v>
      </c>
      <c r="C3" s="540">
        <v>647956277.60000002</v>
      </c>
      <c r="D3" s="540">
        <v>1020790</v>
      </c>
      <c r="E3" s="540">
        <v>599088680.70000005</v>
      </c>
      <c r="F3" s="540">
        <f>B3+D3</f>
        <v>2183193</v>
      </c>
      <c r="G3" s="540">
        <f>C3+E3</f>
        <v>1247044958.3000002</v>
      </c>
      <c r="H3" s="374">
        <v>13.285500000000001</v>
      </c>
      <c r="I3" s="375">
        <v>11.666499999999999</v>
      </c>
      <c r="J3" s="578">
        <f>G3/G$2</f>
        <v>0.34493996026844409</v>
      </c>
      <c r="K3" s="579">
        <f>F3/F2</f>
        <v>0.77493926688636128</v>
      </c>
      <c r="L3" s="579">
        <f>E3/G3</f>
        <v>0.48040664188778825</v>
      </c>
      <c r="N3" s="573"/>
    </row>
    <row r="4" spans="1:14" ht="15" thickBot="1" x14ac:dyDescent="0.4">
      <c r="A4" s="362" t="s">
        <v>121</v>
      </c>
      <c r="B4" s="364">
        <v>540906</v>
      </c>
      <c r="C4" s="364">
        <v>287570575.60000002</v>
      </c>
      <c r="D4" s="364">
        <v>574975</v>
      </c>
      <c r="E4" s="364">
        <v>313424207.69999999</v>
      </c>
      <c r="F4" s="364">
        <f t="shared" ref="F4:G19" si="0">B4+D4</f>
        <v>1115881</v>
      </c>
      <c r="G4" s="367">
        <f t="shared" si="0"/>
        <v>600994783.29999995</v>
      </c>
      <c r="H4" s="283">
        <v>12.969249999999999</v>
      </c>
      <c r="I4" s="284">
        <v>10.58975</v>
      </c>
      <c r="J4" s="578"/>
      <c r="K4" s="579"/>
      <c r="L4" s="579"/>
    </row>
    <row r="5" spans="1:14" x14ac:dyDescent="0.35">
      <c r="A5" s="247" t="s">
        <v>122</v>
      </c>
      <c r="B5" s="282">
        <v>370464</v>
      </c>
      <c r="C5" s="282">
        <v>184128633</v>
      </c>
      <c r="D5" s="282">
        <v>245945</v>
      </c>
      <c r="E5" s="282">
        <v>144558886</v>
      </c>
      <c r="F5" s="282">
        <f t="shared" si="0"/>
        <v>616409</v>
      </c>
      <c r="G5" s="282">
        <f t="shared" si="0"/>
        <v>328687519</v>
      </c>
      <c r="H5" s="285">
        <v>13.27</v>
      </c>
      <c r="I5" s="286">
        <v>10.836</v>
      </c>
      <c r="J5" s="578"/>
      <c r="K5" s="579"/>
      <c r="L5" s="579"/>
    </row>
    <row r="6" spans="1:14" x14ac:dyDescent="0.35">
      <c r="A6" s="247" t="s">
        <v>123</v>
      </c>
      <c r="B6" s="282">
        <v>8865</v>
      </c>
      <c r="C6" s="282">
        <v>2630594</v>
      </c>
      <c r="D6" s="282">
        <v>35633</v>
      </c>
      <c r="E6" s="282">
        <v>13556406</v>
      </c>
      <c r="F6" s="282">
        <f t="shared" si="0"/>
        <v>44498</v>
      </c>
      <c r="G6" s="282">
        <f t="shared" si="0"/>
        <v>16187000</v>
      </c>
      <c r="H6" s="285">
        <v>13.27</v>
      </c>
      <c r="I6" s="286">
        <v>10.836</v>
      </c>
      <c r="J6" s="578"/>
      <c r="K6" s="579"/>
      <c r="L6" s="579"/>
    </row>
    <row r="7" spans="1:14" x14ac:dyDescent="0.35">
      <c r="A7" s="247" t="s">
        <v>124</v>
      </c>
      <c r="B7" s="282">
        <v>52726</v>
      </c>
      <c r="C7" s="282">
        <v>28251504</v>
      </c>
      <c r="D7" s="282">
        <v>248183</v>
      </c>
      <c r="E7" s="282">
        <v>125667825</v>
      </c>
      <c r="F7" s="282">
        <f t="shared" si="0"/>
        <v>300909</v>
      </c>
      <c r="G7" s="282">
        <f t="shared" si="0"/>
        <v>153919329</v>
      </c>
      <c r="H7" s="285">
        <v>13.27</v>
      </c>
      <c r="I7" s="286">
        <v>10.836</v>
      </c>
      <c r="J7" s="578"/>
      <c r="K7" s="579"/>
      <c r="L7" s="579"/>
    </row>
    <row r="8" spans="1:14" ht="15" thickBot="1" x14ac:dyDescent="0.4">
      <c r="A8" s="247" t="s">
        <v>125</v>
      </c>
      <c r="B8" s="282">
        <v>108851</v>
      </c>
      <c r="C8" s="282">
        <v>72559844.600000009</v>
      </c>
      <c r="D8" s="282">
        <v>45214</v>
      </c>
      <c r="E8" s="282">
        <v>29641090.699999999</v>
      </c>
      <c r="F8" s="282">
        <f t="shared" si="0"/>
        <v>154065</v>
      </c>
      <c r="G8" s="282">
        <f t="shared" si="0"/>
        <v>102200935.30000001</v>
      </c>
      <c r="H8" s="285">
        <v>12.067</v>
      </c>
      <c r="I8" s="286">
        <v>9.8510000000000009</v>
      </c>
      <c r="J8" s="578"/>
      <c r="K8" s="579"/>
      <c r="L8" s="579"/>
    </row>
    <row r="9" spans="1:14" ht="15" thickBot="1" x14ac:dyDescent="0.4">
      <c r="A9" s="363" t="s">
        <v>126</v>
      </c>
      <c r="B9" s="364">
        <v>605768</v>
      </c>
      <c r="C9" s="364">
        <v>351762301</v>
      </c>
      <c r="D9" s="364">
        <v>439771</v>
      </c>
      <c r="E9" s="364">
        <v>281359566</v>
      </c>
      <c r="F9" s="364">
        <f>B9+D9</f>
        <v>1045539</v>
      </c>
      <c r="G9" s="367">
        <f t="shared" si="0"/>
        <v>633121867</v>
      </c>
      <c r="H9" s="285">
        <v>13.917999999999999</v>
      </c>
      <c r="I9" s="286">
        <v>13.82</v>
      </c>
      <c r="J9" s="578"/>
      <c r="K9" s="579"/>
      <c r="L9" s="579"/>
    </row>
    <row r="10" spans="1:14" x14ac:dyDescent="0.35">
      <c r="A10" s="249" t="s">
        <v>127</v>
      </c>
      <c r="B10" s="287">
        <v>604407</v>
      </c>
      <c r="C10" s="287">
        <v>350786022</v>
      </c>
      <c r="D10" s="287">
        <v>429156</v>
      </c>
      <c r="E10" s="287">
        <v>273426533</v>
      </c>
      <c r="F10" s="287">
        <f t="shared" ref="F10:F11" si="1">B10+D10</f>
        <v>1033563</v>
      </c>
      <c r="G10" s="287">
        <f t="shared" si="0"/>
        <v>624212555</v>
      </c>
      <c r="H10" s="285">
        <v>13.917999999999999</v>
      </c>
      <c r="I10" s="286">
        <v>13.82</v>
      </c>
      <c r="J10" s="578"/>
      <c r="K10" s="579"/>
      <c r="L10" s="579"/>
    </row>
    <row r="11" spans="1:14" ht="15" thickBot="1" x14ac:dyDescent="0.4">
      <c r="A11" s="249" t="s">
        <v>128</v>
      </c>
      <c r="B11" s="287">
        <v>1361</v>
      </c>
      <c r="C11" s="287">
        <v>976279</v>
      </c>
      <c r="D11" s="287">
        <v>10615</v>
      </c>
      <c r="E11" s="287">
        <v>7933033</v>
      </c>
      <c r="F11" s="287">
        <f t="shared" si="1"/>
        <v>11976</v>
      </c>
      <c r="G11" s="287">
        <f t="shared" si="0"/>
        <v>8909312</v>
      </c>
      <c r="H11" s="285">
        <v>13.917999999999999</v>
      </c>
      <c r="I11" s="286">
        <v>13.82</v>
      </c>
      <c r="J11" s="578"/>
      <c r="K11" s="579"/>
      <c r="L11" s="579"/>
    </row>
    <row r="12" spans="1:14" ht="15" thickBot="1" x14ac:dyDescent="0.4">
      <c r="A12" s="363" t="s">
        <v>94</v>
      </c>
      <c r="B12" s="364">
        <v>15729</v>
      </c>
      <c r="C12" s="364">
        <v>8623401</v>
      </c>
      <c r="D12" s="364">
        <v>6044</v>
      </c>
      <c r="E12" s="364">
        <v>4304907</v>
      </c>
      <c r="F12" s="364">
        <f t="shared" si="0"/>
        <v>21773</v>
      </c>
      <c r="G12" s="367">
        <f t="shared" si="0"/>
        <v>12928308</v>
      </c>
      <c r="H12" s="285"/>
      <c r="I12" s="286"/>
      <c r="J12" s="578"/>
      <c r="K12" s="579"/>
      <c r="L12" s="579"/>
    </row>
    <row r="13" spans="1:14" ht="15" thickBot="1" x14ac:dyDescent="0.4">
      <c r="A13" s="249" t="s">
        <v>120</v>
      </c>
      <c r="B13" s="287">
        <v>15729</v>
      </c>
      <c r="C13" s="287">
        <v>8623401</v>
      </c>
      <c r="D13" s="287">
        <v>6044</v>
      </c>
      <c r="E13" s="287">
        <v>4304907</v>
      </c>
      <c r="F13" s="287">
        <f t="shared" si="0"/>
        <v>21773</v>
      </c>
      <c r="G13" s="287">
        <f t="shared" si="0"/>
        <v>12928308</v>
      </c>
      <c r="H13" s="288"/>
      <c r="I13" s="289"/>
      <c r="J13" s="578"/>
      <c r="K13" s="579"/>
      <c r="L13" s="579"/>
    </row>
    <row r="14" spans="1:14" ht="15" thickBot="1" x14ac:dyDescent="0.4">
      <c r="A14" s="539" t="s">
        <v>3</v>
      </c>
      <c r="B14" s="540">
        <v>126981</v>
      </c>
      <c r="C14" s="540">
        <v>77276321</v>
      </c>
      <c r="D14" s="540">
        <v>131220</v>
      </c>
      <c r="E14" s="540">
        <v>74576265</v>
      </c>
      <c r="F14" s="541">
        <f t="shared" si="0"/>
        <v>258201</v>
      </c>
      <c r="G14" s="541">
        <f t="shared" si="0"/>
        <v>151852586</v>
      </c>
      <c r="H14" s="376">
        <v>13.396272727272729</v>
      </c>
      <c r="I14" s="377">
        <v>11.831545454545454</v>
      </c>
      <c r="J14" s="578">
        <f>G14/G2</f>
        <v>4.2003317228358886E-2</v>
      </c>
      <c r="K14" s="580">
        <f>F14/F2</f>
        <v>9.165020850164203E-2</v>
      </c>
      <c r="L14" s="580">
        <f>E14/G14</f>
        <v>0.49110961468907749</v>
      </c>
    </row>
    <row r="15" spans="1:14" ht="15" thickBot="1" x14ac:dyDescent="0.4">
      <c r="A15" s="362" t="s">
        <v>121</v>
      </c>
      <c r="B15" s="364">
        <v>58157</v>
      </c>
      <c r="C15" s="364">
        <v>34208432</v>
      </c>
      <c r="D15" s="364">
        <v>67776</v>
      </c>
      <c r="E15" s="364">
        <v>36655145</v>
      </c>
      <c r="F15" s="365">
        <f t="shared" si="0"/>
        <v>125933</v>
      </c>
      <c r="G15" s="366">
        <f t="shared" si="0"/>
        <v>70863577</v>
      </c>
      <c r="H15" s="292">
        <v>13.098142857142856</v>
      </c>
      <c r="I15" s="293">
        <v>10.695285714285715</v>
      </c>
      <c r="J15" s="578"/>
      <c r="K15" s="580"/>
      <c r="L15" s="580"/>
    </row>
    <row r="16" spans="1:14" x14ac:dyDescent="0.35">
      <c r="A16" s="247" t="s">
        <v>122</v>
      </c>
      <c r="B16" s="282">
        <v>31209</v>
      </c>
      <c r="C16" s="282">
        <v>14897811</v>
      </c>
      <c r="D16" s="282">
        <v>25365</v>
      </c>
      <c r="E16" s="282">
        <v>12325212</v>
      </c>
      <c r="F16" s="294">
        <f t="shared" si="0"/>
        <v>56574</v>
      </c>
      <c r="G16" s="294">
        <f t="shared" si="0"/>
        <v>27223023</v>
      </c>
      <c r="H16" s="285">
        <v>13.27</v>
      </c>
      <c r="I16" s="286">
        <v>10.836</v>
      </c>
      <c r="J16" s="578"/>
      <c r="K16" s="580"/>
      <c r="L16" s="580"/>
    </row>
    <row r="17" spans="1:12" x14ac:dyDescent="0.35">
      <c r="A17" s="247" t="s">
        <v>123</v>
      </c>
      <c r="B17" s="282">
        <v>383</v>
      </c>
      <c r="C17" s="282">
        <v>138867</v>
      </c>
      <c r="D17" s="282">
        <v>2321</v>
      </c>
      <c r="E17" s="282">
        <v>861543</v>
      </c>
      <c r="F17" s="294">
        <f t="shared" si="0"/>
        <v>2704</v>
      </c>
      <c r="G17" s="294">
        <f t="shared" si="0"/>
        <v>1000410</v>
      </c>
      <c r="H17" s="285">
        <v>13.27</v>
      </c>
      <c r="I17" s="286">
        <v>10.836</v>
      </c>
      <c r="J17" s="578"/>
      <c r="K17" s="580"/>
      <c r="L17" s="580"/>
    </row>
    <row r="18" spans="1:12" x14ac:dyDescent="0.35">
      <c r="A18" s="247" t="s">
        <v>124</v>
      </c>
      <c r="B18" s="282">
        <v>6083</v>
      </c>
      <c r="C18" s="282">
        <v>3459231</v>
      </c>
      <c r="D18" s="282">
        <v>24934</v>
      </c>
      <c r="E18" s="282">
        <v>13515039</v>
      </c>
      <c r="F18" s="294">
        <f t="shared" si="0"/>
        <v>31017</v>
      </c>
      <c r="G18" s="294">
        <f t="shared" si="0"/>
        <v>16974270</v>
      </c>
      <c r="H18" s="285">
        <v>13.27</v>
      </c>
      <c r="I18" s="286">
        <v>10.836</v>
      </c>
      <c r="J18" s="578"/>
      <c r="K18" s="580"/>
      <c r="L18" s="580"/>
    </row>
    <row r="19" spans="1:12" ht="15" thickBot="1" x14ac:dyDescent="0.4">
      <c r="A19" s="247" t="s">
        <v>125</v>
      </c>
      <c r="B19" s="282">
        <v>20482</v>
      </c>
      <c r="C19" s="282">
        <v>15712523</v>
      </c>
      <c r="D19" s="282">
        <v>15156</v>
      </c>
      <c r="E19" s="282">
        <v>9953351</v>
      </c>
      <c r="F19" s="294">
        <f t="shared" si="0"/>
        <v>35638</v>
      </c>
      <c r="G19" s="294">
        <f t="shared" si="0"/>
        <v>25665874</v>
      </c>
      <c r="H19" s="285">
        <v>12.067</v>
      </c>
      <c r="I19" s="286">
        <v>9.8510000000000009</v>
      </c>
      <c r="J19" s="578"/>
      <c r="K19" s="580"/>
      <c r="L19" s="580"/>
    </row>
    <row r="20" spans="1:12" ht="15" thickBot="1" x14ac:dyDescent="0.4">
      <c r="A20" s="362" t="s">
        <v>126</v>
      </c>
      <c r="B20" s="364">
        <v>66119</v>
      </c>
      <c r="C20" s="364">
        <v>41502486</v>
      </c>
      <c r="D20" s="364">
        <v>62315</v>
      </c>
      <c r="E20" s="364">
        <v>37207054</v>
      </c>
      <c r="F20" s="365">
        <f t="shared" ref="F20:G31" si="2">B20+D20</f>
        <v>128434</v>
      </c>
      <c r="G20" s="366">
        <f t="shared" si="2"/>
        <v>78709540</v>
      </c>
      <c r="H20" s="292">
        <v>13.917999999999999</v>
      </c>
      <c r="I20" s="293">
        <v>13.82</v>
      </c>
      <c r="J20" s="578"/>
      <c r="K20" s="580"/>
      <c r="L20" s="580"/>
    </row>
    <row r="21" spans="1:12" x14ac:dyDescent="0.35">
      <c r="A21" s="248" t="s">
        <v>127</v>
      </c>
      <c r="B21" s="282">
        <v>66095</v>
      </c>
      <c r="C21" s="282">
        <v>41482931</v>
      </c>
      <c r="D21" s="282">
        <v>62202</v>
      </c>
      <c r="E21" s="282">
        <v>37111338</v>
      </c>
      <c r="F21" s="294">
        <f t="shared" si="2"/>
        <v>128297</v>
      </c>
      <c r="G21" s="294">
        <f t="shared" si="2"/>
        <v>78594269</v>
      </c>
      <c r="H21" s="285">
        <v>13.917999999999999</v>
      </c>
      <c r="I21" s="286">
        <v>13.82</v>
      </c>
      <c r="J21" s="578"/>
      <c r="K21" s="580"/>
      <c r="L21" s="580"/>
    </row>
    <row r="22" spans="1:12" ht="15" thickBot="1" x14ac:dyDescent="0.4">
      <c r="A22" s="248" t="s">
        <v>128</v>
      </c>
      <c r="B22" s="282">
        <v>24</v>
      </c>
      <c r="C22" s="282">
        <v>19555</v>
      </c>
      <c r="D22" s="282">
        <v>113</v>
      </c>
      <c r="E22" s="282">
        <v>95716</v>
      </c>
      <c r="F22" s="294">
        <f t="shared" si="2"/>
        <v>137</v>
      </c>
      <c r="G22" s="294">
        <f t="shared" si="2"/>
        <v>115271</v>
      </c>
      <c r="H22" s="285">
        <v>13.917999999999999</v>
      </c>
      <c r="I22" s="286">
        <v>13.82</v>
      </c>
      <c r="J22" s="578"/>
      <c r="K22" s="580"/>
      <c r="L22" s="580"/>
    </row>
    <row r="23" spans="1:12" ht="15" thickBot="1" x14ac:dyDescent="0.4">
      <c r="A23" s="363" t="s">
        <v>94</v>
      </c>
      <c r="B23" s="364">
        <v>2705</v>
      </c>
      <c r="C23" s="364">
        <v>1565403</v>
      </c>
      <c r="D23" s="364">
        <v>1129</v>
      </c>
      <c r="E23" s="364">
        <v>714066</v>
      </c>
      <c r="F23" s="365">
        <f t="shared" si="2"/>
        <v>3834</v>
      </c>
      <c r="G23" s="366">
        <f t="shared" si="2"/>
        <v>2279469</v>
      </c>
      <c r="H23" s="292"/>
      <c r="I23" s="293"/>
      <c r="J23" s="578"/>
      <c r="K23" s="580"/>
      <c r="L23" s="580"/>
    </row>
    <row r="24" spans="1:12" ht="15" thickBot="1" x14ac:dyDescent="0.4">
      <c r="A24" s="249" t="s">
        <v>120</v>
      </c>
      <c r="B24" s="287">
        <v>2705</v>
      </c>
      <c r="C24" s="287">
        <v>1565403</v>
      </c>
      <c r="D24" s="287">
        <v>1129</v>
      </c>
      <c r="E24" s="287">
        <v>714066</v>
      </c>
      <c r="F24" s="296">
        <f t="shared" si="2"/>
        <v>3834</v>
      </c>
      <c r="G24" s="296">
        <f t="shared" si="2"/>
        <v>2279469</v>
      </c>
      <c r="H24" s="285"/>
      <c r="I24" s="286"/>
      <c r="J24" s="578"/>
      <c r="K24" s="580"/>
      <c r="L24" s="580"/>
    </row>
    <row r="25" spans="1:12" ht="15" thickBot="1" x14ac:dyDescent="0.4">
      <c r="A25" s="539" t="s">
        <v>105</v>
      </c>
      <c r="B25" s="540">
        <v>139377</v>
      </c>
      <c r="C25" s="540">
        <v>121795157.90000001</v>
      </c>
      <c r="D25" s="540">
        <v>163874</v>
      </c>
      <c r="E25" s="540">
        <v>234978922.59999999</v>
      </c>
      <c r="F25" s="541">
        <f t="shared" si="2"/>
        <v>303251</v>
      </c>
      <c r="G25" s="542">
        <f t="shared" si="2"/>
        <v>356774080.5</v>
      </c>
      <c r="H25" s="379">
        <v>12.739533333333343</v>
      </c>
      <c r="I25" s="378">
        <v>12.446000000000009</v>
      </c>
      <c r="J25" s="578">
        <f>G25/G2</f>
        <v>9.8685806260141992E-2</v>
      </c>
      <c r="K25" s="580">
        <f>F25/F2</f>
        <v>0.10764101369991382</v>
      </c>
      <c r="L25" s="580">
        <f>E25/G25</f>
        <v>0.65862105865619347</v>
      </c>
    </row>
    <row r="26" spans="1:12" ht="15" thickBot="1" x14ac:dyDescent="0.4">
      <c r="A26" s="363" t="s">
        <v>121</v>
      </c>
      <c r="B26" s="364">
        <v>61036</v>
      </c>
      <c r="C26" s="364">
        <v>49916449.899999999</v>
      </c>
      <c r="D26" s="364">
        <v>86679</v>
      </c>
      <c r="E26" s="364">
        <v>127000200.59999999</v>
      </c>
      <c r="F26" s="365">
        <f t="shared" si="2"/>
        <v>147715</v>
      </c>
      <c r="G26" s="366">
        <f t="shared" si="2"/>
        <v>176916650.5</v>
      </c>
      <c r="H26" s="298">
        <v>12.853800000000001</v>
      </c>
      <c r="I26" s="293">
        <v>12.577000000000002</v>
      </c>
      <c r="J26" s="578"/>
      <c r="K26" s="580"/>
      <c r="L26" s="580"/>
    </row>
    <row r="27" spans="1:12" x14ac:dyDescent="0.35">
      <c r="A27" s="249" t="s">
        <v>122</v>
      </c>
      <c r="B27" s="287">
        <v>42512</v>
      </c>
      <c r="C27" s="287">
        <v>21923954</v>
      </c>
      <c r="D27" s="287">
        <v>32959</v>
      </c>
      <c r="E27" s="287">
        <v>25765860</v>
      </c>
      <c r="F27" s="296">
        <f t="shared" si="2"/>
        <v>75471</v>
      </c>
      <c r="G27" s="299">
        <f t="shared" si="2"/>
        <v>47689814</v>
      </c>
      <c r="H27" s="300">
        <v>12.981999999999999</v>
      </c>
      <c r="I27" s="286">
        <v>13.185</v>
      </c>
      <c r="J27" s="578"/>
      <c r="K27" s="580"/>
      <c r="L27" s="580"/>
    </row>
    <row r="28" spans="1:12" x14ac:dyDescent="0.35">
      <c r="A28" s="249" t="s">
        <v>123</v>
      </c>
      <c r="B28" s="287">
        <v>527</v>
      </c>
      <c r="C28" s="287">
        <v>413170</v>
      </c>
      <c r="D28" s="287">
        <v>5063</v>
      </c>
      <c r="E28" s="287">
        <v>3925877</v>
      </c>
      <c r="F28" s="296">
        <f t="shared" si="2"/>
        <v>5590</v>
      </c>
      <c r="G28" s="299">
        <f t="shared" si="2"/>
        <v>4339047</v>
      </c>
      <c r="H28" s="300">
        <v>12.981999999999999</v>
      </c>
      <c r="I28" s="286">
        <v>13.185</v>
      </c>
      <c r="J28" s="578"/>
      <c r="K28" s="580"/>
      <c r="L28" s="580"/>
    </row>
    <row r="29" spans="1:12" x14ac:dyDescent="0.35">
      <c r="A29" s="249" t="s">
        <v>124</v>
      </c>
      <c r="B29" s="287">
        <v>6936</v>
      </c>
      <c r="C29" s="287">
        <v>9431286</v>
      </c>
      <c r="D29" s="287">
        <v>38535</v>
      </c>
      <c r="E29" s="287">
        <v>65548292</v>
      </c>
      <c r="F29" s="296">
        <f t="shared" si="2"/>
        <v>45471</v>
      </c>
      <c r="G29" s="299">
        <f t="shared" si="2"/>
        <v>74979578</v>
      </c>
      <c r="H29" s="300">
        <v>12.981999999999999</v>
      </c>
      <c r="I29" s="286">
        <v>13.185</v>
      </c>
      <c r="J29" s="578"/>
      <c r="K29" s="580"/>
      <c r="L29" s="580"/>
    </row>
    <row r="30" spans="1:12" ht="15" thickBot="1" x14ac:dyDescent="0.4">
      <c r="A30" s="249" t="s">
        <v>125</v>
      </c>
      <c r="B30" s="287">
        <v>11061</v>
      </c>
      <c r="C30" s="287">
        <v>18148039.899999999</v>
      </c>
      <c r="D30" s="287">
        <v>10122</v>
      </c>
      <c r="E30" s="287">
        <v>31760171.600000001</v>
      </c>
      <c r="F30" s="296">
        <f t="shared" si="2"/>
        <v>21183</v>
      </c>
      <c r="G30" s="299">
        <f t="shared" si="2"/>
        <v>49908211.5</v>
      </c>
      <c r="H30" s="300">
        <v>12.340999999999999</v>
      </c>
      <c r="I30" s="286">
        <v>10.145</v>
      </c>
      <c r="J30" s="578"/>
      <c r="K30" s="580"/>
      <c r="L30" s="580"/>
    </row>
    <row r="31" spans="1:12" ht="15" thickBot="1" x14ac:dyDescent="0.4">
      <c r="A31" s="363" t="s">
        <v>126</v>
      </c>
      <c r="B31" s="364">
        <v>76706</v>
      </c>
      <c r="C31" s="364">
        <v>71524292</v>
      </c>
      <c r="D31" s="364">
        <v>76619</v>
      </c>
      <c r="E31" s="364">
        <v>107813402</v>
      </c>
      <c r="F31" s="365">
        <f t="shared" si="2"/>
        <v>153325</v>
      </c>
      <c r="G31" s="366">
        <f t="shared" si="2"/>
        <v>179337694</v>
      </c>
      <c r="H31" s="300">
        <v>12.510999999999997</v>
      </c>
      <c r="I31" s="286">
        <v>12.183999999999999</v>
      </c>
      <c r="J31" s="578"/>
      <c r="K31" s="580"/>
      <c r="L31" s="580"/>
    </row>
    <row r="32" spans="1:12" x14ac:dyDescent="0.35">
      <c r="A32" s="249" t="s">
        <v>127</v>
      </c>
      <c r="B32" s="287">
        <v>76518</v>
      </c>
      <c r="C32" s="287">
        <v>71374354</v>
      </c>
      <c r="D32" s="287">
        <v>75241</v>
      </c>
      <c r="E32" s="287">
        <v>106094556</v>
      </c>
      <c r="F32" s="296">
        <f t="shared" ref="F32:G47" si="3">B32+D32</f>
        <v>151759</v>
      </c>
      <c r="G32" s="299">
        <f t="shared" si="3"/>
        <v>177468910</v>
      </c>
      <c r="H32" s="300">
        <v>12.510999999999999</v>
      </c>
      <c r="I32" s="286">
        <v>12.183999999999999</v>
      </c>
      <c r="J32" s="578"/>
      <c r="K32" s="580"/>
      <c r="L32" s="580"/>
    </row>
    <row r="33" spans="1:12" ht="15" thickBot="1" x14ac:dyDescent="0.4">
      <c r="A33" s="249" t="s">
        <v>128</v>
      </c>
      <c r="B33" s="287">
        <v>188</v>
      </c>
      <c r="C33" s="287">
        <v>149938</v>
      </c>
      <c r="D33" s="287">
        <v>1378</v>
      </c>
      <c r="E33" s="287">
        <v>1718846</v>
      </c>
      <c r="F33" s="296">
        <f>B33+D33</f>
        <v>1566</v>
      </c>
      <c r="G33" s="299">
        <f t="shared" si="3"/>
        <v>1868784</v>
      </c>
      <c r="H33" s="300">
        <v>12.510999999999999</v>
      </c>
      <c r="I33" s="286">
        <v>12.183999999999999</v>
      </c>
      <c r="J33" s="578"/>
      <c r="K33" s="580"/>
      <c r="L33" s="580"/>
    </row>
    <row r="34" spans="1:12" ht="15" thickBot="1" x14ac:dyDescent="0.4">
      <c r="A34" s="363" t="s">
        <v>94</v>
      </c>
      <c r="B34" s="364">
        <v>1635</v>
      </c>
      <c r="C34" s="364">
        <v>354416</v>
      </c>
      <c r="D34" s="364">
        <v>576</v>
      </c>
      <c r="E34" s="364">
        <v>165320</v>
      </c>
      <c r="F34" s="365">
        <f t="shared" si="3"/>
        <v>2211</v>
      </c>
      <c r="G34" s="366">
        <f t="shared" si="3"/>
        <v>519736</v>
      </c>
      <c r="H34" s="300"/>
      <c r="I34" s="286"/>
      <c r="J34" s="578"/>
      <c r="K34" s="580"/>
      <c r="L34" s="580"/>
    </row>
    <row r="35" spans="1:12" ht="15" thickBot="1" x14ac:dyDescent="0.4">
      <c r="A35" s="249" t="s">
        <v>120</v>
      </c>
      <c r="B35" s="287">
        <v>1635</v>
      </c>
      <c r="C35" s="287">
        <v>354416</v>
      </c>
      <c r="D35" s="287">
        <v>576</v>
      </c>
      <c r="E35" s="287">
        <v>165320</v>
      </c>
      <c r="F35" s="296">
        <f t="shared" si="3"/>
        <v>2211</v>
      </c>
      <c r="G35" s="299">
        <f t="shared" si="3"/>
        <v>519736</v>
      </c>
      <c r="H35" s="300"/>
      <c r="I35" s="286"/>
      <c r="J35" s="578"/>
      <c r="K35" s="580"/>
      <c r="L35" s="580"/>
    </row>
    <row r="36" spans="1:12" ht="15" thickBot="1" x14ac:dyDescent="0.4">
      <c r="A36" s="539" t="s">
        <v>106</v>
      </c>
      <c r="B36" s="540">
        <v>17438</v>
      </c>
      <c r="C36" s="540">
        <v>126420153.09999999</v>
      </c>
      <c r="D36" s="540">
        <v>30172</v>
      </c>
      <c r="E36" s="540">
        <v>413170982.19999999</v>
      </c>
      <c r="F36" s="541">
        <f t="shared" si="3"/>
        <v>47610</v>
      </c>
      <c r="G36" s="542">
        <f t="shared" si="3"/>
        <v>539591135.29999995</v>
      </c>
      <c r="H36" s="380">
        <v>12.47344444444445</v>
      </c>
      <c r="I36" s="381">
        <v>12.212259259259262</v>
      </c>
      <c r="J36" s="578">
        <f>G36/G2</f>
        <v>0.14925407743544269</v>
      </c>
      <c r="K36" s="580">
        <f>F36/F2</f>
        <v>1.6899494683456598E-2</v>
      </c>
      <c r="L36" s="580">
        <f>E36/G36</f>
        <v>0.76571121200923109</v>
      </c>
    </row>
    <row r="37" spans="1:12" ht="15" thickBot="1" x14ac:dyDescent="0.4">
      <c r="A37" s="363" t="s">
        <v>121</v>
      </c>
      <c r="B37" s="364">
        <v>13650</v>
      </c>
      <c r="C37" s="364">
        <v>82318466.099999994</v>
      </c>
      <c r="D37" s="364">
        <v>20729</v>
      </c>
      <c r="E37" s="364">
        <v>227933086.19999999</v>
      </c>
      <c r="F37" s="365">
        <f t="shared" si="3"/>
        <v>34379</v>
      </c>
      <c r="G37" s="366">
        <f t="shared" si="3"/>
        <v>310251552.29999995</v>
      </c>
      <c r="H37" s="301">
        <v>12.583875000000001</v>
      </c>
      <c r="I37" s="302">
        <v>12.265437499999999</v>
      </c>
      <c r="J37" s="578"/>
      <c r="K37" s="580"/>
      <c r="L37" s="580"/>
    </row>
    <row r="38" spans="1:12" x14ac:dyDescent="0.35">
      <c r="A38" s="249" t="s">
        <v>122</v>
      </c>
      <c r="B38" s="287">
        <v>13086</v>
      </c>
      <c r="C38" s="287">
        <v>72948282</v>
      </c>
      <c r="D38" s="287">
        <v>16054</v>
      </c>
      <c r="E38" s="287">
        <v>133671011</v>
      </c>
      <c r="F38" s="296">
        <f t="shared" si="3"/>
        <v>29140</v>
      </c>
      <c r="G38" s="296">
        <f t="shared" si="3"/>
        <v>206619293</v>
      </c>
      <c r="H38" s="303">
        <v>12.981999999999999</v>
      </c>
      <c r="I38" s="304">
        <v>13.185</v>
      </c>
      <c r="J38" s="578"/>
      <c r="K38" s="580"/>
      <c r="L38" s="580"/>
    </row>
    <row r="39" spans="1:12" x14ac:dyDescent="0.35">
      <c r="A39" s="249" t="s">
        <v>123</v>
      </c>
      <c r="B39" s="287">
        <v>212</v>
      </c>
      <c r="C39" s="287">
        <v>2004249</v>
      </c>
      <c r="D39" s="287">
        <v>1809</v>
      </c>
      <c r="E39" s="287">
        <v>31637973</v>
      </c>
      <c r="F39" s="296">
        <f t="shared" si="3"/>
        <v>2021</v>
      </c>
      <c r="G39" s="296">
        <f t="shared" si="3"/>
        <v>33642222</v>
      </c>
      <c r="H39" s="303">
        <v>12.878857142857141</v>
      </c>
      <c r="I39" s="304">
        <v>12.869428571428573</v>
      </c>
      <c r="J39" s="578"/>
      <c r="K39" s="580"/>
      <c r="L39" s="580"/>
    </row>
    <row r="40" spans="1:12" x14ac:dyDescent="0.35">
      <c r="A40" s="249" t="s">
        <v>124</v>
      </c>
      <c r="B40" s="287">
        <v>167</v>
      </c>
      <c r="C40" s="287">
        <v>2849964</v>
      </c>
      <c r="D40" s="287">
        <v>2077</v>
      </c>
      <c r="E40" s="287">
        <v>36113722</v>
      </c>
      <c r="F40" s="296">
        <f t="shared" si="3"/>
        <v>2244</v>
      </c>
      <c r="G40" s="296">
        <f t="shared" si="3"/>
        <v>38963686</v>
      </c>
      <c r="H40" s="303">
        <v>12.2865</v>
      </c>
      <c r="I40" s="304">
        <v>11.702</v>
      </c>
      <c r="J40" s="578"/>
      <c r="K40" s="580"/>
      <c r="L40" s="580"/>
    </row>
    <row r="41" spans="1:12" ht="15" thickBot="1" x14ac:dyDescent="0.4">
      <c r="A41" s="249" t="s">
        <v>125</v>
      </c>
      <c r="B41" s="287">
        <v>185</v>
      </c>
      <c r="C41" s="287">
        <v>4515971.0999999996</v>
      </c>
      <c r="D41" s="287">
        <v>789</v>
      </c>
      <c r="E41" s="287">
        <v>26510380.199999999</v>
      </c>
      <c r="F41" s="296">
        <f t="shared" si="3"/>
        <v>974</v>
      </c>
      <c r="G41" s="296">
        <f t="shared" si="3"/>
        <v>31026351.299999997</v>
      </c>
      <c r="H41" s="303">
        <v>11.548999999999999</v>
      </c>
      <c r="I41" s="304">
        <v>9.8989999999999991</v>
      </c>
      <c r="J41" s="578"/>
      <c r="K41" s="580"/>
      <c r="L41" s="580"/>
    </row>
    <row r="42" spans="1:12" ht="15" thickBot="1" x14ac:dyDescent="0.4">
      <c r="A42" s="363" t="s">
        <v>126</v>
      </c>
      <c r="B42" s="364">
        <v>2834</v>
      </c>
      <c r="C42" s="364">
        <v>41032432</v>
      </c>
      <c r="D42" s="364">
        <v>8886</v>
      </c>
      <c r="E42" s="364">
        <v>180865603</v>
      </c>
      <c r="F42" s="365">
        <f t="shared" si="3"/>
        <v>11720</v>
      </c>
      <c r="G42" s="366">
        <f t="shared" si="3"/>
        <v>221898035</v>
      </c>
      <c r="H42" s="305">
        <v>12.312818181818182</v>
      </c>
      <c r="I42" s="306">
        <v>12.134909090909089</v>
      </c>
      <c r="J42" s="578"/>
      <c r="K42" s="580"/>
      <c r="L42" s="580"/>
    </row>
    <row r="43" spans="1:12" x14ac:dyDescent="0.35">
      <c r="A43" s="249" t="s">
        <v>127</v>
      </c>
      <c r="B43" s="287">
        <v>2829</v>
      </c>
      <c r="C43" s="287">
        <v>41001609</v>
      </c>
      <c r="D43" s="287">
        <v>8813</v>
      </c>
      <c r="E43" s="287">
        <v>179611807</v>
      </c>
      <c r="F43" s="296">
        <f t="shared" si="3"/>
        <v>11642</v>
      </c>
      <c r="G43" s="296">
        <f t="shared" si="3"/>
        <v>220613416</v>
      </c>
      <c r="H43" s="303">
        <v>12.221799999999998</v>
      </c>
      <c r="I43" s="304">
        <v>12.059199999999999</v>
      </c>
      <c r="J43" s="578"/>
      <c r="K43" s="580"/>
      <c r="L43" s="580"/>
    </row>
    <row r="44" spans="1:12" ht="15" thickBot="1" x14ac:dyDescent="0.4">
      <c r="A44" s="249" t="s">
        <v>128</v>
      </c>
      <c r="B44" s="287">
        <v>5</v>
      </c>
      <c r="C44" s="287">
        <v>30823</v>
      </c>
      <c r="D44" s="287">
        <v>73</v>
      </c>
      <c r="E44" s="287">
        <v>1253796</v>
      </c>
      <c r="F44" s="296">
        <f t="shared" si="3"/>
        <v>78</v>
      </c>
      <c r="G44" s="296">
        <f t="shared" si="3"/>
        <v>1284619</v>
      </c>
      <c r="H44" s="303">
        <v>12.388666666666666</v>
      </c>
      <c r="I44" s="304">
        <v>12.198</v>
      </c>
      <c r="J44" s="578"/>
      <c r="K44" s="580"/>
      <c r="L44" s="580"/>
    </row>
    <row r="45" spans="1:12" ht="15" thickBot="1" x14ac:dyDescent="0.4">
      <c r="A45" s="363" t="s">
        <v>94</v>
      </c>
      <c r="B45" s="364">
        <v>954</v>
      </c>
      <c r="C45" s="364">
        <v>3069255</v>
      </c>
      <c r="D45" s="364">
        <v>557</v>
      </c>
      <c r="E45" s="364">
        <v>4372293</v>
      </c>
      <c r="F45" s="365">
        <f t="shared" si="3"/>
        <v>1511</v>
      </c>
      <c r="G45" s="366">
        <f t="shared" si="3"/>
        <v>7441548</v>
      </c>
      <c r="H45" s="305"/>
      <c r="I45" s="306"/>
      <c r="J45" s="578"/>
      <c r="K45" s="580"/>
      <c r="L45" s="580"/>
    </row>
    <row r="46" spans="1:12" ht="15" thickBot="1" x14ac:dyDescent="0.4">
      <c r="A46" s="249" t="s">
        <v>120</v>
      </c>
      <c r="B46" s="287">
        <v>954</v>
      </c>
      <c r="C46" s="287">
        <v>3069255</v>
      </c>
      <c r="D46" s="287">
        <v>557</v>
      </c>
      <c r="E46" s="287">
        <v>4372293</v>
      </c>
      <c r="F46" s="296">
        <f t="shared" si="3"/>
        <v>1511</v>
      </c>
      <c r="G46" s="296">
        <f t="shared" si="3"/>
        <v>7441548</v>
      </c>
      <c r="H46" s="303"/>
      <c r="I46" s="304"/>
      <c r="J46" s="578"/>
      <c r="K46" s="580"/>
      <c r="L46" s="580"/>
    </row>
    <row r="47" spans="1:12" ht="15" thickBot="1" x14ac:dyDescent="0.4">
      <c r="A47" s="539" t="s">
        <v>92</v>
      </c>
      <c r="B47" s="540">
        <v>969</v>
      </c>
      <c r="C47" s="540">
        <v>75005154</v>
      </c>
      <c r="D47" s="540">
        <v>6623</v>
      </c>
      <c r="E47" s="540">
        <v>1220746218.8</v>
      </c>
      <c r="F47" s="541">
        <f t="shared" si="3"/>
        <v>7592</v>
      </c>
      <c r="G47" s="542">
        <f t="shared" si="3"/>
        <v>1295751372.8</v>
      </c>
      <c r="H47" s="380">
        <v>11.984952380952384</v>
      </c>
      <c r="I47" s="381">
        <v>11.051869565217391</v>
      </c>
      <c r="J47" s="578">
        <f>G47/G2</f>
        <v>0.35841244060736588</v>
      </c>
      <c r="K47" s="583">
        <f>F47/F2</f>
        <v>2.6948322545012077E-3</v>
      </c>
      <c r="L47" s="583">
        <f>E47/G47</f>
        <v>0.94211454791830884</v>
      </c>
    </row>
    <row r="48" spans="1:12" ht="15" thickBot="1" x14ac:dyDescent="0.4">
      <c r="A48" s="363" t="s">
        <v>121</v>
      </c>
      <c r="B48" s="364">
        <v>700</v>
      </c>
      <c r="C48" s="364">
        <v>51178107</v>
      </c>
      <c r="D48" s="364">
        <v>3961</v>
      </c>
      <c r="E48" s="364">
        <v>685035151.79999995</v>
      </c>
      <c r="F48" s="365">
        <f t="shared" ref="F48:G63" si="4">B48+D48</f>
        <v>4661</v>
      </c>
      <c r="G48" s="366">
        <f t="shared" si="4"/>
        <v>736213258.79999995</v>
      </c>
      <c r="H48" s="307">
        <v>11.956812500000003</v>
      </c>
      <c r="I48" s="308">
        <v>10.5648125</v>
      </c>
      <c r="J48" s="578"/>
      <c r="K48" s="583"/>
      <c r="L48" s="583"/>
    </row>
    <row r="49" spans="1:12" x14ac:dyDescent="0.35">
      <c r="A49" s="249" t="s">
        <v>122</v>
      </c>
      <c r="B49" s="287">
        <v>637</v>
      </c>
      <c r="C49" s="287">
        <v>38438308</v>
      </c>
      <c r="D49" s="287">
        <v>3140</v>
      </c>
      <c r="E49" s="287">
        <v>534255109</v>
      </c>
      <c r="F49" s="291">
        <f t="shared" si="4"/>
        <v>3777</v>
      </c>
      <c r="G49" s="297">
        <f t="shared" si="4"/>
        <v>572693417</v>
      </c>
      <c r="H49" s="303">
        <v>12.26</v>
      </c>
      <c r="I49" s="304">
        <v>10.976000000000001</v>
      </c>
      <c r="J49" s="578"/>
      <c r="K49" s="583"/>
      <c r="L49" s="583"/>
    </row>
    <row r="50" spans="1:12" x14ac:dyDescent="0.35">
      <c r="A50" s="249" t="s">
        <v>123</v>
      </c>
      <c r="B50" s="287">
        <v>39</v>
      </c>
      <c r="C50" s="287">
        <v>5646207</v>
      </c>
      <c r="D50" s="287">
        <v>522</v>
      </c>
      <c r="E50" s="287">
        <v>69741648</v>
      </c>
      <c r="F50" s="291">
        <f t="shared" si="4"/>
        <v>561</v>
      </c>
      <c r="G50" s="297">
        <f t="shared" si="4"/>
        <v>75387855</v>
      </c>
      <c r="H50" s="303">
        <v>12.26</v>
      </c>
      <c r="I50" s="304">
        <v>10.976000000000001</v>
      </c>
      <c r="J50" s="578"/>
      <c r="K50" s="583"/>
      <c r="L50" s="583"/>
    </row>
    <row r="51" spans="1:12" x14ac:dyDescent="0.35">
      <c r="A51" s="249" t="s">
        <v>124</v>
      </c>
      <c r="B51" s="287">
        <v>12</v>
      </c>
      <c r="C51" s="287">
        <v>5344790</v>
      </c>
      <c r="D51" s="287">
        <v>87</v>
      </c>
      <c r="E51" s="287">
        <v>26842442</v>
      </c>
      <c r="F51" s="291">
        <f t="shared" si="4"/>
        <v>99</v>
      </c>
      <c r="G51" s="297">
        <f t="shared" si="4"/>
        <v>32187232</v>
      </c>
      <c r="H51" s="303">
        <v>11.590999999999999</v>
      </c>
      <c r="I51" s="304">
        <v>10.218999999999999</v>
      </c>
      <c r="J51" s="578"/>
      <c r="K51" s="583"/>
      <c r="L51" s="583"/>
    </row>
    <row r="52" spans="1:12" ht="15" thickBot="1" x14ac:dyDescent="0.4">
      <c r="A52" s="249" t="s">
        <v>125</v>
      </c>
      <c r="B52" s="287">
        <v>12</v>
      </c>
      <c r="C52" s="287">
        <v>1748802</v>
      </c>
      <c r="D52" s="287">
        <v>212</v>
      </c>
      <c r="E52" s="287">
        <v>54195952.799999997</v>
      </c>
      <c r="F52" s="291">
        <f t="shared" si="4"/>
        <v>224</v>
      </c>
      <c r="G52" s="297">
        <f t="shared" si="4"/>
        <v>55944754.799999997</v>
      </c>
      <c r="H52" s="303">
        <v>11.548999999999999</v>
      </c>
      <c r="I52" s="304">
        <v>9.8989999999999991</v>
      </c>
      <c r="J52" s="578"/>
      <c r="K52" s="583"/>
      <c r="L52" s="583"/>
    </row>
    <row r="53" spans="1:12" ht="15" thickBot="1" x14ac:dyDescent="0.4">
      <c r="A53" s="363" t="s">
        <v>126</v>
      </c>
      <c r="B53" s="364">
        <v>265</v>
      </c>
      <c r="C53" s="364">
        <v>23256583</v>
      </c>
      <c r="D53" s="364">
        <v>2636</v>
      </c>
      <c r="E53" s="364">
        <v>521684630</v>
      </c>
      <c r="F53" s="365">
        <f t="shared" si="4"/>
        <v>2901</v>
      </c>
      <c r="G53" s="366">
        <f t="shared" si="4"/>
        <v>544941213</v>
      </c>
      <c r="H53" s="305">
        <v>12.074999999999999</v>
      </c>
      <c r="I53" s="306">
        <v>12.075999999999999</v>
      </c>
      <c r="J53" s="578"/>
      <c r="K53" s="583"/>
      <c r="L53" s="583"/>
    </row>
    <row r="54" spans="1:12" x14ac:dyDescent="0.35">
      <c r="A54" s="249" t="s">
        <v>127</v>
      </c>
      <c r="B54" s="287">
        <v>265</v>
      </c>
      <c r="C54" s="287">
        <v>23256583</v>
      </c>
      <c r="D54" s="287">
        <v>2625</v>
      </c>
      <c r="E54" s="287">
        <v>520636446</v>
      </c>
      <c r="F54" s="296">
        <f t="shared" si="4"/>
        <v>2890</v>
      </c>
      <c r="G54" s="299">
        <f t="shared" si="4"/>
        <v>543893029</v>
      </c>
      <c r="H54" s="303">
        <v>12.029000000000002</v>
      </c>
      <c r="I54" s="304">
        <v>11.975999999999999</v>
      </c>
      <c r="J54" s="578"/>
      <c r="K54" s="583"/>
      <c r="L54" s="583"/>
    </row>
    <row r="55" spans="1:12" ht="15" thickBot="1" x14ac:dyDescent="0.4">
      <c r="A55" s="249" t="s">
        <v>128</v>
      </c>
      <c r="B55" s="287">
        <v>0</v>
      </c>
      <c r="C55" s="287">
        <v>0</v>
      </c>
      <c r="D55" s="287">
        <v>11</v>
      </c>
      <c r="E55" s="287">
        <v>1048184</v>
      </c>
      <c r="F55" s="296">
        <f t="shared" si="4"/>
        <v>11</v>
      </c>
      <c r="G55" s="299">
        <f t="shared" si="4"/>
        <v>1048184</v>
      </c>
      <c r="H55" s="303">
        <v>12.144</v>
      </c>
      <c r="I55" s="304">
        <v>12.226000000000001</v>
      </c>
      <c r="J55" s="578"/>
      <c r="K55" s="583"/>
      <c r="L55" s="583"/>
    </row>
    <row r="56" spans="1:12" ht="15" thickBot="1" x14ac:dyDescent="0.4">
      <c r="A56" s="363" t="s">
        <v>94</v>
      </c>
      <c r="B56" s="364">
        <v>4</v>
      </c>
      <c r="C56" s="364">
        <v>570464</v>
      </c>
      <c r="D56" s="364">
        <v>26</v>
      </c>
      <c r="E56" s="364">
        <v>14026437</v>
      </c>
      <c r="F56" s="365">
        <f t="shared" si="4"/>
        <v>30</v>
      </c>
      <c r="G56" s="366">
        <f t="shared" si="4"/>
        <v>14596901</v>
      </c>
      <c r="H56" s="305"/>
      <c r="I56" s="306">
        <v>12.388</v>
      </c>
      <c r="J56" s="578"/>
      <c r="K56" s="583"/>
      <c r="L56" s="583"/>
    </row>
    <row r="57" spans="1:12" ht="15" thickBot="1" x14ac:dyDescent="0.4">
      <c r="A57" s="249" t="s">
        <v>120</v>
      </c>
      <c r="B57" s="287">
        <v>4</v>
      </c>
      <c r="C57" s="287">
        <v>570464</v>
      </c>
      <c r="D57" s="287">
        <v>26</v>
      </c>
      <c r="E57" s="287">
        <v>14026437</v>
      </c>
      <c r="F57" s="296">
        <f t="shared" si="4"/>
        <v>30</v>
      </c>
      <c r="G57" s="299">
        <f t="shared" si="4"/>
        <v>14596901</v>
      </c>
      <c r="H57" s="303"/>
      <c r="I57" s="304">
        <v>12.388</v>
      </c>
      <c r="J57" s="578"/>
      <c r="K57" s="583"/>
      <c r="L57" s="583"/>
    </row>
    <row r="58" spans="1:12" ht="15" thickBot="1" x14ac:dyDescent="0.4">
      <c r="A58" s="539" t="s">
        <v>107</v>
      </c>
      <c r="B58" s="540">
        <v>3863</v>
      </c>
      <c r="C58" s="540">
        <v>4447936.9000000004</v>
      </c>
      <c r="D58" s="540">
        <v>12901</v>
      </c>
      <c r="E58" s="540">
        <v>18289014.600000001</v>
      </c>
      <c r="F58" s="541">
        <f t="shared" si="4"/>
        <v>16764</v>
      </c>
      <c r="G58" s="542">
        <f t="shared" si="4"/>
        <v>22736951.5</v>
      </c>
      <c r="H58" s="380">
        <v>12.161999999999999</v>
      </c>
      <c r="I58" s="381">
        <v>11.742833333333332</v>
      </c>
      <c r="J58" s="584">
        <f>G58/G2</f>
        <v>6.2891743355645621E-3</v>
      </c>
      <c r="K58" s="583">
        <f>F58/F2</f>
        <v>5.9504963006399162E-3</v>
      </c>
      <c r="L58" s="583">
        <f>E58/G58</f>
        <v>0.80437408682514022</v>
      </c>
    </row>
    <row r="59" spans="1:12" ht="15" thickBot="1" x14ac:dyDescent="0.4">
      <c r="A59" s="363" t="s">
        <v>121</v>
      </c>
      <c r="B59" s="364">
        <v>3288</v>
      </c>
      <c r="C59" s="364">
        <v>2839781.9</v>
      </c>
      <c r="D59" s="364">
        <v>12075</v>
      </c>
      <c r="E59" s="364">
        <v>9033633.5999999996</v>
      </c>
      <c r="F59" s="365">
        <f t="shared" si="4"/>
        <v>15363</v>
      </c>
      <c r="G59" s="366">
        <f t="shared" si="4"/>
        <v>11873415.5</v>
      </c>
      <c r="H59" s="305">
        <v>11.987499999999999</v>
      </c>
      <c r="I59" s="306">
        <v>11.52225</v>
      </c>
      <c r="J59" s="584"/>
      <c r="K59" s="583"/>
      <c r="L59" s="583"/>
    </row>
    <row r="60" spans="1:12" x14ac:dyDescent="0.35">
      <c r="A60" s="249" t="s">
        <v>122</v>
      </c>
      <c r="B60" s="287">
        <v>2153</v>
      </c>
      <c r="C60" s="287">
        <v>1782488</v>
      </c>
      <c r="D60" s="287">
        <v>6245</v>
      </c>
      <c r="E60" s="287">
        <v>5400809</v>
      </c>
      <c r="F60" s="296">
        <f t="shared" si="4"/>
        <v>8398</v>
      </c>
      <c r="G60" s="299">
        <f t="shared" si="4"/>
        <v>7183297</v>
      </c>
      <c r="H60" s="303">
        <v>12.981999999999999</v>
      </c>
      <c r="I60" s="304">
        <v>13.185</v>
      </c>
      <c r="J60" s="584"/>
      <c r="K60" s="583"/>
      <c r="L60" s="583"/>
    </row>
    <row r="61" spans="1:12" x14ac:dyDescent="0.35">
      <c r="A61" s="249" t="s">
        <v>123</v>
      </c>
      <c r="B61" s="287">
        <v>31</v>
      </c>
      <c r="C61" s="287">
        <v>73599</v>
      </c>
      <c r="D61" s="287">
        <v>184</v>
      </c>
      <c r="E61" s="287">
        <v>143941</v>
      </c>
      <c r="F61" s="296">
        <f t="shared" si="4"/>
        <v>215</v>
      </c>
      <c r="G61" s="299">
        <f t="shared" si="4"/>
        <v>217540</v>
      </c>
      <c r="H61" s="303">
        <v>12.981999999999999</v>
      </c>
      <c r="I61" s="304">
        <v>13.185</v>
      </c>
      <c r="J61" s="584"/>
      <c r="K61" s="583"/>
      <c r="L61" s="583"/>
    </row>
    <row r="62" spans="1:12" x14ac:dyDescent="0.35">
      <c r="A62" s="249" t="s">
        <v>124</v>
      </c>
      <c r="B62" s="287">
        <v>974</v>
      </c>
      <c r="C62" s="287">
        <v>309859</v>
      </c>
      <c r="D62" s="287">
        <v>3676</v>
      </c>
      <c r="E62" s="287">
        <v>1047866</v>
      </c>
      <c r="F62" s="296">
        <f t="shared" si="4"/>
        <v>4650</v>
      </c>
      <c r="G62" s="299">
        <f t="shared" si="4"/>
        <v>1357725</v>
      </c>
      <c r="H62" s="303">
        <v>12.981999999999999</v>
      </c>
      <c r="I62" s="304">
        <v>13.185</v>
      </c>
      <c r="J62" s="584"/>
      <c r="K62" s="583"/>
      <c r="L62" s="583"/>
    </row>
    <row r="63" spans="1:12" ht="15" thickBot="1" x14ac:dyDescent="0.4">
      <c r="A63" s="249" t="s">
        <v>125</v>
      </c>
      <c r="B63" s="287">
        <v>130</v>
      </c>
      <c r="C63" s="287">
        <v>673835.89999999991</v>
      </c>
      <c r="D63" s="287">
        <v>1970</v>
      </c>
      <c r="E63" s="287">
        <v>2441017.6</v>
      </c>
      <c r="F63" s="296">
        <f t="shared" si="4"/>
        <v>2100</v>
      </c>
      <c r="G63" s="299">
        <f t="shared" si="4"/>
        <v>3114853.5</v>
      </c>
      <c r="H63" s="303">
        <v>9.0039999999999996</v>
      </c>
      <c r="I63" s="304">
        <v>6.5339999999999998</v>
      </c>
      <c r="J63" s="584"/>
      <c r="K63" s="583"/>
      <c r="L63" s="583"/>
    </row>
    <row r="64" spans="1:12" ht="15" thickBot="1" x14ac:dyDescent="0.4">
      <c r="A64" s="363" t="s">
        <v>126</v>
      </c>
      <c r="B64" s="364">
        <v>274</v>
      </c>
      <c r="C64" s="364">
        <v>1529879</v>
      </c>
      <c r="D64" s="364">
        <v>639</v>
      </c>
      <c r="E64" s="364">
        <v>9123328</v>
      </c>
      <c r="F64" s="365">
        <f t="shared" ref="F64:G74" si="5">B64+D64</f>
        <v>913</v>
      </c>
      <c r="G64" s="366">
        <f t="shared" si="5"/>
        <v>10653207</v>
      </c>
      <c r="H64" s="305">
        <v>12.510999999999999</v>
      </c>
      <c r="I64" s="306">
        <v>12.183999999999999</v>
      </c>
      <c r="J64" s="584"/>
      <c r="K64" s="583"/>
      <c r="L64" s="583"/>
    </row>
    <row r="65" spans="1:12" x14ac:dyDescent="0.35">
      <c r="A65" s="249" t="s">
        <v>127</v>
      </c>
      <c r="B65" s="287">
        <v>274</v>
      </c>
      <c r="C65" s="287">
        <v>1529879</v>
      </c>
      <c r="D65" s="287">
        <v>637</v>
      </c>
      <c r="E65" s="287">
        <v>9094317</v>
      </c>
      <c r="F65" s="296">
        <f t="shared" si="5"/>
        <v>911</v>
      </c>
      <c r="G65" s="299">
        <f t="shared" si="5"/>
        <v>10624196</v>
      </c>
      <c r="H65" s="303">
        <v>12.510999999999999</v>
      </c>
      <c r="I65" s="304">
        <v>12.183999999999999</v>
      </c>
      <c r="J65" s="584"/>
      <c r="K65" s="583"/>
      <c r="L65" s="583"/>
    </row>
    <row r="66" spans="1:12" ht="15" thickBot="1" x14ac:dyDescent="0.4">
      <c r="A66" s="249" t="s">
        <v>128</v>
      </c>
      <c r="B66" s="287">
        <v>0</v>
      </c>
      <c r="C66" s="287">
        <v>0</v>
      </c>
      <c r="D66" s="287">
        <v>2</v>
      </c>
      <c r="E66" s="287">
        <v>29011</v>
      </c>
      <c r="F66" s="296">
        <f t="shared" si="5"/>
        <v>2</v>
      </c>
      <c r="G66" s="299">
        <f t="shared" si="5"/>
        <v>29011</v>
      </c>
      <c r="H66" s="303">
        <v>12.510999999999999</v>
      </c>
      <c r="I66" s="304">
        <v>12.183999999999999</v>
      </c>
      <c r="J66" s="584"/>
      <c r="K66" s="583"/>
      <c r="L66" s="583"/>
    </row>
    <row r="67" spans="1:12" ht="15" thickBot="1" x14ac:dyDescent="0.4">
      <c r="A67" s="363" t="s">
        <v>94</v>
      </c>
      <c r="B67" s="364">
        <v>301</v>
      </c>
      <c r="C67" s="364">
        <v>78276</v>
      </c>
      <c r="D67" s="364">
        <v>187</v>
      </c>
      <c r="E67" s="364">
        <v>132053</v>
      </c>
      <c r="F67" s="365">
        <f t="shared" si="5"/>
        <v>488</v>
      </c>
      <c r="G67" s="366">
        <f t="shared" si="5"/>
        <v>210329</v>
      </c>
      <c r="H67" s="305"/>
      <c r="I67" s="306"/>
      <c r="J67" s="584"/>
      <c r="K67" s="583"/>
      <c r="L67" s="583"/>
    </row>
    <row r="68" spans="1:12" ht="15" thickBot="1" x14ac:dyDescent="0.4">
      <c r="A68" s="249" t="s">
        <v>120</v>
      </c>
      <c r="B68" s="287">
        <v>301</v>
      </c>
      <c r="C68" s="287">
        <v>78276</v>
      </c>
      <c r="D68" s="287">
        <v>187</v>
      </c>
      <c r="E68" s="287">
        <v>132053</v>
      </c>
      <c r="F68" s="296">
        <f t="shared" si="5"/>
        <v>488</v>
      </c>
      <c r="G68" s="299">
        <f t="shared" si="5"/>
        <v>210329</v>
      </c>
      <c r="H68" s="303"/>
      <c r="I68" s="304"/>
      <c r="J68" s="584"/>
      <c r="K68" s="583"/>
      <c r="L68" s="583"/>
    </row>
    <row r="69" spans="1:12" ht="15" thickBot="1" x14ac:dyDescent="0.4">
      <c r="A69" s="539" t="s">
        <v>9</v>
      </c>
      <c r="B69" s="540">
        <v>454</v>
      </c>
      <c r="C69" s="540">
        <v>1188382</v>
      </c>
      <c r="D69" s="540">
        <v>179</v>
      </c>
      <c r="E69" s="540">
        <v>312757</v>
      </c>
      <c r="F69" s="541">
        <f t="shared" si="5"/>
        <v>633</v>
      </c>
      <c r="G69" s="542">
        <f t="shared" si="5"/>
        <v>1501139</v>
      </c>
      <c r="H69" s="384">
        <v>12.718166666666667</v>
      </c>
      <c r="I69" s="385">
        <v>12.344666666666667</v>
      </c>
      <c r="J69" s="581">
        <f>G69/G2</f>
        <v>4.152238646819056E-4</v>
      </c>
      <c r="K69" s="582">
        <f>F69/F2</f>
        <v>2.2468767348515073E-4</v>
      </c>
      <c r="L69" s="582">
        <f>E69/G69</f>
        <v>0.20834646225299588</v>
      </c>
    </row>
    <row r="70" spans="1:12" ht="15" thickBot="1" x14ac:dyDescent="0.4">
      <c r="A70" s="362" t="s">
        <v>121</v>
      </c>
      <c r="B70" s="364">
        <v>454</v>
      </c>
      <c r="C70" s="364">
        <v>1188382</v>
      </c>
      <c r="D70" s="364">
        <v>179</v>
      </c>
      <c r="E70" s="364">
        <v>312757</v>
      </c>
      <c r="F70" s="365">
        <f t="shared" si="5"/>
        <v>633</v>
      </c>
      <c r="G70" s="366">
        <f t="shared" si="5"/>
        <v>1501139</v>
      </c>
      <c r="H70" s="301">
        <v>12.82175</v>
      </c>
      <c r="I70" s="302">
        <v>12.425000000000001</v>
      </c>
      <c r="J70" s="581"/>
      <c r="K70" s="582"/>
      <c r="L70" s="582"/>
    </row>
    <row r="71" spans="1:12" x14ac:dyDescent="0.35">
      <c r="A71" s="247" t="s">
        <v>122</v>
      </c>
      <c r="B71" s="282">
        <v>0</v>
      </c>
      <c r="C71" s="282">
        <v>0</v>
      </c>
      <c r="D71" s="282">
        <v>0</v>
      </c>
      <c r="E71" s="282">
        <v>0</v>
      </c>
      <c r="F71" s="294">
        <f t="shared" si="5"/>
        <v>0</v>
      </c>
      <c r="G71" s="309">
        <f t="shared" si="5"/>
        <v>0</v>
      </c>
      <c r="H71" s="310">
        <v>12.981999999999999</v>
      </c>
      <c r="I71" s="386">
        <v>13.185</v>
      </c>
      <c r="J71" s="581"/>
      <c r="K71" s="582"/>
      <c r="L71" s="582"/>
    </row>
    <row r="72" spans="1:12" x14ac:dyDescent="0.35">
      <c r="A72" s="247" t="s">
        <v>123</v>
      </c>
      <c r="B72" s="282">
        <v>0</v>
      </c>
      <c r="C72" s="282">
        <v>0</v>
      </c>
      <c r="D72" s="282">
        <v>0</v>
      </c>
      <c r="E72" s="282">
        <v>0</v>
      </c>
      <c r="F72" s="294">
        <f t="shared" si="5"/>
        <v>0</v>
      </c>
      <c r="G72" s="309">
        <f t="shared" si="5"/>
        <v>0</v>
      </c>
      <c r="H72" s="310">
        <v>12.981999999999999</v>
      </c>
      <c r="I72" s="386">
        <v>13.185</v>
      </c>
      <c r="J72" s="581"/>
      <c r="K72" s="582"/>
      <c r="L72" s="582"/>
    </row>
    <row r="73" spans="1:12" x14ac:dyDescent="0.35">
      <c r="A73" s="247" t="s">
        <v>124</v>
      </c>
      <c r="B73" s="282">
        <v>0</v>
      </c>
      <c r="C73" s="282">
        <v>0</v>
      </c>
      <c r="D73" s="282">
        <v>0</v>
      </c>
      <c r="E73" s="282">
        <v>0</v>
      </c>
      <c r="F73" s="294">
        <f t="shared" si="5"/>
        <v>0</v>
      </c>
      <c r="G73" s="309">
        <f t="shared" si="5"/>
        <v>0</v>
      </c>
      <c r="H73" s="310">
        <v>12.981999999999999</v>
      </c>
      <c r="I73" s="386">
        <v>13.185</v>
      </c>
      <c r="J73" s="581"/>
      <c r="K73" s="582"/>
      <c r="L73" s="582"/>
    </row>
    <row r="74" spans="1:12" ht="15" thickBot="1" x14ac:dyDescent="0.4">
      <c r="A74" s="387" t="s">
        <v>125</v>
      </c>
      <c r="B74" s="388">
        <v>454</v>
      </c>
      <c r="C74" s="388">
        <v>1188382</v>
      </c>
      <c r="D74" s="388">
        <v>179</v>
      </c>
      <c r="E74" s="388">
        <v>312757</v>
      </c>
      <c r="F74" s="389">
        <f t="shared" si="5"/>
        <v>633</v>
      </c>
      <c r="G74" s="390">
        <f t="shared" si="5"/>
        <v>1501139</v>
      </c>
      <c r="H74" s="392">
        <v>12.340999999999999</v>
      </c>
      <c r="I74" s="393">
        <v>10.145</v>
      </c>
      <c r="J74" s="581"/>
      <c r="K74" s="582"/>
      <c r="L74" s="582"/>
    </row>
    <row r="75" spans="1:12" x14ac:dyDescent="0.35">
      <c r="A75" s="2"/>
      <c r="B75" s="3"/>
      <c r="C75" s="3"/>
      <c r="D75" s="3"/>
      <c r="E75" s="3"/>
      <c r="F75" s="3"/>
      <c r="G75" s="3"/>
      <c r="H75" s="156"/>
      <c r="I75" s="156"/>
      <c r="J75" s="2"/>
      <c r="K75" s="2"/>
      <c r="L75" s="2"/>
    </row>
    <row r="76" spans="1:12" x14ac:dyDescent="0.35">
      <c r="A76" s="2"/>
      <c r="B76" s="3"/>
      <c r="C76" s="3"/>
      <c r="D76" s="3"/>
      <c r="E76" s="3"/>
      <c r="F76" s="3"/>
      <c r="G76" s="3"/>
      <c r="J76" s="2"/>
      <c r="K76" s="2"/>
      <c r="L76" s="2"/>
    </row>
    <row r="77" spans="1:12" x14ac:dyDescent="0.35">
      <c r="A77" s="2"/>
      <c r="B77" s="3"/>
      <c r="C77" s="3"/>
      <c r="D77" s="3"/>
      <c r="E77" s="3"/>
      <c r="F77" s="3"/>
      <c r="G77" s="3"/>
      <c r="H77" s="156"/>
      <c r="I77" s="156"/>
      <c r="J77" s="2"/>
      <c r="K77" s="2"/>
      <c r="L77" s="2"/>
    </row>
    <row r="78" spans="1:12" x14ac:dyDescent="0.35">
      <c r="A78" s="2"/>
      <c r="B78" s="3"/>
      <c r="C78" s="3"/>
      <c r="D78" s="3"/>
      <c r="E78" s="3"/>
      <c r="F78" s="3"/>
      <c r="G78" s="3"/>
      <c r="H78" s="156"/>
      <c r="I78" s="156"/>
      <c r="J78" s="2"/>
      <c r="K78" s="2"/>
      <c r="L78" s="2"/>
    </row>
    <row r="79" spans="1:12" x14ac:dyDescent="0.35">
      <c r="A79" s="2"/>
      <c r="B79" s="3"/>
      <c r="C79" s="3"/>
      <c r="D79" s="3"/>
      <c r="E79" s="3"/>
      <c r="F79" s="3"/>
      <c r="G79" s="3"/>
      <c r="H79" s="156"/>
      <c r="I79" s="156"/>
      <c r="J79" s="2"/>
      <c r="K79" s="2"/>
      <c r="L79" s="2"/>
    </row>
    <row r="80" spans="1:12" x14ac:dyDescent="0.35">
      <c r="A80" s="2"/>
      <c r="B80" s="3"/>
      <c r="C80" s="3"/>
      <c r="D80" s="3"/>
      <c r="E80" s="3"/>
      <c r="F80" s="3"/>
      <c r="G80" s="3"/>
      <c r="H80" s="156"/>
      <c r="I80" s="156"/>
      <c r="J80" s="2"/>
      <c r="K80" s="2"/>
      <c r="L80" s="2"/>
    </row>
    <row r="81" spans="1:12" x14ac:dyDescent="0.35">
      <c r="A81" s="2"/>
      <c r="B81" s="3"/>
      <c r="C81" s="3"/>
      <c r="D81" s="3"/>
      <c r="E81" s="3"/>
      <c r="F81" s="3"/>
      <c r="G81" s="3"/>
      <c r="H81" s="156"/>
      <c r="I81" s="156"/>
      <c r="J81" s="2"/>
      <c r="K81" s="2"/>
      <c r="L81" s="2"/>
    </row>
    <row r="82" spans="1:12" x14ac:dyDescent="0.35">
      <c r="H82" s="156"/>
      <c r="I82" s="156"/>
    </row>
    <row r="83" spans="1:12" x14ac:dyDescent="0.35">
      <c r="H83" s="147"/>
      <c r="I83" s="147"/>
    </row>
    <row r="84" spans="1:12" x14ac:dyDescent="0.35">
      <c r="H84" s="147"/>
      <c r="I84" s="147"/>
    </row>
    <row r="85" spans="1:12" x14ac:dyDescent="0.35">
      <c r="H85" s="147"/>
      <c r="I85" s="147"/>
    </row>
    <row r="86" spans="1:12" x14ac:dyDescent="0.35">
      <c r="H86" s="147"/>
      <c r="I86" s="147"/>
    </row>
    <row r="87" spans="1:12" x14ac:dyDescent="0.35">
      <c r="H87" s="147"/>
      <c r="I87" s="147"/>
    </row>
    <row r="88" spans="1:12" x14ac:dyDescent="0.35">
      <c r="H88" s="147"/>
      <c r="I88" s="147"/>
    </row>
    <row r="89" spans="1:12" x14ac:dyDescent="0.35">
      <c r="H89" s="147"/>
      <c r="I89" s="147"/>
    </row>
  </sheetData>
  <mergeCells count="21">
    <mergeCell ref="J58:J68"/>
    <mergeCell ref="K58:K68"/>
    <mergeCell ref="L58:L68"/>
    <mergeCell ref="J69:J74"/>
    <mergeCell ref="K69:K74"/>
    <mergeCell ref="L69:L74"/>
    <mergeCell ref="J36:J46"/>
    <mergeCell ref="K36:K46"/>
    <mergeCell ref="L36:L46"/>
    <mergeCell ref="J47:J57"/>
    <mergeCell ref="K47:K57"/>
    <mergeCell ref="L47:L57"/>
    <mergeCell ref="J25:J35"/>
    <mergeCell ref="K25:K35"/>
    <mergeCell ref="L25:L35"/>
    <mergeCell ref="J3:J13"/>
    <mergeCell ref="K3:K13"/>
    <mergeCell ref="L3:L13"/>
    <mergeCell ref="J14:J24"/>
    <mergeCell ref="K14:K24"/>
    <mergeCell ref="L14:L24"/>
  </mergeCells>
  <pageMargins left="0.7" right="0.7" top="0.75" bottom="0.75" header="0.3" footer="0.3"/>
  <pageSetup scale="5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E1A08-C2FD-4204-9CF1-CFF7030EC2C4}">
  <sheetPr>
    <pageSetUpPr fitToPage="1"/>
  </sheetPr>
  <dimension ref="A1:N82"/>
  <sheetViews>
    <sheetView topLeftCell="B1" workbookViewId="0">
      <selection activeCell="O3" sqref="O3"/>
    </sheetView>
  </sheetViews>
  <sheetFormatPr defaultRowHeight="14.5" x14ac:dyDescent="0.35"/>
  <cols>
    <col min="1" max="1" width="15.90625" customWidth="1"/>
    <col min="2" max="2" width="11.453125" customWidth="1"/>
    <col min="3" max="3" width="14" customWidth="1"/>
    <col min="4" max="4" width="10.1796875" customWidth="1"/>
    <col min="5" max="5" width="15.1796875" customWidth="1"/>
    <col min="6" max="6" width="9.90625" customWidth="1"/>
    <col min="7" max="7" width="13.6328125" customWidth="1"/>
    <col min="8" max="8" width="10.7265625" customWidth="1"/>
    <col min="9" max="9" width="13" customWidth="1"/>
    <col min="10" max="10" width="12.36328125" customWidth="1"/>
    <col min="11" max="11" width="15" customWidth="1"/>
    <col min="12" max="12" width="9.1796875" customWidth="1"/>
    <col min="13" max="13" width="14.81640625" customWidth="1"/>
    <col min="14" max="14" width="10.36328125" customWidth="1"/>
  </cols>
  <sheetData>
    <row r="1" spans="1:14" ht="29.5" customHeight="1" thickBot="1" x14ac:dyDescent="0.4">
      <c r="A1" s="602" t="s">
        <v>176</v>
      </c>
      <c r="B1" s="595" t="s">
        <v>140</v>
      </c>
      <c r="C1" s="596"/>
      <c r="D1" s="597" t="s">
        <v>0</v>
      </c>
      <c r="E1" s="598"/>
      <c r="F1" s="599" t="s">
        <v>5</v>
      </c>
      <c r="G1" s="600"/>
      <c r="H1" s="606" t="s">
        <v>57</v>
      </c>
      <c r="I1" s="607"/>
      <c r="J1" s="611" t="s">
        <v>58</v>
      </c>
      <c r="K1" s="612"/>
      <c r="L1" s="592" t="s">
        <v>59</v>
      </c>
      <c r="M1" s="593"/>
      <c r="N1" s="594"/>
    </row>
    <row r="2" spans="1:14" ht="27" thickBot="1" x14ac:dyDescent="0.4">
      <c r="A2" s="603"/>
      <c r="B2" s="601" t="s">
        <v>60</v>
      </c>
      <c r="C2" s="59" t="s">
        <v>61</v>
      </c>
      <c r="D2" s="604" t="s">
        <v>60</v>
      </c>
      <c r="E2" s="60" t="s">
        <v>61</v>
      </c>
      <c r="F2" s="605" t="s">
        <v>60</v>
      </c>
      <c r="G2" s="61" t="s">
        <v>61</v>
      </c>
      <c r="H2" s="608" t="s">
        <v>60</v>
      </c>
      <c r="I2" s="62" t="s">
        <v>61</v>
      </c>
      <c r="J2" s="610" t="s">
        <v>60</v>
      </c>
      <c r="K2" s="63" t="s">
        <v>61</v>
      </c>
      <c r="L2" s="613" t="s">
        <v>60</v>
      </c>
      <c r="M2" s="64" t="s">
        <v>61</v>
      </c>
      <c r="N2" s="187"/>
    </row>
    <row r="3" spans="1:14" x14ac:dyDescent="0.35">
      <c r="A3" s="65" t="s">
        <v>62</v>
      </c>
      <c r="B3" s="66">
        <f>B12+B23</f>
        <v>615819.58333333326</v>
      </c>
      <c r="C3" s="66">
        <f>C12+C23</f>
        <v>3791406267.1999998</v>
      </c>
      <c r="D3" s="67">
        <f>B17+B28</f>
        <v>668702.66666666663</v>
      </c>
      <c r="E3" s="67">
        <f>C17+C28</f>
        <v>4421802811</v>
      </c>
      <c r="F3" s="68">
        <f>B20+B31</f>
        <v>17659.083333333332</v>
      </c>
      <c r="G3" s="68">
        <f>C20+C31</f>
        <v>104676307</v>
      </c>
      <c r="H3" s="69">
        <f>D11+D22</f>
        <v>1128843.25</v>
      </c>
      <c r="I3" s="69">
        <f>E11+E22</f>
        <v>7602492443.8000002</v>
      </c>
      <c r="J3" s="70">
        <f>B3+D3+F3</f>
        <v>1302181.3333333333</v>
      </c>
      <c r="K3" s="70">
        <f>C3+E3+G3</f>
        <v>8317885385.1999998</v>
      </c>
      <c r="L3" s="71">
        <f>J3+H3</f>
        <v>2431024.583333333</v>
      </c>
      <c r="M3" s="72">
        <f>K3+I3</f>
        <v>15920377829</v>
      </c>
      <c r="N3" s="73"/>
    </row>
    <row r="4" spans="1:14" ht="15" thickBot="1" x14ac:dyDescent="0.4">
      <c r="A4" s="74" t="s">
        <v>63</v>
      </c>
      <c r="B4" s="75">
        <f>B34+B45+B56</f>
        <v>78958.416666666672</v>
      </c>
      <c r="C4" s="75">
        <f>C34+C45+C56</f>
        <v>2410536746.5</v>
      </c>
      <c r="D4" s="76">
        <f>B39+B50+B61</f>
        <v>80486.25</v>
      </c>
      <c r="E4" s="76">
        <f>C39+C50+C61</f>
        <v>1738658318</v>
      </c>
      <c r="F4" s="68">
        <f>B42+B53+B64</f>
        <v>2536.6666666666665</v>
      </c>
      <c r="G4" s="68">
        <f>C42+C53+C64</f>
        <v>53175730</v>
      </c>
      <c r="H4" s="77">
        <f>D33+D44+D55</f>
        <v>195071.99999999997</v>
      </c>
      <c r="I4" s="77">
        <f>E33+E44+E55</f>
        <v>22657378227.200001</v>
      </c>
      <c r="J4" s="70">
        <f t="shared" ref="J4:K5" si="0">B4+D4+F4</f>
        <v>161981.33333333334</v>
      </c>
      <c r="K4" s="70">
        <f t="shared" si="0"/>
        <v>4202370794.5</v>
      </c>
      <c r="L4" s="78">
        <f>J4+H4</f>
        <v>357053.33333333331</v>
      </c>
      <c r="M4" s="79">
        <f>+K4+I4</f>
        <v>26859749021.700001</v>
      </c>
      <c r="N4" s="80"/>
    </row>
    <row r="5" spans="1:14" ht="15" thickBot="1" x14ac:dyDescent="0.4">
      <c r="A5" s="81" t="s">
        <v>64</v>
      </c>
      <c r="B5" s="75">
        <f>B67+B78</f>
        <v>3838.583333333333</v>
      </c>
      <c r="C5" s="75">
        <f>C67+C78</f>
        <v>41746163.399999991</v>
      </c>
      <c r="D5" s="76">
        <f>B72</f>
        <v>283.75</v>
      </c>
      <c r="E5" s="76">
        <f>C72</f>
        <v>22003464</v>
      </c>
      <c r="F5" s="68">
        <f>B75</f>
        <v>304.58333333333331</v>
      </c>
      <c r="G5" s="68">
        <f>C75</f>
        <v>755988</v>
      </c>
      <c r="H5" s="82">
        <f>D66+D77</f>
        <v>12185.166666666668</v>
      </c>
      <c r="I5" s="82">
        <f>E66+E77</f>
        <v>162535537.40000001</v>
      </c>
      <c r="J5" s="70">
        <f t="shared" si="0"/>
        <v>4426.9166666666661</v>
      </c>
      <c r="K5" s="70">
        <f t="shared" si="0"/>
        <v>64505615.399999991</v>
      </c>
      <c r="L5" s="83">
        <f>J5+H5</f>
        <v>16612.083333333336</v>
      </c>
      <c r="M5" s="84">
        <f>K5+I5</f>
        <v>227041152.80000001</v>
      </c>
      <c r="N5" s="85"/>
    </row>
    <row r="6" spans="1:14" ht="15.5" thickTop="1" thickBot="1" x14ac:dyDescent="0.4">
      <c r="A6" s="94" t="s">
        <v>59</v>
      </c>
      <c r="B6" s="86">
        <f t="shared" ref="B6:M6" si="1">SUM(B3:B5)</f>
        <v>698616.58333333326</v>
      </c>
      <c r="C6" s="87">
        <f t="shared" si="1"/>
        <v>6243689177.0999994</v>
      </c>
      <c r="D6" s="88">
        <f t="shared" si="1"/>
        <v>749472.66666666663</v>
      </c>
      <c r="E6" s="89">
        <f t="shared" si="1"/>
        <v>6182464593</v>
      </c>
      <c r="F6" s="90">
        <f t="shared" si="1"/>
        <v>20500.333333333332</v>
      </c>
      <c r="G6" s="91">
        <f t="shared" si="1"/>
        <v>158608025</v>
      </c>
      <c r="H6" s="92">
        <f t="shared" si="1"/>
        <v>1336100.4166666667</v>
      </c>
      <c r="I6" s="93">
        <f t="shared" si="1"/>
        <v>30422406208.400002</v>
      </c>
      <c r="J6" s="94">
        <f>SUM(J3:J5)</f>
        <v>1468589.5833333333</v>
      </c>
      <c r="K6" s="94">
        <f t="shared" si="1"/>
        <v>12584761795.1</v>
      </c>
      <c r="L6" s="95">
        <f t="shared" si="1"/>
        <v>2804690</v>
      </c>
      <c r="M6" s="96">
        <f t="shared" si="1"/>
        <v>43007168003.5</v>
      </c>
      <c r="N6" s="97"/>
    </row>
    <row r="9" spans="1:14" ht="44" thickBot="1" x14ac:dyDescent="0.4">
      <c r="A9" s="4">
        <v>2019</v>
      </c>
      <c r="B9" s="5" t="s">
        <v>16</v>
      </c>
      <c r="C9" s="5" t="s">
        <v>17</v>
      </c>
      <c r="D9" s="5" t="s">
        <v>89</v>
      </c>
      <c r="E9" s="5" t="s">
        <v>90</v>
      </c>
      <c r="F9" s="5" t="s">
        <v>7</v>
      </c>
      <c r="G9" s="5" t="s">
        <v>6</v>
      </c>
      <c r="H9" s="5" t="s">
        <v>129</v>
      </c>
      <c r="I9" s="5" t="s">
        <v>130</v>
      </c>
    </row>
    <row r="10" spans="1:14" ht="29.5" thickBot="1" x14ac:dyDescent="0.4">
      <c r="A10" s="188" t="s">
        <v>139</v>
      </c>
      <c r="B10" s="189">
        <f>AVERAGE(JAN!B2,FEB!B2,MAR!B2,APR!B2,MAY!B2,JUN!B2,JUL!B2,AUG!B2,SEP!B2,OCT!B2,NOV!B2,DEC!B2)</f>
        <v>1468589.5833333333</v>
      </c>
      <c r="C10" s="189">
        <f>SUM(JAN!C2,FEB!C2,MAR!C2,APR!C2,MAY!C2,JUN!C2,JUL!C2,AUG!C2,SEP!C2,OCT!C2,NOV!C2,DEC!C2)</f>
        <v>12584761795.1</v>
      </c>
      <c r="D10" s="189">
        <f>AVERAGE(JAN!D2,FEB!D2,MAR!D2,APR!D2,MAY!D2,JUN!D2,JUL!D2,AUG!D2,SEP!D2,OCT!D2,NOV!D2,DEC!D2)</f>
        <v>1336100.4166666667</v>
      </c>
      <c r="E10" s="189">
        <f>SUM(JAN!E2,FEB!E2,MAR!E2,APR!E2,MAY!E2,JUN!E2,JUL!E2,AUG!E2,SEP!E2,OCT!E2,NOV!E2,DEC!E2)</f>
        <v>30422406208.399998</v>
      </c>
      <c r="F10" s="126">
        <f>B10+D10</f>
        <v>2804690</v>
      </c>
      <c r="G10" s="609">
        <f>C10+E10</f>
        <v>43007168003.5</v>
      </c>
      <c r="H10" s="566"/>
      <c r="I10" s="567"/>
    </row>
    <row r="11" spans="1:14" ht="15" thickBot="1" x14ac:dyDescent="0.4">
      <c r="A11" s="144" t="s">
        <v>2</v>
      </c>
      <c r="B11" s="190">
        <f>AVERAGE(JAN!B3,FEB!B3,MAR!B3,APR!B3,MAY!B3,JUN!B3,JUL!B3,AUG!B3,SEP!B3,OCT!B3,NOV!B3,DEC!B3)</f>
        <v>1169944.1666666667</v>
      </c>
      <c r="C11" s="190">
        <f>SUM(JAN!C3,FEB!C3,MAR!C3,APR!C3,MAY!C3,JUN!C3,JUL!C3,AUG!C3,SEP!C3,OCT!C3,NOV!C3,DEC!C3)</f>
        <v>7445140517.1999998</v>
      </c>
      <c r="D11" s="190">
        <f>AVERAGE(JAN!D3,FEB!D3,MAR!D3,APR!D3,MAY!D3,JUN!D3,JUL!D3,AUG!D3,SEP!D3,OCT!D3,NOV!D3,DEC!D3)</f>
        <v>995171.33333333337</v>
      </c>
      <c r="E11" s="191">
        <f>SUM(JAN!E3,FEB!E3,MAR!E3,APR!E3,MAY!E3,JUN!E3,JUL!E3,AUG!E3,SEP!E3,OCT!E3,NOV!E3,DEC!E3)</f>
        <v>6750608112.8000002</v>
      </c>
      <c r="F11" s="145">
        <f>B11+D11</f>
        <v>2165115.5</v>
      </c>
      <c r="G11" s="145">
        <f>C11+E11</f>
        <v>14195748630</v>
      </c>
      <c r="H11" s="568"/>
      <c r="I11" s="569"/>
    </row>
    <row r="12" spans="1:14" x14ac:dyDescent="0.35">
      <c r="A12" s="143" t="s">
        <v>121</v>
      </c>
      <c r="B12" s="192">
        <f>AVERAGE(JAN!B4,FEB!B4,MAR!B4,APR!B4,MAY!B4,JUN!B4,JUL!B4,AUG!B4,SEP!B4,OCT!B4,NOV!B4,DEC!B4)</f>
        <v>553838.16666666663</v>
      </c>
      <c r="C12" s="192">
        <f>SUM(JAN!C4,FEB!C4,MAR!C4,APR!C4,MAY!C4,JUN!C4,JUL!C4,AUG!C4,SEP!C4,OCT!C4,NOV!C4,DEC!C4)</f>
        <v>3397114528.1999998</v>
      </c>
      <c r="D12" s="192">
        <f>AVERAGE(JAN!D4,FEB!D4,MAR!D4,APR!D4,MAY!D4,JUN!D4,JUL!D4,AUG!D4,SEP!D4,OCT!D4,NOV!D4,DEC!D4)</f>
        <v>554467.41666666663</v>
      </c>
      <c r="E12" s="192">
        <f>SUM(JAN!E4,FEB!E4,MAR!E4,APR!E4,MAY!E4,JUN!E4,JUL!E4,AUG!E4,SEP!E4,OCT!E4,NOV!E4,DEC!E4)</f>
        <v>3540279147.7999997</v>
      </c>
      <c r="F12" s="132">
        <f t="shared" ref="F12:G27" si="2">B12+D12</f>
        <v>1108305.5833333333</v>
      </c>
      <c r="G12" s="132">
        <f t="shared" si="2"/>
        <v>6937393676</v>
      </c>
      <c r="H12" s="568">
        <f>AVERAGE(JAN!H4,FEB!H4,MAR!H4,APR!H4,MAY!H4,JUN!H4,JUL!H4,AUG!H4,SEP!H4,OCT!H4,NOV!H4,DEC!H4)</f>
        <v>11.777145833333334</v>
      </c>
      <c r="I12" s="569">
        <f>AVERAGE(JAN!I4,FEB!I4,MAR!I4,APR!I4,MAY!I4,JUN!I4,JUL!I4,AUG!I4,SEP!I4,OCT!I4,NOV!I4,DEC!I4)</f>
        <v>11.850124999999998</v>
      </c>
    </row>
    <row r="13" spans="1:14" x14ac:dyDescent="0.35">
      <c r="A13" s="129" t="s">
        <v>122</v>
      </c>
      <c r="B13" s="172">
        <f>AVERAGE(JAN!B5,FEB!B5,MAR!B5,APR!B5,MAY!B5,JUN!B5,JUL!B5,AUG!B5,SEP!B5,OCT!B5,NOV!B5,DEC!B5)</f>
        <v>376931.25</v>
      </c>
      <c r="C13" s="172">
        <f>SUM(JAN!C5,FEB!C5,MAR!C5,APR!C5,MAY!C5,JUN!C5,JUL!C5,AUG!C5,SEP!C5,OCT!C5,NOV!C5,DEC!C5)</f>
        <v>2230681141</v>
      </c>
      <c r="D13" s="172">
        <f>AVERAGE(JAN!D5,FEB!D5,MAR!D5,APR!D5,MAY!D5,JUN!D5,JUL!D5,AUG!D5,SEP!D5,OCT!D5,NOV!D5,DEC!D5)</f>
        <v>235940.16666666666</v>
      </c>
      <c r="E13" s="172">
        <f>SUM(JAN!E5,FEB!E5,MAR!E5,APR!E5,MAY!E5,JUN!E5,JUL!E5,AUG!E5,SEP!E5,OCT!E5,NOV!E5,DEC!E5)</f>
        <v>1590929706</v>
      </c>
      <c r="F13" s="127">
        <f t="shared" si="2"/>
        <v>612871.41666666663</v>
      </c>
      <c r="G13" s="127">
        <f t="shared" si="2"/>
        <v>3821610847</v>
      </c>
      <c r="H13" s="568">
        <f>AVERAGE(JAN!H5,FEB!H5,MAR!H5,APR!H5,MAY!H5,JUN!H5,JUL!H5,AUG!H5,SEP!H5,OCT!H5,NOV!H5,DEC!H5)</f>
        <v>12.159333333333334</v>
      </c>
      <c r="I13" s="569">
        <f>AVERAGE(JAN!I5,FEB!I5,MAR!I5,APR!I5,MAY!I5,JUN!I5,JUL!I5,AUG!I5,SEP!I5,OCT!I5,NOV!I5,DEC!I5)</f>
        <v>12.212000000000002</v>
      </c>
    </row>
    <row r="14" spans="1:14" x14ac:dyDescent="0.35">
      <c r="A14" s="129" t="s">
        <v>123</v>
      </c>
      <c r="B14" s="172">
        <f>AVERAGE(JAN!B6,FEB!B6,MAR!B6,APR!B6,MAY!B6,JUN!B6,JUL!B6,AUG!B6,SEP!B6,OCT!B6,NOV!B6,DEC!B6)</f>
        <v>7335.416666666667</v>
      </c>
      <c r="C14" s="172">
        <f>SUM(JAN!C6,FEB!C6,MAR!C6,APR!C6,MAY!C6,JUN!C6,JUL!C6,AUG!C6,SEP!C6,OCT!C6,NOV!C6,DEC!C6)</f>
        <v>26973002</v>
      </c>
      <c r="D14" s="172">
        <f>AVERAGE(JAN!D6,FEB!D6,MAR!D6,APR!D6,MAY!D6,JUN!D6,JUL!D6,AUG!D6,SEP!D6,OCT!D6,NOV!D6,DEC!D6)</f>
        <v>36789.25</v>
      </c>
      <c r="E14" s="172">
        <f>SUM(JAN!E6,FEB!E6,MAR!E6,APR!E6,MAY!E6,JUN!E6,JUL!E6,AUG!E6,SEP!E6,OCT!E6,NOV!E6,DEC!E6)</f>
        <v>157277670</v>
      </c>
      <c r="F14" s="127">
        <f t="shared" si="2"/>
        <v>44124.666666666664</v>
      </c>
      <c r="G14" s="127">
        <f t="shared" si="2"/>
        <v>184250672</v>
      </c>
      <c r="H14" s="568">
        <f>AVERAGE(JAN!H6,FEB!H6,MAR!H6,APR!H6,MAY!H6,JUN!H6,JUL!H6,AUG!H6,SEP!H6,OCT!H6,NOV!H6,DEC!H6)</f>
        <v>12.159333333333334</v>
      </c>
      <c r="I14" s="569">
        <f>AVERAGE(JAN!I6,FEB!I6,MAR!I6,APR!I6,MAY!I6,JUN!I6,JUL!I6,AUG!I6,SEP!I6,OCT!I6,NOV!I6,DEC!I6)</f>
        <v>12.212000000000002</v>
      </c>
    </row>
    <row r="15" spans="1:14" x14ac:dyDescent="0.35">
      <c r="A15" s="129" t="s">
        <v>124</v>
      </c>
      <c r="B15" s="172">
        <f>AVERAGE(JAN!B7,FEB!B7,MAR!B7,APR!B7,MAY!B7,JUN!B7,JUL!B7,AUG!B7,SEP!B7,OCT!B7,NOV!B7,DEC!B7)</f>
        <v>58275.583333333336</v>
      </c>
      <c r="C15" s="172">
        <f>SUM(JAN!C7,FEB!C7,MAR!C7,APR!C7,MAY!C7,JUN!C7,JUL!C7,AUG!C7,SEP!C7,OCT!C7,NOV!C7,DEC!C7)</f>
        <v>374852572</v>
      </c>
      <c r="D15" s="172">
        <f>AVERAGE(JAN!D7,FEB!D7,MAR!D7,APR!D7,MAY!D7,JUN!D7,JUL!D7,AUG!D7,SEP!D7,OCT!D7,NOV!D7,DEC!D7)</f>
        <v>241242.33333333334</v>
      </c>
      <c r="E15" s="172">
        <f>SUM(JAN!E7,FEB!E7,MAR!E7,APR!E7,MAY!E7,JUN!E7,JUL!E7,AUG!E7,SEP!E7,OCT!E7,NOV!E7,DEC!E7)</f>
        <v>1517283711</v>
      </c>
      <c r="F15" s="127">
        <f t="shared" si="2"/>
        <v>299517.91666666669</v>
      </c>
      <c r="G15" s="127">
        <f t="shared" si="2"/>
        <v>1892136283</v>
      </c>
      <c r="H15" s="568">
        <f>AVERAGE(JAN!H7,FEB!H7,MAR!H7,APR!H7,MAY!H7,JUN!H7,JUL!H7,AUG!H7,SEP!H7,OCT!H7,NOV!H7,DEC!H7)</f>
        <v>12.159333333333334</v>
      </c>
      <c r="I15" s="569">
        <f>AVERAGE(JAN!I7,FEB!I7,MAR!I7,APR!I7,MAY!I7,JUN!I7,JUL!I7,AUG!I7,SEP!I7,OCT!I7,NOV!I7,DEC!I7)</f>
        <v>12.212000000000002</v>
      </c>
    </row>
    <row r="16" spans="1:14" x14ac:dyDescent="0.35">
      <c r="A16" s="129" t="s">
        <v>125</v>
      </c>
      <c r="B16" s="172">
        <f>AVERAGE(JAN!B8,FEB!B8,MAR!B8,APR!B8,MAY!B8,JUN!B8,JUL!B8,AUG!B8,SEP!B8,OCT!B8,NOV!B8,DEC!B8)</f>
        <v>111295.91666666667</v>
      </c>
      <c r="C16" s="172">
        <f>SUM(JAN!C8,FEB!C8,MAR!C8,APR!C8,MAY!C8,JUN!C8,JUL!C8,AUG!C8,SEP!C8,OCT!C8,NOV!C8,DEC!C8)</f>
        <v>764607813.19999993</v>
      </c>
      <c r="D16" s="172">
        <f>AVERAGE(JAN!D8,FEB!D8,MAR!D8,APR!D8,MAY!D8,JUN!D8,JUL!D8,AUG!D8,SEP!D8,OCT!D8,NOV!D8,DEC!D8)</f>
        <v>40495.666666666664</v>
      </c>
      <c r="E16" s="172">
        <f>SUM(JAN!E8,FEB!E8,MAR!E8,APR!E8,MAY!E8,JUN!E8,JUL!E8,AUG!E8,SEP!E8,OCT!E8,NOV!E8,DEC!E8)</f>
        <v>274788060.80000001</v>
      </c>
      <c r="F16" s="127">
        <f t="shared" si="2"/>
        <v>151791.58333333334</v>
      </c>
      <c r="G16" s="127">
        <f t="shared" si="2"/>
        <v>1039395874</v>
      </c>
      <c r="H16" s="568">
        <f>AVERAGE(JAN!H8,FEB!H8,MAR!H8,APR!H8,MAY!H8,JUN!H8,JUL!H8,AUG!H8,SEP!H8,OCT!H8,NOV!H8,DEC!H8)</f>
        <v>10.630583333333332</v>
      </c>
      <c r="I16" s="569">
        <f>AVERAGE(JAN!I8,FEB!I8,MAR!I8,APR!I8,MAY!I8,JUN!I8,JUL!I8,AUG!I8,SEP!I8,OCT!I8,NOV!I8,DEC!I8)</f>
        <v>10.7645</v>
      </c>
    </row>
    <row r="17" spans="1:9" x14ac:dyDescent="0.35">
      <c r="A17" s="131" t="s">
        <v>126</v>
      </c>
      <c r="B17" s="193">
        <f>AVERAGE(JAN!B9,FEB!B9,MAR!B9,APR!B9,MAY!B9,JUN!B9,JUL!B9,AUG!B9,SEP!B9,OCT!B9,NOV!B9,DEC!B9)</f>
        <v>601218.75</v>
      </c>
      <c r="C17" s="193">
        <f>SUM(JAN!C9,FEB!C9,MAR!C9,APR!C9,MAY!C9,JUN!C9,JUL!C9,AUG!C9,SEP!C9,OCT!C9,NOV!C9,DEC!C9)</f>
        <v>3961174165</v>
      </c>
      <c r="D17" s="193">
        <f>AVERAGE(JAN!D9,FEB!D9,MAR!D9,APR!D9,MAY!D9,JUN!D9,JUL!D9,AUG!D9,SEP!D9,OCT!D9,NOV!D9,DEC!D9)</f>
        <v>434430.66666666669</v>
      </c>
      <c r="E17" s="193">
        <f>SUM(JAN!E9,FEB!E9,MAR!E9,APR!E9,MAY!E9,JUN!E9,JUL!E9,AUG!E9,SEP!E9,OCT!E9,NOV!E9,DEC!E9)</f>
        <v>3162180463</v>
      </c>
      <c r="F17" s="132">
        <f>B17+D17</f>
        <v>1035649.4166666667</v>
      </c>
      <c r="G17" s="132">
        <f t="shared" si="2"/>
        <v>7123354628</v>
      </c>
      <c r="H17" s="568">
        <f>AVERAGE(JAN!H9,FEB!H9,MAR!H9,APR!H9,MAY!H9,JUN!H9,JUL!H9,AUG!H9,SEP!H9,OCT!H9,NOV!H9,DEC!H9)</f>
        <v>12.291916666666665</v>
      </c>
      <c r="I17" s="569">
        <f>AVERAGE(JAN!I9,FEB!I9,MAR!I9,APR!I9,MAY!I9,JUN!I9,JUL!I9,AUG!I9,SEP!I9,OCT!I9,NOV!I9,DEC!I9)</f>
        <v>12.272500000000001</v>
      </c>
    </row>
    <row r="18" spans="1:9" x14ac:dyDescent="0.35">
      <c r="A18" s="130" t="s">
        <v>127</v>
      </c>
      <c r="B18" s="172">
        <f>AVERAGE(JAN!B10,FEB!B10,MAR!B10,APR!B10,MAY!B10,JUN!B10,JUL!B10,AUG!B10,SEP!B10,OCT!B10,NOV!B10,DEC!B10)</f>
        <v>599910.66666666663</v>
      </c>
      <c r="C18" s="172">
        <f>SUM(JAN!C10,FEB!C10,MAR!C10,APR!C10,MAY!C10,JUN!C10,JUL!C10,AUG!C10,SEP!C10,OCT!C10,NOV!C10,DEC!C10)</f>
        <v>3949842624</v>
      </c>
      <c r="D18" s="172">
        <f>AVERAGE(JAN!D10,FEB!D10,MAR!D10,APR!D10,MAY!D10,JUN!D10,JUL!D10,AUG!D10,SEP!D10,OCT!D10,NOV!D10,DEC!D10)</f>
        <v>422841.66666666669</v>
      </c>
      <c r="E18" s="172">
        <f>SUM(JAN!E10,FEB!E10,MAR!E10,APR!E10,MAY!E10,JUN!E10,JUL!E10,AUG!E10,SEP!E10,OCT!E10,NOV!E10,DEC!E10)</f>
        <v>3053940548</v>
      </c>
      <c r="F18" s="128">
        <f t="shared" ref="F18:F19" si="3">B18+D18</f>
        <v>1022752.3333333333</v>
      </c>
      <c r="G18" s="128">
        <f t="shared" si="2"/>
        <v>7003783172</v>
      </c>
      <c r="H18" s="568">
        <f>AVERAGE(JAN!H10,FEB!H10,MAR!H10,APR!H10,MAY!H10,JUN!H10,JUL!H10,AUG!H10,SEP!H10,OCT!H10,NOV!H10,DEC!H10)</f>
        <v>12.291916666666665</v>
      </c>
      <c r="I18" s="569">
        <f>AVERAGE(JAN!I10,FEB!I10,MAR!I10,APR!I10,MAY!I10,JUN!I10,JUL!I10,AUG!I10,SEP!I10,OCT!I10,NOV!I10,DEC!I10)</f>
        <v>12.272500000000001</v>
      </c>
    </row>
    <row r="19" spans="1:9" x14ac:dyDescent="0.35">
      <c r="A19" s="130" t="s">
        <v>128</v>
      </c>
      <c r="B19" s="172">
        <f>AVERAGE(JAN!B11,FEB!B11,MAR!B11,APR!B11,MAY!B11,JUN!B11,JUL!B11,AUG!B11,SEP!B11,OCT!B11,NOV!B11,DEC!B11)</f>
        <v>1308.0833333333333</v>
      </c>
      <c r="C19" s="172">
        <f>SUM(JAN!C11,FEB!C11,MAR!C11,APR!C11,MAY!C11,JUN!C11,JUL!C11,AUG!C11,SEP!C11,OCT!C11,NOV!C11,DEC!C11)</f>
        <v>11331541</v>
      </c>
      <c r="D19" s="172">
        <f>AVERAGE(JAN!D11,FEB!D11,MAR!D11,APR!D11,MAY!D11,JUN!D11,JUL!D11,AUG!D11,SEP!D11,OCT!D11,NOV!D11,DEC!D11)</f>
        <v>11589</v>
      </c>
      <c r="E19" s="172">
        <f>SUM(JAN!E11,FEB!E11,MAR!E11,APR!E11,MAY!E11,JUN!E11,JUL!E11,AUG!E11,SEP!E11,OCT!E11,NOV!E11,DEC!E11)</f>
        <v>108239915</v>
      </c>
      <c r="F19" s="128">
        <f t="shared" si="3"/>
        <v>12897.083333333334</v>
      </c>
      <c r="G19" s="128">
        <f t="shared" si="2"/>
        <v>119571456</v>
      </c>
      <c r="H19" s="568">
        <f>AVERAGE(JAN!H11,FEB!H11,MAR!H11,APR!H11,MAY!H11,JUN!H11,JUL!H11,AUG!H11,SEP!H11,OCT!H11,NOV!H11,DEC!H11)</f>
        <v>12.291916666666665</v>
      </c>
      <c r="I19" s="569">
        <f>AVERAGE(JAN!I11,FEB!I11,MAR!I11,APR!I11,MAY!I11,JUN!I11,JUL!I11,AUG!I11,SEP!I11,OCT!I11,NOV!I11,DEC!I11)</f>
        <v>12.272500000000001</v>
      </c>
    </row>
    <row r="20" spans="1:9" x14ac:dyDescent="0.35">
      <c r="A20" s="131" t="s">
        <v>94</v>
      </c>
      <c r="B20" s="193">
        <f>AVERAGE(JAN!B12,FEB!B12,MAR!B12,APR!B12,MAY!B12,JUN!B12,JUL!B12,AUG!B12,SEP!B12,OCT!B12,NOV!B12,DEC!B12)</f>
        <v>14887.25</v>
      </c>
      <c r="C20" s="193">
        <f>SUM(JAN!C12,FEB!C12,MAR!C12,APR!C12,MAY!C12,JUN!C12,JUL!C12,AUG!C12,SEP!C12,OCT!C12,NOV!C12,DEC!C12)</f>
        <v>86851824</v>
      </c>
      <c r="D20" s="193">
        <f>AVERAGE(JAN!D12,FEB!D12,MAR!D12,APR!D12,MAY!D12,JUN!D12,JUL!D12,AUG!D12,SEP!D12,OCT!D12,NOV!D12,DEC!D12)</f>
        <v>6273.25</v>
      </c>
      <c r="E20" s="193">
        <f>SUM(JAN!E12,FEB!E12,MAR!E12,APR!E12,MAY!E12,JUN!E12,JUL!E12,AUG!E12,SEP!E12,OCT!E12,NOV!E12,DEC!E12)</f>
        <v>48148502</v>
      </c>
      <c r="F20" s="132">
        <f t="shared" si="2"/>
        <v>21160.5</v>
      </c>
      <c r="G20" s="132">
        <f t="shared" si="2"/>
        <v>135000326</v>
      </c>
      <c r="H20" s="568">
        <f>AVERAGE(JAN!H12,FEB!H12,MAR!H12,APR!H12,MAY!H12,JUN!H12,JUL!H12,AUG!H12,SEP!H12,OCT!H12,NOV!H12,DEC!H12)</f>
        <v>11.065363636363635</v>
      </c>
      <c r="I20" s="569">
        <f>AVERAGE(JAN!I12,FEB!I12,MAR!I12,APR!I12,MAY!I12,JUN!I12,JUL!I12,AUG!I12,SEP!I12,OCT!I12,NOV!I12,DEC!I12)</f>
        <v>11.314090909090909</v>
      </c>
    </row>
    <row r="21" spans="1:9" ht="15" thickBot="1" x14ac:dyDescent="0.4">
      <c r="A21" s="130" t="s">
        <v>120</v>
      </c>
      <c r="B21" s="172">
        <f>AVERAGE(JAN!B13,FEB!B13,MAR!B13,APR!B13,MAY!B13,JUN!B13,JUL!B13,AUG!B13,SEP!B13,OCT!B13,NOV!B13,DEC!B13)</f>
        <v>14887.25</v>
      </c>
      <c r="C21" s="172">
        <f>SUM(JAN!C13,FEB!C13,MAR!C13,APR!C13,MAY!C13,JUN!C13,JUL!C13,AUG!C13,SEP!C13,OCT!C13,NOV!C13,DEC!C13)</f>
        <v>86851824</v>
      </c>
      <c r="D21" s="172">
        <f>AVERAGE(JAN!D13,FEB!D13,MAR!D13,APR!D13,MAY!D13,JUN!D13,JUL!D13,AUG!D13,SEP!D13,OCT!D13,NOV!D13,DEC!D13)</f>
        <v>6273.25</v>
      </c>
      <c r="E21" s="172">
        <f>SUM(JAN!E13,FEB!E13,MAR!E13,APR!E13,MAY!E13,JUN!E13,JUL!E13,AUG!E13,SEP!E13,OCT!E13,NOV!E13,DEC!E13)</f>
        <v>48148502</v>
      </c>
      <c r="F21" s="128">
        <f t="shared" si="2"/>
        <v>21160.5</v>
      </c>
      <c r="G21" s="128">
        <f t="shared" si="2"/>
        <v>135000326</v>
      </c>
      <c r="H21" s="568">
        <f>AVERAGE(JAN!H13,FEB!H13,MAR!H13,APR!H13,MAY!H13,JUN!H13,JUL!H13,AUG!H13,SEP!H13,OCT!H13,NOV!H13,DEC!H13)</f>
        <v>11.065363636363635</v>
      </c>
      <c r="I21" s="569">
        <f>AVERAGE(JAN!I13,FEB!I13,MAR!I13,APR!I13,MAY!I13,JUN!I13,JUL!I13,AUG!I13,SEP!I13,OCT!I13,NOV!I13,DEC!I13)</f>
        <v>11.314090909090909</v>
      </c>
    </row>
    <row r="22" spans="1:9" ht="15" thickBot="1" x14ac:dyDescent="0.4">
      <c r="A22" s="141" t="s">
        <v>3</v>
      </c>
      <c r="B22" s="194">
        <f>AVERAGE(JAN!B14,FEB!B14,MAR!B14,APR!B14,MAY!B14,JUN!B14,JUL!B14,AUG!B14,SEP!B14,OCT!B14,NOV!B14,DEC!B14)</f>
        <v>132237.16666666666</v>
      </c>
      <c r="C22" s="195">
        <f>SUM(JAN!C14,FEB!C14,MAR!C14,APR!C14,MAY!C14,JUN!C14,JUL!C14,AUG!C14,SEP!C14,OCT!C14,NOV!C14,DEC!C14)</f>
        <v>872744868</v>
      </c>
      <c r="D22" s="195">
        <f>AVERAGE(JAN!D14,FEB!D14,MAR!D14,APR!D14,MAY!D14,JUN!D14,JUL!D14,AUG!D14,SEP!D14,OCT!D14,NOV!D14,DEC!D14)</f>
        <v>133671.91666666666</v>
      </c>
      <c r="E22" s="196">
        <f>SUM(JAN!E14,FEB!E14,MAR!E14,APR!E14,MAY!E14,JUN!E14,JUL!E14,AUG!E14,SEP!E14,OCT!E14,NOV!E14,DEC!E14)</f>
        <v>851884331</v>
      </c>
      <c r="F22" s="142">
        <f t="shared" si="2"/>
        <v>265909.08333333331</v>
      </c>
      <c r="G22" s="142">
        <f t="shared" si="2"/>
        <v>1724629199</v>
      </c>
      <c r="H22" s="568">
        <f>AVERAGE(JAN!H14,FEB!H14,MAR!H14,APR!H14,MAY!H14,JUN!H14,JUL!H14,AUG!H14,SEP!H14,OCT!H14,NOV!H14,DEC!H14)</f>
        <v>11.948078282828282</v>
      </c>
      <c r="I22" s="569">
        <f>AVERAGE(JAN!I14,FEB!I14,MAR!I14,APR!I14,MAY!I14,JUN!I14,JUL!I14,AUG!I14,SEP!I14,OCT!I14,NOV!I14,DEC!I14)</f>
        <v>11.998643210955711</v>
      </c>
    </row>
    <row r="23" spans="1:9" x14ac:dyDescent="0.35">
      <c r="A23" s="138" t="s">
        <v>121</v>
      </c>
      <c r="B23" s="198">
        <f>AVERAGE(JAN!B15,FEB!B15,MAR!B15,APR!B15,MAY!B15,JUN!B15,JUL!B15,AUG!B15,SEP!B15,OCT!B15,NOV!B15,DEC!B15)</f>
        <v>61981.416666666664</v>
      </c>
      <c r="C23" s="198">
        <f>SUM(JAN!C15,FEB!C15,MAR!C15,APR!C15,MAY!C15,JUN!C15,JUL!C15,AUG!C15,SEP!C15,OCT!C15,NOV!C15,DEC!C15)</f>
        <v>394291739</v>
      </c>
      <c r="D23" s="198">
        <f>AVERAGE(JAN!D15,FEB!D15,MAR!D15,APR!D15,MAY!D15,JUN!D15,JUL!D15,AUG!D15,SEP!D15,OCT!D15,NOV!D15,DEC!D15)</f>
        <v>67492.083333333328</v>
      </c>
      <c r="E23" s="198">
        <f>SUM(JAN!E15,FEB!E15,MAR!E15,APR!E15,MAY!E15,JUN!E15,JUL!E15,AUG!E15,SEP!E15,OCT!E15,NOV!E15,DEC!E15)</f>
        <v>407893874</v>
      </c>
      <c r="F23" s="139">
        <f t="shared" si="2"/>
        <v>129473.5</v>
      </c>
      <c r="G23" s="139">
        <f t="shared" si="2"/>
        <v>802185613</v>
      </c>
      <c r="H23" s="568">
        <f>AVERAGE(JAN!H15,FEB!H15,MAR!H15,APR!H15,MAY!H15,JUN!H15,JUL!H15,AUG!H15,SEP!H15,OCT!H15,NOV!H15,DEC!H15)</f>
        <v>11.940940476190475</v>
      </c>
      <c r="I23" s="569">
        <f>AVERAGE(JAN!I15,FEB!I15,MAR!I15,APR!I15,MAY!I15,JUN!I15,JUL!I15,AUG!I15,SEP!I15,OCT!I15,NOV!I15,DEC!I15)</f>
        <v>12.005214285714287</v>
      </c>
    </row>
    <row r="24" spans="1:9" x14ac:dyDescent="0.35">
      <c r="A24" s="136" t="s">
        <v>122</v>
      </c>
      <c r="B24" s="133">
        <f>AVERAGE(JAN!B16,FEB!B16,MAR!B16,APR!B16,MAY!B16,JUN!B16,JUL!B16,AUG!B16,SEP!B16,OCT!B16,NOV!B16,DEC!B16)</f>
        <v>32291.916666666668</v>
      </c>
      <c r="C24" s="133">
        <f>SUM(JAN!C16,FEB!C16,MAR!C16,APR!C16,MAY!C16,JUN!C16,JUL!C16,AUG!C16,SEP!C16,OCT!C16,NOV!C16,DEC!C16)</f>
        <v>173753787</v>
      </c>
      <c r="D24" s="133">
        <f>AVERAGE(JAN!D16,FEB!D16,MAR!D16,APR!D16,MAY!D16,JUN!D16,JUL!D16,AUG!D16,SEP!D16,OCT!D16,NOV!D16,DEC!D16)</f>
        <v>25536</v>
      </c>
      <c r="E24" s="133">
        <f>SUM(JAN!E16,FEB!E16,MAR!E16,APR!E16,MAY!E16,JUN!E16,JUL!E16,AUG!E16,SEP!E16,OCT!E16,NOV!E16,DEC!E16)</f>
        <v>140183377</v>
      </c>
      <c r="F24" s="134">
        <f t="shared" si="2"/>
        <v>57827.916666666672</v>
      </c>
      <c r="G24" s="134">
        <f t="shared" si="2"/>
        <v>313937164</v>
      </c>
      <c r="H24" s="568">
        <f>AVERAGE(JAN!H16,FEB!H16,MAR!H16,APR!H16,MAY!H16,JUN!H16,JUL!H16,AUG!H16,SEP!H16,OCT!H16,NOV!H16,DEC!H16)</f>
        <v>12.159333333333334</v>
      </c>
      <c r="I24" s="569">
        <f>AVERAGE(JAN!I16,FEB!I16,MAR!I16,APR!I16,MAY!I16,JUN!I16,JUL!I16,AUG!I16,SEP!I16,OCT!I16,NOV!I16,DEC!I16)</f>
        <v>12.212000000000002</v>
      </c>
    </row>
    <row r="25" spans="1:9" x14ac:dyDescent="0.35">
      <c r="A25" s="136" t="s">
        <v>123</v>
      </c>
      <c r="B25" s="133">
        <f>AVERAGE(JAN!B17,FEB!B17,MAR!B17,APR!B17,MAY!B17,JUN!B17,JUL!B17,AUG!B17,SEP!B17,OCT!B17,NOV!B17,DEC!B17)</f>
        <v>367</v>
      </c>
      <c r="C25" s="133">
        <f>SUM(JAN!C17,FEB!C17,MAR!C17,APR!C17,MAY!C17,JUN!C17,JUL!C17,AUG!C17,SEP!C17,OCT!C17,NOV!C17,DEC!C17)</f>
        <v>1459017</v>
      </c>
      <c r="D25" s="133">
        <f>AVERAGE(JAN!D17,FEB!D17,MAR!D17,APR!D17,MAY!D17,JUN!D17,JUL!D17,AUG!D17,SEP!D17,OCT!D17,NOV!D17,DEC!D17)</f>
        <v>2366.5</v>
      </c>
      <c r="E25" s="133">
        <f>SUM(JAN!E17,FEB!E17,MAR!E17,APR!E17,MAY!E17,JUN!E17,JUL!E17,AUG!E17,SEP!E17,OCT!E17,NOV!E17,DEC!E17)</f>
        <v>10266834</v>
      </c>
      <c r="F25" s="134">
        <f t="shared" si="2"/>
        <v>2733.5</v>
      </c>
      <c r="G25" s="134">
        <f t="shared" si="2"/>
        <v>11725851</v>
      </c>
      <c r="H25" s="568">
        <f>AVERAGE(JAN!H17,FEB!H17,MAR!H17,APR!H17,MAY!H17,JUN!H17,JUL!H17,AUG!H17,SEP!H17,OCT!H17,NOV!H17,DEC!H17)</f>
        <v>12.159333333333334</v>
      </c>
      <c r="I25" s="569">
        <f>AVERAGE(JAN!I17,FEB!I17,MAR!I17,APR!I17,MAY!I17,JUN!I17,JUL!I17,AUG!I17,SEP!I17,OCT!I17,NOV!I17,DEC!I17)</f>
        <v>12.212000000000002</v>
      </c>
    </row>
    <row r="26" spans="1:9" x14ac:dyDescent="0.35">
      <c r="A26" s="136" t="s">
        <v>124</v>
      </c>
      <c r="B26" s="133">
        <f>AVERAGE(JAN!B18,FEB!B18,MAR!B18,APR!B18,MAY!B18,JUN!B18,JUL!B18,AUG!B18,SEP!B18,OCT!B18,NOV!B18,DEC!B18)</f>
        <v>7458.25</v>
      </c>
      <c r="C26" s="133">
        <f>SUM(JAN!C18,FEB!C18,MAR!C18,APR!C18,MAY!C18,JUN!C18,JUL!C18,AUG!C18,SEP!C18,OCT!C18,NOV!C18,DEC!C18)</f>
        <v>48212768</v>
      </c>
      <c r="D26" s="133">
        <f>AVERAGE(JAN!D18,FEB!D18,MAR!D18,APR!D18,MAY!D18,JUN!D18,JUL!D18,AUG!D18,SEP!D18,OCT!D18,NOV!D18,DEC!D18)</f>
        <v>24163.75</v>
      </c>
      <c r="E26" s="133">
        <f>SUM(JAN!E18,FEB!E18,MAR!E18,APR!E18,MAY!E18,JUN!E18,JUL!E18,AUG!E18,SEP!E18,OCT!E18,NOV!E18,DEC!E18)</f>
        <v>151857147</v>
      </c>
      <c r="F26" s="134">
        <f t="shared" si="2"/>
        <v>31622</v>
      </c>
      <c r="G26" s="134">
        <f t="shared" si="2"/>
        <v>200069915</v>
      </c>
      <c r="H26" s="568">
        <f>AVERAGE(JAN!H18,FEB!H18,MAR!H18,APR!H18,MAY!H18,JUN!H18,JUL!H18,AUG!H18,SEP!H18,OCT!H18,NOV!H18,DEC!H18)</f>
        <v>12.159333333333334</v>
      </c>
      <c r="I26" s="569">
        <f>AVERAGE(JAN!I18,FEB!I18,MAR!I18,APR!I18,MAY!I18,JUN!I18,JUL!I18,AUG!I18,SEP!I18,OCT!I18,NOV!I18,DEC!I18)</f>
        <v>12.212000000000002</v>
      </c>
    </row>
    <row r="27" spans="1:9" x14ac:dyDescent="0.35">
      <c r="A27" s="136" t="s">
        <v>125</v>
      </c>
      <c r="B27" s="133">
        <f>AVERAGE(JAN!B19,FEB!B19,MAR!B19,APR!B19,MAY!B19,JUN!B19,JUL!B19,AUG!B19,SEP!B19,OCT!B19,NOV!B19,DEC!B19)</f>
        <v>21864.25</v>
      </c>
      <c r="C27" s="133">
        <f>SUM(JAN!C19,FEB!C19,MAR!C19,APR!C19,MAY!C19,JUN!C19,JUL!C19,AUG!C19,SEP!C19,OCT!C19,NOV!C19,DEC!C19)</f>
        <v>170866167</v>
      </c>
      <c r="D27" s="133">
        <f>AVERAGE(JAN!D19,FEB!D19,MAR!D19,APR!D19,MAY!D19,JUN!D19,JUL!D19,AUG!D19,SEP!D19,OCT!D19,NOV!D19,DEC!D19)</f>
        <v>15425.833333333334</v>
      </c>
      <c r="E27" s="133">
        <f>SUM(JAN!E19,FEB!E19,MAR!E19,APR!E19,MAY!E19,JUN!E19,JUL!E19,AUG!E19,SEP!E19,OCT!E19,NOV!E19,DEC!E19)</f>
        <v>105586516</v>
      </c>
      <c r="F27" s="134">
        <f t="shared" si="2"/>
        <v>37290.083333333336</v>
      </c>
      <c r="G27" s="134">
        <f t="shared" si="2"/>
        <v>276452683</v>
      </c>
      <c r="H27" s="568">
        <f>AVERAGE(JAN!H19,FEB!H19,MAR!H19,APR!H19,MAY!H19,JUN!H19,JUL!H19,AUG!H19,SEP!H19,OCT!H19,NOV!H19,DEC!H19)</f>
        <v>10.630583333333332</v>
      </c>
      <c r="I27" s="569">
        <f>AVERAGE(JAN!I19,FEB!I19,MAR!I19,APR!I19,MAY!I19,JUN!I19,JUL!I19,AUG!I19,SEP!I19,OCT!I19,NOV!I19,DEC!I19)</f>
        <v>10.7645</v>
      </c>
    </row>
    <row r="28" spans="1:9" x14ac:dyDescent="0.35">
      <c r="A28" s="138" t="s">
        <v>126</v>
      </c>
      <c r="B28" s="197">
        <f>AVERAGE(JAN!B20,FEB!B20,MAR!B20,APR!B20,MAY!B20,JUN!B20,JUL!B20,AUG!B20,SEP!B20,OCT!B20,NOV!B20,DEC!B20)</f>
        <v>67483.916666666672</v>
      </c>
      <c r="C28" s="197">
        <f>SUM(JAN!C20,FEB!C20,MAR!C20,APR!C20,MAY!C20,JUN!C20,JUL!C20,AUG!C20,SEP!C20,OCT!C20,NOV!C20,DEC!C20)</f>
        <v>460628646</v>
      </c>
      <c r="D28" s="197">
        <f>AVERAGE(JAN!D20,FEB!D20,MAR!D20,APR!D20,MAY!D20,JUN!D20,JUL!D20,AUG!D20,SEP!D20,OCT!D20,NOV!D20,DEC!D20)</f>
        <v>64808.166666666664</v>
      </c>
      <c r="E28" s="197">
        <f>SUM(JAN!E20,FEB!E20,MAR!E20,APR!E20,MAY!E20,JUN!E20,JUL!E20,AUG!E20,SEP!E20,OCT!E20,NOV!E20,DEC!E20)</f>
        <v>434958958</v>
      </c>
      <c r="F28" s="139">
        <f t="shared" ref="F28:G39" si="4">B28+D28</f>
        <v>132292.08333333334</v>
      </c>
      <c r="G28" s="139">
        <f t="shared" si="4"/>
        <v>895587604</v>
      </c>
      <c r="H28" s="568">
        <f>AVERAGE(JAN!H20,FEB!H20,MAR!H20,APR!H20,MAY!H20,JUN!H20,JUL!H20,AUG!H20,SEP!H20,OCT!H20,NOV!H20,DEC!H20)</f>
        <v>12.291916666666665</v>
      </c>
      <c r="I28" s="569">
        <f>AVERAGE(JAN!I20,FEB!I20,MAR!I20,APR!I20,MAY!I20,JUN!I20,JUL!I20,AUG!I20,SEP!I20,OCT!I20,NOV!I20,DEC!I20)</f>
        <v>12.272500000000001</v>
      </c>
    </row>
    <row r="29" spans="1:9" x14ac:dyDescent="0.35">
      <c r="A29" s="137" t="s">
        <v>127</v>
      </c>
      <c r="B29" s="133">
        <f>AVERAGE(JAN!B21,FEB!B21,MAR!B21,APR!B21,MAY!B21,JUN!B21,JUL!B21,AUG!B21,SEP!B21,OCT!B21,NOV!B21,DEC!B21)</f>
        <v>67460.333333333328</v>
      </c>
      <c r="C29" s="133">
        <f>SUM(JAN!C21,FEB!C21,MAR!C21,APR!C21,MAY!C21,JUN!C21,JUL!C21,AUG!C21,SEP!C21,OCT!C21,NOV!C21,DEC!C21)</f>
        <v>460427902</v>
      </c>
      <c r="D29" s="133">
        <f>AVERAGE(JAN!D21,FEB!D21,MAR!D21,APR!D21,MAY!D21,JUN!D21,JUL!D21,AUG!D21,SEP!D21,OCT!D21,NOV!D21,DEC!D21)</f>
        <v>64692.166666666664</v>
      </c>
      <c r="E29" s="133">
        <f>SUM(JAN!E21,FEB!E21,MAR!E21,APR!E21,MAY!E21,JUN!E21,JUL!E21,AUG!E21,SEP!E21,OCT!E21,NOV!E21,DEC!E21)</f>
        <v>433936707</v>
      </c>
      <c r="F29" s="134">
        <f t="shared" si="4"/>
        <v>132152.5</v>
      </c>
      <c r="G29" s="134">
        <f t="shared" si="4"/>
        <v>894364609</v>
      </c>
      <c r="H29" s="568">
        <f>AVERAGE(JAN!H21,FEB!H21,MAR!H21,APR!H21,MAY!H21,JUN!H21,JUL!H21,AUG!H21,SEP!H21,OCT!H21,NOV!H21,DEC!H21)</f>
        <v>12.291916666666665</v>
      </c>
      <c r="I29" s="569">
        <f>AVERAGE(JAN!I21,FEB!I21,MAR!I21,APR!I21,MAY!I21,JUN!I21,JUL!I21,AUG!I21,SEP!I21,OCT!I21,NOV!I21,DEC!I21)</f>
        <v>12.272500000000001</v>
      </c>
    </row>
    <row r="30" spans="1:9" x14ac:dyDescent="0.35">
      <c r="A30" s="137" t="s">
        <v>128</v>
      </c>
      <c r="B30" s="133">
        <f>AVERAGE(JAN!B22,FEB!B22,MAR!B22,APR!B22,MAY!B22,JUN!B22,JUL!B22,AUG!B22,SEP!B22,OCT!B22,NOV!B22,DEC!B22)</f>
        <v>23.583333333333332</v>
      </c>
      <c r="C30" s="133">
        <f>SUM(JAN!C22,FEB!C22,MAR!C22,APR!C22,MAY!C22,JUN!C22,JUL!C22,AUG!C22,SEP!C22,OCT!C22,NOV!C22,DEC!C22)</f>
        <v>200744</v>
      </c>
      <c r="D30" s="133">
        <f>AVERAGE(JAN!D22,FEB!D22,MAR!D22,APR!D22,MAY!D22,JUN!D22,JUL!D22,AUG!D22,SEP!D22,OCT!D22,NOV!D22,DEC!D22)</f>
        <v>116</v>
      </c>
      <c r="E30" s="133">
        <f>SUM(JAN!E22,FEB!E22,MAR!E22,APR!E22,MAY!E22,JUN!E22,JUL!E22,AUG!E22,SEP!E22,OCT!E22,NOV!E22,DEC!E22)</f>
        <v>1022251</v>
      </c>
      <c r="F30" s="134">
        <f t="shared" si="4"/>
        <v>139.58333333333334</v>
      </c>
      <c r="G30" s="134">
        <f t="shared" si="4"/>
        <v>1222995</v>
      </c>
      <c r="H30" s="568">
        <f>AVERAGE(JAN!H22,FEB!H22,MAR!H22,APR!H22,MAY!H22,JUN!H22,JUL!H22,AUG!H22,SEP!H22,OCT!H22,NOV!H22,DEC!H22)</f>
        <v>12.291916666666665</v>
      </c>
      <c r="I30" s="569">
        <f>AVERAGE(JAN!I22,FEB!I22,MAR!I22,APR!I22,MAY!I22,JUN!I22,JUL!I22,AUG!I22,SEP!I22,OCT!I22,NOV!I22,DEC!I22)</f>
        <v>12.272500000000001</v>
      </c>
    </row>
    <row r="31" spans="1:9" x14ac:dyDescent="0.35">
      <c r="A31" s="140" t="s">
        <v>94</v>
      </c>
      <c r="B31" s="197">
        <f>AVERAGE(JAN!B23,FEB!B23,MAR!B23,APR!B23,MAY!B23,JUN!B23,JUL!B23,AUG!B23,SEP!B23,OCT!B23,NOV!B23,DEC!B23)</f>
        <v>2771.8333333333335</v>
      </c>
      <c r="C31" s="197">
        <f>SUM(JAN!C23,FEB!C23,MAR!C23,APR!C23,MAY!C23,JUN!C23,JUL!C23,AUG!C23,SEP!C23,OCT!C23,NOV!C23,DEC!C23)</f>
        <v>17824483</v>
      </c>
      <c r="D31" s="197">
        <f>AVERAGE(JAN!D23,FEB!D23,MAR!D23,APR!D23,MAY!D23,JUN!D23,JUL!D23,AUG!D23,SEP!D23,OCT!D23,NOV!D23,DEC!D23)</f>
        <v>1371.6666666666667</v>
      </c>
      <c r="E31" s="197">
        <f>SUM(JAN!E23,FEB!E23,MAR!E23,APR!E23,MAY!E23,JUN!E23,JUL!E23,AUG!E23,SEP!E23,OCT!E23,NOV!E23,DEC!E23)</f>
        <v>9031499</v>
      </c>
      <c r="F31" s="139">
        <f t="shared" si="4"/>
        <v>4143.5</v>
      </c>
      <c r="G31" s="139">
        <f t="shared" si="4"/>
        <v>26855982</v>
      </c>
      <c r="H31" s="568">
        <f>AVERAGE(JAN!H23,FEB!H23,MAR!H23,APR!H23,MAY!H23,JUN!H23,JUL!H23,AUG!H23,SEP!H23,OCT!H23,NOV!H23,DEC!H23)</f>
        <v>11.065363636363635</v>
      </c>
      <c r="I31" s="569">
        <f>AVERAGE(JAN!I23,FEB!I23,MAR!I23,APR!I23,MAY!I23,JUN!I23,JUL!I23,AUG!I23,SEP!I23,OCT!I23,NOV!I23,DEC!I23)</f>
        <v>11.314090909090909</v>
      </c>
    </row>
    <row r="32" spans="1:9" ht="15" thickBot="1" x14ac:dyDescent="0.4">
      <c r="A32" s="146" t="s">
        <v>120</v>
      </c>
      <c r="B32" s="133">
        <f>AVERAGE(JAN!B24,FEB!B24,MAR!B24,APR!B24,MAY!B24,JUN!B24,JUL!B24,AUG!B24,SEP!B24,OCT!B24,NOV!B24,DEC!B24)</f>
        <v>2771.8333333333335</v>
      </c>
      <c r="C32" s="133">
        <f>SUM(JAN!C24,FEB!C24,MAR!C24,APR!C24,MAY!C24,JUN!C24,JUL!C24,AUG!C24,SEP!C24,OCT!C24,NOV!C24,DEC!C24)</f>
        <v>17824483</v>
      </c>
      <c r="D32" s="133">
        <f>AVERAGE(JAN!D24,FEB!D24,MAR!D24,APR!D24,MAY!D24,JUN!D24,JUL!D24,AUG!D24,SEP!D24,OCT!D24,NOV!D24,DEC!D24)</f>
        <v>1371.6666666666667</v>
      </c>
      <c r="E32" s="133">
        <f>SUM(JAN!E24,FEB!E24,MAR!E24,APR!E24,MAY!E24,JUN!E24,JUL!E24,AUG!E24,SEP!E24,OCT!E24,NOV!E24,DEC!E24)</f>
        <v>9031499</v>
      </c>
      <c r="F32" s="135">
        <f t="shared" si="4"/>
        <v>4143.5</v>
      </c>
      <c r="G32" s="135">
        <f t="shared" si="4"/>
        <v>26855982</v>
      </c>
      <c r="H32" s="568">
        <f>AVERAGE(JAN!H24,FEB!H24,MAR!H24,APR!H24,MAY!H24,JUN!H24,JUL!H24,AUG!H24,SEP!H24,OCT!H24,NOV!H24,DEC!H24)</f>
        <v>11.065363636363635</v>
      </c>
      <c r="I32" s="569">
        <f>AVERAGE(JAN!I24,FEB!I24,MAR!I24,APR!I24,MAY!I24,JUN!I24,JUL!I24,AUG!I24,SEP!I24,OCT!I24,NOV!I24,DEC!I24)</f>
        <v>11.314090909090909</v>
      </c>
    </row>
    <row r="33" spans="1:9" ht="15" thickBot="1" x14ac:dyDescent="0.4">
      <c r="A33" s="177" t="s">
        <v>105</v>
      </c>
      <c r="B33" s="199">
        <f>AVERAGE(JAN!B25,FEB!B25,MAR!B25,APR!B25,MAY!B25,JUN!B25,JUL!B25,AUG!B25,SEP!B25,OCT!B25,NOV!B25,DEC!B25)</f>
        <v>142701.83333333334</v>
      </c>
      <c r="C33" s="200">
        <f>SUM(JAN!C25,FEB!C25,MAR!C25,APR!C25,MAY!C25,JUN!C25,JUL!C25,AUG!C25,SEP!C25,OCT!C25,NOV!C25,DEC!C25)</f>
        <v>1504585654.4000003</v>
      </c>
      <c r="D33" s="200">
        <f>AVERAGE(JAN!D25,FEB!D25,MAR!D25,APR!D25,MAY!D25,JUN!D25,JUL!D25,AUG!D25,SEP!D25,OCT!D25,NOV!D25,DEC!D25)</f>
        <v>160321.91666666666</v>
      </c>
      <c r="E33" s="201">
        <f>SUM(JAN!E25,FEB!E25,MAR!E25,APR!E25,MAY!E25,JUN!E25,JUL!E25,AUG!E25,SEP!E25,OCT!E25,NOV!E25,DEC!E25)</f>
        <v>2788411844.3000002</v>
      </c>
      <c r="F33" s="178">
        <f t="shared" si="4"/>
        <v>303023.75</v>
      </c>
      <c r="G33" s="178">
        <f t="shared" si="4"/>
        <v>4292997498.7000008</v>
      </c>
      <c r="H33" s="568">
        <f>AVERAGE(JAN!H25,FEB!H25,MAR!H25,APR!H25,MAY!H25,JUN!H25,JUL!H25,AUG!H25,SEP!H25,OCT!H25,NOV!H25,DEC!H25)</f>
        <v>11.494853661034307</v>
      </c>
      <c r="I33" s="569">
        <f>AVERAGE(JAN!I25,FEB!I25,MAR!I25,APR!I25,MAY!I25,JUN!I25,JUL!I25,AUG!I25,SEP!I25,OCT!I25,NOV!I25,DEC!I25)</f>
        <v>12.177740015360991</v>
      </c>
    </row>
    <row r="34" spans="1:9" x14ac:dyDescent="0.35">
      <c r="A34" s="174" t="s">
        <v>121</v>
      </c>
      <c r="B34" s="202">
        <f>AVERAGE(JAN!B26,FEB!B26,MAR!B26,APR!B26,MAY!B26,JUN!B26,JUL!B26,AUG!B26,SEP!B26,OCT!B26,NOV!B26,DEC!B26)</f>
        <v>63940.666666666664</v>
      </c>
      <c r="C34" s="202">
        <f>SUM(JAN!C26,FEB!C26,MAR!C26,APR!C26,MAY!C26,JUN!C26,JUL!C26,AUG!C26,SEP!C26,OCT!C26,NOV!C26,DEC!C26)</f>
        <v>634053781.39999998</v>
      </c>
      <c r="D34" s="202">
        <f>AVERAGE(JAN!D26,FEB!D26,MAR!D26,APR!D26,MAY!D26,JUN!D26,JUL!D26,AUG!D26,SEP!D26,OCT!D26,NOV!D26,DEC!D26)</f>
        <v>84203.416666666672</v>
      </c>
      <c r="E34" s="202">
        <f>SUM(JAN!E26,FEB!E26,MAR!E26,APR!E26,MAY!E26,JUN!E26,JUL!E26,AUG!E26,SEP!E26,OCT!E26,NOV!E26,DEC!E26)</f>
        <v>1526616306.3</v>
      </c>
      <c r="F34" s="175">
        <f t="shared" si="4"/>
        <v>148144.08333333334</v>
      </c>
      <c r="G34" s="175">
        <f t="shared" si="4"/>
        <v>2160670087.6999998</v>
      </c>
      <c r="H34" s="568">
        <f>AVERAGE(JAN!H26,FEB!H26,MAR!H26,APR!H26,MAY!H26,JUN!H26,JUL!H26,AUG!H26,SEP!H26,OCT!H26,NOV!H26,DEC!H26)</f>
        <v>11.690066666666668</v>
      </c>
      <c r="I34" s="569">
        <f>AVERAGE(JAN!I26,FEB!I26,MAR!I26,APR!I26,MAY!I26,JUN!I26,JUL!I26,AUG!I26,SEP!I26,OCT!I26,NOV!I26,DEC!I26)</f>
        <v>12.798</v>
      </c>
    </row>
    <row r="35" spans="1:9" x14ac:dyDescent="0.35">
      <c r="A35" s="150" t="s">
        <v>122</v>
      </c>
      <c r="B35" s="189">
        <f>AVERAGE(JAN!B27,FEB!B27,MAR!B27,APR!B27,MAY!B27,JUN!B27,JUL!B27,AUG!B27,SEP!B27,OCT!B27,NOV!B27,DEC!B27)</f>
        <v>43829</v>
      </c>
      <c r="C35" s="189">
        <f>SUM(JAN!C27,FEB!C27,MAR!C27,APR!C27,MAY!C27,JUN!C27,JUL!C27,AUG!C27,SEP!C27,OCT!C27,NOV!C27,DEC!C27)</f>
        <v>261385496</v>
      </c>
      <c r="D35" s="189">
        <f>AVERAGE(JAN!D27,FEB!D27,MAR!D27,APR!D27,MAY!D27,JUN!D27,JUL!D27,AUG!D27,SEP!D27,OCT!D27,NOV!D27,DEC!D27)</f>
        <v>31255</v>
      </c>
      <c r="E35" s="189">
        <f>SUM(JAN!E27,FEB!E27,MAR!E27,APR!E27,MAY!E27,JUN!E27,JUL!E27,AUG!E27,SEP!E27,OCT!E27,NOV!E27,DEC!E27)</f>
        <v>290885179</v>
      </c>
      <c r="F35" s="148">
        <f t="shared" si="4"/>
        <v>75084</v>
      </c>
      <c r="G35" s="148">
        <f t="shared" si="4"/>
        <v>552270675</v>
      </c>
      <c r="H35" s="568">
        <f>AVERAGE(JAN!H27,FEB!H27,MAR!H27,APR!H27,MAY!H27,JUN!H27,JUL!H27,AUG!H27,SEP!H27,OCT!H27,NOV!H27,DEC!H27)</f>
        <v>11.832500000000001</v>
      </c>
      <c r="I35" s="569">
        <f>AVERAGE(JAN!I27,FEB!I27,MAR!I27,APR!I27,MAY!I27,JUN!I27,JUL!I27,AUG!I27,SEP!I27,OCT!I27,NOV!I27,DEC!I27)</f>
        <v>13.185</v>
      </c>
    </row>
    <row r="36" spans="1:9" x14ac:dyDescent="0.35">
      <c r="A36" s="150" t="s">
        <v>123</v>
      </c>
      <c r="B36" s="189">
        <f>AVERAGE(JAN!B28,FEB!B28,MAR!B28,APR!B28,MAY!B28,JUN!B28,JUL!B28,AUG!B28,SEP!B28,OCT!B28,NOV!B28,DEC!B28)</f>
        <v>593.91666666666663</v>
      </c>
      <c r="C36" s="189">
        <f>SUM(JAN!C28,FEB!C28,MAR!C28,APR!C28,MAY!C28,JUN!C28,JUL!C28,AUG!C28,SEP!C28,OCT!C28,NOV!C28,DEC!C28)</f>
        <v>6075628</v>
      </c>
      <c r="D36" s="189">
        <f>AVERAGE(JAN!D28,FEB!D28,MAR!D28,APR!D28,MAY!D28,JUN!D28,JUL!D28,AUG!D28,SEP!D28,OCT!D28,NOV!D28,DEC!D28)</f>
        <v>4997.166666666667</v>
      </c>
      <c r="E36" s="189">
        <f>SUM(JAN!E28,FEB!E28,MAR!E28,APR!E28,MAY!E28,JUN!E28,JUL!E28,AUG!E28,SEP!E28,OCT!E28,NOV!E28,DEC!E28)</f>
        <v>42376026</v>
      </c>
      <c r="F36" s="148">
        <f t="shared" si="4"/>
        <v>5591.0833333333339</v>
      </c>
      <c r="G36" s="148">
        <f t="shared" si="4"/>
        <v>48451654</v>
      </c>
      <c r="H36" s="568">
        <f>AVERAGE(JAN!H28,FEB!H28,MAR!H28,APR!H28,MAY!H28,JUN!H28,JUL!H28,AUG!H28,SEP!H28,OCT!H28,NOV!H28,DEC!H28)</f>
        <v>11.832500000000001</v>
      </c>
      <c r="I36" s="569">
        <f>AVERAGE(JAN!I28,FEB!I28,MAR!I28,APR!I28,MAY!I28,JUN!I28,JUL!I28,AUG!I28,SEP!I28,OCT!I28,NOV!I28,DEC!I28)</f>
        <v>13.185</v>
      </c>
    </row>
    <row r="37" spans="1:9" x14ac:dyDescent="0.35">
      <c r="A37" s="150" t="s">
        <v>124</v>
      </c>
      <c r="B37" s="189">
        <f>AVERAGE(JAN!B29,FEB!B29,MAR!B29,APR!B29,MAY!B29,JUN!B29,JUL!B29,AUG!B29,SEP!B29,OCT!B29,NOV!B29,DEC!B29)</f>
        <v>7877</v>
      </c>
      <c r="C37" s="189">
        <f>SUM(JAN!C29,FEB!C29,MAR!C29,APR!C29,MAY!C29,JUN!C29,JUL!C29,AUG!C29,SEP!C29,OCT!C29,NOV!C29,DEC!C29)</f>
        <v>137615830</v>
      </c>
      <c r="D37" s="189">
        <f>AVERAGE(JAN!D29,FEB!D29,MAR!D29,APR!D29,MAY!D29,JUN!D29,JUL!D29,AUG!D29,SEP!D29,OCT!D29,NOV!D29,DEC!D29)</f>
        <v>38479.083333333336</v>
      </c>
      <c r="E37" s="189">
        <f>SUM(JAN!E29,FEB!E29,MAR!E29,APR!E29,MAY!E29,JUN!E29,JUL!E29,AUG!E29,SEP!E29,OCT!E29,NOV!E29,DEC!E29)</f>
        <v>843186160</v>
      </c>
      <c r="F37" s="148">
        <f t="shared" si="4"/>
        <v>46356.083333333336</v>
      </c>
      <c r="G37" s="148">
        <f t="shared" si="4"/>
        <v>980801990</v>
      </c>
      <c r="H37" s="568">
        <f>AVERAGE(JAN!H29,FEB!H29,MAR!H29,APR!H29,MAY!H29,JUN!H29,JUL!H29,AUG!H29,SEP!H29,OCT!H29,NOV!H29,DEC!H29)</f>
        <v>11.832500000000001</v>
      </c>
      <c r="I37" s="569">
        <f>AVERAGE(JAN!I29,FEB!I29,MAR!I29,APR!I29,MAY!I29,JUN!I29,JUL!I29,AUG!I29,SEP!I29,OCT!I29,NOV!I29,DEC!I29)</f>
        <v>13.185</v>
      </c>
    </row>
    <row r="38" spans="1:9" x14ac:dyDescent="0.35">
      <c r="A38" s="150" t="s">
        <v>125</v>
      </c>
      <c r="B38" s="189">
        <f>AVERAGE(JAN!B30,FEB!B30,MAR!B30,APR!B30,MAY!B30,JUN!B30,JUL!B30,AUG!B30,SEP!B30,OCT!B30,NOV!B30,DEC!B30)</f>
        <v>11640.75</v>
      </c>
      <c r="C38" s="189">
        <f>SUM(JAN!C30,FEB!C30,MAR!C30,APR!C30,MAY!C30,JUN!C30,JUL!C30,AUG!C30,SEP!C30,OCT!C30,NOV!C30,DEC!C30)</f>
        <v>228976827.40000001</v>
      </c>
      <c r="D38" s="189">
        <f>AVERAGE(JAN!D30,FEB!D30,MAR!D30,APR!D30,MAY!D30,JUN!D30,JUL!D30,AUG!D30,SEP!D30,OCT!D30,NOV!D30,DEC!D30)</f>
        <v>9472.1666666666661</v>
      </c>
      <c r="E38" s="189">
        <f>SUM(JAN!E30,FEB!E30,MAR!E30,APR!E30,MAY!E30,JUN!E30,JUL!E30,AUG!E30,SEP!E30,OCT!E30,NOV!E30,DEC!E30)</f>
        <v>350168941.30000001</v>
      </c>
      <c r="F38" s="148">
        <f t="shared" si="4"/>
        <v>21112.916666666664</v>
      </c>
      <c r="G38" s="148">
        <f t="shared" si="4"/>
        <v>579145768.70000005</v>
      </c>
      <c r="H38" s="568">
        <f>AVERAGE(JAN!H30,FEB!H30,MAR!H30,APR!H30,MAY!H30,JUN!H30,JUL!H30,AUG!H30,SEP!H30,OCT!H30,NOV!H30,DEC!H30)</f>
        <v>11.120333333333335</v>
      </c>
      <c r="I38" s="569">
        <f>AVERAGE(JAN!I30,FEB!I30,MAR!I30,APR!I30,MAY!I30,JUN!I30,JUL!I30,AUG!I30,SEP!I30,OCT!I30,NOV!I30,DEC!I30)</f>
        <v>11.25</v>
      </c>
    </row>
    <row r="39" spans="1:9" x14ac:dyDescent="0.35">
      <c r="A39" s="151" t="s">
        <v>126</v>
      </c>
      <c r="B39" s="203">
        <f>AVERAGE(JAN!B31,FEB!B31,MAR!B31,APR!B31,MAY!B31,JUN!B31,JUL!B31,AUG!B31,SEP!B31,OCT!B31,NOV!B31,DEC!B31)</f>
        <v>77173.833333333328</v>
      </c>
      <c r="C39" s="203">
        <f>SUM(JAN!C31,FEB!C31,MAR!C31,APR!C31,MAY!C31,JUN!C31,JUL!C31,AUG!C31,SEP!C31,OCT!C31,NOV!C31,DEC!C31)</f>
        <v>866862639</v>
      </c>
      <c r="D39" s="203">
        <f>AVERAGE(JAN!D31,FEB!D31,MAR!D31,APR!D31,MAY!D31,JUN!D31,JUL!D31,AUG!D31,SEP!D31,OCT!D31,NOV!D31,DEC!D31)</f>
        <v>75546.833333333328</v>
      </c>
      <c r="E39" s="203">
        <f>SUM(JAN!E31,FEB!E31,MAR!E31,APR!E31,MAY!E31,JUN!E31,JUL!E31,AUG!E31,SEP!E31,OCT!E31,NOV!E31,DEC!E31)</f>
        <v>1259755177</v>
      </c>
      <c r="F39" s="149">
        <f t="shared" si="4"/>
        <v>152720.66666666666</v>
      </c>
      <c r="G39" s="149">
        <f t="shared" si="4"/>
        <v>2126617816</v>
      </c>
      <c r="H39" s="568">
        <f>AVERAGE(JAN!H31,FEB!H31,MAR!H31,APR!H31,MAY!H31,JUN!H31,JUL!H31,AUG!H31,SEP!H31,OCT!H31,NOV!H31,DEC!H31)</f>
        <v>11.257583333333335</v>
      </c>
      <c r="I39" s="569">
        <f>AVERAGE(JAN!I31,FEB!I31,MAR!I31,APR!I31,MAY!I31,JUN!I31,JUL!I31,AUG!I31,SEP!I31,OCT!I31,NOV!I31,DEC!I31)</f>
        <v>11.242333333333335</v>
      </c>
    </row>
    <row r="40" spans="1:9" x14ac:dyDescent="0.35">
      <c r="A40" s="150" t="s">
        <v>127</v>
      </c>
      <c r="B40" s="189">
        <f>AVERAGE(JAN!B32,FEB!B32,MAR!B32,APR!B32,MAY!B32,JUN!B32,JUL!B32,AUG!B32,SEP!B32,OCT!B32,NOV!B32,DEC!B32)</f>
        <v>76994.75</v>
      </c>
      <c r="C40" s="189">
        <f>SUM(JAN!C32,FEB!C32,MAR!C32,APR!C32,MAY!C32,JUN!C32,JUL!C32,AUG!C32,SEP!C32,OCT!C32,NOV!C32,DEC!C32)</f>
        <v>864994762</v>
      </c>
      <c r="D40" s="189">
        <f>AVERAGE(JAN!D32,FEB!D32,MAR!D32,APR!D32,MAY!D32,JUN!D32,JUL!D32,AUG!D32,SEP!D32,OCT!D32,NOV!D32,DEC!D32)</f>
        <v>74162.833333333328</v>
      </c>
      <c r="E40" s="189">
        <f>SUM(JAN!E32,FEB!E32,MAR!E32,APR!E32,MAY!E32,JUN!E32,JUL!E32,AUG!E32,SEP!E32,OCT!E32,NOV!E32,DEC!E32)</f>
        <v>1236454085</v>
      </c>
      <c r="F40" s="148">
        <f t="shared" ref="F40:G55" si="5">B40+D40</f>
        <v>151157.58333333331</v>
      </c>
      <c r="G40" s="148">
        <f t="shared" si="5"/>
        <v>2101448847</v>
      </c>
      <c r="H40" s="568">
        <f>AVERAGE(JAN!H32,FEB!H32,MAR!H32,APR!H32,MAY!H32,JUN!H32,JUL!H32,AUG!H32,SEP!H32,OCT!H32,NOV!H32,DEC!H32)</f>
        <v>11.257583333333335</v>
      </c>
      <c r="I40" s="569">
        <f>AVERAGE(JAN!I32,FEB!I32,MAR!I32,APR!I32,MAY!I32,JUN!I32,JUL!I32,AUG!I32,SEP!I32,OCT!I32,NOV!I32,DEC!I32)</f>
        <v>11.242333333333335</v>
      </c>
    </row>
    <row r="41" spans="1:9" x14ac:dyDescent="0.35">
      <c r="A41" s="150" t="s">
        <v>128</v>
      </c>
      <c r="B41" s="189">
        <f>AVERAGE(JAN!B33,FEB!B33,MAR!B33,APR!B33,MAY!B33,JUN!B33,JUL!B33,AUG!B33,SEP!B33,OCT!B33,NOV!B33,DEC!B33)</f>
        <v>179.08333333333334</v>
      </c>
      <c r="C41" s="189">
        <f>SUM(JAN!C33,FEB!C33,MAR!C33,APR!C33,MAY!C33,JUN!C33,JUL!C33,AUG!C33,SEP!C33,OCT!C33,NOV!C33,DEC!C33)</f>
        <v>1867877</v>
      </c>
      <c r="D41" s="189">
        <f>AVERAGE(JAN!D33,FEB!D33,MAR!D33,APR!D33,MAY!D33,JUN!D33,JUL!D33,AUG!D33,SEP!D33,OCT!D33,NOV!D33,DEC!D33)</f>
        <v>1384</v>
      </c>
      <c r="E41" s="189">
        <f>SUM(JAN!E33,FEB!E33,MAR!E33,APR!E33,MAY!E33,JUN!E33,JUL!E33,AUG!E33,SEP!E33,OCT!E33,NOV!E33,DEC!E33)</f>
        <v>23301092</v>
      </c>
      <c r="F41" s="148">
        <f>B41+D41</f>
        <v>1563.0833333333333</v>
      </c>
      <c r="G41" s="148">
        <f t="shared" si="5"/>
        <v>25168969</v>
      </c>
      <c r="H41" s="568">
        <f>AVERAGE(JAN!H33,FEB!H33,MAR!H33,APR!H33,MAY!H33,JUN!H33,JUL!H33,AUG!H33,SEP!H33,OCT!H33,NOV!H33,DEC!H33)</f>
        <v>11.257583333333335</v>
      </c>
      <c r="I41" s="569">
        <f>AVERAGE(JAN!I33,FEB!I33,MAR!I33,APR!I33,MAY!I33,JUN!I33,JUL!I33,AUG!I33,SEP!I33,OCT!I33,NOV!I33,DEC!I33)</f>
        <v>11.242333333333335</v>
      </c>
    </row>
    <row r="42" spans="1:9" x14ac:dyDescent="0.35">
      <c r="A42" s="151" t="s">
        <v>94</v>
      </c>
      <c r="B42" s="203">
        <f>AVERAGE(JAN!B34,FEB!B34,MAR!B34,APR!B34,MAY!B34,JUN!B34,JUL!B34,AUG!B34,SEP!B34,OCT!B34,NOV!B34,DEC!B34)</f>
        <v>1587.3333333333333</v>
      </c>
      <c r="C42" s="203">
        <f>SUM(JAN!C34,FEB!C34,MAR!C34,APR!C34,MAY!C34,JUN!C34,JUL!C34,AUG!C34,SEP!C34,OCT!C34,NOV!C34,DEC!C34)</f>
        <v>3669234</v>
      </c>
      <c r="D42" s="203">
        <f>AVERAGE(JAN!D34,FEB!D34,MAR!D34,APR!D34,MAY!D34,JUN!D34,JUL!D34,AUG!D34,SEP!D34,OCT!D34,NOV!D34,DEC!D34)</f>
        <v>571.66666666666663</v>
      </c>
      <c r="E42" s="203">
        <f>SUM(JAN!E34,FEB!E34,MAR!E34,APR!E34,MAY!E34,JUN!E34,JUL!E34,AUG!E34,SEP!E34,OCT!E34,NOV!E34,DEC!E34)</f>
        <v>2040361</v>
      </c>
      <c r="F42" s="149">
        <f t="shared" si="5"/>
        <v>2159</v>
      </c>
      <c r="G42" s="149">
        <f t="shared" si="5"/>
        <v>5709595</v>
      </c>
      <c r="H42" s="568">
        <f>AVERAGE(JAN!H34,FEB!H34,MAR!H34,APR!H34,MAY!H34,JUN!H34,JUL!H34,AUG!H34,SEP!H34,OCT!H34,NOV!H34,DEC!H34)</f>
        <v>11.065363636363635</v>
      </c>
      <c r="I42" s="569">
        <f>AVERAGE(JAN!I34,FEB!I34,MAR!I34,APR!I34,MAY!I34,JUN!I34,JUL!I34,AUG!I34,SEP!I34,OCT!I34,NOV!I34,DEC!I34)</f>
        <v>11.314090909090909</v>
      </c>
    </row>
    <row r="43" spans="1:9" ht="15" thickBot="1" x14ac:dyDescent="0.4">
      <c r="A43" s="150" t="s">
        <v>120</v>
      </c>
      <c r="B43" s="189">
        <f>AVERAGE(JAN!B35,FEB!B35,MAR!B35,APR!B35,MAY!B35,JUN!B35,JUL!B35,AUG!B35,SEP!B35,OCT!B35,NOV!B35,DEC!B35)</f>
        <v>1587.3333333333333</v>
      </c>
      <c r="C43" s="189">
        <f>SUM(JAN!C35,FEB!C35,MAR!C35,APR!C35,MAY!C35,JUN!C35,JUL!C35,AUG!C35,SEP!C35,OCT!C35,NOV!C35,DEC!C35)</f>
        <v>3669234</v>
      </c>
      <c r="D43" s="189">
        <f>AVERAGE(JAN!D35,FEB!D35,MAR!D35,APR!D35,MAY!D35,JUN!D35,JUL!D35,AUG!D35,SEP!D35,OCT!D35,NOV!D35,DEC!D35)</f>
        <v>571.66666666666663</v>
      </c>
      <c r="E43" s="189">
        <f>SUM(JAN!E35,FEB!E35,MAR!E35,APR!E35,MAY!E35,JUN!E35,JUL!E35,AUG!E35,SEP!E35,OCT!E35,NOV!E35,DEC!E35)</f>
        <v>2040361</v>
      </c>
      <c r="F43" s="148">
        <f t="shared" si="5"/>
        <v>2159</v>
      </c>
      <c r="G43" s="148">
        <f t="shared" si="5"/>
        <v>5709595</v>
      </c>
      <c r="H43" s="568">
        <f>AVERAGE(JAN!H35,FEB!H35,MAR!H35,APR!H35,MAY!H35,JUN!H35,JUL!H35,AUG!H35,SEP!H35,OCT!H35,NOV!H35,DEC!H35)</f>
        <v>11.065363636363635</v>
      </c>
      <c r="I43" s="569">
        <f>AVERAGE(JAN!I35,FEB!I35,MAR!I35,APR!I35,MAY!I35,JUN!I35,JUL!I35,AUG!I35,SEP!I35,OCT!I35,NOV!I35,DEC!I35)</f>
        <v>11.314090909090909</v>
      </c>
    </row>
    <row r="44" spans="1:9" ht="15" thickBot="1" x14ac:dyDescent="0.4">
      <c r="A44" s="179" t="s">
        <v>106</v>
      </c>
      <c r="B44" s="205">
        <f>AVERAGE(JAN!B36,FEB!B36,MAR!B36,APR!B36,MAY!B36,JUN!B36,JUL!B36,AUG!B36,SEP!B36,OCT!B36,NOV!B36,DEC!B36)</f>
        <v>18165</v>
      </c>
      <c r="C44" s="173">
        <f>SUM(JAN!C36,FEB!C36,MAR!C36,APR!C36,MAY!C36,JUN!C36,JUL!C36,AUG!C36,SEP!C36,OCT!C36,NOV!C36,DEC!C36)</f>
        <v>1629021093.0999999</v>
      </c>
      <c r="D44" s="173">
        <f>AVERAGE(JAN!D36,FEB!D36,MAR!D36,APR!D36,MAY!D36,JUN!D36,JUL!D36,AUG!D36,SEP!D36,OCT!D36,NOV!D36,DEC!D36)</f>
        <v>28319.416666666668</v>
      </c>
      <c r="E44" s="206">
        <f>SUM(JAN!E36,FEB!E36,MAR!E36,APR!E36,MAY!E36,JUN!E36,JUL!E36,AUG!E36,SEP!E36,OCT!E36,NOV!E36,DEC!E36)</f>
        <v>4831572121.8999996</v>
      </c>
      <c r="F44" s="176">
        <f t="shared" si="5"/>
        <v>46484.416666666672</v>
      </c>
      <c r="G44" s="176">
        <f t="shared" si="5"/>
        <v>6460593215</v>
      </c>
      <c r="H44" s="568">
        <f>AVERAGE(JAN!H36,FEB!H36,MAR!H36,APR!H36,MAY!H36,JUN!H36,JUL!H36,AUG!H36,SEP!H36,OCT!H36,NOV!H36,DEC!H36)</f>
        <v>11.446115943287039</v>
      </c>
      <c r="I44" s="569">
        <f>AVERAGE(JAN!I36,FEB!I36,MAR!I36,APR!I36,MAY!I36,JUN!I36,JUL!I36,AUG!I36,SEP!I36,OCT!I36,NOV!I36,DEC!I36)</f>
        <v>11.925924903549381</v>
      </c>
    </row>
    <row r="45" spans="1:9" x14ac:dyDescent="0.35">
      <c r="A45" s="154" t="s">
        <v>121</v>
      </c>
      <c r="B45" s="207">
        <f>AVERAGE(JAN!B37,FEB!B37,MAR!B37,APR!B37,MAY!B37,JUN!B37,JUL!B37,AUG!B37,SEP!B37,OCT!B37,NOV!B37,DEC!B37)</f>
        <v>14226.583333333334</v>
      </c>
      <c r="C45" s="207">
        <f>SUM(JAN!C37,FEB!C37,MAR!C37,APR!C37,MAY!C37,JUN!C37,JUL!C37,AUG!C37,SEP!C37,OCT!C37,NOV!C37,DEC!C37)</f>
        <v>1060411973.1</v>
      </c>
      <c r="D45" s="207">
        <f>AVERAGE(JAN!D37,FEB!D37,MAR!D37,APR!D37,MAY!D37,JUN!D37,JUL!D37,AUG!D37,SEP!D37,OCT!D37,NOV!D37,DEC!D37)</f>
        <v>19058.416666666668</v>
      </c>
      <c r="E45" s="207">
        <f>SUM(JAN!E37,FEB!E37,MAR!E37,APR!E37,MAY!E37,JUN!E37,JUL!E37,AUG!E37,SEP!E37,OCT!E37,NOV!E37,DEC!E37)</f>
        <v>2654455192.9000001</v>
      </c>
      <c r="F45" s="155">
        <f t="shared" si="5"/>
        <v>33285</v>
      </c>
      <c r="G45" s="155">
        <f t="shared" si="5"/>
        <v>3714867166</v>
      </c>
      <c r="H45" s="568">
        <f>AVERAGE(JAN!H37,FEB!H37,MAR!H37,APR!H37,MAY!H37,JUN!H37,JUL!H37,AUG!H37,SEP!H37,OCT!H37,NOV!H37,DEC!H37)</f>
        <v>11.72836875</v>
      </c>
      <c r="I45" s="569">
        <f>AVERAGE(JAN!I37,FEB!I37,MAR!I37,APR!I37,MAY!I37,JUN!I37,JUL!I37,AUG!I37,SEP!I37,OCT!I37,NOV!I37,DEC!I37)</f>
        <v>12.658171875000001</v>
      </c>
    </row>
    <row r="46" spans="1:9" x14ac:dyDescent="0.35">
      <c r="A46" s="153" t="s">
        <v>122</v>
      </c>
      <c r="B46" s="204">
        <f>AVERAGE(JAN!B38,FEB!B38,MAR!B38,APR!B38,MAY!B38,JUN!B38,JUL!B38,AUG!B38,SEP!B38,OCT!B38,NOV!B38,DEC!B38)</f>
        <v>13651.75</v>
      </c>
      <c r="C46" s="204">
        <f>SUM(JAN!C38,FEB!C38,MAR!C38,APR!C38,MAY!C38,JUN!C38,JUL!C38,AUG!C38,SEP!C38,OCT!C38,NOV!C38,DEC!C38)</f>
        <v>937506034</v>
      </c>
      <c r="D46" s="204">
        <f>AVERAGE(JAN!D38,FEB!D38,MAR!D38,APR!D38,MAY!D38,JUN!D38,JUL!D38,AUG!D38,SEP!D38,OCT!D38,NOV!D38,DEC!D38)</f>
        <v>15441.916666666666</v>
      </c>
      <c r="E46" s="204">
        <f>SUM(JAN!E38,FEB!E38,MAR!E38,APR!E38,MAY!E38,JUN!E38,JUL!E38,AUG!E38,SEP!E38,OCT!E38,NOV!E38,DEC!E38)</f>
        <v>1600978622</v>
      </c>
      <c r="F46" s="152">
        <f t="shared" si="5"/>
        <v>29093.666666666664</v>
      </c>
      <c r="G46" s="152">
        <f t="shared" si="5"/>
        <v>2538484656</v>
      </c>
      <c r="H46" s="568">
        <f>AVERAGE(JAN!H38,FEB!H38,MAR!H38,APR!H38,MAY!H38,JUN!H38,JUL!H38,AUG!H38,SEP!H38,OCT!H38,NOV!H38,DEC!H38)</f>
        <v>11.832500000000001</v>
      </c>
      <c r="I46" s="569">
        <f>AVERAGE(JAN!I38,FEB!I38,MAR!I38,APR!I38,MAY!I38,JUN!I38,JUL!I38,AUG!I38,SEP!I38,OCT!I38,NOV!I38,DEC!I38)</f>
        <v>13.185</v>
      </c>
    </row>
    <row r="47" spans="1:9" x14ac:dyDescent="0.35">
      <c r="A47" s="153" t="s">
        <v>123</v>
      </c>
      <c r="B47" s="204">
        <f>AVERAGE(JAN!B39,FEB!B39,MAR!B39,APR!B39,MAY!B39,JUN!B39,JUL!B39,AUG!B39,SEP!B39,OCT!B39,NOV!B39,DEC!B39)</f>
        <v>209</v>
      </c>
      <c r="C47" s="204">
        <f>SUM(JAN!C39,FEB!C39,MAR!C39,APR!C39,MAY!C39,JUN!C39,JUL!C39,AUG!C39,SEP!C39,OCT!C39,NOV!C39,DEC!C39)</f>
        <v>25514298</v>
      </c>
      <c r="D47" s="204">
        <f>AVERAGE(JAN!D39,FEB!D39,MAR!D39,APR!D39,MAY!D39,JUN!D39,JUL!D39,AUG!D39,SEP!D39,OCT!D39,NOV!D39,DEC!D39)</f>
        <v>1801.5833333333333</v>
      </c>
      <c r="E47" s="204">
        <f>SUM(JAN!E39,FEB!E39,MAR!E39,APR!E39,MAY!E39,JUN!E39,JUL!E39,AUG!E39,SEP!E39,OCT!E39,NOV!E39,DEC!E39)</f>
        <v>307342344</v>
      </c>
      <c r="F47" s="152">
        <f t="shared" si="5"/>
        <v>2010.5833333333333</v>
      </c>
      <c r="G47" s="152">
        <f t="shared" si="5"/>
        <v>332856642</v>
      </c>
      <c r="H47" s="568">
        <f>AVERAGE(JAN!H39,FEB!H39,MAR!H39,APR!H39,MAY!H39,JUN!H39,JUL!H39,AUG!H39,SEP!H39,OCT!H39,NOV!H39,DEC!H39)</f>
        <v>11.903285714285715</v>
      </c>
      <c r="I47" s="569">
        <f>AVERAGE(JAN!I39,FEB!I39,MAR!I39,APR!I39,MAY!I39,JUN!I39,JUL!I39,AUG!I39,SEP!I39,OCT!I39,NOV!I39,DEC!I39)</f>
        <v>13.065107142857149</v>
      </c>
    </row>
    <row r="48" spans="1:9" x14ac:dyDescent="0.35">
      <c r="A48" s="153" t="s">
        <v>124</v>
      </c>
      <c r="B48" s="204">
        <f>AVERAGE(JAN!B40,FEB!B40,MAR!B40,APR!B40,MAY!B40,JUN!B40,JUL!B40,AUG!B40,SEP!B40,OCT!B40,NOV!B40,DEC!B40)</f>
        <v>132.75</v>
      </c>
      <c r="C48" s="204">
        <f>SUM(JAN!C40,FEB!C40,MAR!C40,APR!C40,MAY!C40,JUN!C40,JUL!C40,AUG!C40,SEP!C40,OCT!C40,NOV!C40,DEC!C40)</f>
        <v>33672164</v>
      </c>
      <c r="D48" s="204">
        <f>AVERAGE(JAN!D40,FEB!D40,MAR!D40,APR!D40,MAY!D40,JUN!D40,JUL!D40,AUG!D40,SEP!D40,OCT!D40,NOV!D40,DEC!D40)</f>
        <v>1063.5833333333333</v>
      </c>
      <c r="E48" s="204">
        <f>SUM(JAN!E40,FEB!E40,MAR!E40,APR!E40,MAY!E40,JUN!E40,JUL!E40,AUG!E40,SEP!E40,OCT!E40,NOV!E40,DEC!E40)</f>
        <v>451471513</v>
      </c>
      <c r="F48" s="152">
        <f t="shared" si="5"/>
        <v>1196.3333333333333</v>
      </c>
      <c r="G48" s="152">
        <f t="shared" si="5"/>
        <v>485143677</v>
      </c>
      <c r="H48" s="568">
        <f>AVERAGE(JAN!H40,FEB!H40,MAR!H40,APR!H40,MAY!H40,JUN!H40,JUL!H40,AUG!H40,SEP!H40,OCT!H40,NOV!H40,DEC!H40)</f>
        <v>11.745124999999996</v>
      </c>
      <c r="I48" s="569">
        <f>AVERAGE(JAN!I40,FEB!I40,MAR!I40,APR!I40,MAY!I40,JUN!I40,JUL!I40,AUG!I40,SEP!I40,OCT!I40,NOV!I40,DEC!I40)</f>
        <v>12.419750000000002</v>
      </c>
    </row>
    <row r="49" spans="1:9" x14ac:dyDescent="0.35">
      <c r="A49" s="153" t="s">
        <v>125</v>
      </c>
      <c r="B49" s="204">
        <f>AVERAGE(JAN!B41,FEB!B41,MAR!B41,APR!B41,MAY!B41,JUN!B41,JUL!B41,AUG!B41,SEP!B41,OCT!B41,NOV!B41,DEC!B41)</f>
        <v>233.08333333333334</v>
      </c>
      <c r="C49" s="204">
        <f>SUM(JAN!C41,FEB!C41,MAR!C41,APR!C41,MAY!C41,JUN!C41,JUL!C41,AUG!C41,SEP!C41,OCT!C41,NOV!C41,DEC!C41)</f>
        <v>63719477.100000001</v>
      </c>
      <c r="D49" s="204">
        <f>AVERAGE(JAN!D41,FEB!D41,MAR!D41,APR!D41,MAY!D41,JUN!D41,JUL!D41,AUG!D41,SEP!D41,OCT!D41,NOV!D41,DEC!D41)</f>
        <v>751.33333333333337</v>
      </c>
      <c r="E49" s="204">
        <f>SUM(JAN!E41,FEB!E41,MAR!E41,APR!E41,MAY!E41,JUN!E41,JUL!E41,AUG!E41,SEP!E41,OCT!E41,NOV!E41,DEC!E41)</f>
        <v>294662713.90000004</v>
      </c>
      <c r="F49" s="152">
        <f t="shared" si="5"/>
        <v>984.41666666666674</v>
      </c>
      <c r="G49" s="152">
        <f t="shared" si="5"/>
        <v>358382191.00000006</v>
      </c>
      <c r="H49" s="568">
        <f>AVERAGE(JAN!H41,FEB!H41,MAR!H41,APR!H41,MAY!H41,JUN!H41,JUL!H41,AUG!H41,SEP!H41,OCT!H41,NOV!H41,DEC!H41)</f>
        <v>10.926450000000001</v>
      </c>
      <c r="I49" s="569">
        <f>AVERAGE(JAN!I41,FEB!I41,MAR!I41,APR!I41,MAY!I41,JUN!I41,JUL!I41,AUG!I41,SEP!I41,OCT!I41,NOV!I41,DEC!I41)</f>
        <v>10.920499999999999</v>
      </c>
    </row>
    <row r="50" spans="1:9" x14ac:dyDescent="0.35">
      <c r="A50" s="154" t="s">
        <v>126</v>
      </c>
      <c r="B50" s="208">
        <f>AVERAGE(JAN!B42,FEB!B42,MAR!B42,APR!B42,MAY!B42,JUN!B42,JUL!B42,AUG!B42,SEP!B42,OCT!B42,NOV!B42,DEC!B42)</f>
        <v>2993.6666666666665</v>
      </c>
      <c r="C50" s="208">
        <f>SUM(JAN!C42,FEB!C42,MAR!C42,APR!C42,MAY!C42,JUN!C42,JUL!C42,AUG!C42,SEP!C42,OCT!C42,NOV!C42,DEC!C42)</f>
        <v>530808356</v>
      </c>
      <c r="D50" s="208">
        <f>AVERAGE(JAN!D42,FEB!D42,MAR!D42,APR!D42,MAY!D42,JUN!D42,JUL!D42,AUG!D42,SEP!D42,OCT!D42,NOV!D42,DEC!D42)</f>
        <v>8704.9166666666661</v>
      </c>
      <c r="E50" s="208">
        <f>SUM(JAN!E42,FEB!E42,MAR!E42,APR!E42,MAY!E42,JUN!E42,JUL!E42,AUG!E42,SEP!E42,OCT!E42,NOV!E42,DEC!E42)</f>
        <v>2124981259</v>
      </c>
      <c r="F50" s="155">
        <f t="shared" si="5"/>
        <v>11698.583333333332</v>
      </c>
      <c r="G50" s="155">
        <f t="shared" si="5"/>
        <v>2655789615</v>
      </c>
      <c r="H50" s="568">
        <f>AVERAGE(JAN!H42,FEB!H42,MAR!H42,APR!H42,MAY!H42,JUN!H42,JUL!H42,AUG!H42,SEP!H42,OCT!H42,NOV!H42,DEC!H42)</f>
        <v>11.393356060606058</v>
      </c>
      <c r="I50" s="569">
        <f>AVERAGE(JAN!I42,FEB!I42,MAR!I42,APR!I42,MAY!I42,JUN!I42,JUL!I42,AUG!I42,SEP!I42,OCT!I42,NOV!I42,DEC!I42)</f>
        <v>11.375772727272725</v>
      </c>
    </row>
    <row r="51" spans="1:9" x14ac:dyDescent="0.35">
      <c r="A51" s="153" t="s">
        <v>127</v>
      </c>
      <c r="B51" s="204">
        <f>AVERAGE(JAN!B43,FEB!B43,MAR!B43,APR!B43,MAY!B43,JUN!B43,JUL!B43,AUG!B43,SEP!B43,OCT!B43,NOV!B43,DEC!B43)</f>
        <v>2988.25</v>
      </c>
      <c r="C51" s="204">
        <f>SUM(JAN!C43,FEB!C43,MAR!C43,APR!C43,MAY!C43,JUN!C43,JUL!C43,AUG!C43,SEP!C43,OCT!C43,NOV!C43,DEC!C43)</f>
        <v>530428088</v>
      </c>
      <c r="D51" s="204">
        <f>AVERAGE(JAN!D43,FEB!D43,MAR!D43,APR!D43,MAY!D43,JUN!D43,JUL!D43,AUG!D43,SEP!D43,OCT!D43,NOV!D43,DEC!D43)</f>
        <v>8631</v>
      </c>
      <c r="E51" s="204">
        <f>SUM(JAN!E43,FEB!E43,MAR!E43,APR!E43,MAY!E43,JUN!E43,JUL!E43,AUG!E43,SEP!E43,OCT!E43,NOV!E43,DEC!E43)</f>
        <v>2107105826</v>
      </c>
      <c r="F51" s="152">
        <f t="shared" si="5"/>
        <v>11619.25</v>
      </c>
      <c r="G51" s="152">
        <f t="shared" si="5"/>
        <v>2637533914</v>
      </c>
      <c r="H51" s="568">
        <f>AVERAGE(JAN!H43,FEB!H43,MAR!H43,APR!H43,MAY!H43,JUN!H43,JUL!H43,AUG!H43,SEP!H43,OCT!H43,NOV!H43,DEC!H43)</f>
        <v>11.121316666666665</v>
      </c>
      <c r="I51" s="569">
        <f>AVERAGE(JAN!I43,FEB!I43,MAR!I43,APR!I43,MAY!I43,JUN!I43,JUL!I43,AUG!I43,SEP!I43,OCT!I43,NOV!I43,DEC!I43)</f>
        <v>11.106033333333334</v>
      </c>
    </row>
    <row r="52" spans="1:9" x14ac:dyDescent="0.35">
      <c r="A52" s="153" t="s">
        <v>128</v>
      </c>
      <c r="B52" s="204">
        <f>AVERAGE(JAN!B44,FEB!B44,MAR!B44,APR!B44,MAY!B44,JUN!B44,JUL!B44,AUG!B44,SEP!B44,OCT!B44,NOV!B44,DEC!B44)</f>
        <v>5.416666666666667</v>
      </c>
      <c r="C52" s="204">
        <f>SUM(JAN!C44,FEB!C44,MAR!C44,APR!C44,MAY!C44,JUN!C44,JUL!C44,AUG!C44,SEP!C44,OCT!C44,NOV!C44,DEC!C44)</f>
        <v>380268</v>
      </c>
      <c r="D52" s="204">
        <f>AVERAGE(JAN!D44,FEB!D44,MAR!D44,APR!D44,MAY!D44,JUN!D44,JUL!D44,AUG!D44,SEP!D44,OCT!D44,NOV!D44,DEC!D44)</f>
        <v>73.916666666666671</v>
      </c>
      <c r="E52" s="204">
        <f>SUM(JAN!E44,FEB!E44,MAR!E44,APR!E44,MAY!E44,JUN!E44,JUL!E44,AUG!E44,SEP!E44,OCT!E44,NOV!E44,DEC!E44)</f>
        <v>17875433</v>
      </c>
      <c r="F52" s="152">
        <f t="shared" si="5"/>
        <v>79.333333333333343</v>
      </c>
      <c r="G52" s="152">
        <f t="shared" si="5"/>
        <v>18255701</v>
      </c>
      <c r="H52" s="568">
        <f>AVERAGE(JAN!H44,FEB!H44,MAR!H44,APR!H44,MAY!H44,JUN!H44,JUL!H44,AUG!H44,SEP!H44,OCT!H44,NOV!H44,DEC!H44)</f>
        <v>11.620055555555558</v>
      </c>
      <c r="I52" s="569">
        <f>AVERAGE(JAN!I44,FEB!I44,MAR!I44,APR!I44,MAY!I44,JUN!I44,JUL!I44,AUG!I44,SEP!I44,OCT!I44,NOV!I44,DEC!I44)</f>
        <v>11.600555555555557</v>
      </c>
    </row>
    <row r="53" spans="1:9" x14ac:dyDescent="0.35">
      <c r="A53" s="154" t="s">
        <v>94</v>
      </c>
      <c r="B53" s="208">
        <f>AVERAGE(JAN!B45,FEB!B45,MAR!B45,APR!B45,MAY!B45,JUN!B45,JUL!B45,AUG!B45,SEP!B45,OCT!B45,NOV!B45,DEC!B45)</f>
        <v>944.75</v>
      </c>
      <c r="C53" s="208">
        <f>SUM(JAN!C45,FEB!C45,MAR!C45,APR!C45,MAY!C45,JUN!C45,JUL!C45,AUG!C45,SEP!C45,OCT!C45,NOV!C45,DEC!C45)</f>
        <v>37800764</v>
      </c>
      <c r="D53" s="208">
        <f>AVERAGE(JAN!D45,FEB!D45,MAR!D45,APR!D45,MAY!D45,JUN!D45,JUL!D45,AUG!D45,SEP!D45,OCT!D45,NOV!D45,DEC!D45)</f>
        <v>556.08333333333337</v>
      </c>
      <c r="E53" s="208">
        <f>SUM(JAN!E45,FEB!E45,MAR!E45,APR!E45,MAY!E45,JUN!E45,JUL!E45,AUG!E45,SEP!E45,OCT!E45,NOV!E45,DEC!E45)</f>
        <v>52135670</v>
      </c>
      <c r="F53" s="155">
        <f t="shared" si="5"/>
        <v>1500.8333333333335</v>
      </c>
      <c r="G53" s="155">
        <f t="shared" si="5"/>
        <v>89936434</v>
      </c>
      <c r="H53" s="568">
        <f>AVERAGE(JAN!H45,FEB!H45,MAR!H45,APR!H45,MAY!H45,JUN!H45,JUL!H45,AUG!H45,SEP!H45,OCT!H45,NOV!H45,DEC!H45)</f>
        <v>10.470300000000002</v>
      </c>
      <c r="I53" s="569">
        <f>AVERAGE(JAN!I45,FEB!I45,MAR!I45,APR!I45,MAY!I45,JUN!I45,JUL!I45,AUG!I45,SEP!I45,OCT!I45,NOV!I45,DEC!I45)</f>
        <v>10.564454545454545</v>
      </c>
    </row>
    <row r="54" spans="1:9" ht="15" thickBot="1" x14ac:dyDescent="0.4">
      <c r="A54" s="153" t="s">
        <v>120</v>
      </c>
      <c r="B54" s="204">
        <f>AVERAGE(JAN!B46,FEB!B46,MAR!B46,APR!B46,MAY!B46,JUN!B46,JUL!B46,AUG!B46,SEP!B46,OCT!B46,NOV!B46,DEC!B46)</f>
        <v>944.75</v>
      </c>
      <c r="C54" s="204">
        <f>SUM(JAN!C46,FEB!C46,MAR!C46,APR!C46,MAY!C46,JUN!C46,JUL!C46,AUG!C46,SEP!C46,OCT!C46,NOV!C46,DEC!C46)</f>
        <v>37800764</v>
      </c>
      <c r="D54" s="204">
        <f>AVERAGE(JAN!D46,FEB!D46,MAR!D46,APR!D46,MAY!D46,JUN!D46,JUL!D46,AUG!D46,SEP!D46,OCT!D46,NOV!D46,DEC!D46)</f>
        <v>556.08333333333337</v>
      </c>
      <c r="E54" s="204">
        <f>SUM(JAN!E46,FEB!E46,MAR!E46,APR!E46,MAY!E46,JUN!E46,JUL!E46,AUG!E46,SEP!E46,OCT!E46,NOV!E46,DEC!E46)</f>
        <v>52135670</v>
      </c>
      <c r="F54" s="152">
        <f t="shared" si="5"/>
        <v>1500.8333333333335</v>
      </c>
      <c r="G54" s="152">
        <f t="shared" si="5"/>
        <v>89936434</v>
      </c>
      <c r="H54" s="568">
        <f>AVERAGE(JAN!H46,FEB!H46,MAR!H46,APR!H46,MAY!H46,JUN!H46,JUL!H46,AUG!H46,SEP!H46,OCT!H46,NOV!H46,DEC!H46)</f>
        <v>10.470300000000002</v>
      </c>
      <c r="I54" s="569">
        <f>AVERAGE(JAN!I46,FEB!I46,MAR!I46,APR!I46,MAY!I46,JUN!I46,JUL!I46,AUG!I46,SEP!I46,OCT!I46,NOV!I46,DEC!I46)</f>
        <v>10.564454545454545</v>
      </c>
    </row>
    <row r="55" spans="1:9" ht="15" thickBot="1" x14ac:dyDescent="0.4">
      <c r="A55" s="180" t="s">
        <v>92</v>
      </c>
      <c r="B55" s="210">
        <f>AVERAGE(JAN!B47,FEB!B47,MAR!B47,APR!B47,MAY!B47,JUN!B47,JUL!B47,AUG!B47,SEP!B47,OCT!B47,NOV!B47,DEC!B47)</f>
        <v>1114.5</v>
      </c>
      <c r="C55" s="160">
        <f>SUM(JAN!C47,FEB!C47,MAR!C47,APR!C47,MAY!C47,JUN!C47,JUL!C47,AUG!C47,SEP!C47,OCT!C47,NOV!C47,DEC!C47)</f>
        <v>1068764047</v>
      </c>
      <c r="D55" s="160">
        <f>AVERAGE(JAN!D47,FEB!D47,MAR!D47,APR!D47,MAY!D47,JUN!D47,JUL!D47,AUG!D47,SEP!D47,OCT!D47,NOV!D47,DEC!D47)</f>
        <v>6430.666666666667</v>
      </c>
      <c r="E55" s="211">
        <f>SUM(JAN!E47,FEB!E47,MAR!E47,APR!E47,MAY!E47,JUN!E47,JUL!E47,AUG!E47,SEP!E47,OCT!E47,NOV!E47,DEC!E47)</f>
        <v>15037394261</v>
      </c>
      <c r="F55" s="181">
        <f t="shared" si="5"/>
        <v>7545.166666666667</v>
      </c>
      <c r="G55" s="181">
        <f t="shared" si="5"/>
        <v>16106158308</v>
      </c>
      <c r="H55" s="568">
        <f>AVERAGE(JAN!H47,FEB!H47,MAR!H47,APR!H47,MAY!H47,JUN!H47,JUL!H47,AUG!H47,SEP!H47,OCT!H47,NOV!H47,DEC!H47)</f>
        <v>11.401458432539682</v>
      </c>
      <c r="I55" s="569">
        <f>AVERAGE(JAN!I47,FEB!I47,MAR!I47,APR!I47,MAY!I47,JUN!I47,JUL!I47,AUG!I47,SEP!I47,OCT!I47,NOV!I47,DEC!I47)</f>
        <v>11.733928291062803</v>
      </c>
    </row>
    <row r="56" spans="1:9" x14ac:dyDescent="0.35">
      <c r="A56" s="162" t="s">
        <v>121</v>
      </c>
      <c r="B56" s="213">
        <f>AVERAGE(JAN!B48,FEB!B48,MAR!B48,APR!B48,MAY!B48,JUN!B48,JUL!B48,AUG!B48,SEP!B48,OCT!B48,NOV!B48,DEC!B48)</f>
        <v>791.16666666666663</v>
      </c>
      <c r="C56" s="214">
        <f>SUM(JAN!C48,FEB!C48,MAR!C48,APR!C48,MAY!C48,JUN!C48,JUL!C48,AUG!C48,SEP!C48,OCT!C48,NOV!C48,DEC!C48)</f>
        <v>716070992</v>
      </c>
      <c r="D56" s="214">
        <f>AVERAGE(JAN!D48,FEB!D48,MAR!D48,APR!D48,MAY!D48,JUN!D48,JUL!D48,AUG!D48,SEP!D48,OCT!D48,NOV!D48,DEC!D48)</f>
        <v>3781.1666666666665</v>
      </c>
      <c r="E56" s="215">
        <f>SUM(JAN!E48,FEB!E48,MAR!E48,APR!E48,MAY!E48,JUN!E48,JUL!E48,AUG!E48,SEP!E48,OCT!E48,NOV!E48,DEC!E48)</f>
        <v>8741239912</v>
      </c>
      <c r="F56" s="157">
        <f t="shared" ref="F56:G71" si="6">B56+D56</f>
        <v>4572.333333333333</v>
      </c>
      <c r="G56" s="157">
        <f t="shared" si="6"/>
        <v>9457310904</v>
      </c>
      <c r="H56" s="568">
        <f>AVERAGE(JAN!H48,FEB!H48,MAR!H48,APR!H48,MAY!H48,JUN!H48,JUL!H48,AUG!H48,SEP!H48,OCT!H48,NOV!H48,DEC!H48)</f>
        <v>11.851940624999999</v>
      </c>
      <c r="I56" s="569">
        <f>AVERAGE(JAN!I48,FEB!I48,MAR!I48,APR!I48,MAY!I48,JUN!I48,JUL!I48,AUG!I48,SEP!I48,OCT!I48,NOV!I48,DEC!I48)</f>
        <v>11.859828125</v>
      </c>
    </row>
    <row r="57" spans="1:9" x14ac:dyDescent="0.35">
      <c r="A57" s="161" t="s">
        <v>122</v>
      </c>
      <c r="B57" s="216">
        <f>AVERAGE(JAN!B49,FEB!B49,MAR!B49,APR!B49,MAY!B49,JUN!B49,JUL!B49,AUG!B49,SEP!B49,OCT!B49,NOV!B49,DEC!B49)</f>
        <v>719.5</v>
      </c>
      <c r="C57" s="209">
        <f>SUM(JAN!C49,FEB!C49,MAR!C49,APR!C49,MAY!C49,JUN!C49,JUL!C49,AUG!C49,SEP!C49,OCT!C49,NOV!C49,DEC!C49)</f>
        <v>531844535</v>
      </c>
      <c r="D57" s="209">
        <f>AVERAGE(JAN!D49,FEB!D49,MAR!D49,APR!D49,MAY!D49,JUN!D49,JUL!D49,AUG!D49,SEP!D49,OCT!D49,NOV!D49,DEC!D49)</f>
        <v>2966.25</v>
      </c>
      <c r="E57" s="217">
        <f>SUM(JAN!E49,FEB!E49,MAR!E49,APR!E49,MAY!E49,JUN!E49,JUL!E49,AUG!E49,SEP!E49,OCT!E49,NOV!E49,DEC!E49)</f>
        <v>6367360687</v>
      </c>
      <c r="F57" s="158">
        <f t="shared" si="6"/>
        <v>3685.75</v>
      </c>
      <c r="G57" s="158">
        <f t="shared" si="6"/>
        <v>6899205222</v>
      </c>
      <c r="H57" s="568">
        <f>AVERAGE(JAN!H49,FEB!H49,MAR!H49,APR!H49,MAY!H49,JUN!H49,JUL!H49,AUG!H49,SEP!H49,OCT!H49,NOV!H49,DEC!H49)</f>
        <v>12.327999999999998</v>
      </c>
      <c r="I57" s="569">
        <f>AVERAGE(JAN!I49,FEB!I49,MAR!I49,APR!I49,MAY!I49,JUN!I49,JUL!I49,AUG!I49,SEP!I49,OCT!I49,NOV!I49,DEC!I49)</f>
        <v>12.345750000000001</v>
      </c>
    </row>
    <row r="58" spans="1:9" x14ac:dyDescent="0.35">
      <c r="A58" s="161" t="s">
        <v>123</v>
      </c>
      <c r="B58" s="216">
        <f>AVERAGE(JAN!B50,FEB!B50,MAR!B50,APR!B50,MAY!B50,JUN!B50,JUL!B50,AUG!B50,SEP!B50,OCT!B50,NOV!B50,DEC!B50)</f>
        <v>37.666666666666664</v>
      </c>
      <c r="C58" s="209">
        <f>SUM(JAN!C50,FEB!C50,MAR!C50,APR!C50,MAY!C50,JUN!C50,JUL!C50,AUG!C50,SEP!C50,OCT!C50,NOV!C50,DEC!C50)</f>
        <v>30938898</v>
      </c>
      <c r="D58" s="209">
        <f>AVERAGE(JAN!D50,FEB!D50,MAR!D50,APR!D50,MAY!D50,JUN!D50,JUL!D50,AUG!D50,SEP!D50,OCT!D50,NOV!D50,DEC!D50)</f>
        <v>516.58333333333337</v>
      </c>
      <c r="E58" s="217">
        <f>SUM(JAN!E50,FEB!E50,MAR!E50,APR!E50,MAY!E50,JUN!E50,JUL!E50,AUG!E50,SEP!E50,OCT!E50,NOV!E50,DEC!E50)</f>
        <v>1038577835</v>
      </c>
      <c r="F58" s="158">
        <f t="shared" si="6"/>
        <v>554.25</v>
      </c>
      <c r="G58" s="158">
        <f t="shared" si="6"/>
        <v>1069516733</v>
      </c>
      <c r="H58" s="568">
        <f>AVERAGE(JAN!H50,FEB!H50,MAR!H50,APR!H50,MAY!H50,JUN!H50,JUL!H50,AUG!H50,SEP!H50,OCT!H50,NOV!H50,DEC!H50)</f>
        <v>12.327999999999998</v>
      </c>
      <c r="I58" s="569">
        <f>AVERAGE(JAN!I50,FEB!I50,MAR!I50,APR!I50,MAY!I50,JUN!I50,JUL!I50,AUG!I50,SEP!I50,OCT!I50,NOV!I50,DEC!I50)</f>
        <v>12.345750000000001</v>
      </c>
    </row>
    <row r="59" spans="1:9" x14ac:dyDescent="0.35">
      <c r="A59" s="161" t="s">
        <v>124</v>
      </c>
      <c r="B59" s="216">
        <f>AVERAGE(JAN!B51,FEB!B51,MAR!B51,APR!B51,MAY!B51,JUN!B51,JUL!B51,AUG!B51,SEP!B51,OCT!B51,NOV!B51,DEC!B51)</f>
        <v>12.75</v>
      </c>
      <c r="C59" s="209">
        <f>SUM(JAN!C51,FEB!C51,MAR!C51,APR!C51,MAY!C51,JUN!C51,JUL!C51,AUG!C51,SEP!C51,OCT!C51,NOV!C51,DEC!C51)</f>
        <v>84503411</v>
      </c>
      <c r="D59" s="209">
        <f>AVERAGE(JAN!D51,FEB!D51,MAR!D51,APR!D51,MAY!D51,JUN!D51,JUL!D51,AUG!D51,SEP!D51,OCT!D51,NOV!D51,DEC!D51)</f>
        <v>82.333333333333329</v>
      </c>
      <c r="E59" s="217">
        <f>SUM(JAN!E51,FEB!E51,MAR!E51,APR!E51,MAY!E51,JUN!E51,JUL!E51,AUG!E51,SEP!E51,OCT!E51,NOV!E51,DEC!E51)</f>
        <v>349865781</v>
      </c>
      <c r="F59" s="158">
        <f t="shared" si="6"/>
        <v>95.083333333333329</v>
      </c>
      <c r="G59" s="158">
        <f t="shared" si="6"/>
        <v>434369192</v>
      </c>
      <c r="H59" s="568">
        <f>AVERAGE(JAN!H51,FEB!H51,MAR!H51,APR!H51,MAY!H51,JUN!H51,JUL!H51,AUG!H51,SEP!H51,OCT!H51,NOV!H51,DEC!H51)</f>
        <v>11.657750000000002</v>
      </c>
      <c r="I59" s="569">
        <f>AVERAGE(JAN!I51,FEB!I51,MAR!I51,APR!I51,MAY!I51,JUN!I51,JUL!I51,AUG!I51,SEP!I51,OCT!I51,NOV!I51,DEC!I51)</f>
        <v>11.654500000000001</v>
      </c>
    </row>
    <row r="60" spans="1:9" x14ac:dyDescent="0.35">
      <c r="A60" s="161" t="s">
        <v>125</v>
      </c>
      <c r="B60" s="216">
        <f>AVERAGE(JAN!B52,FEB!B52,MAR!B52,APR!B52,MAY!B52,JUN!B52,JUL!B52,AUG!B52,SEP!B52,OCT!B52,NOV!B52,DEC!B52)</f>
        <v>21.25</v>
      </c>
      <c r="C60" s="209">
        <f>SUM(JAN!C52,FEB!C52,MAR!C52,APR!C52,MAY!C52,JUN!C52,JUL!C52,AUG!C52,SEP!C52,OCT!C52,NOV!C52,DEC!C52)</f>
        <v>68784148</v>
      </c>
      <c r="D60" s="209">
        <f>AVERAGE(JAN!D52,FEB!D52,MAR!D52,APR!D52,MAY!D52,JUN!D52,JUL!D52,AUG!D52,SEP!D52,OCT!D52,NOV!D52,DEC!D52)</f>
        <v>216</v>
      </c>
      <c r="E60" s="217">
        <f>SUM(JAN!E52,FEB!E52,MAR!E52,APR!E52,MAY!E52,JUN!E52,JUL!E52,AUG!E52,SEP!E52,OCT!E52,NOV!E52,DEC!E52)</f>
        <v>985435609</v>
      </c>
      <c r="F60" s="158">
        <f t="shared" si="6"/>
        <v>237.25</v>
      </c>
      <c r="G60" s="158">
        <f t="shared" si="6"/>
        <v>1054219757</v>
      </c>
      <c r="H60" s="568">
        <f>AVERAGE(JAN!H52,FEB!H52,MAR!H52,APR!H52,MAY!H52,JUN!H52,JUL!H52,AUG!H52,SEP!H52,OCT!H52,NOV!H52,DEC!H52)</f>
        <v>10.926450000000001</v>
      </c>
      <c r="I60" s="569">
        <f>AVERAGE(JAN!I52,FEB!I52,MAR!I52,APR!I52,MAY!I52,JUN!I52,JUL!I52,AUG!I52,SEP!I52,OCT!I52,NOV!I52,DEC!I52)</f>
        <v>10.920499999999999</v>
      </c>
    </row>
    <row r="61" spans="1:9" x14ac:dyDescent="0.35">
      <c r="A61" s="162" t="s">
        <v>126</v>
      </c>
      <c r="B61" s="218">
        <f>AVERAGE(JAN!B53,FEB!B53,MAR!B53,APR!B53,MAY!B53,JUN!B53,JUL!B53,AUG!B53,SEP!B53,OCT!B53,NOV!B53,DEC!B53)</f>
        <v>318.75</v>
      </c>
      <c r="C61" s="212">
        <f>SUM(JAN!C53,FEB!C53,MAR!C53,APR!C53,MAY!C53,JUN!C53,JUL!C53,AUG!C53,SEP!C53,OCT!C53,NOV!C53,DEC!C53)</f>
        <v>340987323</v>
      </c>
      <c r="D61" s="212">
        <f>AVERAGE(JAN!D53,FEB!D53,MAR!D53,APR!D53,MAY!D53,JUN!D53,JUL!D53,AUG!D53,SEP!D53,OCT!D53,NOV!D53,DEC!D53)</f>
        <v>2623.8333333333335</v>
      </c>
      <c r="E61" s="219">
        <f>SUM(JAN!E53,FEB!E53,MAR!E53,APR!E53,MAY!E53,JUN!E53,JUL!E53,AUG!E53,SEP!E53,OCT!E53,NOV!E53,DEC!E53)</f>
        <v>6137494058</v>
      </c>
      <c r="F61" s="157">
        <f t="shared" si="6"/>
        <v>2942.5833333333335</v>
      </c>
      <c r="G61" s="157">
        <f t="shared" si="6"/>
        <v>6478481381</v>
      </c>
      <c r="H61" s="568">
        <f>AVERAGE(JAN!H53,FEB!H53,MAR!H53,APR!H53,MAY!H53,JUN!H53,JUL!H53,AUG!H53,SEP!H53,OCT!H53,NOV!H53,DEC!H53)</f>
        <v>11.556283333333333</v>
      </c>
      <c r="I61" s="569">
        <f>AVERAGE(JAN!I53,FEB!I53,MAR!I53,APR!I53,MAY!I53,JUN!I53,JUL!I53,AUG!I53,SEP!I53,OCT!I53,NOV!I53,DEC!I53)</f>
        <v>11.5359</v>
      </c>
    </row>
    <row r="62" spans="1:9" x14ac:dyDescent="0.35">
      <c r="A62" s="161" t="s">
        <v>127</v>
      </c>
      <c r="B62" s="216">
        <f>AVERAGE(JAN!B54,FEB!B54,MAR!B54,APR!B54,MAY!B54,JUN!B54,JUL!B54,AUG!B54,SEP!B54,OCT!B54,NOV!B54,DEC!B54)</f>
        <v>318.75</v>
      </c>
      <c r="C62" s="209">
        <f>SUM(JAN!C54,FEB!C54,MAR!C54,APR!C54,MAY!C54,JUN!C54,JUL!C54,AUG!C54,SEP!C54,OCT!C54,NOV!C54,DEC!C54)</f>
        <v>340987323</v>
      </c>
      <c r="D62" s="209">
        <f>AVERAGE(JAN!D54,FEB!D54,MAR!D54,APR!D54,MAY!D54,JUN!D54,JUL!D54,AUG!D54,SEP!D54,OCT!D54,NOV!D54,DEC!D54)</f>
        <v>2612.3333333333335</v>
      </c>
      <c r="E62" s="217">
        <f>SUM(JAN!E54,FEB!E54,MAR!E54,APR!E54,MAY!E54,JUN!E54,JUL!E54,AUG!E54,SEP!E54,OCT!E54,NOV!E54,DEC!E54)</f>
        <v>6122934749</v>
      </c>
      <c r="F62" s="159">
        <f t="shared" si="6"/>
        <v>2931.0833333333335</v>
      </c>
      <c r="G62" s="159">
        <f t="shared" si="6"/>
        <v>6463922072</v>
      </c>
      <c r="H62" s="568">
        <f>AVERAGE(JAN!H54,FEB!H54,MAR!H54,APR!H54,MAY!H54,JUN!H54,JUL!H54,AUG!H54,SEP!H54,OCT!H54,NOV!H54,DEC!H54)</f>
        <v>11.030472222222222</v>
      </c>
      <c r="I62" s="569">
        <f>AVERAGE(JAN!I54,FEB!I54,MAR!I54,APR!I54,MAY!I54,JUN!I54,JUL!I54,AUG!I54,SEP!I54,OCT!I54,NOV!I54,DEC!I54)</f>
        <v>11.015166666666666</v>
      </c>
    </row>
    <row r="63" spans="1:9" x14ac:dyDescent="0.35">
      <c r="A63" s="161" t="s">
        <v>128</v>
      </c>
      <c r="B63" s="216">
        <f>AVERAGE(JAN!B55,FEB!B55,MAR!B55,APR!B55,MAY!B55,JUN!B55,JUL!B55,AUG!B55,SEP!B55,OCT!B55,NOV!B55,DEC!B55)</f>
        <v>0</v>
      </c>
      <c r="C63" s="209">
        <f>SUM(JAN!C55,FEB!C55,MAR!C55,APR!C55,MAY!C55,JUN!C55,JUL!C55,AUG!C55,SEP!C55,OCT!C55,NOV!C55,DEC!C55)</f>
        <v>0</v>
      </c>
      <c r="D63" s="209">
        <f>AVERAGE(JAN!D55,FEB!D55,MAR!D55,APR!D55,MAY!D55,JUN!D55,JUL!D55,AUG!D55,SEP!D55,OCT!D55,NOV!D55,DEC!D55)</f>
        <v>11.5</v>
      </c>
      <c r="E63" s="217">
        <f>SUM(JAN!E55,FEB!E55,MAR!E55,APR!E55,MAY!E55,JUN!E55,JUL!E55,AUG!E55,SEP!E55,OCT!E55,NOV!E55,DEC!E55)</f>
        <v>14559309</v>
      </c>
      <c r="F63" s="159">
        <f t="shared" si="6"/>
        <v>11.5</v>
      </c>
      <c r="G63" s="159">
        <f t="shared" si="6"/>
        <v>14559309</v>
      </c>
      <c r="H63" s="568">
        <f>AVERAGE(JAN!H55,FEB!H55,MAR!H55,APR!H55,MAY!H55,JUN!H55,JUL!H55,AUG!H55,SEP!H55,OCT!H55,NOV!H55,DEC!H55)</f>
        <v>12.345000000000001</v>
      </c>
      <c r="I63" s="569">
        <f>AVERAGE(JAN!I55,FEB!I55,MAR!I55,APR!I55,MAY!I55,JUN!I55,JUL!I55,AUG!I55,SEP!I55,OCT!I55,NOV!I55,DEC!I55)</f>
        <v>12.317000000000002</v>
      </c>
    </row>
    <row r="64" spans="1:9" x14ac:dyDescent="0.35">
      <c r="A64" s="162" t="s">
        <v>94</v>
      </c>
      <c r="B64" s="218">
        <f>AVERAGE(JAN!B56,FEB!B56,MAR!B56,APR!B56,MAY!B56,JUN!B56,JUL!B56,AUG!B56,SEP!B56,OCT!B56,NOV!B56,DEC!B56)</f>
        <v>4.583333333333333</v>
      </c>
      <c r="C64" s="212">
        <f>SUM(JAN!C56,FEB!C56,MAR!C56,APR!C56,MAY!C56,JUN!C56,JUL!C56,AUG!C56,SEP!C56,OCT!C56,NOV!C56,DEC!C56)</f>
        <v>11705732</v>
      </c>
      <c r="D64" s="212">
        <f>AVERAGE(JAN!D56,FEB!D56,MAR!D56,APR!D56,MAY!D56,JUN!D56,JUL!D56,AUG!D56,SEP!D56,OCT!D56,NOV!D56,DEC!D56)</f>
        <v>25.666666666666668</v>
      </c>
      <c r="E64" s="219">
        <f>SUM(JAN!E56,FEB!E56,MAR!E56,APR!E56,MAY!E56,JUN!E56,JUL!E56,AUG!E56,SEP!E56,OCT!E56,NOV!E56,DEC!E56)</f>
        <v>158660291</v>
      </c>
      <c r="F64" s="157">
        <f t="shared" si="6"/>
        <v>30.25</v>
      </c>
      <c r="G64" s="157">
        <f t="shared" si="6"/>
        <v>170366023</v>
      </c>
      <c r="H64" s="568">
        <f>AVERAGE(JAN!H56,FEB!H56,MAR!H56,APR!H56,MAY!H56,JUN!H56,JUL!H56,AUG!H56,SEP!H56,OCT!H56,NOV!H56,DEC!H56)</f>
        <v>8.163000000000002</v>
      </c>
      <c r="I64" s="569">
        <f>AVERAGE(JAN!I56,FEB!I56,MAR!I56,APR!I56,MAY!I56,JUN!I56,JUL!I56,AUG!I56,SEP!I56,OCT!I56,NOV!I56,DEC!I56)</f>
        <v>11.405666666666669</v>
      </c>
    </row>
    <row r="65" spans="1:9" ht="15" thickBot="1" x14ac:dyDescent="0.4">
      <c r="A65" s="161" t="s">
        <v>120</v>
      </c>
      <c r="B65" s="220">
        <f>AVERAGE(JAN!B57,FEB!B57,MAR!B57,APR!B57,MAY!B57,JUN!B57,JUL!B57,AUG!B57,SEP!B57,OCT!B57,NOV!B57,DEC!B57)</f>
        <v>4.583333333333333</v>
      </c>
      <c r="C65" s="221">
        <f>SUM(JAN!C57,FEB!C57,MAR!C57,APR!C57,MAY!C57,JUN!C57,JUL!C57,AUG!C57,SEP!C57,OCT!C57,NOV!C57,DEC!C57)</f>
        <v>11705732</v>
      </c>
      <c r="D65" s="221">
        <f>AVERAGE(JAN!D57,FEB!D57,MAR!D57,APR!D57,MAY!D57,JUN!D57,JUL!D57,AUG!D57,SEP!D57,OCT!D57,NOV!D57,DEC!D57)</f>
        <v>25.666666666666668</v>
      </c>
      <c r="E65" s="222">
        <f>SUM(JAN!E57,FEB!E57,MAR!E57,APR!E57,MAY!E57,JUN!E57,JUL!E57,AUG!E57,SEP!E57,OCT!E57,NOV!E57,DEC!E57)</f>
        <v>158660291</v>
      </c>
      <c r="F65" s="159">
        <f t="shared" si="6"/>
        <v>30.25</v>
      </c>
      <c r="G65" s="159">
        <f t="shared" si="6"/>
        <v>170366023</v>
      </c>
      <c r="H65" s="568">
        <f>AVERAGE(JAN!H57,FEB!H57,MAR!H57,APR!H57,MAY!H57,JUN!H57,JUL!H57,AUG!H57,SEP!H57,OCT!H57,NOV!H57,DEC!H57)</f>
        <v>8.163000000000002</v>
      </c>
      <c r="I65" s="569">
        <f>AVERAGE(JAN!I57,FEB!I57,MAR!I57,APR!I57,MAY!I57,JUN!I57,JUL!I57,AUG!I57,SEP!I57,OCT!I57,NOV!I57,DEC!I57)</f>
        <v>11.405666666666669</v>
      </c>
    </row>
    <row r="66" spans="1:9" ht="15" thickBot="1" x14ac:dyDescent="0.4">
      <c r="A66" s="182" t="s">
        <v>107</v>
      </c>
      <c r="B66" s="224">
        <f>AVERAGE(JAN!B58,FEB!B58,MAR!B58,APR!B58,MAY!B58,JUN!B58,JUL!B58,AUG!B58,SEP!B58,OCT!B58,NOV!B58,DEC!B58)</f>
        <v>3954.5</v>
      </c>
      <c r="C66" s="165">
        <f>SUM(JAN!C58,FEB!C58,MAR!C58,APR!C58,MAY!C58,JUN!C58,JUL!C58,AUG!C58,SEP!C58,OCT!C58,NOV!C58,DEC!C58)</f>
        <v>50723076.700000003</v>
      </c>
      <c r="D66" s="165">
        <f>AVERAGE(JAN!D58,FEB!D58,MAR!D58,APR!D58,MAY!D58,JUN!D58,JUL!D58,AUG!D58,SEP!D58,OCT!D58,NOV!D58,DEC!D58)</f>
        <v>12029.583333333334</v>
      </c>
      <c r="E66" s="225">
        <f>SUM(JAN!E58,FEB!E58,MAR!E58,APR!E58,MAY!E58,JUN!E58,JUL!E58,AUG!E58,SEP!E58,OCT!E58,NOV!E58,DEC!E58)</f>
        <v>156769945.90000001</v>
      </c>
      <c r="F66" s="183">
        <f t="shared" si="6"/>
        <v>15984.083333333334</v>
      </c>
      <c r="G66" s="183">
        <f t="shared" si="6"/>
        <v>207493022.60000002</v>
      </c>
      <c r="H66" s="568">
        <f>AVERAGE(JAN!H58,FEB!H58,MAR!H58,APR!H58,MAY!H58,JUN!H58,JUL!H58,AUG!H58,SEP!H58,OCT!H58,NOV!H58,DEC!H58)</f>
        <v>10.793515476190477</v>
      </c>
      <c r="I66" s="569">
        <f>AVERAGE(JAN!I58,FEB!I58,MAR!I58,APR!I58,MAY!I58,JUN!I58,JUL!I58,AUG!I58,SEP!I58,OCT!I58,NOV!I58,DEC!I58)</f>
        <v>11.418688492063493</v>
      </c>
    </row>
    <row r="67" spans="1:9" x14ac:dyDescent="0.35">
      <c r="A67" s="167" t="s">
        <v>121</v>
      </c>
      <c r="B67" s="227">
        <f>AVERAGE(JAN!B59,FEB!B59,MAR!B59,APR!B59,MAY!B59,JUN!B59,JUL!B59,AUG!B59,SEP!B59,OCT!B59,NOV!B59,DEC!B59)</f>
        <v>3366.1666666666665</v>
      </c>
      <c r="C67" s="228">
        <f>SUM(JAN!C59,FEB!C59,MAR!C59,APR!C59,MAY!C59,JUN!C59,JUL!C59,AUG!C59,SEP!C59,OCT!C59,NOV!C59,DEC!C59)</f>
        <v>27963624.699999996</v>
      </c>
      <c r="D67" s="228">
        <f>AVERAGE(JAN!D59,FEB!D59,MAR!D59,APR!D59,MAY!D59,JUN!D59,JUL!D59,AUG!D59,SEP!D59,OCT!D59,NOV!D59,DEC!D59)</f>
        <v>11138.583333333334</v>
      </c>
      <c r="E67" s="229">
        <f>SUM(JAN!E59,FEB!E59,MAR!E59,APR!E59,MAY!E59,JUN!E59,JUL!E59,AUG!E59,SEP!E59,OCT!E59,NOV!E59,DEC!E59)</f>
        <v>87080301.899999991</v>
      </c>
      <c r="F67" s="164">
        <f t="shared" si="6"/>
        <v>14504.75</v>
      </c>
      <c r="G67" s="164">
        <f t="shared" si="6"/>
        <v>115043926.59999999</v>
      </c>
      <c r="H67" s="568">
        <f>AVERAGE(JAN!H59,FEB!H59,MAR!H59,APR!H59,MAY!H59,JUN!H59,JUL!H59,AUG!H59,SEP!H59,OCT!H59,NOV!H59,DEC!H59)</f>
        <v>10.607041666666666</v>
      </c>
      <c r="I67" s="569">
        <f>AVERAGE(JAN!I59,FEB!I59,MAR!I59,APR!I59,MAY!I59,JUN!I59,JUL!I59,AUG!I59,SEP!I59,OCT!I59,NOV!I59,DEC!I59)</f>
        <v>11.695875000000001</v>
      </c>
    </row>
    <row r="68" spans="1:9" x14ac:dyDescent="0.35">
      <c r="A68" s="166" t="s">
        <v>122</v>
      </c>
      <c r="B68" s="230">
        <f>AVERAGE(JAN!B60,FEB!B60,MAR!B60,APR!B60,MAY!B60,JUN!B60,JUL!B60,AUG!B60,SEP!B60,OCT!B60,NOV!B60,DEC!B60)</f>
        <v>2130.9166666666665</v>
      </c>
      <c r="C68" s="223">
        <f>SUM(JAN!C60,FEB!C60,MAR!C60,APR!C60,MAY!C60,JUN!C60,JUL!C60,AUG!C60,SEP!C60,OCT!C60,NOV!C60,DEC!C60)</f>
        <v>17226123</v>
      </c>
      <c r="D68" s="223">
        <f>AVERAGE(JAN!D60,FEB!D60,MAR!D60,APR!D60,MAY!D60,JUN!D60,JUL!D60,AUG!D60,SEP!D60,OCT!D60,NOV!D60,DEC!D60)</f>
        <v>5792.416666666667</v>
      </c>
      <c r="E68" s="231">
        <f>SUM(JAN!E60,FEB!E60,MAR!E60,APR!E60,MAY!E60,JUN!E60,JUL!E60,AUG!E60,SEP!E60,OCT!E60,NOV!E60,DEC!E60)</f>
        <v>53306180</v>
      </c>
      <c r="F68" s="163">
        <f t="shared" si="6"/>
        <v>7923.3333333333339</v>
      </c>
      <c r="G68" s="163">
        <f t="shared" si="6"/>
        <v>70532303</v>
      </c>
      <c r="H68" s="568">
        <f>AVERAGE(JAN!H60,FEB!H60,MAR!H60,APR!H60,MAY!H60,JUN!H60,JUL!H60,AUG!H60,SEP!H60,OCT!H60,NOV!H60,DEC!H60)</f>
        <v>11.832500000000001</v>
      </c>
      <c r="I68" s="569">
        <f>AVERAGE(JAN!I60,FEB!I60,MAR!I60,APR!I60,MAY!I60,JUN!I60,JUL!I60,AUG!I60,SEP!I60,OCT!I60,NOV!I60,DEC!I60)</f>
        <v>13.185</v>
      </c>
    </row>
    <row r="69" spans="1:9" x14ac:dyDescent="0.35">
      <c r="A69" s="166" t="s">
        <v>123</v>
      </c>
      <c r="B69" s="230">
        <f>AVERAGE(JAN!B61,FEB!B61,MAR!B61,APR!B61,MAY!B61,JUN!B61,JUL!B61,AUG!B61,SEP!B61,OCT!B61,NOV!B61,DEC!B61)</f>
        <v>21.916666666666668</v>
      </c>
      <c r="C69" s="223">
        <f>SUM(JAN!C61,FEB!C61,MAR!C61,APR!C61,MAY!C61,JUN!C61,JUL!C61,AUG!C61,SEP!C61,OCT!C61,NOV!C61,DEC!C61)</f>
        <v>602988</v>
      </c>
      <c r="D69" s="223">
        <f>AVERAGE(JAN!D61,FEB!D61,MAR!D61,APR!D61,MAY!D61,JUN!D61,JUL!D61,AUG!D61,SEP!D61,OCT!D61,NOV!D61,DEC!D61)</f>
        <v>151.25</v>
      </c>
      <c r="E69" s="231">
        <f>SUM(JAN!E61,FEB!E61,MAR!E61,APR!E61,MAY!E61,JUN!E61,JUL!E61,AUG!E61,SEP!E61,OCT!E61,NOV!E61,DEC!E61)</f>
        <v>1421004</v>
      </c>
      <c r="F69" s="163">
        <f t="shared" si="6"/>
        <v>173.16666666666666</v>
      </c>
      <c r="G69" s="163">
        <f t="shared" si="6"/>
        <v>2023992</v>
      </c>
      <c r="H69" s="568">
        <f>AVERAGE(JAN!H61,FEB!H61,MAR!H61,APR!H61,MAY!H61,JUN!H61,JUL!H61,AUG!H61,SEP!H61,OCT!H61,NOV!H61,DEC!H61)</f>
        <v>11.832500000000001</v>
      </c>
      <c r="I69" s="569">
        <f>AVERAGE(JAN!I61,FEB!I61,MAR!I61,APR!I61,MAY!I61,JUN!I61,JUL!I61,AUG!I61,SEP!I61,OCT!I61,NOV!I61,DEC!I61)</f>
        <v>13.185</v>
      </c>
    </row>
    <row r="70" spans="1:9" x14ac:dyDescent="0.35">
      <c r="A70" s="166" t="s">
        <v>124</v>
      </c>
      <c r="B70" s="230">
        <f>AVERAGE(JAN!B62,FEB!B62,MAR!B62,APR!B62,MAY!B62,JUN!B62,JUL!B62,AUG!B62,SEP!B62,OCT!B62,NOV!B62,DEC!B62)</f>
        <v>1096.5</v>
      </c>
      <c r="C70" s="223">
        <f>SUM(JAN!C62,FEB!C62,MAR!C62,APR!C62,MAY!C62,JUN!C62,JUL!C62,AUG!C62,SEP!C62,OCT!C62,NOV!C62,DEC!C62)</f>
        <v>3375898</v>
      </c>
      <c r="D70" s="223">
        <f>AVERAGE(JAN!D62,FEB!D62,MAR!D62,APR!D62,MAY!D62,JUN!D62,JUL!D62,AUG!D62,SEP!D62,OCT!D62,NOV!D62,DEC!D62)</f>
        <v>3362.8333333333335</v>
      </c>
      <c r="E70" s="231">
        <f>SUM(JAN!E62,FEB!E62,MAR!E62,APR!E62,MAY!E62,JUN!E62,JUL!E62,AUG!E62,SEP!E62,OCT!E62,NOV!E62,DEC!E62)</f>
        <v>9323558</v>
      </c>
      <c r="F70" s="163">
        <f t="shared" si="6"/>
        <v>4459.3333333333339</v>
      </c>
      <c r="G70" s="163">
        <f t="shared" si="6"/>
        <v>12699456</v>
      </c>
      <c r="H70" s="568">
        <f>AVERAGE(JAN!H62,FEB!H62,MAR!H62,APR!H62,MAY!H62,JUN!H62,JUL!H62,AUG!H62,SEP!H62,OCT!H62,NOV!H62,DEC!H62)</f>
        <v>11.832500000000001</v>
      </c>
      <c r="I70" s="569">
        <f>AVERAGE(JAN!I62,FEB!I62,MAR!I62,APR!I62,MAY!I62,JUN!I62,JUL!I62,AUG!I62,SEP!I62,OCT!I62,NOV!I62,DEC!I62)</f>
        <v>13.185</v>
      </c>
    </row>
    <row r="71" spans="1:9" x14ac:dyDescent="0.35">
      <c r="A71" s="166" t="s">
        <v>125</v>
      </c>
      <c r="B71" s="230">
        <f>AVERAGE(JAN!B63,FEB!B63,MAR!B63,APR!B63,MAY!B63,JUN!B63,JUL!B63,AUG!B63,SEP!B63,OCT!B63,NOV!B63,DEC!B63)</f>
        <v>116.83333333333333</v>
      </c>
      <c r="C71" s="223">
        <f>SUM(JAN!C63,FEB!C63,MAR!C63,APR!C63,MAY!C63,JUN!C63,JUL!C63,AUG!C63,SEP!C63,OCT!C63,NOV!C63,DEC!C63)</f>
        <v>6758615.7000000011</v>
      </c>
      <c r="D71" s="223">
        <f>AVERAGE(JAN!D63,FEB!D63,MAR!D63,APR!D63,MAY!D63,JUN!D63,JUL!D63,AUG!D63,SEP!D63,OCT!D63,NOV!D63,DEC!D63)</f>
        <v>1832.0833333333333</v>
      </c>
      <c r="E71" s="231">
        <f>SUM(JAN!E63,FEB!E63,MAR!E63,APR!E63,MAY!E63,JUN!E63,JUL!E63,AUG!E63,SEP!E63,OCT!E63,NOV!E63,DEC!E63)</f>
        <v>23029559.900000002</v>
      </c>
      <c r="F71" s="163">
        <f t="shared" si="6"/>
        <v>1948.9166666666665</v>
      </c>
      <c r="G71" s="163">
        <f t="shared" si="6"/>
        <v>29788175.600000001</v>
      </c>
      <c r="H71" s="568">
        <f>AVERAGE(JAN!H63,FEB!H63,MAR!H63,APR!H63,MAY!H63,JUN!H63,JUL!H63,AUG!H63,SEP!H63,OCT!H63,NOV!H63,DEC!H63)</f>
        <v>6.9306666666666672</v>
      </c>
      <c r="I71" s="569">
        <f>AVERAGE(JAN!I63,FEB!I63,MAR!I63,APR!I63,MAY!I63,JUN!I63,JUL!I63,AUG!I63,SEP!I63,OCT!I63,NOV!I63,DEC!I63)</f>
        <v>7.2285000000000013</v>
      </c>
    </row>
    <row r="72" spans="1:9" x14ac:dyDescent="0.35">
      <c r="A72" s="167" t="s">
        <v>126</v>
      </c>
      <c r="B72" s="232">
        <f>AVERAGE(JAN!B64,FEB!B64,MAR!B64,APR!B64,MAY!B64,JUN!B64,JUL!B64,AUG!B64,SEP!B64,OCT!B64,NOV!B64,DEC!B64)</f>
        <v>283.75</v>
      </c>
      <c r="C72" s="226">
        <f>SUM(JAN!C64,FEB!C64,MAR!C64,APR!C64,MAY!C64,JUN!C64,JUL!C64,AUG!C64,SEP!C64,OCT!C64,NOV!C64,DEC!C64)</f>
        <v>22003464</v>
      </c>
      <c r="D72" s="226">
        <f>AVERAGE(JAN!D64,FEB!D64,MAR!D64,APR!D64,MAY!D64,JUN!D64,JUL!D64,AUG!D64,SEP!D64,OCT!D64,NOV!D64,DEC!D64)</f>
        <v>704</v>
      </c>
      <c r="E72" s="233">
        <f>SUM(JAN!E64,FEB!E64,MAR!E64,APR!E64,MAY!E64,JUN!E64,JUL!E64,AUG!E64,SEP!E64,OCT!E64,NOV!E64,DEC!E64)</f>
        <v>68441665</v>
      </c>
      <c r="F72" s="164">
        <f t="shared" ref="F72:G82" si="7">B72+D72</f>
        <v>987.75</v>
      </c>
      <c r="G72" s="164">
        <f t="shared" si="7"/>
        <v>90445129</v>
      </c>
      <c r="H72" s="568">
        <f>AVERAGE(JAN!H64,FEB!H64,MAR!H64,APR!H64,MAY!H64,JUN!H64,JUL!H64,AUG!H64,SEP!H64,OCT!H64,NOV!H64,DEC!H64)</f>
        <v>11.257583333333335</v>
      </c>
      <c r="I72" s="569">
        <f>AVERAGE(JAN!I64,FEB!I64,MAR!I64,APR!I64,MAY!I64,JUN!I64,JUL!I64,AUG!I64,SEP!I64,OCT!I64,NOV!I64,DEC!I64)</f>
        <v>11.242333333333335</v>
      </c>
    </row>
    <row r="73" spans="1:9" x14ac:dyDescent="0.35">
      <c r="A73" s="166" t="s">
        <v>127</v>
      </c>
      <c r="B73" s="230">
        <f>AVERAGE(JAN!B65,FEB!B65,MAR!B65,APR!B65,MAY!B65,JUN!B65,JUL!B65,AUG!B65,SEP!B65,OCT!B65,NOV!B65,DEC!B65)</f>
        <v>283.75</v>
      </c>
      <c r="C73" s="223">
        <f>SUM(JAN!C65,FEB!C65,MAR!C65,APR!C65,MAY!C65,JUN!C65,JUL!C65,AUG!C65,SEP!C65,OCT!C65,NOV!C65,DEC!C65)</f>
        <v>22003464</v>
      </c>
      <c r="D73" s="223">
        <f>AVERAGE(JAN!D65,FEB!D65,MAR!D65,APR!D65,MAY!D65,JUN!D65,JUL!D65,AUG!D65,SEP!D65,OCT!D65,NOV!D65,DEC!D65)</f>
        <v>702</v>
      </c>
      <c r="E73" s="231">
        <f>SUM(JAN!E65,FEB!E65,MAR!E65,APR!E65,MAY!E65,JUN!E65,JUL!E65,AUG!E65,SEP!E65,OCT!E65,NOV!E65,DEC!E65)</f>
        <v>68173245</v>
      </c>
      <c r="F73" s="163">
        <f t="shared" si="7"/>
        <v>985.75</v>
      </c>
      <c r="G73" s="163">
        <f t="shared" si="7"/>
        <v>90176709</v>
      </c>
      <c r="H73" s="568">
        <f>AVERAGE(JAN!H65,FEB!H65,MAR!H65,APR!H65,MAY!H65,JUN!H65,JUL!H65,AUG!H65,SEP!H65,OCT!H65,NOV!H65,DEC!H65)</f>
        <v>11.257583333333335</v>
      </c>
      <c r="I73" s="569">
        <f>AVERAGE(JAN!I65,FEB!I65,MAR!I65,APR!I65,MAY!I65,JUN!I65,JUL!I65,AUG!I65,SEP!I65,OCT!I65,NOV!I65,DEC!I65)</f>
        <v>11.242333333333335</v>
      </c>
    </row>
    <row r="74" spans="1:9" x14ac:dyDescent="0.35">
      <c r="A74" s="166" t="s">
        <v>128</v>
      </c>
      <c r="B74" s="230">
        <f>AVERAGE(JAN!B66,FEB!B66,MAR!B66,APR!B66,MAY!B66,JUN!B66,JUL!B66,AUG!B66,SEP!B66,OCT!B66,NOV!B66,DEC!B66)</f>
        <v>0</v>
      </c>
      <c r="C74" s="223">
        <f>SUM(JAN!C66,FEB!C66,MAR!C66,APR!C66,MAY!C66,JUN!C66,JUL!C66,AUG!C66,SEP!C66,OCT!C66,NOV!C66,DEC!C66)</f>
        <v>0</v>
      </c>
      <c r="D74" s="223">
        <f>AVERAGE(JAN!D66,FEB!D66,MAR!D66,APR!D66,MAY!D66,JUN!D66,JUL!D66,AUG!D66,SEP!D66,OCT!D66,NOV!D66,DEC!D66)</f>
        <v>2</v>
      </c>
      <c r="E74" s="231">
        <f>SUM(JAN!E66,FEB!E66,MAR!E66,APR!E66,MAY!E66,JUN!E66,JUL!E66,AUG!E66,SEP!E66,OCT!E66,NOV!E66,DEC!E66)</f>
        <v>268420</v>
      </c>
      <c r="F74" s="163">
        <f t="shared" si="7"/>
        <v>2</v>
      </c>
      <c r="G74" s="163">
        <f t="shared" si="7"/>
        <v>268420</v>
      </c>
      <c r="H74" s="568">
        <f>AVERAGE(JAN!H66,FEB!H66,MAR!H66,APR!H66,MAY!H66,JUN!H66,JUL!H66,AUG!H66,SEP!H66,OCT!H66,NOV!H66,DEC!H66)</f>
        <v>11.257583333333335</v>
      </c>
      <c r="I74" s="569">
        <f>AVERAGE(JAN!I66,FEB!I66,MAR!I66,APR!I66,MAY!I66,JUN!I66,JUL!I66,AUG!I66,SEP!I66,OCT!I66,NOV!I66,DEC!I66)</f>
        <v>11.242333333333335</v>
      </c>
    </row>
    <row r="75" spans="1:9" x14ac:dyDescent="0.35">
      <c r="A75" s="167" t="s">
        <v>94</v>
      </c>
      <c r="B75" s="232">
        <f>AVERAGE(JAN!B67,FEB!B67,MAR!B67,APR!B67,MAY!B67,JUN!B67,JUL!B67,AUG!B67,SEP!B67,OCT!B67,NOV!B67,DEC!B67)</f>
        <v>304.58333333333331</v>
      </c>
      <c r="C75" s="226">
        <f>SUM(JAN!C67,FEB!C67,MAR!C67,APR!C67,MAY!C67,JUN!C67,JUL!C67,AUG!C67,SEP!C67,OCT!C67,NOV!C67,DEC!C67)</f>
        <v>755988</v>
      </c>
      <c r="D75" s="226">
        <f>AVERAGE(JAN!D67,FEB!D67,MAR!D67,APR!D67,MAY!D67,JUN!D67,JUL!D67,AUG!D67,SEP!D67,OCT!D67,NOV!D67,DEC!D67)</f>
        <v>187</v>
      </c>
      <c r="E75" s="233">
        <f>SUM(JAN!E67,FEB!E67,MAR!E67,APR!E67,MAY!E67,JUN!E67,JUL!E67,AUG!E67,SEP!E67,OCT!E67,NOV!E67,DEC!E67)</f>
        <v>1247979</v>
      </c>
      <c r="F75" s="164">
        <f t="shared" si="7"/>
        <v>491.58333333333331</v>
      </c>
      <c r="G75" s="164">
        <f t="shared" si="7"/>
        <v>2003967</v>
      </c>
      <c r="H75" s="568">
        <f>AVERAGE(JAN!H67,FEB!H67,MAR!H67,APR!H67,MAY!H67,JUN!H67,JUL!H67,AUG!H67,SEP!H67,OCT!H67,NOV!H67,DEC!H67)</f>
        <v>10.470300000000002</v>
      </c>
      <c r="I75" s="569">
        <f>AVERAGE(JAN!I67,FEB!I67,MAR!I67,APR!I67,MAY!I67,JUN!I67,JUL!I67,AUG!I67,SEP!I67,OCT!I67,NOV!I67,DEC!I67)</f>
        <v>10.564454545454545</v>
      </c>
    </row>
    <row r="76" spans="1:9" ht="15" thickBot="1" x14ac:dyDescent="0.4">
      <c r="A76" s="166" t="s">
        <v>120</v>
      </c>
      <c r="B76" s="234">
        <f>AVERAGE(JAN!B68,FEB!B68,MAR!B68,APR!B68,MAY!B68,JUN!B68,JUL!B68,AUG!B68,SEP!B68,OCT!B68,NOV!B68,DEC!B68)</f>
        <v>304.58333333333331</v>
      </c>
      <c r="C76" s="235">
        <f>SUM(JAN!C68,FEB!C68,MAR!C68,APR!C68,MAY!C68,JUN!C68,JUL!C68,AUG!C68,SEP!C68,OCT!C68,NOV!C68,DEC!C68)</f>
        <v>755988</v>
      </c>
      <c r="D76" s="235">
        <f>AVERAGE(JAN!D68,FEB!D68,MAR!D68,APR!D68,MAY!D68,JUN!D68,JUL!D68,AUG!D68,SEP!D68,OCT!D68,NOV!D68,DEC!D68)</f>
        <v>187</v>
      </c>
      <c r="E76" s="236">
        <f>SUM(JAN!E68,FEB!E68,MAR!E68,APR!E68,MAY!E68,JUN!E68,JUL!E68,AUG!E68,SEP!E68,OCT!E68,NOV!E68,DEC!E68)</f>
        <v>1247979</v>
      </c>
      <c r="F76" s="163">
        <f t="shared" si="7"/>
        <v>491.58333333333331</v>
      </c>
      <c r="G76" s="163">
        <f t="shared" si="7"/>
        <v>2003967</v>
      </c>
      <c r="H76" s="568">
        <f>AVERAGE(JAN!H68,FEB!H68,MAR!H68,APR!H68,MAY!H68,JUN!H68,JUL!H68,AUG!H68,SEP!H68,OCT!H68,NOV!H68,DEC!H68)</f>
        <v>10.470300000000002</v>
      </c>
      <c r="I76" s="569">
        <f>AVERAGE(JAN!I68,FEB!I68,MAR!I68,APR!I68,MAY!I68,JUN!I68,JUL!I68,AUG!I68,SEP!I68,OCT!I68,NOV!I68,DEC!I68)</f>
        <v>10.564454545454545</v>
      </c>
    </row>
    <row r="77" spans="1:9" ht="15" thickBot="1" x14ac:dyDescent="0.4">
      <c r="A77" s="185" t="s">
        <v>9</v>
      </c>
      <c r="B77" s="237">
        <f>AVERAGE(JAN!B69,FEB!B69,MAR!B69,APR!B69,MAY!B69,JUN!B69,JUL!B69,AUG!B69,SEP!B69,OCT!B69,NOV!B69,DEC!B69)</f>
        <v>472.41666666666669</v>
      </c>
      <c r="C77" s="238">
        <f>SUM(JAN!C69,FEB!C69,MAR!C69,APR!C69,MAY!C69,JUN!C69,JUL!C69,AUG!C69,SEP!C69,OCT!C69,NOV!C69,DEC!C69)</f>
        <v>13782538.699999999</v>
      </c>
      <c r="D77" s="238">
        <f>AVERAGE(JAN!D69,FEB!D69,MAR!D69,APR!D69,MAY!D69,JUN!D69,JUL!D69,AUG!D69,SEP!D69,OCT!D69,NOV!D69,DEC!D69)</f>
        <v>155.58333333333334</v>
      </c>
      <c r="E77" s="239">
        <f>SUM(JAN!E69,FEB!E69,MAR!E69,APR!E69,MAY!E69,JUN!E69,JUL!E69,AUG!E69,SEP!E69,OCT!E69,NOV!E69,DEC!E69)</f>
        <v>5765591.4999999991</v>
      </c>
      <c r="F77" s="186">
        <f t="shared" si="7"/>
        <v>628</v>
      </c>
      <c r="G77" s="186">
        <f t="shared" si="7"/>
        <v>19548130.199999999</v>
      </c>
      <c r="H77" s="568">
        <f>AVERAGE(JAN!H69,FEB!H69,MAR!H69,APR!H69,MAY!H69,JUN!H69,JUL!H69,AUG!H69,SEP!H69,OCT!H69,NOV!H69,DEC!H69)</f>
        <v>11.476585317460314</v>
      </c>
      <c r="I77" s="569">
        <f>AVERAGE(JAN!I69,FEB!I69,MAR!I69,APR!I69,MAY!I69,JUN!I69,JUL!I69,AUG!I69,SEP!I69,OCT!I69,NOV!I69,DEC!I69)</f>
        <v>12.098519841269839</v>
      </c>
    </row>
    <row r="78" spans="1:9" x14ac:dyDescent="0.35">
      <c r="A78" s="170" t="s">
        <v>121</v>
      </c>
      <c r="B78" s="241">
        <f>AVERAGE(JAN!B70,FEB!B70,MAR!B70,APR!B70,MAY!B70,JUN!B70,JUL!B70,AUG!B70,SEP!B70,OCT!B70,NOV!B70,DEC!B70)</f>
        <v>472.41666666666669</v>
      </c>
      <c r="C78" s="241">
        <f>SUM(JAN!C70,FEB!C70,MAR!C70,APR!C70,MAY!C70,JUN!C70,JUL!C70,AUG!C70,SEP!C70,OCT!C70,NOV!C70,DEC!C70)</f>
        <v>13782538.699999999</v>
      </c>
      <c r="D78" s="241">
        <f>AVERAGE(JAN!D70,FEB!D70,MAR!D70,APR!D70,MAY!D70,JUN!D70,JUL!D70,AUG!D70,SEP!D70,OCT!D70,NOV!D70,DEC!D70)</f>
        <v>155.58333333333334</v>
      </c>
      <c r="E78" s="242">
        <f>SUM(JAN!E70,FEB!E70,MAR!E70,APR!E70,MAY!E70,JUN!E70,JUL!E70,AUG!E70,SEP!E70,OCT!E70,NOV!E70,DEC!E70)</f>
        <v>5765591.4999999991</v>
      </c>
      <c r="F78" s="184">
        <f t="shared" si="7"/>
        <v>628</v>
      </c>
      <c r="G78" s="184">
        <f t="shared" si="7"/>
        <v>19548130.199999999</v>
      </c>
      <c r="H78" s="568">
        <f>AVERAGE(JAN!H70,FEB!H70,MAR!H70,APR!H70,MAY!H70,JUN!H70,JUL!H70,AUG!H70,SEP!H70,OCT!H70,NOV!H70,DEC!H70)</f>
        <v>11.654458333333332</v>
      </c>
      <c r="I78" s="569">
        <f>AVERAGE(JAN!I70,FEB!I70,MAR!I70,APR!I70,MAY!I70,JUN!I70,JUL!I70,AUG!I70,SEP!I70,OCT!I70,NOV!I70,DEC!I70)</f>
        <v>12.70125</v>
      </c>
    </row>
    <row r="79" spans="1:9" x14ac:dyDescent="0.35">
      <c r="A79" s="171" t="s">
        <v>122</v>
      </c>
      <c r="B79" s="240">
        <f>AVERAGE(JAN!B71,FEB!B71,MAR!B71,APR!B71,MAY!B71,JUN!B71,JUL!B71,AUG!B71,SEP!B71,OCT!B71,NOV!B71,DEC!B71)</f>
        <v>0</v>
      </c>
      <c r="C79" s="240">
        <f>SUM(JAN!C71,FEB!C71,MAR!C71,APR!C71,MAY!C71,JUN!C71,JUL!C71,AUG!C71,SEP!C71,OCT!C71,NOV!C71,DEC!C71)</f>
        <v>0</v>
      </c>
      <c r="D79" s="240">
        <f>AVERAGE(JAN!D71,FEB!D71,MAR!D71,APR!D71,MAY!D71,JUN!D71,JUL!D71,AUG!D71,SEP!D71,OCT!D71,NOV!D71,DEC!D71)</f>
        <v>0</v>
      </c>
      <c r="E79" s="243">
        <f>SUM(JAN!E71,FEB!E71,MAR!E71,APR!E71,MAY!E71,JUN!E71,JUL!E71,AUG!E71,SEP!E71,OCT!E71,NOV!E71,DEC!E71)</f>
        <v>0</v>
      </c>
      <c r="F79" s="168">
        <f t="shared" si="7"/>
        <v>0</v>
      </c>
      <c r="G79" s="168">
        <f t="shared" si="7"/>
        <v>0</v>
      </c>
      <c r="H79" s="568">
        <f>AVERAGE(JAN!H71,FEB!H71,MAR!H71,APR!H71,MAY!H71,JUN!H71,JUL!H71,AUG!H71,SEP!H71,OCT!H71,NOV!H71,DEC!H71)</f>
        <v>11.832500000000001</v>
      </c>
      <c r="I79" s="569">
        <f>AVERAGE(JAN!I71,FEB!I71,MAR!I71,APR!I71,MAY!I71,JUN!I71,JUL!I71,AUG!I71,SEP!I71,OCT!I71,NOV!I71,DEC!I71)</f>
        <v>13.185</v>
      </c>
    </row>
    <row r="80" spans="1:9" x14ac:dyDescent="0.35">
      <c r="A80" s="171" t="s">
        <v>123</v>
      </c>
      <c r="B80" s="240">
        <f>AVERAGE(JAN!B72,FEB!B72,MAR!B72,APR!B72,MAY!B72,JUN!B72,JUL!B72,AUG!B72,SEP!B72,OCT!B72,NOV!B72,DEC!B72)</f>
        <v>0</v>
      </c>
      <c r="C80" s="240">
        <f>SUM(JAN!C72,FEB!C72,MAR!C72,APR!C72,MAY!C72,JUN!C72,JUL!C72,AUG!C72,SEP!C72,OCT!C72,NOV!C72,DEC!C72)</f>
        <v>0</v>
      </c>
      <c r="D80" s="240">
        <f>AVERAGE(JAN!D72,FEB!D72,MAR!D72,APR!D72,MAY!D72,JUN!D72,JUL!D72,AUG!D72,SEP!D72,OCT!D72,NOV!D72,DEC!D72)</f>
        <v>0</v>
      </c>
      <c r="E80" s="243">
        <f>SUM(JAN!E72,FEB!E72,MAR!E72,APR!E72,MAY!E72,JUN!E72,JUL!E72,AUG!E72,SEP!E72,OCT!E72,NOV!E72,DEC!E72)</f>
        <v>0</v>
      </c>
      <c r="F80" s="168">
        <f t="shared" si="7"/>
        <v>0</v>
      </c>
      <c r="G80" s="168">
        <f t="shared" si="7"/>
        <v>0</v>
      </c>
      <c r="H80" s="568">
        <f>AVERAGE(JAN!H72,FEB!H72,MAR!H72,APR!H72,MAY!H72,JUN!H72,JUL!H72,AUG!H72,SEP!H72,OCT!H72,NOV!H72,DEC!H72)</f>
        <v>11.832500000000001</v>
      </c>
      <c r="I80" s="569">
        <f>AVERAGE(JAN!I72,FEB!I72,MAR!I72,APR!I72,MAY!I72,JUN!I72,JUL!I72,AUG!I72,SEP!I72,OCT!I72,NOV!I72,DEC!I72)</f>
        <v>13.185</v>
      </c>
    </row>
    <row r="81" spans="1:9" x14ac:dyDescent="0.35">
      <c r="A81" s="171" t="s">
        <v>124</v>
      </c>
      <c r="B81" s="240">
        <f>AVERAGE(JAN!B73,FEB!B73,MAR!B73,APR!B73,MAY!B73,JUN!B73,JUL!B73,AUG!B73,SEP!B73,OCT!B73,NOV!B73,DEC!B73)</f>
        <v>0</v>
      </c>
      <c r="C81" s="240">
        <f>SUM(JAN!C73,FEB!C73,MAR!C73,APR!C73,MAY!C73,JUN!C73,JUL!C73,AUG!C73,SEP!C73,OCT!C73,NOV!C73,DEC!C73)</f>
        <v>0</v>
      </c>
      <c r="D81" s="240">
        <f>AVERAGE(JAN!D73,FEB!D73,MAR!D73,APR!D73,MAY!D73,JUN!D73,JUL!D73,AUG!D73,SEP!D73,OCT!D73,NOV!D73,DEC!D73)</f>
        <v>0</v>
      </c>
      <c r="E81" s="243">
        <f>SUM(JAN!E73,FEB!E73,MAR!E73,APR!E73,MAY!E73,JUN!E73,JUL!E73,AUG!E73,SEP!E73,OCT!E73,NOV!E73,DEC!E73)</f>
        <v>0</v>
      </c>
      <c r="F81" s="168">
        <f t="shared" si="7"/>
        <v>0</v>
      </c>
      <c r="G81" s="168">
        <f t="shared" si="7"/>
        <v>0</v>
      </c>
      <c r="H81" s="568">
        <f>AVERAGE(JAN!H73,FEB!H73,MAR!H73,APR!H73,MAY!H73,JUN!H73,JUL!H73,AUG!H73,SEP!H73,OCT!H73,NOV!H73,DEC!H73)</f>
        <v>11.832500000000001</v>
      </c>
      <c r="I81" s="569">
        <f>AVERAGE(JAN!I73,FEB!I73,MAR!I73,APR!I73,MAY!I73,JUN!I73,JUL!I73,AUG!I73,SEP!I73,OCT!I73,NOV!I73,DEC!I73)</f>
        <v>13.185</v>
      </c>
    </row>
    <row r="82" spans="1:9" ht="15" thickBot="1" x14ac:dyDescent="0.4">
      <c r="A82" s="244" t="s">
        <v>125</v>
      </c>
      <c r="B82" s="245">
        <f>AVERAGE(JAN!B74,FEB!B74,MAR!B74,APR!B74,MAY!B74,JUN!B74,JUL!B74,AUG!B74,SEP!B74,OCT!B74,NOV!B74,DEC!B74)</f>
        <v>472.41666666666669</v>
      </c>
      <c r="C82" s="245">
        <f>SUM(JAN!C74,FEB!C74,MAR!C74,APR!C74,MAY!C74,JUN!C74,JUL!C74,AUG!C74,SEP!C74,OCT!C74,NOV!C74,DEC!C74)</f>
        <v>13782538.699999999</v>
      </c>
      <c r="D82" s="245">
        <f>AVERAGE(JAN!D74,FEB!D74,MAR!D74,APR!D74,MAY!D74,JUN!D74,JUL!D74,AUG!D74,SEP!D74,OCT!D74,NOV!D74,DEC!D74)</f>
        <v>155.58333333333334</v>
      </c>
      <c r="E82" s="246">
        <f>SUM(JAN!E74,FEB!E74,MAR!E74,APR!E74,MAY!E74,JUN!E74,JUL!E74,AUG!E74,SEP!E74,OCT!E74,NOV!E74,DEC!E74)</f>
        <v>5765591.4999999991</v>
      </c>
      <c r="F82" s="169">
        <f t="shared" si="7"/>
        <v>628</v>
      </c>
      <c r="G82" s="169">
        <f t="shared" si="7"/>
        <v>19548130.199999999</v>
      </c>
      <c r="H82" s="570">
        <f>AVERAGE(JAN!H74,FEB!H74,MAR!H74,APR!H74,MAY!H74,JUN!H74,JUL!H74,AUG!H74,SEP!H74,OCT!H74,NOV!H74,DEC!H74)</f>
        <v>11.120333333333335</v>
      </c>
      <c r="I82" s="571">
        <f>AVERAGE(JAN!I74,FEB!I74,MAR!I74,APR!I74,MAY!I74,JUN!I74,JUL!I74,AUG!I74,SEP!I74,OCT!I74,NOV!I74,DEC!I74)</f>
        <v>11.25</v>
      </c>
    </row>
  </sheetData>
  <mergeCells count="7">
    <mergeCell ref="A1:A2"/>
    <mergeCell ref="L1:N1"/>
    <mergeCell ref="B1:C1"/>
    <mergeCell ref="D1:E1"/>
    <mergeCell ref="F1:G1"/>
    <mergeCell ref="H1:I1"/>
    <mergeCell ref="J1:K1"/>
  </mergeCells>
  <pageMargins left="0.7" right="0.7" top="0.75" bottom="0.75" header="0.3" footer="0.3"/>
  <pageSetup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F48F6-ACC8-4FA9-A666-09A86F1F962D}">
  <sheetPr>
    <tabColor theme="3" tint="0.79998168889431442"/>
  </sheetPr>
  <dimension ref="A1:U112"/>
  <sheetViews>
    <sheetView topLeftCell="A36" workbookViewId="0">
      <selection activeCell="R66" sqref="R66"/>
    </sheetView>
  </sheetViews>
  <sheetFormatPr defaultColWidth="9.1796875" defaultRowHeight="13" x14ac:dyDescent="0.3"/>
  <cols>
    <col min="1" max="1" width="12.81640625" style="10" customWidth="1"/>
    <col min="2" max="2" width="15.1796875" style="10" customWidth="1"/>
    <col min="3" max="3" width="15.26953125" style="10" customWidth="1"/>
    <col min="4" max="4" width="12.1796875" style="10" customWidth="1"/>
    <col min="5" max="9" width="9.1796875" style="10"/>
    <col min="10" max="10" width="12.54296875" style="10" customWidth="1"/>
    <col min="11" max="14" width="9.1796875" style="10"/>
    <col min="15" max="15" width="14.54296875" style="10" customWidth="1"/>
    <col min="16" max="16384" width="9.1796875" style="10"/>
  </cols>
  <sheetData>
    <row r="1" spans="1:21" ht="18.5" x14ac:dyDescent="0.45">
      <c r="A1" s="7" t="s">
        <v>141</v>
      </c>
      <c r="B1" s="8"/>
      <c r="C1" s="8"/>
      <c r="D1" s="8"/>
      <c r="E1" s="8"/>
      <c r="F1" s="8"/>
      <c r="G1" s="8"/>
      <c r="H1" s="9"/>
      <c r="I1" s="9"/>
      <c r="J1" s="9"/>
      <c r="K1" s="9"/>
      <c r="L1" s="9"/>
      <c r="M1" s="9"/>
      <c r="N1" s="9"/>
      <c r="O1" s="9"/>
    </row>
    <row r="2" spans="1:21" x14ac:dyDescent="0.3">
      <c r="A2" s="23"/>
      <c r="B2" s="20"/>
      <c r="C2" s="20"/>
      <c r="D2" s="21"/>
      <c r="E2" s="22"/>
      <c r="F2" s="22"/>
      <c r="G2" s="19"/>
      <c r="H2" s="19"/>
    </row>
    <row r="3" spans="1:21" x14ac:dyDescent="0.3">
      <c r="A3" s="23"/>
      <c r="B3" s="20"/>
      <c r="C3" s="20"/>
      <c r="D3" s="21"/>
      <c r="E3" s="22"/>
      <c r="F3" s="22"/>
      <c r="G3" s="19"/>
      <c r="H3" s="19"/>
    </row>
    <row r="4" spans="1:21" ht="21" x14ac:dyDescent="0.5">
      <c r="A4" s="337" t="s">
        <v>150</v>
      </c>
      <c r="B4" s="338"/>
      <c r="C4" s="338"/>
      <c r="D4" s="338"/>
      <c r="E4" s="338"/>
      <c r="F4" s="338"/>
      <c r="G4" s="338"/>
      <c r="H4" s="338"/>
      <c r="I4" s="338"/>
      <c r="J4" s="338"/>
      <c r="K4" s="339"/>
      <c r="L4" s="339"/>
      <c r="M4" s="339"/>
      <c r="N4" s="339"/>
      <c r="O4" s="339"/>
    </row>
    <row r="5" spans="1:21" ht="16" thickBot="1" x14ac:dyDescent="0.4">
      <c r="A5" s="27"/>
      <c r="B5" s="28"/>
      <c r="C5" s="28"/>
      <c r="D5" s="28"/>
      <c r="E5" s="28"/>
      <c r="F5" s="28"/>
      <c r="G5" s="28"/>
      <c r="H5" s="28"/>
      <c r="I5" s="28"/>
      <c r="J5" s="28"/>
      <c r="K5"/>
      <c r="L5"/>
      <c r="M5"/>
      <c r="N5"/>
      <c r="O5"/>
    </row>
    <row r="6" spans="1:21" ht="15.5" x14ac:dyDescent="0.35">
      <c r="A6" s="340" t="s">
        <v>147</v>
      </c>
      <c r="B6" s="341"/>
      <c r="C6" s="341"/>
      <c r="D6" s="341"/>
      <c r="E6" s="341"/>
      <c r="F6" s="341"/>
      <c r="G6" s="341"/>
      <c r="H6" s="341"/>
      <c r="I6" s="341"/>
      <c r="J6" s="341"/>
      <c r="K6" s="342" t="s">
        <v>116</v>
      </c>
      <c r="L6" s="342"/>
      <c r="M6" s="342"/>
      <c r="N6" s="342"/>
      <c r="O6" s="343"/>
    </row>
    <row r="7" spans="1:21" ht="15.5" x14ac:dyDescent="0.35">
      <c r="A7" s="116"/>
      <c r="B7" s="42"/>
      <c r="C7" s="42"/>
      <c r="D7" s="42"/>
      <c r="E7" s="42"/>
      <c r="F7" s="42"/>
      <c r="G7" s="42"/>
      <c r="H7" s="42"/>
      <c r="I7" s="42"/>
      <c r="J7" s="42"/>
      <c r="K7" s="117"/>
      <c r="L7" s="117"/>
      <c r="M7" s="117"/>
      <c r="N7" s="117"/>
      <c r="O7" s="118"/>
    </row>
    <row r="8" spans="1:21" ht="15.5" x14ac:dyDescent="0.35">
      <c r="A8" s="253">
        <v>1</v>
      </c>
      <c r="B8" s="45" t="s">
        <v>115</v>
      </c>
      <c r="C8" s="45"/>
      <c r="D8" s="45"/>
      <c r="E8" s="45"/>
      <c r="F8" s="45"/>
      <c r="G8" s="45"/>
      <c r="H8" s="45"/>
      <c r="I8" s="45"/>
      <c r="J8" s="42"/>
      <c r="K8" s="254"/>
      <c r="L8" s="117"/>
      <c r="M8" s="117"/>
      <c r="N8" s="117"/>
      <c r="O8" s="118"/>
    </row>
    <row r="9" spans="1:21" ht="15.5" x14ac:dyDescent="0.35">
      <c r="A9" s="253">
        <v>2</v>
      </c>
      <c r="B9" s="45" t="s">
        <v>138</v>
      </c>
      <c r="C9" s="45"/>
      <c r="D9" s="45"/>
      <c r="E9" s="45"/>
      <c r="F9" s="45"/>
      <c r="G9" s="45"/>
      <c r="H9" s="45"/>
      <c r="I9" s="45"/>
      <c r="J9" s="42"/>
      <c r="K9" s="254"/>
      <c r="L9" s="117"/>
      <c r="M9" s="117"/>
      <c r="N9" s="117"/>
      <c r="O9" s="118"/>
    </row>
    <row r="10" spans="1:21" ht="15.5" x14ac:dyDescent="0.35">
      <c r="A10" s="253">
        <v>3</v>
      </c>
      <c r="B10" s="45" t="s">
        <v>143</v>
      </c>
      <c r="C10" s="45"/>
      <c r="D10" s="45"/>
      <c r="E10" s="45"/>
      <c r="F10" s="45"/>
      <c r="G10" s="45"/>
      <c r="H10" s="45"/>
      <c r="I10" s="45"/>
      <c r="J10" s="42"/>
      <c r="K10" s="254"/>
      <c r="L10" s="117"/>
      <c r="M10" s="117"/>
      <c r="N10" s="117"/>
      <c r="O10" s="118"/>
      <c r="R10" s="19"/>
      <c r="S10" s="19"/>
      <c r="T10" s="19"/>
      <c r="U10" s="19"/>
    </row>
    <row r="11" spans="1:21" ht="15.5" x14ac:dyDescent="0.35">
      <c r="A11" s="255"/>
      <c r="B11" s="250" t="s">
        <v>144</v>
      </c>
      <c r="C11" s="45"/>
      <c r="D11" s="45"/>
      <c r="E11" s="45"/>
      <c r="F11" s="256" t="s">
        <v>145</v>
      </c>
      <c r="G11" s="256"/>
      <c r="H11" s="256"/>
      <c r="I11" s="45"/>
      <c r="J11" s="255" t="s">
        <v>146</v>
      </c>
      <c r="K11" s="258"/>
      <c r="L11" s="258"/>
      <c r="M11" s="117"/>
      <c r="N11" s="117"/>
      <c r="O11" s="118"/>
      <c r="R11" s="19"/>
      <c r="S11" s="19"/>
      <c r="T11" s="19"/>
      <c r="U11" s="19"/>
    </row>
    <row r="12" spans="1:21" ht="15.5" x14ac:dyDescent="0.35">
      <c r="A12" s="255"/>
      <c r="C12" s="251" t="s">
        <v>122</v>
      </c>
      <c r="D12" s="45"/>
      <c r="E12" s="45"/>
      <c r="F12" s="45"/>
      <c r="G12" s="257" t="s">
        <v>127</v>
      </c>
      <c r="H12" s="45"/>
      <c r="I12" s="45"/>
      <c r="J12" s="257" t="s">
        <v>120</v>
      </c>
      <c r="K12" s="254"/>
      <c r="L12" s="117"/>
      <c r="M12" s="117"/>
      <c r="N12" s="117"/>
      <c r="O12" s="118"/>
      <c r="R12" s="19"/>
      <c r="S12" s="19"/>
      <c r="T12" s="19"/>
      <c r="U12" s="19"/>
    </row>
    <row r="13" spans="1:21" ht="15.5" x14ac:dyDescent="0.35">
      <c r="A13" s="255"/>
      <c r="C13" s="251" t="s">
        <v>123</v>
      </c>
      <c r="D13" s="45"/>
      <c r="E13" s="45"/>
      <c r="F13" s="45"/>
      <c r="G13" s="257" t="s">
        <v>128</v>
      </c>
      <c r="H13" s="45"/>
      <c r="I13" s="45"/>
      <c r="J13" s="42"/>
      <c r="K13" s="254"/>
      <c r="L13" s="117"/>
      <c r="M13" s="117"/>
      <c r="N13" s="117"/>
      <c r="O13" s="118"/>
      <c r="R13" s="19"/>
      <c r="S13" s="250"/>
      <c r="T13" s="19"/>
      <c r="U13" s="19"/>
    </row>
    <row r="14" spans="1:21" ht="15.5" x14ac:dyDescent="0.35">
      <c r="A14" s="255"/>
      <c r="C14" s="251" t="s">
        <v>124</v>
      </c>
      <c r="D14" s="45"/>
      <c r="E14" s="45"/>
      <c r="F14" s="45"/>
      <c r="G14" s="45"/>
      <c r="H14" s="45"/>
      <c r="I14" s="45"/>
      <c r="J14" s="42"/>
      <c r="K14" s="254"/>
      <c r="L14" s="117"/>
      <c r="M14" s="117"/>
      <c r="N14" s="117"/>
      <c r="O14" s="118"/>
      <c r="R14" s="19"/>
      <c r="S14" s="259"/>
      <c r="T14" s="19"/>
      <c r="U14" s="19"/>
    </row>
    <row r="15" spans="1:21" ht="15.5" x14ac:dyDescent="0.35">
      <c r="A15" s="253"/>
      <c r="B15" s="45"/>
      <c r="C15" s="252" t="s">
        <v>125</v>
      </c>
      <c r="D15" s="45"/>
      <c r="E15" s="45"/>
      <c r="F15" s="45"/>
      <c r="G15" s="45"/>
      <c r="H15" s="45"/>
      <c r="I15" s="45"/>
      <c r="J15" s="42"/>
      <c r="K15" s="254"/>
      <c r="L15" s="117"/>
      <c r="M15" s="117"/>
      <c r="N15" s="117"/>
      <c r="O15" s="118"/>
      <c r="R15" s="19"/>
      <c r="S15" s="257"/>
      <c r="T15" s="19"/>
      <c r="U15" s="19"/>
    </row>
    <row r="16" spans="1:21" ht="15.5" x14ac:dyDescent="0.35">
      <c r="A16" s="253">
        <v>4</v>
      </c>
      <c r="B16" s="42" t="s">
        <v>142</v>
      </c>
      <c r="C16" s="252"/>
      <c r="D16" s="45"/>
      <c r="E16" s="45"/>
      <c r="F16" s="45"/>
      <c r="G16" s="45"/>
      <c r="H16" s="45"/>
      <c r="I16" s="45"/>
      <c r="J16" s="42"/>
      <c r="K16" s="254"/>
      <c r="L16" s="117"/>
      <c r="M16" s="117"/>
      <c r="N16" s="117"/>
      <c r="O16" s="118"/>
      <c r="R16" s="19"/>
      <c r="S16" s="257"/>
      <c r="T16" s="19"/>
      <c r="U16" s="19"/>
    </row>
    <row r="17" spans="1:21" ht="15.5" x14ac:dyDescent="0.35">
      <c r="A17" s="253">
        <v>5</v>
      </c>
      <c r="B17" s="42" t="s">
        <v>114</v>
      </c>
      <c r="C17" s="42"/>
      <c r="D17" s="42"/>
      <c r="E17" s="42"/>
      <c r="F17" s="42"/>
      <c r="G17" s="42"/>
      <c r="H17" s="42"/>
      <c r="I17" s="42"/>
      <c r="J17" s="42"/>
      <c r="K17" s="254"/>
      <c r="L17" s="117"/>
      <c r="M17" s="117"/>
      <c r="N17" s="117"/>
      <c r="O17" s="118"/>
      <c r="R17" s="19"/>
      <c r="S17" s="259"/>
      <c r="T17" s="19"/>
      <c r="U17" s="19"/>
    </row>
    <row r="18" spans="1:21" ht="15.5" x14ac:dyDescent="0.35">
      <c r="C18" s="42"/>
      <c r="D18" s="42"/>
      <c r="E18" s="42"/>
      <c r="F18" s="42"/>
      <c r="G18" s="42"/>
      <c r="H18" s="42"/>
      <c r="I18" s="42"/>
      <c r="J18" s="42"/>
      <c r="K18" s="254"/>
      <c r="L18" s="117"/>
      <c r="M18" s="117"/>
      <c r="N18" s="117"/>
      <c r="O18" s="118"/>
      <c r="R18" s="19"/>
      <c r="S18" s="257"/>
      <c r="T18" s="19"/>
      <c r="U18" s="19"/>
    </row>
    <row r="19" spans="1:21" ht="15.5" x14ac:dyDescent="0.35">
      <c r="C19" s="42"/>
      <c r="D19" s="42"/>
      <c r="E19" s="42"/>
      <c r="F19" s="42"/>
      <c r="G19" s="42"/>
      <c r="H19" s="42"/>
      <c r="I19" s="42"/>
      <c r="J19" s="42"/>
      <c r="K19" s="254"/>
      <c r="L19" s="117"/>
      <c r="M19" s="117"/>
      <c r="N19" s="117"/>
      <c r="O19" s="118"/>
      <c r="R19" s="19"/>
      <c r="S19" s="19"/>
      <c r="T19" s="19"/>
      <c r="U19" s="19"/>
    </row>
    <row r="20" spans="1:21" ht="16" thickBot="1" x14ac:dyDescent="0.4">
      <c r="A20" s="122"/>
      <c r="B20" s="123"/>
      <c r="C20" s="123"/>
      <c r="D20" s="123"/>
      <c r="E20" s="123"/>
      <c r="F20" s="123"/>
      <c r="G20" s="123"/>
      <c r="H20" s="123"/>
      <c r="I20" s="123"/>
      <c r="J20" s="123"/>
      <c r="K20" s="124"/>
      <c r="L20" s="124"/>
      <c r="M20" s="124"/>
      <c r="N20" s="124"/>
      <c r="O20" s="125"/>
      <c r="R20" s="19"/>
      <c r="S20" s="19"/>
      <c r="T20" s="19"/>
      <c r="U20" s="19"/>
    </row>
    <row r="21" spans="1:21" ht="15.5" x14ac:dyDescent="0.35">
      <c r="A21" s="111"/>
      <c r="B21" s="31"/>
      <c r="C21" s="31"/>
      <c r="D21" s="31"/>
      <c r="E21" s="31"/>
      <c r="F21" s="31"/>
      <c r="G21" s="31"/>
      <c r="H21" s="31"/>
      <c r="I21" s="31"/>
      <c r="J21" s="31"/>
      <c r="K21" s="2"/>
      <c r="L21" s="2"/>
      <c r="M21" s="2"/>
      <c r="N21" s="2"/>
      <c r="O21" s="2"/>
    </row>
    <row r="22" spans="1:21" ht="16" thickBot="1" x14ac:dyDescent="0.4">
      <c r="A22" s="111"/>
      <c r="B22" s="31"/>
      <c r="C22" s="31"/>
      <c r="D22" s="31"/>
      <c r="E22" s="31"/>
      <c r="F22" s="31"/>
      <c r="G22" s="31"/>
      <c r="H22" s="31"/>
      <c r="I22" s="31"/>
      <c r="J22" s="31"/>
      <c r="K22" s="2"/>
      <c r="L22" s="2"/>
      <c r="M22" s="2"/>
      <c r="N22" s="2"/>
      <c r="O22" s="2"/>
    </row>
    <row r="23" spans="1:21" ht="15.5" x14ac:dyDescent="0.35">
      <c r="A23" s="260" t="s">
        <v>148</v>
      </c>
      <c r="B23" s="261"/>
      <c r="C23" s="261"/>
      <c r="D23" s="261"/>
      <c r="E23" s="261"/>
      <c r="F23" s="261"/>
      <c r="G23" s="261"/>
      <c r="H23" s="261"/>
      <c r="I23" s="261"/>
      <c r="J23" s="261"/>
      <c r="K23" s="262"/>
      <c r="L23" s="262"/>
      <c r="M23" s="262"/>
      <c r="N23" s="262"/>
      <c r="O23" s="263"/>
    </row>
    <row r="24" spans="1:21" ht="15.5" x14ac:dyDescent="0.35">
      <c r="A24" s="264"/>
      <c r="B24" s="265" t="s">
        <v>65</v>
      </c>
      <c r="C24" s="265"/>
      <c r="D24" s="265"/>
      <c r="E24" s="265"/>
      <c r="F24" s="265"/>
      <c r="G24" s="265"/>
      <c r="H24" s="265"/>
      <c r="I24" s="265"/>
      <c r="J24" s="266"/>
      <c r="K24" s="266"/>
      <c r="L24" s="266"/>
      <c r="M24" s="266"/>
      <c r="N24" s="266"/>
      <c r="O24" s="267"/>
    </row>
    <row r="25" spans="1:21" ht="15.5" x14ac:dyDescent="0.35">
      <c r="A25" s="264"/>
      <c r="B25" s="265" t="s">
        <v>66</v>
      </c>
      <c r="C25" s="265"/>
      <c r="D25" s="265"/>
      <c r="E25" s="265"/>
      <c r="F25" s="265"/>
      <c r="G25" s="265"/>
      <c r="H25" s="265"/>
      <c r="I25" s="265"/>
      <c r="J25" s="266"/>
      <c r="K25" s="266"/>
      <c r="L25" s="266"/>
      <c r="M25" s="266"/>
      <c r="N25" s="266"/>
      <c r="O25" s="267"/>
    </row>
    <row r="26" spans="1:21" ht="15.5" x14ac:dyDescent="0.35">
      <c r="A26" s="264"/>
      <c r="B26" s="45" t="s">
        <v>67</v>
      </c>
      <c r="C26" s="45"/>
      <c r="D26" s="45"/>
      <c r="E26" s="45"/>
      <c r="F26" s="45"/>
      <c r="G26" s="45"/>
      <c r="H26" s="45"/>
      <c r="I26" s="45"/>
      <c r="J26" s="45"/>
      <c r="K26" s="268"/>
      <c r="L26" s="268"/>
      <c r="M26" s="268"/>
      <c r="N26" s="268"/>
      <c r="O26" s="269"/>
    </row>
    <row r="27" spans="1:21" ht="15.5" x14ac:dyDescent="0.35">
      <c r="A27" s="264"/>
      <c r="B27" s="45" t="s">
        <v>68</v>
      </c>
      <c r="C27" s="45"/>
      <c r="D27" s="45"/>
      <c r="E27" s="45"/>
      <c r="F27" s="45"/>
      <c r="G27" s="45"/>
      <c r="H27" s="45"/>
      <c r="I27" s="45"/>
      <c r="J27" s="45"/>
      <c r="K27" s="268"/>
      <c r="L27" s="268"/>
      <c r="M27" s="268"/>
      <c r="N27" s="268"/>
      <c r="O27" s="269"/>
    </row>
    <row r="28" spans="1:21" ht="15.5" x14ac:dyDescent="0.35">
      <c r="A28" s="264"/>
      <c r="B28" s="45"/>
      <c r="C28" s="45"/>
      <c r="D28" s="45"/>
      <c r="E28" s="45"/>
      <c r="F28" s="45"/>
      <c r="G28" s="45"/>
      <c r="H28" s="45"/>
      <c r="I28" s="45"/>
      <c r="J28" s="45"/>
      <c r="K28" s="268"/>
      <c r="L28" s="268"/>
      <c r="M28" s="268"/>
      <c r="N28" s="268"/>
      <c r="O28" s="269"/>
    </row>
    <row r="29" spans="1:21" ht="15.5" x14ac:dyDescent="0.35">
      <c r="A29" s="264"/>
      <c r="B29" s="45"/>
      <c r="C29" s="45"/>
      <c r="D29" s="45"/>
      <c r="E29" s="45"/>
      <c r="F29" s="45"/>
      <c r="G29" s="45"/>
      <c r="H29" s="45"/>
      <c r="I29" s="45"/>
      <c r="J29" s="45"/>
      <c r="K29" s="268"/>
      <c r="L29" s="268"/>
      <c r="M29" s="268"/>
      <c r="N29" s="268"/>
      <c r="O29" s="269"/>
    </row>
    <row r="30" spans="1:21" ht="15.5" x14ac:dyDescent="0.35">
      <c r="A30" s="270" t="s">
        <v>25</v>
      </c>
      <c r="B30" s="271"/>
      <c r="C30" s="271"/>
      <c r="D30" s="271"/>
      <c r="E30" s="271"/>
      <c r="F30" s="271"/>
      <c r="G30" s="271"/>
      <c r="H30" s="271"/>
      <c r="I30" s="271"/>
      <c r="J30" s="271"/>
      <c r="K30" s="272"/>
      <c r="L30" s="272"/>
      <c r="M30" s="272"/>
      <c r="N30" s="272"/>
      <c r="O30" s="273"/>
    </row>
    <row r="31" spans="1:21" ht="15.5" x14ac:dyDescent="0.35">
      <c r="A31" s="274"/>
      <c r="B31" s="19"/>
      <c r="C31" s="19"/>
      <c r="D31" s="19"/>
      <c r="E31" s="19"/>
      <c r="F31" s="19"/>
      <c r="G31" s="19"/>
      <c r="H31" s="19"/>
      <c r="I31" s="19"/>
      <c r="J31" s="45"/>
      <c r="K31" s="268"/>
      <c r="L31" s="268"/>
      <c r="M31" s="268"/>
      <c r="N31" s="268"/>
      <c r="O31" s="269"/>
    </row>
    <row r="32" spans="1:21" ht="15.5" x14ac:dyDescent="0.35">
      <c r="A32" s="264"/>
      <c r="B32" s="45" t="s">
        <v>69</v>
      </c>
      <c r="C32" s="45"/>
      <c r="D32" s="45"/>
      <c r="E32" s="45"/>
      <c r="F32" s="45"/>
      <c r="G32" s="45"/>
      <c r="H32" s="45"/>
      <c r="I32" s="45"/>
      <c r="J32" s="45"/>
      <c r="K32" s="268"/>
      <c r="L32" s="268"/>
      <c r="M32" s="268"/>
      <c r="N32" s="268"/>
      <c r="O32" s="269"/>
    </row>
    <row r="33" spans="1:15" ht="15.5" x14ac:dyDescent="0.35">
      <c r="A33" s="264"/>
      <c r="B33" s="45" t="s">
        <v>70</v>
      </c>
      <c r="C33" s="45"/>
      <c r="D33" s="45"/>
      <c r="E33" s="45"/>
      <c r="F33" s="45"/>
      <c r="G33" s="45"/>
      <c r="H33" s="45"/>
      <c r="I33" s="45"/>
      <c r="J33" s="45"/>
      <c r="K33" s="268"/>
      <c r="L33" s="268"/>
      <c r="M33" s="268"/>
      <c r="N33" s="268"/>
      <c r="O33" s="269"/>
    </row>
    <row r="34" spans="1:15" ht="15.5" x14ac:dyDescent="0.35">
      <c r="A34" s="264"/>
      <c r="B34" s="45" t="s">
        <v>71</v>
      </c>
      <c r="C34" s="45"/>
      <c r="D34" s="45"/>
      <c r="E34" s="45"/>
      <c r="F34" s="45"/>
      <c r="G34" s="45"/>
      <c r="H34" s="45"/>
      <c r="I34" s="45"/>
      <c r="J34" s="45"/>
      <c r="K34" s="268"/>
      <c r="L34" s="268"/>
      <c r="M34" s="268"/>
      <c r="N34" s="268"/>
      <c r="O34" s="269"/>
    </row>
    <row r="35" spans="1:15" ht="15.5" x14ac:dyDescent="0.35">
      <c r="A35" s="264"/>
      <c r="B35" s="45"/>
      <c r="C35" s="45" t="s">
        <v>72</v>
      </c>
      <c r="D35" s="45"/>
      <c r="E35" s="45"/>
      <c r="F35" s="45"/>
      <c r="G35" s="45"/>
      <c r="H35" s="45"/>
      <c r="I35" s="45"/>
      <c r="J35" s="45"/>
      <c r="K35" s="268"/>
      <c r="L35" s="268"/>
      <c r="M35" s="268"/>
      <c r="N35" s="268"/>
      <c r="O35" s="269"/>
    </row>
    <row r="36" spans="1:15" ht="15.5" x14ac:dyDescent="0.35">
      <c r="A36" s="264"/>
      <c r="B36" s="45"/>
      <c r="C36" s="45" t="s">
        <v>73</v>
      </c>
      <c r="D36" s="45"/>
      <c r="E36" s="45"/>
      <c r="F36" s="45"/>
      <c r="G36" s="42"/>
      <c r="H36" s="42"/>
      <c r="I36" s="42"/>
      <c r="J36" s="42"/>
      <c r="K36" s="117"/>
      <c r="L36" s="117"/>
      <c r="M36" s="268"/>
      <c r="N36" s="268"/>
      <c r="O36" s="269"/>
    </row>
    <row r="37" spans="1:15" ht="15.5" x14ac:dyDescent="0.35">
      <c r="A37" s="264"/>
      <c r="B37" s="45"/>
      <c r="C37" s="45" t="s">
        <v>74</v>
      </c>
      <c r="D37" s="45"/>
      <c r="E37" s="45"/>
      <c r="F37" s="45"/>
      <c r="G37" s="42"/>
      <c r="H37" s="42"/>
      <c r="I37" s="42"/>
      <c r="J37" s="42"/>
      <c r="K37" s="117"/>
      <c r="L37" s="117"/>
      <c r="M37" s="268"/>
      <c r="N37" s="268"/>
      <c r="O37" s="269"/>
    </row>
    <row r="38" spans="1:15" ht="15.5" x14ac:dyDescent="0.35">
      <c r="A38" s="264"/>
      <c r="B38" s="45" t="s">
        <v>75</v>
      </c>
      <c r="C38" s="268"/>
      <c r="D38" s="268"/>
      <c r="E38" s="268"/>
      <c r="F38" s="268"/>
      <c r="G38" s="268"/>
      <c r="H38" s="268"/>
      <c r="I38" s="268"/>
      <c r="J38" s="268"/>
      <c r="K38" s="268"/>
      <c r="L38" s="268"/>
      <c r="M38" s="268"/>
      <c r="N38" s="268"/>
      <c r="O38" s="269"/>
    </row>
    <row r="39" spans="1:15" ht="15.5" x14ac:dyDescent="0.35">
      <c r="A39" s="264"/>
      <c r="B39" s="268"/>
      <c r="C39" s="268"/>
      <c r="D39" s="268"/>
      <c r="E39" s="268"/>
      <c r="F39" s="268"/>
      <c r="G39" s="268"/>
      <c r="H39" s="268"/>
      <c r="I39" s="268"/>
      <c r="J39" s="268"/>
      <c r="K39" s="268"/>
      <c r="L39" s="268"/>
      <c r="M39" s="268"/>
      <c r="N39" s="268"/>
      <c r="O39" s="269"/>
    </row>
    <row r="40" spans="1:15" ht="15.5" x14ac:dyDescent="0.35">
      <c r="A40" s="264"/>
      <c r="B40" s="45" t="s">
        <v>76</v>
      </c>
      <c r="C40" s="45"/>
      <c r="D40" s="45"/>
      <c r="E40" s="45"/>
      <c r="F40" s="45"/>
      <c r="G40" s="45"/>
      <c r="H40" s="42"/>
      <c r="I40" s="42"/>
      <c r="J40" s="45"/>
      <c r="K40" s="268"/>
      <c r="L40" s="268"/>
      <c r="M40" s="268"/>
      <c r="N40" s="268"/>
      <c r="O40" s="269"/>
    </row>
    <row r="41" spans="1:15" ht="15.5" x14ac:dyDescent="0.35">
      <c r="A41" s="264"/>
      <c r="B41" s="45"/>
      <c r="C41" s="45" t="s">
        <v>77</v>
      </c>
      <c r="D41" s="45"/>
      <c r="E41" s="45"/>
      <c r="F41" s="45"/>
      <c r="G41" s="45"/>
      <c r="H41" s="42"/>
      <c r="I41" s="42"/>
      <c r="J41" s="45"/>
      <c r="K41" s="268"/>
      <c r="L41" s="268"/>
      <c r="M41" s="268"/>
      <c r="N41" s="268"/>
      <c r="O41" s="269"/>
    </row>
    <row r="42" spans="1:15" ht="15.5" x14ac:dyDescent="0.35">
      <c r="A42" s="264"/>
      <c r="B42" s="45"/>
      <c r="C42" s="45"/>
      <c r="D42" s="45" t="s">
        <v>78</v>
      </c>
      <c r="E42" s="45"/>
      <c r="F42" s="45"/>
      <c r="G42" s="45"/>
      <c r="H42" s="42"/>
      <c r="I42" s="42"/>
      <c r="J42" s="45"/>
      <c r="K42" s="268"/>
      <c r="L42" s="268"/>
      <c r="M42" s="268"/>
      <c r="N42" s="268"/>
      <c r="O42" s="269"/>
    </row>
    <row r="43" spans="1:15" ht="15.5" x14ac:dyDescent="0.35">
      <c r="A43" s="264"/>
      <c r="B43" s="45"/>
      <c r="C43" s="45" t="s">
        <v>79</v>
      </c>
      <c r="D43" s="45"/>
      <c r="E43" s="45"/>
      <c r="F43" s="45"/>
      <c r="G43" s="45"/>
      <c r="H43" s="42"/>
      <c r="I43" s="42"/>
      <c r="J43" s="45"/>
      <c r="K43" s="268"/>
      <c r="L43" s="268"/>
      <c r="M43" s="268"/>
      <c r="N43" s="268"/>
      <c r="O43" s="269"/>
    </row>
    <row r="44" spans="1:15" ht="15.5" x14ac:dyDescent="0.35">
      <c r="A44" s="264"/>
      <c r="B44" s="45"/>
      <c r="C44" s="45"/>
      <c r="D44" s="45" t="s">
        <v>80</v>
      </c>
      <c r="E44" s="45"/>
      <c r="F44" s="45"/>
      <c r="G44" s="45"/>
      <c r="H44" s="42"/>
      <c r="I44" s="42"/>
      <c r="J44" s="45"/>
      <c r="K44" s="268"/>
      <c r="L44" s="268"/>
      <c r="M44" s="268"/>
      <c r="N44" s="268"/>
      <c r="O44" s="269"/>
    </row>
    <row r="45" spans="1:15" ht="15.5" x14ac:dyDescent="0.35">
      <c r="A45" s="264"/>
      <c r="B45" s="45"/>
      <c r="C45" s="45"/>
      <c r="D45" s="45"/>
      <c r="E45" s="45"/>
      <c r="F45" s="45"/>
      <c r="G45" s="45"/>
      <c r="H45" s="45"/>
      <c r="I45" s="45"/>
      <c r="J45" s="45"/>
      <c r="K45" s="268"/>
      <c r="L45" s="268"/>
      <c r="M45" s="268"/>
      <c r="N45" s="268"/>
      <c r="O45" s="269"/>
    </row>
    <row r="46" spans="1:15" ht="15.5" x14ac:dyDescent="0.35">
      <c r="A46" s="270" t="s">
        <v>149</v>
      </c>
      <c r="B46" s="271"/>
      <c r="C46" s="271"/>
      <c r="D46" s="271"/>
      <c r="E46" s="271"/>
      <c r="F46" s="271"/>
      <c r="G46" s="271"/>
      <c r="H46" s="271"/>
      <c r="I46" s="271"/>
      <c r="J46" s="271"/>
      <c r="K46" s="272"/>
      <c r="L46" s="272"/>
      <c r="M46" s="272"/>
      <c r="N46" s="272"/>
      <c r="O46" s="273"/>
    </row>
    <row r="47" spans="1:15" ht="15.5" x14ac:dyDescent="0.35">
      <c r="A47" s="274"/>
      <c r="B47" s="45"/>
      <c r="C47" s="45"/>
      <c r="D47" s="45"/>
      <c r="E47" s="45"/>
      <c r="F47" s="45"/>
      <c r="G47" s="45"/>
      <c r="H47" s="45"/>
      <c r="I47" s="45"/>
      <c r="J47" s="45"/>
      <c r="K47" s="268"/>
      <c r="L47" s="268"/>
      <c r="M47" s="268"/>
      <c r="N47" s="268"/>
      <c r="O47" s="269"/>
    </row>
    <row r="48" spans="1:15" ht="15.5" x14ac:dyDescent="0.35">
      <c r="A48" s="274"/>
      <c r="B48" s="45" t="s">
        <v>97</v>
      </c>
      <c r="C48" s="45"/>
      <c r="D48" s="45"/>
      <c r="E48" s="45"/>
      <c r="F48" s="45"/>
      <c r="G48" s="45"/>
      <c r="H48" s="45"/>
      <c r="I48" s="45"/>
      <c r="J48" s="45"/>
      <c r="K48" s="268"/>
      <c r="L48" s="268"/>
      <c r="M48" s="268"/>
      <c r="N48" s="268"/>
      <c r="O48" s="269"/>
    </row>
    <row r="49" spans="1:15" ht="15.5" x14ac:dyDescent="0.35">
      <c r="A49" s="274"/>
      <c r="B49" s="45" t="s">
        <v>98</v>
      </c>
      <c r="C49" s="45"/>
      <c r="D49" s="45"/>
      <c r="E49" s="45"/>
      <c r="F49" s="45"/>
      <c r="G49" s="45"/>
      <c r="H49" s="45"/>
      <c r="I49" s="45"/>
      <c r="J49" s="45"/>
      <c r="K49" s="268"/>
      <c r="L49" s="268"/>
      <c r="M49" s="268"/>
      <c r="N49" s="268"/>
      <c r="O49" s="269"/>
    </row>
    <row r="50" spans="1:15" ht="15.5" x14ac:dyDescent="0.35">
      <c r="A50" s="274"/>
      <c r="B50" s="45" t="s">
        <v>99</v>
      </c>
      <c r="C50" s="45"/>
      <c r="D50" s="45"/>
      <c r="E50" s="45"/>
      <c r="F50" s="45"/>
      <c r="G50" s="45"/>
      <c r="H50" s="45"/>
      <c r="I50" s="45"/>
      <c r="J50" s="45"/>
      <c r="K50" s="268"/>
      <c r="L50" s="268"/>
      <c r="M50" s="268"/>
      <c r="N50" s="268"/>
      <c r="O50" s="269"/>
    </row>
    <row r="51" spans="1:15" ht="15.5" x14ac:dyDescent="0.35">
      <c r="A51" s="274"/>
      <c r="B51" s="45"/>
      <c r="C51" s="45" t="s">
        <v>100</v>
      </c>
      <c r="D51" s="45"/>
      <c r="E51" s="45"/>
      <c r="F51" s="45"/>
      <c r="G51" s="45"/>
      <c r="H51" s="45"/>
      <c r="I51" s="45"/>
      <c r="J51" s="45"/>
      <c r="K51" s="268"/>
      <c r="L51" s="268"/>
      <c r="M51" s="268"/>
      <c r="N51" s="268"/>
      <c r="O51" s="269"/>
    </row>
    <row r="52" spans="1:15" ht="15.5" x14ac:dyDescent="0.35">
      <c r="A52" s="274"/>
      <c r="B52" s="45"/>
      <c r="C52" s="45"/>
      <c r="D52" s="45"/>
      <c r="E52" s="45"/>
      <c r="F52" s="45"/>
      <c r="G52" s="45"/>
      <c r="H52" s="45"/>
      <c r="I52" s="45"/>
      <c r="J52" s="45"/>
      <c r="K52" s="268"/>
      <c r="L52" s="268"/>
      <c r="M52" s="268"/>
      <c r="N52" s="268"/>
      <c r="O52" s="269"/>
    </row>
    <row r="53" spans="1:15" ht="15.5" x14ac:dyDescent="0.35">
      <c r="A53" s="264"/>
      <c r="B53" s="266" t="s">
        <v>81</v>
      </c>
      <c r="C53" s="266"/>
      <c r="D53" s="266"/>
      <c r="E53" s="266"/>
      <c r="F53" s="266"/>
      <c r="G53" s="266"/>
      <c r="H53" s="266"/>
      <c r="I53" s="266"/>
      <c r="J53" s="266"/>
      <c r="K53" s="266"/>
      <c r="L53" s="266"/>
      <c r="M53" s="266"/>
      <c r="N53" s="266"/>
      <c r="O53" s="267"/>
    </row>
    <row r="54" spans="1:15" ht="15.5" x14ac:dyDescent="0.35">
      <c r="A54" s="264"/>
      <c r="B54" s="266"/>
      <c r="C54" s="268" t="s">
        <v>82</v>
      </c>
      <c r="D54" s="266"/>
      <c r="E54" s="266"/>
      <c r="F54" s="266"/>
      <c r="G54" s="266"/>
      <c r="H54" s="266"/>
      <c r="I54" s="266"/>
      <c r="J54" s="266"/>
      <c r="K54" s="266"/>
      <c r="L54" s="266"/>
      <c r="M54" s="266"/>
      <c r="N54" s="266"/>
      <c r="O54" s="267"/>
    </row>
    <row r="55" spans="1:15" ht="15.5" x14ac:dyDescent="0.35">
      <c r="A55" s="264"/>
      <c r="B55" s="266"/>
      <c r="C55" s="266"/>
      <c r="D55" s="268" t="s">
        <v>83</v>
      </c>
      <c r="E55" s="266"/>
      <c r="F55" s="266"/>
      <c r="G55" s="266"/>
      <c r="H55" s="266"/>
      <c r="I55" s="266"/>
      <c r="J55" s="266"/>
      <c r="K55" s="266"/>
      <c r="L55" s="266"/>
      <c r="M55" s="266"/>
      <c r="N55" s="266"/>
      <c r="O55" s="267"/>
    </row>
    <row r="56" spans="1:15" ht="15.5" x14ac:dyDescent="0.35">
      <c r="A56" s="264"/>
      <c r="B56" s="266"/>
      <c r="C56" s="268" t="s">
        <v>84</v>
      </c>
      <c r="D56" s="266"/>
      <c r="E56" s="266"/>
      <c r="F56" s="266"/>
      <c r="G56" s="266"/>
      <c r="H56" s="266"/>
      <c r="I56" s="266"/>
      <c r="J56" s="266"/>
      <c r="K56" s="266"/>
      <c r="L56" s="266"/>
      <c r="M56" s="266"/>
      <c r="N56" s="266"/>
      <c r="O56" s="267"/>
    </row>
    <row r="57" spans="1:15" ht="15.5" x14ac:dyDescent="0.35">
      <c r="A57" s="264"/>
      <c r="B57" s="266"/>
      <c r="C57" s="268" t="s">
        <v>85</v>
      </c>
      <c r="D57" s="266"/>
      <c r="E57" s="266"/>
      <c r="F57" s="266"/>
      <c r="G57" s="266"/>
      <c r="H57" s="266"/>
      <c r="I57" s="266"/>
      <c r="J57" s="266"/>
      <c r="K57" s="266"/>
      <c r="L57" s="266"/>
      <c r="M57" s="266"/>
      <c r="N57" s="266"/>
      <c r="O57" s="267"/>
    </row>
    <row r="58" spans="1:15" ht="15.5" x14ac:dyDescent="0.35">
      <c r="A58" s="274"/>
      <c r="B58" s="266"/>
      <c r="C58" s="266"/>
      <c r="D58" s="266"/>
      <c r="E58" s="266"/>
      <c r="F58" s="266"/>
      <c r="G58" s="266"/>
      <c r="H58" s="266"/>
      <c r="I58" s="266"/>
      <c r="J58" s="266"/>
      <c r="K58" s="266"/>
      <c r="L58" s="266"/>
      <c r="M58" s="266"/>
      <c r="N58" s="266"/>
      <c r="O58" s="267"/>
    </row>
    <row r="59" spans="1:15" ht="14.5" x14ac:dyDescent="0.35">
      <c r="A59" s="275"/>
      <c r="B59" s="268" t="s">
        <v>86</v>
      </c>
      <c r="C59" s="266"/>
      <c r="D59" s="266"/>
      <c r="E59" s="266"/>
      <c r="F59" s="266"/>
      <c r="G59" s="266"/>
      <c r="H59" s="266"/>
      <c r="I59" s="266"/>
      <c r="J59" s="266"/>
      <c r="K59" s="266"/>
      <c r="L59" s="266"/>
      <c r="M59" s="266"/>
      <c r="N59" s="266"/>
      <c r="O59" s="267"/>
    </row>
    <row r="60" spans="1:15" ht="14.5" x14ac:dyDescent="0.35">
      <c r="A60" s="275"/>
      <c r="B60" s="266"/>
      <c r="C60" s="268" t="s">
        <v>87</v>
      </c>
      <c r="D60" s="266"/>
      <c r="E60" s="266"/>
      <c r="F60" s="266"/>
      <c r="G60" s="266"/>
      <c r="H60" s="266"/>
      <c r="I60" s="266"/>
      <c r="J60" s="266"/>
      <c r="K60" s="266"/>
      <c r="L60" s="266"/>
      <c r="M60" s="266"/>
      <c r="N60" s="266"/>
      <c r="O60" s="267"/>
    </row>
    <row r="61" spans="1:15" ht="14.5" x14ac:dyDescent="0.35">
      <c r="A61" s="275"/>
      <c r="B61" s="268"/>
      <c r="C61" s="268" t="s">
        <v>88</v>
      </c>
      <c r="D61" s="268"/>
      <c r="E61" s="268"/>
      <c r="F61" s="268"/>
      <c r="G61" s="268"/>
      <c r="H61" s="268"/>
      <c r="I61" s="268"/>
      <c r="J61" s="268"/>
      <c r="K61" s="268"/>
      <c r="L61" s="268"/>
      <c r="M61" s="268"/>
      <c r="N61" s="268"/>
      <c r="O61" s="269"/>
    </row>
    <row r="62" spans="1:15" ht="13.5" thickBot="1" x14ac:dyDescent="0.35">
      <c r="A62" s="276"/>
      <c r="B62" s="277"/>
      <c r="C62" s="277"/>
      <c r="D62" s="278"/>
      <c r="E62" s="279"/>
      <c r="F62" s="279"/>
      <c r="G62" s="280"/>
      <c r="H62" s="280"/>
      <c r="I62" s="280"/>
      <c r="J62" s="280"/>
      <c r="K62" s="280"/>
      <c r="L62" s="280"/>
      <c r="M62" s="280"/>
      <c r="N62" s="280"/>
      <c r="O62" s="281"/>
    </row>
    <row r="63" spans="1:15" ht="13.5" thickBot="1" x14ac:dyDescent="0.35">
      <c r="A63" s="23"/>
      <c r="B63" s="20"/>
      <c r="C63" s="20"/>
      <c r="D63" s="21"/>
      <c r="E63" s="22"/>
      <c r="F63" s="22"/>
      <c r="G63" s="19"/>
      <c r="H63" s="19"/>
    </row>
    <row r="64" spans="1:15" ht="15.5" x14ac:dyDescent="0.35">
      <c r="A64" s="260" t="s">
        <v>167</v>
      </c>
      <c r="B64" s="261"/>
      <c r="C64" s="261"/>
      <c r="D64" s="261"/>
      <c r="E64" s="261"/>
      <c r="F64" s="261"/>
      <c r="G64" s="261"/>
      <c r="H64" s="261"/>
      <c r="I64" s="261"/>
      <c r="J64" s="261"/>
      <c r="K64" s="262" t="s">
        <v>168</v>
      </c>
      <c r="L64" s="262"/>
      <c r="M64" s="262"/>
      <c r="N64" s="262"/>
      <c r="O64" s="263"/>
    </row>
    <row r="65" spans="1:15" x14ac:dyDescent="0.3">
      <c r="A65" s="344"/>
      <c r="B65" s="20"/>
      <c r="C65" s="20"/>
      <c r="D65" s="21"/>
      <c r="E65" s="22"/>
      <c r="F65" s="22"/>
      <c r="G65" s="19"/>
      <c r="H65" s="19"/>
      <c r="I65" s="19"/>
      <c r="J65" s="19"/>
      <c r="K65" s="19"/>
      <c r="L65" s="19"/>
      <c r="M65" s="19"/>
      <c r="N65" s="19"/>
      <c r="O65" s="345"/>
    </row>
    <row r="66" spans="1:15" ht="14.5" x14ac:dyDescent="0.35">
      <c r="A66" s="346" t="s">
        <v>175</v>
      </c>
      <c r="B66" s="20"/>
      <c r="C66" s="20"/>
      <c r="D66" s="21"/>
      <c r="E66" s="22"/>
      <c r="F66" s="22"/>
      <c r="G66" s="19"/>
      <c r="H66" s="19"/>
      <c r="I66" s="19"/>
      <c r="J66" s="19"/>
      <c r="K66" s="19"/>
      <c r="L66" s="19"/>
      <c r="M66" s="19"/>
      <c r="N66" s="19"/>
      <c r="O66" s="345"/>
    </row>
    <row r="67" spans="1:15" ht="14.5" x14ac:dyDescent="0.35">
      <c r="A67" s="344"/>
      <c r="B67" s="332" t="s">
        <v>163</v>
      </c>
      <c r="C67" s="20"/>
      <c r="D67" s="21"/>
      <c r="E67" s="22"/>
      <c r="F67" s="22"/>
      <c r="G67" s="19"/>
      <c r="H67" s="19"/>
      <c r="I67" s="19"/>
      <c r="J67" s="19"/>
      <c r="K67" s="19"/>
      <c r="L67" s="19"/>
      <c r="M67" s="19"/>
      <c r="N67" s="19"/>
      <c r="O67" s="345"/>
    </row>
    <row r="68" spans="1:15" ht="15.75" customHeight="1" x14ac:dyDescent="0.35">
      <c r="A68" s="344"/>
      <c r="B68" s="332" t="s">
        <v>164</v>
      </c>
      <c r="C68" s="20"/>
      <c r="D68" s="21"/>
      <c r="E68" s="22"/>
      <c r="F68" s="22"/>
      <c r="G68" s="19"/>
      <c r="H68" s="19"/>
      <c r="I68" s="19"/>
      <c r="J68" s="19"/>
      <c r="K68" s="19"/>
      <c r="L68" s="19"/>
      <c r="M68" s="19"/>
      <c r="N68" s="19"/>
      <c r="O68" s="345"/>
    </row>
    <row r="69" spans="1:15" ht="13" customHeight="1" x14ac:dyDescent="0.35">
      <c r="A69" s="344"/>
      <c r="B69" s="332" t="s">
        <v>165</v>
      </c>
      <c r="C69" s="20"/>
      <c r="D69" s="21"/>
      <c r="E69" s="22"/>
      <c r="F69" s="22"/>
      <c r="G69" s="19"/>
      <c r="H69" s="19"/>
      <c r="I69" s="19"/>
      <c r="J69" s="19"/>
      <c r="K69" s="19"/>
      <c r="L69" s="19"/>
      <c r="M69" s="19"/>
      <c r="N69" s="19"/>
      <c r="O69" s="345"/>
    </row>
    <row r="70" spans="1:15" ht="14.5" x14ac:dyDescent="0.35">
      <c r="A70" s="344"/>
      <c r="B70" s="332" t="s">
        <v>166</v>
      </c>
      <c r="C70" s="20"/>
      <c r="D70" s="21"/>
      <c r="E70" s="22"/>
      <c r="F70" s="22"/>
      <c r="G70" s="19"/>
      <c r="H70" s="19"/>
      <c r="I70" s="19"/>
      <c r="J70" s="19"/>
      <c r="K70" s="19"/>
      <c r="L70" s="19"/>
      <c r="M70" s="19"/>
      <c r="N70" s="19"/>
      <c r="O70" s="345"/>
    </row>
    <row r="71" spans="1:15" x14ac:dyDescent="0.3">
      <c r="A71" s="344"/>
      <c r="B71" s="20"/>
      <c r="C71" s="20"/>
      <c r="D71" s="21"/>
      <c r="E71" s="22"/>
      <c r="F71" s="22"/>
      <c r="G71" s="19"/>
      <c r="H71" s="19"/>
      <c r="I71" s="19"/>
      <c r="J71" s="19"/>
      <c r="K71" s="19"/>
      <c r="L71" s="19"/>
      <c r="M71" s="19"/>
      <c r="N71" s="19"/>
      <c r="O71" s="345"/>
    </row>
    <row r="72" spans="1:15" ht="14.5" x14ac:dyDescent="0.35">
      <c r="A72" s="344"/>
      <c r="B72" s="332" t="s">
        <v>169</v>
      </c>
      <c r="C72" s="332"/>
      <c r="D72" s="333"/>
      <c r="E72" s="332"/>
      <c r="F72" s="332"/>
      <c r="G72" s="266"/>
      <c r="H72" s="266"/>
      <c r="I72" s="266"/>
      <c r="J72" s="266"/>
      <c r="K72" s="19"/>
      <c r="L72" s="19"/>
      <c r="M72" s="19"/>
      <c r="N72" s="19"/>
      <c r="O72" s="345"/>
    </row>
    <row r="73" spans="1:15" ht="14.5" x14ac:dyDescent="0.35">
      <c r="A73" s="344"/>
      <c r="B73" s="332" t="s">
        <v>170</v>
      </c>
      <c r="C73" s="332"/>
      <c r="D73" s="333"/>
      <c r="E73" s="332"/>
      <c r="F73" s="332"/>
      <c r="G73" s="266"/>
      <c r="H73" s="266"/>
      <c r="I73" s="266"/>
      <c r="J73" s="266"/>
      <c r="K73" s="19"/>
      <c r="L73" s="19"/>
      <c r="M73" s="19"/>
      <c r="N73" s="19"/>
      <c r="O73" s="345"/>
    </row>
    <row r="74" spans="1:15" ht="14.5" x14ac:dyDescent="0.35">
      <c r="A74" s="344"/>
      <c r="B74" s="332" t="s">
        <v>171</v>
      </c>
      <c r="C74" s="332"/>
      <c r="D74" s="333"/>
      <c r="E74" s="332"/>
      <c r="F74" s="332"/>
      <c r="G74" s="266"/>
      <c r="H74" s="266"/>
      <c r="I74" s="266"/>
      <c r="J74" s="266"/>
      <c r="K74" s="19"/>
      <c r="L74" s="19"/>
      <c r="M74" s="19"/>
      <c r="N74" s="19"/>
      <c r="O74" s="345"/>
    </row>
    <row r="75" spans="1:15" ht="14.5" x14ac:dyDescent="0.35">
      <c r="A75" s="344"/>
      <c r="B75" s="332"/>
      <c r="C75" s="332"/>
      <c r="D75" s="333"/>
      <c r="E75" s="332"/>
      <c r="F75" s="332"/>
      <c r="G75" s="266"/>
      <c r="H75" s="266"/>
      <c r="I75" s="266"/>
      <c r="J75" s="266"/>
      <c r="K75" s="19"/>
      <c r="L75" s="19"/>
      <c r="M75" s="19"/>
      <c r="N75" s="19"/>
      <c r="O75" s="345"/>
    </row>
    <row r="76" spans="1:15" ht="14.5" x14ac:dyDescent="0.35">
      <c r="A76" s="344"/>
      <c r="B76" s="332" t="s">
        <v>172</v>
      </c>
      <c r="C76" s="332"/>
      <c r="D76" s="333"/>
      <c r="E76" s="332"/>
      <c r="F76" s="332"/>
      <c r="G76" s="266"/>
      <c r="H76" s="266"/>
      <c r="I76" s="266"/>
      <c r="J76" s="266"/>
      <c r="K76" s="19"/>
      <c r="L76" s="19"/>
      <c r="M76" s="19"/>
      <c r="N76" s="19"/>
      <c r="O76" s="345"/>
    </row>
    <row r="77" spans="1:15" ht="14.5" x14ac:dyDescent="0.35">
      <c r="A77" s="344"/>
      <c r="B77" s="332" t="s">
        <v>173</v>
      </c>
      <c r="C77" s="332"/>
      <c r="D77" s="333"/>
      <c r="E77" s="332"/>
      <c r="F77" s="332"/>
      <c r="G77" s="266"/>
      <c r="H77" s="266"/>
      <c r="I77" s="266"/>
      <c r="J77" s="266"/>
      <c r="K77" s="19"/>
      <c r="L77" s="19"/>
      <c r="M77" s="19"/>
      <c r="N77" s="19"/>
      <c r="O77" s="345"/>
    </row>
    <row r="78" spans="1:15" ht="14.5" x14ac:dyDescent="0.35">
      <c r="A78" s="344"/>
      <c r="B78" s="332" t="s">
        <v>174</v>
      </c>
      <c r="C78" s="332"/>
      <c r="D78" s="333"/>
      <c r="E78" s="332"/>
      <c r="F78" s="332"/>
      <c r="G78" s="266"/>
      <c r="H78" s="266"/>
      <c r="I78" s="266"/>
      <c r="J78" s="266"/>
      <c r="K78" s="19"/>
      <c r="L78" s="19"/>
      <c r="M78" s="19"/>
      <c r="N78" s="19"/>
      <c r="O78" s="345"/>
    </row>
    <row r="79" spans="1:15" ht="13.5" thickBot="1" x14ac:dyDescent="0.35">
      <c r="A79" s="344"/>
      <c r="B79" s="20"/>
      <c r="C79" s="20"/>
      <c r="D79" s="21"/>
      <c r="E79" s="22"/>
      <c r="F79" s="22"/>
      <c r="G79" s="19"/>
      <c r="H79" s="19"/>
      <c r="I79" s="19"/>
      <c r="J79" s="19"/>
      <c r="K79" s="19"/>
      <c r="L79" s="19"/>
      <c r="M79" s="19"/>
      <c r="N79" s="19"/>
      <c r="O79" s="345"/>
    </row>
    <row r="80" spans="1:15" ht="28" x14ac:dyDescent="0.3">
      <c r="A80" s="344"/>
      <c r="B80" s="334" t="s">
        <v>153</v>
      </c>
      <c r="C80" s="576" t="s">
        <v>154</v>
      </c>
      <c r="D80" s="577"/>
      <c r="E80" s="22"/>
      <c r="F80" s="22"/>
      <c r="G80" s="19"/>
      <c r="H80" s="19"/>
      <c r="I80" s="19"/>
      <c r="J80" s="19"/>
      <c r="K80" s="19"/>
      <c r="L80" s="19"/>
      <c r="M80" s="19"/>
      <c r="N80" s="19"/>
      <c r="O80" s="345"/>
    </row>
    <row r="81" spans="1:21" ht="42" x14ac:dyDescent="0.3">
      <c r="A81" s="344"/>
      <c r="B81" s="326" t="s">
        <v>155</v>
      </c>
      <c r="C81" s="327" t="s">
        <v>156</v>
      </c>
      <c r="D81" s="328" t="s">
        <v>157</v>
      </c>
      <c r="E81" s="22"/>
      <c r="F81" s="22"/>
      <c r="G81" s="19"/>
      <c r="H81" s="19"/>
      <c r="I81" s="19"/>
      <c r="J81" s="19"/>
      <c r="K81" s="19"/>
      <c r="L81" s="19"/>
      <c r="M81" s="19"/>
      <c r="N81" s="19"/>
      <c r="O81" s="345"/>
    </row>
    <row r="82" spans="1:21" ht="28" x14ac:dyDescent="0.3">
      <c r="A82" s="344"/>
      <c r="B82" s="329" t="s">
        <v>158</v>
      </c>
      <c r="C82" s="330" t="s">
        <v>159</v>
      </c>
      <c r="D82" s="331" t="s">
        <v>160</v>
      </c>
      <c r="E82" s="22"/>
      <c r="F82" s="22"/>
      <c r="G82" s="19"/>
      <c r="H82" s="19"/>
      <c r="I82" s="19"/>
      <c r="J82" s="19"/>
      <c r="K82" s="19"/>
      <c r="L82" s="19"/>
      <c r="M82" s="19"/>
      <c r="N82" s="19"/>
      <c r="O82" s="345"/>
    </row>
    <row r="83" spans="1:21" ht="28.5" thickBot="1" x14ac:dyDescent="0.35">
      <c r="A83" s="276"/>
      <c r="B83" s="347" t="s">
        <v>94</v>
      </c>
      <c r="C83" s="348" t="s">
        <v>161</v>
      </c>
      <c r="D83" s="349" t="s">
        <v>162</v>
      </c>
      <c r="E83" s="279"/>
      <c r="F83" s="279"/>
      <c r="G83" s="280"/>
      <c r="H83" s="280"/>
      <c r="I83" s="280"/>
      <c r="J83" s="280"/>
      <c r="K83" s="280"/>
      <c r="L83" s="280"/>
      <c r="M83" s="280"/>
      <c r="N83" s="280"/>
      <c r="O83" s="281"/>
    </row>
    <row r="84" spans="1:21" x14ac:dyDescent="0.3">
      <c r="A84" s="23"/>
      <c r="B84" s="20"/>
      <c r="C84" s="20"/>
      <c r="D84" s="21"/>
      <c r="E84" s="22"/>
      <c r="F84" s="22"/>
      <c r="G84" s="19"/>
      <c r="H84" s="19"/>
    </row>
    <row r="85" spans="1:21" ht="15.5" x14ac:dyDescent="0.35">
      <c r="A85" s="32" t="s">
        <v>117</v>
      </c>
      <c r="B85" s="33"/>
      <c r="C85" s="33"/>
      <c r="D85" s="34"/>
      <c r="E85" s="35"/>
      <c r="F85" s="35"/>
      <c r="G85" s="36"/>
      <c r="H85" s="36"/>
      <c r="I85" s="37"/>
      <c r="J85" s="37"/>
      <c r="K85" s="37"/>
      <c r="L85" s="37"/>
      <c r="M85" s="37"/>
      <c r="N85" s="37"/>
      <c r="O85" s="37"/>
    </row>
    <row r="86" spans="1:21" x14ac:dyDescent="0.3">
      <c r="A86" s="38"/>
      <c r="B86" s="20"/>
      <c r="C86" s="20"/>
      <c r="D86" s="21"/>
      <c r="E86" s="22"/>
      <c r="F86" s="22"/>
      <c r="G86" s="19"/>
      <c r="H86" s="19"/>
    </row>
    <row r="87" spans="1:21" ht="15.5" x14ac:dyDescent="0.35">
      <c r="A87" s="39" t="s">
        <v>27</v>
      </c>
      <c r="B87" s="40"/>
      <c r="C87" s="41"/>
      <c r="D87" s="40"/>
      <c r="E87" s="41"/>
      <c r="F87" s="41"/>
      <c r="G87" s="41"/>
      <c r="H87" s="42"/>
      <c r="S87" s="335"/>
      <c r="T87" s="335"/>
      <c r="U87" s="335"/>
    </row>
    <row r="88" spans="1:21" ht="15.5" x14ac:dyDescent="0.35">
      <c r="A88" s="110" t="s">
        <v>28</v>
      </c>
      <c r="B88" s="43" t="s">
        <v>29</v>
      </c>
      <c r="C88" s="43"/>
      <c r="D88" s="44"/>
      <c r="E88" s="43"/>
      <c r="F88" s="43"/>
      <c r="G88" s="45"/>
      <c r="H88" s="45"/>
      <c r="S88" s="335"/>
      <c r="T88" s="335"/>
      <c r="U88" s="335"/>
    </row>
    <row r="89" spans="1:21" ht="15.5" x14ac:dyDescent="0.35">
      <c r="A89" s="110" t="s">
        <v>3</v>
      </c>
      <c r="B89" s="43" t="s">
        <v>30</v>
      </c>
      <c r="C89" s="43"/>
      <c r="D89" s="44"/>
      <c r="E89" s="43"/>
      <c r="F89" s="43"/>
      <c r="G89" s="45"/>
      <c r="H89" s="45"/>
      <c r="S89" s="335"/>
      <c r="T89" s="335"/>
      <c r="U89" s="335"/>
    </row>
    <row r="90" spans="1:21" ht="15.5" x14ac:dyDescent="0.35">
      <c r="A90" s="110" t="s">
        <v>4</v>
      </c>
      <c r="B90" s="43" t="s">
        <v>31</v>
      </c>
      <c r="C90" s="43"/>
      <c r="D90" s="44"/>
      <c r="E90" s="43"/>
      <c r="F90" s="43"/>
      <c r="G90" s="45"/>
      <c r="H90" s="45"/>
      <c r="S90" s="335"/>
      <c r="T90" s="335"/>
      <c r="U90" s="335"/>
    </row>
    <row r="91" spans="1:21" ht="15.5" x14ac:dyDescent="0.35">
      <c r="A91" s="109" t="s">
        <v>105</v>
      </c>
      <c r="B91" s="43" t="s">
        <v>108</v>
      </c>
      <c r="C91" s="43"/>
      <c r="D91" s="44"/>
      <c r="E91" s="43"/>
      <c r="F91" s="43"/>
      <c r="G91" s="45"/>
      <c r="H91" s="45"/>
      <c r="S91" s="574"/>
      <c r="T91" s="574"/>
      <c r="U91" s="574"/>
    </row>
    <row r="92" spans="1:21" ht="15.5" x14ac:dyDescent="0.35">
      <c r="A92" s="109" t="s">
        <v>106</v>
      </c>
      <c r="B92" s="43" t="s">
        <v>109</v>
      </c>
      <c r="C92" s="43"/>
      <c r="D92" s="44"/>
      <c r="E92" s="43"/>
      <c r="F92" s="43"/>
      <c r="G92" s="45"/>
      <c r="H92" s="45"/>
      <c r="S92" s="336"/>
      <c r="T92" s="575"/>
      <c r="U92" s="575"/>
    </row>
    <row r="93" spans="1:21" ht="15.5" x14ac:dyDescent="0.35">
      <c r="A93" s="109" t="s">
        <v>92</v>
      </c>
      <c r="B93" s="43" t="s">
        <v>110</v>
      </c>
      <c r="C93" s="43"/>
      <c r="D93" s="44"/>
      <c r="E93" s="43"/>
      <c r="F93" s="43"/>
      <c r="G93" s="45"/>
      <c r="H93" s="45"/>
      <c r="S93" s="335"/>
      <c r="T93" s="335"/>
      <c r="U93" s="335"/>
    </row>
    <row r="94" spans="1:21" ht="15.5" x14ac:dyDescent="0.35">
      <c r="A94" s="109" t="s">
        <v>107</v>
      </c>
      <c r="B94" s="43" t="s">
        <v>111</v>
      </c>
      <c r="C94" s="43"/>
      <c r="D94" s="44"/>
      <c r="E94" s="43"/>
      <c r="F94" s="43"/>
      <c r="G94" s="45"/>
      <c r="H94" s="45"/>
      <c r="S94" s="335"/>
      <c r="T94" s="335"/>
      <c r="U94" s="335"/>
    </row>
    <row r="95" spans="1:21" ht="15.5" x14ac:dyDescent="0.35">
      <c r="A95" s="109" t="s">
        <v>9</v>
      </c>
      <c r="B95" s="43" t="s">
        <v>9</v>
      </c>
      <c r="C95" s="43"/>
      <c r="D95" s="44"/>
      <c r="E95" s="43"/>
      <c r="F95" s="43"/>
      <c r="G95" s="45"/>
      <c r="H95" s="45"/>
      <c r="S95" s="335"/>
      <c r="T95" s="335"/>
      <c r="U95" s="335"/>
    </row>
    <row r="96" spans="1:21" ht="15.5" x14ac:dyDescent="0.35">
      <c r="A96" s="43"/>
      <c r="B96" s="43"/>
      <c r="C96" s="43"/>
      <c r="D96" s="44"/>
      <c r="E96" s="43"/>
      <c r="F96" s="43"/>
      <c r="G96" s="45"/>
      <c r="H96" s="45"/>
      <c r="S96" s="335"/>
      <c r="T96" s="335"/>
      <c r="U96" s="335"/>
    </row>
    <row r="97" spans="1:21" ht="15.5" x14ac:dyDescent="0.35">
      <c r="A97" s="40" t="s">
        <v>118</v>
      </c>
      <c r="B97" s="41"/>
      <c r="C97" s="41"/>
      <c r="D97" s="41"/>
      <c r="E97" s="41"/>
      <c r="F97" s="41"/>
      <c r="G97" s="41"/>
      <c r="H97" s="45"/>
      <c r="S97" s="335"/>
      <c r="T97" s="335"/>
      <c r="U97" s="335"/>
    </row>
    <row r="98" spans="1:21" ht="15.5" x14ac:dyDescent="0.35">
      <c r="A98" s="46" t="s">
        <v>54</v>
      </c>
      <c r="B98" s="45"/>
      <c r="C98" s="45"/>
      <c r="D98" s="45" t="s">
        <v>55</v>
      </c>
      <c r="E98" s="45"/>
      <c r="F98" s="45"/>
      <c r="G98" s="45"/>
      <c r="H98" s="45"/>
      <c r="S98" s="335"/>
      <c r="T98" s="335"/>
      <c r="U98" s="335"/>
    </row>
    <row r="99" spans="1:21" ht="15.5" x14ac:dyDescent="0.35">
      <c r="A99" s="46" t="s">
        <v>56</v>
      </c>
      <c r="B99" s="45"/>
      <c r="C99" s="45"/>
      <c r="D99" s="45" t="s">
        <v>55</v>
      </c>
      <c r="E99" s="45"/>
      <c r="F99" s="45"/>
      <c r="G99" s="45"/>
      <c r="H99" s="45"/>
      <c r="S99" s="335"/>
      <c r="T99" s="335"/>
      <c r="U99" s="335"/>
    </row>
    <row r="100" spans="1:21" ht="15.5" x14ac:dyDescent="0.35">
      <c r="A100" s="46" t="s">
        <v>36</v>
      </c>
      <c r="B100" s="45"/>
      <c r="C100" s="45"/>
      <c r="D100" s="45" t="s">
        <v>37</v>
      </c>
      <c r="E100" s="45"/>
      <c r="F100" s="45"/>
      <c r="G100" s="45"/>
      <c r="H100" s="45"/>
      <c r="S100" s="335"/>
      <c r="T100" s="335"/>
      <c r="U100" s="335"/>
    </row>
    <row r="101" spans="1:21" ht="15.5" x14ac:dyDescent="0.35">
      <c r="A101" s="46" t="s">
        <v>38</v>
      </c>
      <c r="B101" s="45"/>
      <c r="C101" s="45"/>
      <c r="D101" s="45" t="s">
        <v>39</v>
      </c>
      <c r="E101" s="45"/>
      <c r="F101" s="45"/>
      <c r="G101" s="45"/>
      <c r="H101" s="45"/>
      <c r="S101" s="335"/>
      <c r="T101" s="335"/>
      <c r="U101" s="335"/>
    </row>
    <row r="102" spans="1:21" ht="15.5" x14ac:dyDescent="0.35">
      <c r="A102" s="46"/>
      <c r="B102" s="45"/>
      <c r="C102" s="45"/>
      <c r="D102" s="45"/>
      <c r="E102" s="45"/>
      <c r="F102" s="45"/>
      <c r="G102" s="45"/>
      <c r="H102" s="45"/>
      <c r="S102" s="335"/>
      <c r="T102" s="335"/>
      <c r="U102" s="335"/>
    </row>
    <row r="103" spans="1:21" ht="16" thickBot="1" x14ac:dyDescent="0.4">
      <c r="A103" s="40" t="s">
        <v>40</v>
      </c>
      <c r="B103" s="41"/>
      <c r="C103" s="41"/>
      <c r="D103" s="41"/>
      <c r="E103" s="41"/>
      <c r="F103" s="41"/>
      <c r="G103" s="41"/>
      <c r="H103" s="31"/>
      <c r="S103" s="335"/>
      <c r="T103" s="335"/>
      <c r="U103" s="335"/>
    </row>
    <row r="104" spans="1:21" ht="27" thickBot="1" x14ac:dyDescent="0.4">
      <c r="A104" s="47" t="s">
        <v>41</v>
      </c>
      <c r="B104" s="48"/>
      <c r="C104" s="49"/>
      <c r="D104" s="47" t="s">
        <v>42</v>
      </c>
      <c r="E104" s="48"/>
      <c r="F104" s="50"/>
      <c r="G104" s="50"/>
      <c r="H104" s="48"/>
      <c r="I104" s="98"/>
      <c r="J104" s="101" t="s">
        <v>95</v>
      </c>
      <c r="K104" s="102" t="s">
        <v>96</v>
      </c>
      <c r="S104" s="335"/>
      <c r="T104" s="335"/>
      <c r="U104" s="335"/>
    </row>
    <row r="105" spans="1:21" ht="15.5" x14ac:dyDescent="0.35">
      <c r="A105" s="51" t="s">
        <v>43</v>
      </c>
      <c r="B105" s="52"/>
      <c r="C105" s="53"/>
      <c r="D105" s="51" t="s">
        <v>44</v>
      </c>
      <c r="E105" s="52"/>
      <c r="F105" s="52"/>
      <c r="G105" s="52"/>
      <c r="H105" s="52"/>
      <c r="I105" s="99"/>
      <c r="J105" s="103" t="s">
        <v>0</v>
      </c>
      <c r="K105" s="104" t="s">
        <v>0</v>
      </c>
      <c r="S105" s="335"/>
      <c r="T105" s="335"/>
      <c r="U105" s="335"/>
    </row>
    <row r="106" spans="1:21" ht="15.5" x14ac:dyDescent="0.35">
      <c r="A106" s="54" t="s">
        <v>43</v>
      </c>
      <c r="B106" s="45"/>
      <c r="C106" s="55"/>
      <c r="D106" s="54" t="s">
        <v>45</v>
      </c>
      <c r="E106" s="45"/>
      <c r="F106" s="45"/>
      <c r="G106" s="45"/>
      <c r="H106" s="45"/>
      <c r="I106" s="19"/>
      <c r="J106" s="105" t="s">
        <v>0</v>
      </c>
      <c r="K106" s="106" t="s">
        <v>0</v>
      </c>
      <c r="S106" s="335"/>
      <c r="T106" s="335"/>
      <c r="U106" s="335"/>
    </row>
    <row r="107" spans="1:21" ht="15.5" x14ac:dyDescent="0.35">
      <c r="A107" s="54" t="s">
        <v>46</v>
      </c>
      <c r="B107" s="45"/>
      <c r="C107" s="55"/>
      <c r="D107" s="54" t="s">
        <v>47</v>
      </c>
      <c r="E107" s="45"/>
      <c r="F107" s="45"/>
      <c r="G107" s="45"/>
      <c r="H107" s="45"/>
      <c r="I107" s="19"/>
      <c r="J107" s="105" t="s">
        <v>93</v>
      </c>
      <c r="K107" s="106" t="s">
        <v>119</v>
      </c>
      <c r="S107" s="335"/>
      <c r="T107" s="335"/>
      <c r="U107" s="335"/>
    </row>
    <row r="108" spans="1:21" ht="15.5" x14ac:dyDescent="0.35">
      <c r="A108" s="54" t="s">
        <v>46</v>
      </c>
      <c r="B108" s="45"/>
      <c r="C108" s="55"/>
      <c r="D108" s="54" t="s">
        <v>48</v>
      </c>
      <c r="E108" s="45"/>
      <c r="F108" s="45"/>
      <c r="G108" s="45"/>
      <c r="H108" s="45"/>
      <c r="I108" s="19"/>
      <c r="J108" s="105" t="s">
        <v>93</v>
      </c>
      <c r="K108" s="106" t="s">
        <v>119</v>
      </c>
      <c r="S108" s="335"/>
      <c r="T108" s="335"/>
      <c r="U108" s="335"/>
    </row>
    <row r="109" spans="1:21" ht="15.5" x14ac:dyDescent="0.35">
      <c r="A109" s="54" t="s">
        <v>46</v>
      </c>
      <c r="B109" s="45"/>
      <c r="C109" s="55"/>
      <c r="D109" s="54" t="s">
        <v>49</v>
      </c>
      <c r="E109" s="45"/>
      <c r="F109" s="45"/>
      <c r="G109" s="45"/>
      <c r="H109" s="45"/>
      <c r="I109" s="19"/>
      <c r="J109" s="105" t="s">
        <v>93</v>
      </c>
      <c r="K109" s="106" t="s">
        <v>14</v>
      </c>
      <c r="S109" s="335"/>
      <c r="T109" s="335"/>
      <c r="U109" s="335"/>
    </row>
    <row r="110" spans="1:21" ht="15.5" x14ac:dyDescent="0.35">
      <c r="A110" s="54" t="s">
        <v>50</v>
      </c>
      <c r="B110" s="45"/>
      <c r="C110" s="55"/>
      <c r="D110" s="54" t="s">
        <v>51</v>
      </c>
      <c r="E110" s="45"/>
      <c r="F110" s="45"/>
      <c r="G110" s="45"/>
      <c r="H110" s="45"/>
      <c r="I110" s="19"/>
      <c r="J110" s="105" t="s">
        <v>93</v>
      </c>
      <c r="K110" s="106" t="s">
        <v>1</v>
      </c>
    </row>
    <row r="111" spans="1:21" ht="16" thickBot="1" x14ac:dyDescent="0.4">
      <c r="A111" s="56" t="s">
        <v>52</v>
      </c>
      <c r="B111" s="57"/>
      <c r="C111" s="58"/>
      <c r="D111" s="56" t="s">
        <v>53</v>
      </c>
      <c r="E111" s="57"/>
      <c r="F111" s="57"/>
      <c r="G111" s="57"/>
      <c r="H111" s="57"/>
      <c r="I111" s="100"/>
      <c r="J111" s="107" t="s">
        <v>94</v>
      </c>
      <c r="K111" s="108" t="s">
        <v>120</v>
      </c>
    </row>
    <row r="112" spans="1:21" ht="15.5" x14ac:dyDescent="0.35">
      <c r="A112" s="28"/>
      <c r="B112" s="28"/>
      <c r="C112" s="28"/>
      <c r="D112" s="28"/>
      <c r="E112" s="28"/>
      <c r="F112" s="28"/>
      <c r="G112" s="28"/>
      <c r="H112" s="28"/>
    </row>
  </sheetData>
  <mergeCells count="3">
    <mergeCell ref="S91:U91"/>
    <mergeCell ref="T92:U92"/>
    <mergeCell ref="C80:D8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FF33"/>
    <pageSetUpPr fitToPage="1"/>
  </sheetPr>
  <dimension ref="A1:N89"/>
  <sheetViews>
    <sheetView tabSelected="1" zoomScaleNormal="100" workbookViewId="0">
      <selection activeCell="J2" sqref="J2"/>
    </sheetView>
  </sheetViews>
  <sheetFormatPr defaultRowHeight="14.5" x14ac:dyDescent="0.35"/>
  <cols>
    <col min="1" max="1" width="17.453125" customWidth="1"/>
    <col min="2" max="2" width="13.1796875" style="1" customWidth="1"/>
    <col min="3" max="3" width="14.453125" style="1" customWidth="1"/>
    <col min="4" max="4" width="13.1796875" style="1" customWidth="1"/>
    <col min="5" max="5" width="14.1796875" style="1" customWidth="1"/>
    <col min="6" max="6" width="11.453125" style="1" customWidth="1"/>
    <col min="7" max="7" width="12.81640625" style="1" customWidth="1"/>
    <col min="8" max="8" width="15.54296875" style="1" customWidth="1"/>
    <col min="9" max="9" width="12.81640625" style="1" customWidth="1"/>
    <col min="10" max="10" width="12.7265625" bestFit="1" customWidth="1"/>
    <col min="11" max="11" width="11.81640625" customWidth="1"/>
    <col min="12" max="12" width="13.7265625" bestFit="1" customWidth="1"/>
    <col min="14" max="14" width="16.81640625" bestFit="1" customWidth="1"/>
  </cols>
  <sheetData>
    <row r="1" spans="1:14" ht="44" thickBot="1" x14ac:dyDescent="0.4">
      <c r="A1" s="410">
        <v>2019</v>
      </c>
      <c r="B1" s="411" t="s">
        <v>16</v>
      </c>
      <c r="C1" s="411" t="s">
        <v>17</v>
      </c>
      <c r="D1" s="411" t="s">
        <v>89</v>
      </c>
      <c r="E1" s="411" t="s">
        <v>90</v>
      </c>
      <c r="F1" s="411" t="s">
        <v>7</v>
      </c>
      <c r="G1" s="411" t="s">
        <v>6</v>
      </c>
      <c r="H1" s="411" t="s">
        <v>151</v>
      </c>
      <c r="I1" s="411" t="s">
        <v>152</v>
      </c>
      <c r="J1" s="412" t="s">
        <v>177</v>
      </c>
      <c r="K1" s="412" t="s">
        <v>8</v>
      </c>
      <c r="L1" s="413" t="s">
        <v>91</v>
      </c>
    </row>
    <row r="2" spans="1:14" ht="15" thickBot="1" x14ac:dyDescent="0.4">
      <c r="A2" s="353" t="s">
        <v>10</v>
      </c>
      <c r="B2" s="354">
        <v>1520043</v>
      </c>
      <c r="C2" s="354">
        <f>C3+C14+C25+C36+C47+C58+C69</f>
        <v>1265096764.4000001</v>
      </c>
      <c r="D2" s="354">
        <v>1279447</v>
      </c>
      <c r="E2" s="354">
        <f>E3+E14+E25+E36+E47+E58+E69</f>
        <v>2671645894.0999999</v>
      </c>
      <c r="F2" s="355">
        <f>B2+D2</f>
        <v>2799490</v>
      </c>
      <c r="G2" s="356">
        <f>C2+E2</f>
        <v>3936742658.5</v>
      </c>
      <c r="H2" s="357">
        <v>16.112484848484829</v>
      </c>
      <c r="I2" s="357">
        <v>13.610159090909082</v>
      </c>
      <c r="J2" s="358">
        <f>SUM(J3:J68)</f>
        <v>0.99964770514094803</v>
      </c>
      <c r="K2" s="359">
        <f>SUM(K3:K68)</f>
        <v>0.9997828175846315</v>
      </c>
      <c r="L2" s="359">
        <f>E2/G2</f>
        <v>0.67864377376345086</v>
      </c>
      <c r="N2" s="572"/>
    </row>
    <row r="3" spans="1:14" ht="15" thickBot="1" x14ac:dyDescent="0.4">
      <c r="A3" s="414" t="s">
        <v>2</v>
      </c>
      <c r="B3" s="415">
        <v>1213697</v>
      </c>
      <c r="C3" s="415">
        <v>757171508.39999998</v>
      </c>
      <c r="D3" s="415">
        <v>941775</v>
      </c>
      <c r="E3" s="415">
        <v>615047943.29999995</v>
      </c>
      <c r="F3" s="415">
        <f>B3+D3</f>
        <v>2155472</v>
      </c>
      <c r="G3" s="415">
        <f>C3+E3</f>
        <v>1372219451.6999998</v>
      </c>
      <c r="H3" s="416">
        <v>15.965285714285709</v>
      </c>
      <c r="I3" s="417">
        <v>13.256142857142853</v>
      </c>
      <c r="J3" s="578">
        <f>G3/G$2</f>
        <v>0.34856722187242245</v>
      </c>
      <c r="K3" s="579">
        <f>F3/F2</f>
        <v>0.76995166976842211</v>
      </c>
      <c r="L3" s="579">
        <f>E3/G3</f>
        <v>0.44821398103491117</v>
      </c>
    </row>
    <row r="4" spans="1:14" ht="15" thickBot="1" x14ac:dyDescent="0.4">
      <c r="A4" s="362" t="s">
        <v>121</v>
      </c>
      <c r="B4" s="360">
        <v>582977</v>
      </c>
      <c r="C4" s="360">
        <v>350765366.39999998</v>
      </c>
      <c r="D4" s="360">
        <v>522490</v>
      </c>
      <c r="E4" s="360">
        <v>315469849.30000001</v>
      </c>
      <c r="F4" s="360">
        <f t="shared" ref="F4:F8" si="0">B4+D4</f>
        <v>1105467</v>
      </c>
      <c r="G4" s="361">
        <f t="shared" ref="G4:G8" si="1">C4+E4</f>
        <v>666235215.70000005</v>
      </c>
      <c r="H4" s="283">
        <v>16.202249999999996</v>
      </c>
      <c r="I4" s="284">
        <v>13.110499999999998</v>
      </c>
      <c r="J4" s="578"/>
      <c r="K4" s="579"/>
      <c r="L4" s="579"/>
    </row>
    <row r="5" spans="1:14" x14ac:dyDescent="0.35">
      <c r="A5" s="247" t="s">
        <v>122</v>
      </c>
      <c r="B5" s="282">
        <v>401997</v>
      </c>
      <c r="C5" s="282">
        <v>234759599</v>
      </c>
      <c r="D5" s="282">
        <v>207982</v>
      </c>
      <c r="E5" s="282">
        <v>138751895</v>
      </c>
      <c r="F5" s="282">
        <f t="shared" si="0"/>
        <v>609979</v>
      </c>
      <c r="G5" s="282">
        <f t="shared" si="1"/>
        <v>373511494</v>
      </c>
      <c r="H5" s="285">
        <v>16.765999999999998</v>
      </c>
      <c r="I5" s="286">
        <v>13.587999999999999</v>
      </c>
      <c r="J5" s="578"/>
      <c r="K5" s="579"/>
      <c r="L5" s="579"/>
    </row>
    <row r="6" spans="1:14" x14ac:dyDescent="0.35">
      <c r="A6" s="247" t="s">
        <v>123</v>
      </c>
      <c r="B6" s="282">
        <v>6655</v>
      </c>
      <c r="C6" s="282">
        <v>2337931</v>
      </c>
      <c r="D6" s="282">
        <v>37237</v>
      </c>
      <c r="E6" s="282">
        <v>15715072</v>
      </c>
      <c r="F6" s="282">
        <f t="shared" si="0"/>
        <v>43892</v>
      </c>
      <c r="G6" s="282">
        <f t="shared" si="1"/>
        <v>18053003</v>
      </c>
      <c r="H6" s="285">
        <v>16.765999999999998</v>
      </c>
      <c r="I6" s="286">
        <v>13.587999999999999</v>
      </c>
      <c r="J6" s="578"/>
      <c r="K6" s="579"/>
      <c r="L6" s="579"/>
    </row>
    <row r="7" spans="1:14" x14ac:dyDescent="0.35">
      <c r="A7" s="247" t="s">
        <v>124</v>
      </c>
      <c r="B7" s="282">
        <v>61379</v>
      </c>
      <c r="C7" s="282">
        <v>36633225</v>
      </c>
      <c r="D7" s="282">
        <v>237971</v>
      </c>
      <c r="E7" s="282">
        <v>133919482</v>
      </c>
      <c r="F7" s="282">
        <f t="shared" si="0"/>
        <v>299350</v>
      </c>
      <c r="G7" s="282">
        <f t="shared" si="1"/>
        <v>170552707</v>
      </c>
      <c r="H7" s="285">
        <v>16.765999999999998</v>
      </c>
      <c r="I7" s="286">
        <v>13.587999999999999</v>
      </c>
      <c r="J7" s="578"/>
      <c r="K7" s="579"/>
      <c r="L7" s="579"/>
    </row>
    <row r="8" spans="1:14" ht="15" thickBot="1" x14ac:dyDescent="0.4">
      <c r="A8" s="247" t="s">
        <v>125</v>
      </c>
      <c r="B8" s="282">
        <v>112946</v>
      </c>
      <c r="C8" s="282">
        <v>77034611.400000006</v>
      </c>
      <c r="D8" s="282">
        <v>39300</v>
      </c>
      <c r="E8" s="282">
        <v>27083400.300000001</v>
      </c>
      <c r="F8" s="282">
        <f t="shared" si="0"/>
        <v>152246</v>
      </c>
      <c r="G8" s="282">
        <f t="shared" si="1"/>
        <v>104118011.7</v>
      </c>
      <c r="H8" s="285">
        <v>14.510999999999999</v>
      </c>
      <c r="I8" s="286">
        <v>11.678000000000001</v>
      </c>
      <c r="J8" s="578"/>
      <c r="K8" s="579"/>
      <c r="L8" s="579"/>
    </row>
    <row r="9" spans="1:14" ht="15" thickBot="1" x14ac:dyDescent="0.4">
      <c r="A9" s="363" t="s">
        <v>126</v>
      </c>
      <c r="B9" s="360">
        <v>615834</v>
      </c>
      <c r="C9" s="360">
        <v>397550202</v>
      </c>
      <c r="D9" s="360">
        <v>412700</v>
      </c>
      <c r="E9" s="360">
        <v>294504946</v>
      </c>
      <c r="F9" s="360">
        <f>B9+D9</f>
        <v>1028534</v>
      </c>
      <c r="G9" s="361">
        <f t="shared" ref="F9:G68" si="2">C9+E9</f>
        <v>692055148</v>
      </c>
      <c r="H9" s="285">
        <v>15.802</v>
      </c>
      <c r="I9" s="286">
        <v>13.718</v>
      </c>
      <c r="J9" s="578"/>
      <c r="K9" s="579"/>
      <c r="L9" s="579"/>
    </row>
    <row r="10" spans="1:14" x14ac:dyDescent="0.35">
      <c r="A10" s="249" t="s">
        <v>127</v>
      </c>
      <c r="B10" s="287">
        <v>614682</v>
      </c>
      <c r="C10" s="287">
        <v>396686997</v>
      </c>
      <c r="D10" s="287">
        <v>402016</v>
      </c>
      <c r="E10" s="287">
        <v>285831395</v>
      </c>
      <c r="F10" s="287">
        <f t="shared" ref="F10:F11" si="3">B10+D10</f>
        <v>1016698</v>
      </c>
      <c r="G10" s="287">
        <f t="shared" ref="G10:G11" si="4">C10+E10</f>
        <v>682518392</v>
      </c>
      <c r="H10" s="285">
        <v>15.802</v>
      </c>
      <c r="I10" s="286">
        <v>13.718</v>
      </c>
      <c r="J10" s="578"/>
      <c r="K10" s="579"/>
      <c r="L10" s="579"/>
    </row>
    <row r="11" spans="1:14" ht="15" thickBot="1" x14ac:dyDescent="0.4">
      <c r="A11" s="249" t="s">
        <v>128</v>
      </c>
      <c r="B11" s="287">
        <v>1152</v>
      </c>
      <c r="C11" s="287">
        <v>863205</v>
      </c>
      <c r="D11" s="287">
        <v>10684</v>
      </c>
      <c r="E11" s="287">
        <v>8673551</v>
      </c>
      <c r="F11" s="287">
        <f t="shared" si="3"/>
        <v>11836</v>
      </c>
      <c r="G11" s="287">
        <f t="shared" si="4"/>
        <v>9536756</v>
      </c>
      <c r="H11" s="285">
        <v>15.802</v>
      </c>
      <c r="I11" s="286">
        <v>13.718</v>
      </c>
      <c r="J11" s="578"/>
      <c r="K11" s="579"/>
      <c r="L11" s="579"/>
    </row>
    <row r="12" spans="1:14" ht="15" thickBot="1" x14ac:dyDescent="0.4">
      <c r="A12" s="363" t="s">
        <v>94</v>
      </c>
      <c r="B12" s="360">
        <v>14886</v>
      </c>
      <c r="C12" s="360">
        <v>8855940</v>
      </c>
      <c r="D12" s="360">
        <v>6585</v>
      </c>
      <c r="E12" s="360">
        <v>5073148</v>
      </c>
      <c r="F12" s="360">
        <f t="shared" si="2"/>
        <v>21471</v>
      </c>
      <c r="G12" s="361">
        <f t="shared" si="2"/>
        <v>13929088</v>
      </c>
      <c r="H12" s="285">
        <v>15.343999999999999</v>
      </c>
      <c r="I12" s="286">
        <v>12.914999999999999</v>
      </c>
      <c r="J12" s="578"/>
      <c r="K12" s="579"/>
      <c r="L12" s="579"/>
    </row>
    <row r="13" spans="1:14" ht="15" thickBot="1" x14ac:dyDescent="0.4">
      <c r="A13" s="249" t="s">
        <v>120</v>
      </c>
      <c r="B13" s="287">
        <v>14886</v>
      </c>
      <c r="C13" s="287">
        <v>8855940</v>
      </c>
      <c r="D13" s="287">
        <v>6585</v>
      </c>
      <c r="E13" s="287">
        <v>5073148</v>
      </c>
      <c r="F13" s="287">
        <f t="shared" si="2"/>
        <v>21471</v>
      </c>
      <c r="G13" s="287">
        <f t="shared" si="2"/>
        <v>13929088</v>
      </c>
      <c r="H13" s="288">
        <v>15.343999999999999</v>
      </c>
      <c r="I13" s="289">
        <v>12.914999999999999</v>
      </c>
      <c r="J13" s="578"/>
      <c r="K13" s="579"/>
      <c r="L13" s="579"/>
    </row>
    <row r="14" spans="1:14" ht="15" thickBot="1" x14ac:dyDescent="0.4">
      <c r="A14" s="414" t="s">
        <v>3</v>
      </c>
      <c r="B14" s="415">
        <v>136049</v>
      </c>
      <c r="C14" s="415">
        <v>91484179</v>
      </c>
      <c r="D14" s="415">
        <v>134864</v>
      </c>
      <c r="E14" s="415">
        <v>86626196</v>
      </c>
      <c r="F14" s="418">
        <f t="shared" si="2"/>
        <v>270913</v>
      </c>
      <c r="G14" s="418">
        <f t="shared" si="2"/>
        <v>178110375</v>
      </c>
      <c r="H14" s="419">
        <v>16.077153846153841</v>
      </c>
      <c r="I14" s="420">
        <v>13.377538461538458</v>
      </c>
      <c r="J14" s="578">
        <f>G14/G2</f>
        <v>4.5243083038570935E-2</v>
      </c>
      <c r="K14" s="580">
        <f>F14/F2</f>
        <v>9.6772269234753475E-2</v>
      </c>
      <c r="L14" s="580">
        <f>E14/G14</f>
        <v>0.48636243677551066</v>
      </c>
    </row>
    <row r="15" spans="1:14" ht="15" thickBot="1" x14ac:dyDescent="0.4">
      <c r="A15" s="362" t="s">
        <v>121</v>
      </c>
      <c r="B15" s="364">
        <v>62725</v>
      </c>
      <c r="C15" s="364">
        <v>40656240</v>
      </c>
      <c r="D15" s="364">
        <v>66100</v>
      </c>
      <c r="E15" s="364">
        <v>39759055</v>
      </c>
      <c r="F15" s="365">
        <f t="shared" ref="F15:F20" si="5">B15+D15</f>
        <v>128825</v>
      </c>
      <c r="G15" s="366">
        <f t="shared" ref="G15:G20" si="6">C15+E15</f>
        <v>80415295</v>
      </c>
      <c r="H15" s="292">
        <v>16.443857142857137</v>
      </c>
      <c r="I15" s="293">
        <v>13.315142857142856</v>
      </c>
      <c r="J15" s="578"/>
      <c r="K15" s="580"/>
      <c r="L15" s="580"/>
    </row>
    <row r="16" spans="1:14" x14ac:dyDescent="0.35">
      <c r="A16" s="247" t="s">
        <v>122</v>
      </c>
      <c r="B16" s="282">
        <v>32903</v>
      </c>
      <c r="C16" s="282">
        <v>18044810</v>
      </c>
      <c r="D16" s="282">
        <v>25100</v>
      </c>
      <c r="E16" s="282">
        <v>13811441</v>
      </c>
      <c r="F16" s="294">
        <f t="shared" si="5"/>
        <v>58003</v>
      </c>
      <c r="G16" s="294">
        <f t="shared" si="6"/>
        <v>31856251</v>
      </c>
      <c r="H16" s="285">
        <v>16.765999999999998</v>
      </c>
      <c r="I16" s="286">
        <v>13.587999999999999</v>
      </c>
      <c r="J16" s="578"/>
      <c r="K16" s="580"/>
      <c r="L16" s="580"/>
    </row>
    <row r="17" spans="1:12" x14ac:dyDescent="0.35">
      <c r="A17" s="247" t="s">
        <v>123</v>
      </c>
      <c r="B17" s="282">
        <v>361</v>
      </c>
      <c r="C17" s="282">
        <v>149628</v>
      </c>
      <c r="D17" s="282">
        <v>2368</v>
      </c>
      <c r="E17" s="282">
        <v>1011264</v>
      </c>
      <c r="F17" s="294">
        <f t="shared" si="5"/>
        <v>2729</v>
      </c>
      <c r="G17" s="294">
        <f t="shared" si="6"/>
        <v>1160892</v>
      </c>
      <c r="H17" s="285">
        <v>16.765999999999998</v>
      </c>
      <c r="I17" s="286">
        <v>13.587999999999999</v>
      </c>
      <c r="J17" s="578"/>
      <c r="K17" s="580"/>
      <c r="L17" s="580"/>
    </row>
    <row r="18" spans="1:12" x14ac:dyDescent="0.35">
      <c r="A18" s="247" t="s">
        <v>124</v>
      </c>
      <c r="B18" s="282">
        <v>7941</v>
      </c>
      <c r="C18" s="282">
        <v>5159215</v>
      </c>
      <c r="D18" s="282">
        <v>23193</v>
      </c>
      <c r="E18" s="282">
        <v>14329959</v>
      </c>
      <c r="F18" s="294">
        <f t="shared" si="5"/>
        <v>31134</v>
      </c>
      <c r="G18" s="294">
        <f t="shared" si="6"/>
        <v>19489174</v>
      </c>
      <c r="H18" s="285">
        <v>16.765999999999998</v>
      </c>
      <c r="I18" s="286">
        <v>13.587999999999999</v>
      </c>
      <c r="J18" s="578"/>
      <c r="K18" s="580"/>
      <c r="L18" s="580"/>
    </row>
    <row r="19" spans="1:12" ht="15" thickBot="1" x14ac:dyDescent="0.4">
      <c r="A19" s="247" t="s">
        <v>125</v>
      </c>
      <c r="B19" s="282">
        <v>21520</v>
      </c>
      <c r="C19" s="282">
        <v>17302587</v>
      </c>
      <c r="D19" s="282">
        <v>15439</v>
      </c>
      <c r="E19" s="282">
        <v>10606391</v>
      </c>
      <c r="F19" s="294">
        <f t="shared" si="5"/>
        <v>36959</v>
      </c>
      <c r="G19" s="294">
        <f t="shared" si="6"/>
        <v>27908978</v>
      </c>
      <c r="H19" s="285">
        <v>14.510999999999999</v>
      </c>
      <c r="I19" s="286">
        <v>11.678000000000001</v>
      </c>
      <c r="J19" s="578"/>
      <c r="K19" s="580"/>
      <c r="L19" s="580"/>
    </row>
    <row r="20" spans="1:12" ht="15" thickBot="1" x14ac:dyDescent="0.4">
      <c r="A20" s="362" t="s">
        <v>126</v>
      </c>
      <c r="B20" s="364">
        <v>70402</v>
      </c>
      <c r="C20" s="364">
        <v>48947629</v>
      </c>
      <c r="D20" s="364">
        <v>67286</v>
      </c>
      <c r="E20" s="364">
        <v>45797123</v>
      </c>
      <c r="F20" s="365">
        <f t="shared" si="5"/>
        <v>137688</v>
      </c>
      <c r="G20" s="366">
        <f t="shared" si="6"/>
        <v>94744752</v>
      </c>
      <c r="H20" s="292">
        <v>15.802</v>
      </c>
      <c r="I20" s="293">
        <v>13.718</v>
      </c>
      <c r="J20" s="578"/>
      <c r="K20" s="580"/>
      <c r="L20" s="580"/>
    </row>
    <row r="21" spans="1:12" x14ac:dyDescent="0.35">
      <c r="A21" s="248" t="s">
        <v>127</v>
      </c>
      <c r="B21" s="282">
        <v>70377</v>
      </c>
      <c r="C21" s="282">
        <v>48920288</v>
      </c>
      <c r="D21" s="282">
        <v>67174</v>
      </c>
      <c r="E21" s="282">
        <v>45673804</v>
      </c>
      <c r="F21" s="294">
        <f t="shared" si="2"/>
        <v>137551</v>
      </c>
      <c r="G21" s="294">
        <f t="shared" si="2"/>
        <v>94594092</v>
      </c>
      <c r="H21" s="285">
        <v>15.802</v>
      </c>
      <c r="I21" s="286">
        <v>13.718</v>
      </c>
      <c r="J21" s="578"/>
      <c r="K21" s="580"/>
      <c r="L21" s="580"/>
    </row>
    <row r="22" spans="1:12" ht="15" thickBot="1" x14ac:dyDescent="0.4">
      <c r="A22" s="248" t="s">
        <v>128</v>
      </c>
      <c r="B22" s="282">
        <v>25</v>
      </c>
      <c r="C22" s="282">
        <v>27341</v>
      </c>
      <c r="D22" s="282">
        <v>112</v>
      </c>
      <c r="E22" s="282">
        <v>123319</v>
      </c>
      <c r="F22" s="294">
        <f t="shared" si="2"/>
        <v>137</v>
      </c>
      <c r="G22" s="294">
        <f t="shared" si="2"/>
        <v>150660</v>
      </c>
      <c r="H22" s="285">
        <v>15.802</v>
      </c>
      <c r="I22" s="286">
        <v>13.718</v>
      </c>
      <c r="J22" s="578"/>
      <c r="K22" s="580"/>
      <c r="L22" s="580"/>
    </row>
    <row r="23" spans="1:12" ht="15" thickBot="1" x14ac:dyDescent="0.4">
      <c r="A23" s="363" t="s">
        <v>94</v>
      </c>
      <c r="B23" s="364">
        <v>2922</v>
      </c>
      <c r="C23" s="364">
        <v>1880310</v>
      </c>
      <c r="D23" s="364">
        <v>1478</v>
      </c>
      <c r="E23" s="364">
        <v>1070018</v>
      </c>
      <c r="F23" s="365">
        <f t="shared" si="2"/>
        <v>4400</v>
      </c>
      <c r="G23" s="366">
        <f t="shared" si="2"/>
        <v>2950328</v>
      </c>
      <c r="H23" s="292">
        <v>15.343999999999999</v>
      </c>
      <c r="I23" s="293">
        <v>12.914999999999999</v>
      </c>
      <c r="J23" s="578"/>
      <c r="K23" s="580"/>
      <c r="L23" s="580"/>
    </row>
    <row r="24" spans="1:12" ht="15" thickBot="1" x14ac:dyDescent="0.4">
      <c r="A24" s="249" t="s">
        <v>120</v>
      </c>
      <c r="B24" s="287">
        <v>2922</v>
      </c>
      <c r="C24" s="287">
        <v>1880310</v>
      </c>
      <c r="D24" s="287">
        <v>1478</v>
      </c>
      <c r="E24" s="287">
        <v>1070018</v>
      </c>
      <c r="F24" s="296">
        <f t="shared" si="2"/>
        <v>4400</v>
      </c>
      <c r="G24" s="296">
        <f t="shared" si="2"/>
        <v>2950328</v>
      </c>
      <c r="H24" s="285">
        <v>15.343999999999999</v>
      </c>
      <c r="I24" s="286">
        <v>12.914999999999999</v>
      </c>
      <c r="J24" s="578"/>
      <c r="K24" s="580"/>
      <c r="L24" s="580"/>
    </row>
    <row r="25" spans="1:12" ht="15" thickBot="1" x14ac:dyDescent="0.4">
      <c r="A25" s="414" t="s">
        <v>105</v>
      </c>
      <c r="B25" s="415">
        <v>145713</v>
      </c>
      <c r="C25" s="415">
        <v>142312979.5</v>
      </c>
      <c r="D25" s="415">
        <v>156906</v>
      </c>
      <c r="E25" s="415">
        <v>240602025.90000001</v>
      </c>
      <c r="F25" s="418">
        <f t="shared" si="2"/>
        <v>302619</v>
      </c>
      <c r="G25" s="422">
        <f t="shared" si="2"/>
        <v>382915005.39999998</v>
      </c>
      <c r="H25" s="423">
        <v>16.003714285714292</v>
      </c>
      <c r="I25" s="421">
        <v>13.046142857142859</v>
      </c>
      <c r="J25" s="578">
        <f>G25/G2</f>
        <v>9.726696373541989E-2</v>
      </c>
      <c r="K25" s="580">
        <f>F25/F2</f>
        <v>0.10809790354671744</v>
      </c>
      <c r="L25" s="580">
        <f>E25/G25</f>
        <v>0.62834316364453457</v>
      </c>
    </row>
    <row r="26" spans="1:12" ht="15" thickBot="1" x14ac:dyDescent="0.4">
      <c r="A26" s="363" t="s">
        <v>121</v>
      </c>
      <c r="B26" s="364">
        <v>65630</v>
      </c>
      <c r="C26" s="364">
        <v>60112270.5</v>
      </c>
      <c r="D26" s="364">
        <v>82132</v>
      </c>
      <c r="E26" s="364">
        <v>128314410.90000001</v>
      </c>
      <c r="F26" s="365">
        <f t="shared" si="2"/>
        <v>147762</v>
      </c>
      <c r="G26" s="366">
        <f t="shared" si="2"/>
        <v>188426681.40000001</v>
      </c>
      <c r="H26" s="298">
        <v>16.499999999999996</v>
      </c>
      <c r="I26" s="293">
        <v>13.019</v>
      </c>
      <c r="J26" s="578"/>
      <c r="K26" s="580"/>
      <c r="L26" s="580"/>
    </row>
    <row r="27" spans="1:12" x14ac:dyDescent="0.35">
      <c r="A27" s="249" t="s">
        <v>122</v>
      </c>
      <c r="B27" s="287">
        <v>45358</v>
      </c>
      <c r="C27" s="287">
        <v>26924503</v>
      </c>
      <c r="D27" s="287">
        <v>29479</v>
      </c>
      <c r="E27" s="287">
        <v>26446475</v>
      </c>
      <c r="F27" s="296">
        <f t="shared" ref="F27:F32" si="7">B27+D27</f>
        <v>74837</v>
      </c>
      <c r="G27" s="299">
        <f t="shared" ref="G27:G32" si="8">C27+E27</f>
        <v>53370978</v>
      </c>
      <c r="H27" s="300">
        <v>16.793000000000003</v>
      </c>
      <c r="I27" s="286">
        <v>13.185</v>
      </c>
      <c r="J27" s="578"/>
      <c r="K27" s="580"/>
      <c r="L27" s="580"/>
    </row>
    <row r="28" spans="1:12" x14ac:dyDescent="0.35">
      <c r="A28" s="249" t="s">
        <v>123</v>
      </c>
      <c r="B28" s="287">
        <v>556</v>
      </c>
      <c r="C28" s="287">
        <v>511098</v>
      </c>
      <c r="D28" s="287">
        <v>5037</v>
      </c>
      <c r="E28" s="287">
        <v>4048181</v>
      </c>
      <c r="F28" s="296">
        <f t="shared" si="7"/>
        <v>5593</v>
      </c>
      <c r="G28" s="299">
        <f t="shared" si="8"/>
        <v>4559279</v>
      </c>
      <c r="H28" s="300">
        <v>16.792999999999999</v>
      </c>
      <c r="I28" s="286">
        <v>13.185</v>
      </c>
      <c r="J28" s="578"/>
      <c r="K28" s="580"/>
      <c r="L28" s="580"/>
    </row>
    <row r="29" spans="1:12" x14ac:dyDescent="0.35">
      <c r="A29" s="249" t="s">
        <v>124</v>
      </c>
      <c r="B29" s="287">
        <v>8136</v>
      </c>
      <c r="C29" s="287">
        <v>11757444</v>
      </c>
      <c r="D29" s="287">
        <v>38158</v>
      </c>
      <c r="E29" s="287">
        <v>67717825</v>
      </c>
      <c r="F29" s="296">
        <f t="shared" si="7"/>
        <v>46294</v>
      </c>
      <c r="G29" s="299">
        <f t="shared" si="8"/>
        <v>79475269</v>
      </c>
      <c r="H29" s="300">
        <v>16.793000000000003</v>
      </c>
      <c r="I29" s="286">
        <v>13.185</v>
      </c>
      <c r="J29" s="578"/>
      <c r="K29" s="580"/>
      <c r="L29" s="580"/>
    </row>
    <row r="30" spans="1:12" ht="15" thickBot="1" x14ac:dyDescent="0.4">
      <c r="A30" s="249" t="s">
        <v>125</v>
      </c>
      <c r="B30" s="287">
        <v>11580</v>
      </c>
      <c r="C30" s="287">
        <v>20919225.5</v>
      </c>
      <c r="D30" s="287">
        <v>9458</v>
      </c>
      <c r="E30" s="287">
        <v>30101929.899999999</v>
      </c>
      <c r="F30" s="296">
        <f t="shared" si="7"/>
        <v>21038</v>
      </c>
      <c r="G30" s="299">
        <f t="shared" si="8"/>
        <v>51021155.399999999</v>
      </c>
      <c r="H30" s="300">
        <v>15.327999999999999</v>
      </c>
      <c r="I30" s="286">
        <v>12.355</v>
      </c>
      <c r="J30" s="578"/>
      <c r="K30" s="580"/>
      <c r="L30" s="580"/>
    </row>
    <row r="31" spans="1:12" ht="15" thickBot="1" x14ac:dyDescent="0.4">
      <c r="A31" s="363" t="s">
        <v>126</v>
      </c>
      <c r="B31" s="369">
        <v>78491</v>
      </c>
      <c r="C31" s="369">
        <v>81787247</v>
      </c>
      <c r="D31" s="369">
        <v>74209</v>
      </c>
      <c r="E31" s="369">
        <v>112084676</v>
      </c>
      <c r="F31" s="370">
        <f t="shared" si="7"/>
        <v>152700</v>
      </c>
      <c r="G31" s="371">
        <f t="shared" si="8"/>
        <v>193871923</v>
      </c>
      <c r="H31" s="300">
        <v>15.340999999999999</v>
      </c>
      <c r="I31" s="286">
        <v>13.166</v>
      </c>
      <c r="J31" s="578"/>
      <c r="K31" s="580"/>
      <c r="L31" s="580"/>
    </row>
    <row r="32" spans="1:12" x14ac:dyDescent="0.35">
      <c r="A32" s="249" t="s">
        <v>127</v>
      </c>
      <c r="B32" s="287">
        <v>78316</v>
      </c>
      <c r="C32" s="287">
        <v>81676979</v>
      </c>
      <c r="D32" s="287">
        <v>72820</v>
      </c>
      <c r="E32" s="287">
        <v>110148370</v>
      </c>
      <c r="F32" s="296">
        <f t="shared" si="7"/>
        <v>151136</v>
      </c>
      <c r="G32" s="299">
        <f t="shared" si="8"/>
        <v>191825349</v>
      </c>
      <c r="H32" s="300">
        <v>15.340999999999999</v>
      </c>
      <c r="I32" s="286">
        <v>13.166</v>
      </c>
      <c r="J32" s="578"/>
      <c r="K32" s="580"/>
      <c r="L32" s="580"/>
    </row>
    <row r="33" spans="1:12" ht="15" thickBot="1" x14ac:dyDescent="0.4">
      <c r="A33" s="249" t="s">
        <v>128</v>
      </c>
      <c r="B33" s="287">
        <v>175</v>
      </c>
      <c r="C33" s="287">
        <v>110268</v>
      </c>
      <c r="D33" s="287">
        <v>1389</v>
      </c>
      <c r="E33" s="287">
        <v>1936306</v>
      </c>
      <c r="F33" s="296">
        <f>B33+D33</f>
        <v>1564</v>
      </c>
      <c r="G33" s="299">
        <f t="shared" si="2"/>
        <v>2046574</v>
      </c>
      <c r="H33" s="300">
        <v>15.340999999999999</v>
      </c>
      <c r="I33" s="286">
        <v>13.166</v>
      </c>
      <c r="J33" s="578"/>
      <c r="K33" s="580"/>
      <c r="L33" s="580"/>
    </row>
    <row r="34" spans="1:12" ht="15" thickBot="1" x14ac:dyDescent="0.4">
      <c r="A34" s="363" t="s">
        <v>94</v>
      </c>
      <c r="B34" s="369">
        <v>1592</v>
      </c>
      <c r="C34" s="369">
        <v>413462</v>
      </c>
      <c r="D34" s="369">
        <v>565</v>
      </c>
      <c r="E34" s="369">
        <v>202939</v>
      </c>
      <c r="F34" s="370">
        <f t="shared" si="2"/>
        <v>2157</v>
      </c>
      <c r="G34" s="371">
        <f t="shared" si="2"/>
        <v>616401</v>
      </c>
      <c r="H34" s="300">
        <v>15.343999999999999</v>
      </c>
      <c r="I34" s="286">
        <v>12.914999999999997</v>
      </c>
      <c r="J34" s="578"/>
      <c r="K34" s="580"/>
      <c r="L34" s="580"/>
    </row>
    <row r="35" spans="1:12" ht="15" thickBot="1" x14ac:dyDescent="0.4">
      <c r="A35" s="249" t="s">
        <v>120</v>
      </c>
      <c r="B35" s="287">
        <v>1592</v>
      </c>
      <c r="C35" s="287">
        <v>413462</v>
      </c>
      <c r="D35" s="287">
        <v>565</v>
      </c>
      <c r="E35" s="287">
        <v>202939</v>
      </c>
      <c r="F35" s="296">
        <f t="shared" si="2"/>
        <v>2157</v>
      </c>
      <c r="G35" s="299">
        <f t="shared" si="2"/>
        <v>616401</v>
      </c>
      <c r="H35" s="300">
        <v>15.343999999999999</v>
      </c>
      <c r="I35" s="286">
        <v>12.914999999999997</v>
      </c>
      <c r="J35" s="578"/>
      <c r="K35" s="580"/>
      <c r="L35" s="580"/>
    </row>
    <row r="36" spans="1:12" ht="15" thickBot="1" x14ac:dyDescent="0.4">
      <c r="A36" s="414" t="s">
        <v>106</v>
      </c>
      <c r="B36" s="415">
        <v>18795</v>
      </c>
      <c r="C36" s="415">
        <v>151210636</v>
      </c>
      <c r="D36" s="415">
        <v>27642</v>
      </c>
      <c r="E36" s="415">
        <v>407465086.69999999</v>
      </c>
      <c r="F36" s="418">
        <f t="shared" si="2"/>
        <v>46437</v>
      </c>
      <c r="G36" s="422">
        <f t="shared" si="2"/>
        <v>558675722.70000005</v>
      </c>
      <c r="H36" s="424">
        <v>16.175687500000002</v>
      </c>
      <c r="I36" s="425">
        <v>13.527281249999998</v>
      </c>
      <c r="J36" s="578">
        <f>G36/G2</f>
        <v>0.14191319351132539</v>
      </c>
      <c r="K36" s="580">
        <f>F36/F2</f>
        <v>1.6587664181690238E-2</v>
      </c>
      <c r="L36" s="580">
        <f>E36/G36</f>
        <v>0.72934095781141051</v>
      </c>
    </row>
    <row r="37" spans="1:12" ht="15" thickBot="1" x14ac:dyDescent="0.4">
      <c r="A37" s="363" t="s">
        <v>121</v>
      </c>
      <c r="B37" s="364">
        <v>14639</v>
      </c>
      <c r="C37" s="364">
        <v>96358537</v>
      </c>
      <c r="D37" s="364">
        <v>18523</v>
      </c>
      <c r="E37" s="364">
        <v>221016972.69999999</v>
      </c>
      <c r="F37" s="365">
        <f t="shared" si="2"/>
        <v>33162</v>
      </c>
      <c r="G37" s="366">
        <f t="shared" si="2"/>
        <v>317375509.69999999</v>
      </c>
      <c r="H37" s="301">
        <v>16.924750000000003</v>
      </c>
      <c r="I37" s="302">
        <v>14.017125</v>
      </c>
      <c r="J37" s="578"/>
      <c r="K37" s="580"/>
      <c r="L37" s="580"/>
    </row>
    <row r="38" spans="1:12" x14ac:dyDescent="0.35">
      <c r="A38" s="249" t="s">
        <v>122</v>
      </c>
      <c r="B38" s="287">
        <v>14085</v>
      </c>
      <c r="C38" s="287">
        <v>84749572</v>
      </c>
      <c r="D38" s="287">
        <v>14961</v>
      </c>
      <c r="E38" s="287">
        <v>134989537</v>
      </c>
      <c r="F38" s="296">
        <f t="shared" ref="F38:F44" si="9">B38+D38</f>
        <v>29046</v>
      </c>
      <c r="G38" s="296">
        <f t="shared" ref="G38:G44" si="10">C38+E38</f>
        <v>219739109</v>
      </c>
      <c r="H38" s="303">
        <v>16.792999999999999</v>
      </c>
      <c r="I38" s="304">
        <v>13.185</v>
      </c>
      <c r="J38" s="578"/>
      <c r="K38" s="580"/>
      <c r="L38" s="580"/>
    </row>
    <row r="39" spans="1:12" x14ac:dyDescent="0.35">
      <c r="A39" s="249" t="s">
        <v>123</v>
      </c>
      <c r="B39" s="287">
        <v>175</v>
      </c>
      <c r="C39" s="287">
        <v>2538790</v>
      </c>
      <c r="D39" s="287">
        <v>1840</v>
      </c>
      <c r="E39" s="287">
        <v>21471996</v>
      </c>
      <c r="F39" s="296">
        <f t="shared" si="9"/>
        <v>2015</v>
      </c>
      <c r="G39" s="296">
        <f t="shared" si="10"/>
        <v>24010786</v>
      </c>
      <c r="H39" s="303">
        <v>17.034428571428574</v>
      </c>
      <c r="I39" s="304">
        <v>13.767857142857144</v>
      </c>
      <c r="J39" s="578"/>
      <c r="K39" s="580"/>
      <c r="L39" s="580"/>
    </row>
    <row r="40" spans="1:12" x14ac:dyDescent="0.35">
      <c r="A40" s="249" t="s">
        <v>124</v>
      </c>
      <c r="B40" s="287">
        <v>139</v>
      </c>
      <c r="C40" s="287">
        <v>3032442</v>
      </c>
      <c r="D40" s="287">
        <v>962</v>
      </c>
      <c r="E40" s="287">
        <v>38480449</v>
      </c>
      <c r="F40" s="296">
        <f t="shared" si="9"/>
        <v>1101</v>
      </c>
      <c r="G40" s="296">
        <f t="shared" si="10"/>
        <v>41512891</v>
      </c>
      <c r="H40" s="303">
        <v>17.347000000000001</v>
      </c>
      <c r="I40" s="304">
        <v>14.666500000000001</v>
      </c>
      <c r="J40" s="578"/>
      <c r="K40" s="580"/>
      <c r="L40" s="580"/>
    </row>
    <row r="41" spans="1:12" ht="15" thickBot="1" x14ac:dyDescent="0.4">
      <c r="A41" s="249" t="s">
        <v>125</v>
      </c>
      <c r="B41" s="287">
        <v>240</v>
      </c>
      <c r="C41" s="287">
        <v>6037733</v>
      </c>
      <c r="D41" s="287">
        <v>760</v>
      </c>
      <c r="E41" s="287">
        <v>26074990.699999999</v>
      </c>
      <c r="F41" s="296">
        <f t="shared" si="9"/>
        <v>1000</v>
      </c>
      <c r="G41" s="296">
        <f t="shared" si="10"/>
        <v>32112723.699999999</v>
      </c>
      <c r="H41" s="303">
        <v>15.894</v>
      </c>
      <c r="I41" s="304">
        <v>14.839</v>
      </c>
      <c r="J41" s="578"/>
      <c r="K41" s="580"/>
      <c r="L41" s="580"/>
    </row>
    <row r="42" spans="1:12" ht="15" thickBot="1" x14ac:dyDescent="0.4">
      <c r="A42" s="363" t="s">
        <v>126</v>
      </c>
      <c r="B42" s="364">
        <v>3176</v>
      </c>
      <c r="C42" s="364">
        <v>51233406</v>
      </c>
      <c r="D42" s="364">
        <v>8581</v>
      </c>
      <c r="E42" s="364">
        <v>182033860</v>
      </c>
      <c r="F42" s="365">
        <f t="shared" si="9"/>
        <v>11757</v>
      </c>
      <c r="G42" s="366">
        <f t="shared" si="10"/>
        <v>233267266</v>
      </c>
      <c r="H42" s="305">
        <v>15.698272727272728</v>
      </c>
      <c r="I42" s="306">
        <v>13.400363636363634</v>
      </c>
      <c r="J42" s="578"/>
      <c r="K42" s="580"/>
      <c r="L42" s="580"/>
    </row>
    <row r="43" spans="1:12" x14ac:dyDescent="0.35">
      <c r="A43" s="249" t="s">
        <v>127</v>
      </c>
      <c r="B43" s="287">
        <v>3168</v>
      </c>
      <c r="C43" s="287">
        <v>51169463</v>
      </c>
      <c r="D43" s="287">
        <v>8510</v>
      </c>
      <c r="E43" s="287">
        <v>180704426</v>
      </c>
      <c r="F43" s="296">
        <f t="shared" si="9"/>
        <v>11678</v>
      </c>
      <c r="G43" s="296">
        <f t="shared" si="10"/>
        <v>231873889</v>
      </c>
      <c r="H43" s="303">
        <v>15.349</v>
      </c>
      <c r="I43" s="304">
        <v>13.043599999999998</v>
      </c>
      <c r="J43" s="578"/>
      <c r="K43" s="580"/>
      <c r="L43" s="580"/>
    </row>
    <row r="44" spans="1:12" ht="15" thickBot="1" x14ac:dyDescent="0.4">
      <c r="A44" s="249" t="s">
        <v>128</v>
      </c>
      <c r="B44" s="287">
        <v>8</v>
      </c>
      <c r="C44" s="287">
        <v>63943</v>
      </c>
      <c r="D44" s="287">
        <v>71</v>
      </c>
      <c r="E44" s="287">
        <v>1329434</v>
      </c>
      <c r="F44" s="296">
        <f t="shared" si="9"/>
        <v>79</v>
      </c>
      <c r="G44" s="296">
        <f t="shared" si="10"/>
        <v>1393377</v>
      </c>
      <c r="H44" s="303">
        <v>15.989333333333333</v>
      </c>
      <c r="I44" s="304">
        <v>13.697666666666665</v>
      </c>
      <c r="J44" s="578"/>
      <c r="K44" s="580"/>
      <c r="L44" s="580"/>
    </row>
    <row r="45" spans="1:12" ht="15" thickBot="1" x14ac:dyDescent="0.4">
      <c r="A45" s="363" t="s">
        <v>94</v>
      </c>
      <c r="B45" s="364">
        <v>980</v>
      </c>
      <c r="C45" s="364">
        <v>3618693</v>
      </c>
      <c r="D45" s="364">
        <v>538</v>
      </c>
      <c r="E45" s="364">
        <v>4414254</v>
      </c>
      <c r="F45" s="365">
        <f t="shared" si="2"/>
        <v>1518</v>
      </c>
      <c r="G45" s="366">
        <f t="shared" si="2"/>
        <v>8032947</v>
      </c>
      <c r="H45" s="305">
        <v>14.829000000000002</v>
      </c>
      <c r="I45" s="306">
        <v>12.239000000000001</v>
      </c>
      <c r="J45" s="578"/>
      <c r="K45" s="580"/>
      <c r="L45" s="580"/>
    </row>
    <row r="46" spans="1:12" ht="15" thickBot="1" x14ac:dyDescent="0.4">
      <c r="A46" s="249" t="s">
        <v>120</v>
      </c>
      <c r="B46" s="287">
        <v>980</v>
      </c>
      <c r="C46" s="287">
        <v>3618693</v>
      </c>
      <c r="D46" s="287">
        <v>538</v>
      </c>
      <c r="E46" s="287">
        <v>4414254</v>
      </c>
      <c r="F46" s="296">
        <f t="shared" si="2"/>
        <v>1518</v>
      </c>
      <c r="G46" s="296">
        <f t="shared" si="2"/>
        <v>8032947</v>
      </c>
      <c r="H46" s="303">
        <v>14.829000000000002</v>
      </c>
      <c r="I46" s="304">
        <v>12.239000000000001</v>
      </c>
      <c r="J46" s="578"/>
      <c r="K46" s="580"/>
      <c r="L46" s="580"/>
    </row>
    <row r="47" spans="1:12" ht="15" thickBot="1" x14ac:dyDescent="0.4">
      <c r="A47" s="414" t="s">
        <v>92</v>
      </c>
      <c r="B47" s="415">
        <v>1205</v>
      </c>
      <c r="C47" s="415">
        <v>116328486</v>
      </c>
      <c r="D47" s="415">
        <v>6328</v>
      </c>
      <c r="E47" s="415">
        <v>1313827077.2</v>
      </c>
      <c r="F47" s="418">
        <f t="shared" si="2"/>
        <v>7533</v>
      </c>
      <c r="G47" s="422">
        <f t="shared" si="2"/>
        <v>1430155563.2</v>
      </c>
      <c r="H47" s="424">
        <v>16.585416666666664</v>
      </c>
      <c r="I47" s="425">
        <v>15.431375000000005</v>
      </c>
      <c r="J47" s="578">
        <f>G47/G2</f>
        <v>0.36328398558439834</v>
      </c>
      <c r="K47" s="583">
        <f>F47/F2</f>
        <v>2.6908472614654813E-3</v>
      </c>
      <c r="L47" s="583">
        <f>E47/G47</f>
        <v>0.91866025697252629</v>
      </c>
    </row>
    <row r="48" spans="1:12" ht="15" thickBot="1" x14ac:dyDescent="0.4">
      <c r="A48" s="363" t="s">
        <v>121</v>
      </c>
      <c r="B48" s="364">
        <v>841</v>
      </c>
      <c r="C48" s="364">
        <v>75551857</v>
      </c>
      <c r="D48" s="364">
        <v>3667</v>
      </c>
      <c r="E48" s="364">
        <v>748380959.20000005</v>
      </c>
      <c r="F48" s="365">
        <f t="shared" ref="F48:F49" si="11">B48+D48</f>
        <v>4508</v>
      </c>
      <c r="G48" s="366">
        <f t="shared" ref="G48:G49" si="12">C48+E48</f>
        <v>823932816.20000005</v>
      </c>
      <c r="H48" s="307">
        <v>17.726625000000002</v>
      </c>
      <c r="I48" s="308">
        <v>16.4490625</v>
      </c>
      <c r="J48" s="578"/>
      <c r="K48" s="583"/>
      <c r="L48" s="583"/>
    </row>
    <row r="49" spans="1:12" x14ac:dyDescent="0.35">
      <c r="A49" s="249" t="s">
        <v>122</v>
      </c>
      <c r="B49" s="287">
        <v>771</v>
      </c>
      <c r="C49" s="287">
        <v>56380091</v>
      </c>
      <c r="D49" s="287">
        <v>2840</v>
      </c>
      <c r="E49" s="287">
        <v>566121000</v>
      </c>
      <c r="F49" s="291">
        <f t="shared" si="11"/>
        <v>3611</v>
      </c>
      <c r="G49" s="297">
        <f t="shared" si="12"/>
        <v>622501091</v>
      </c>
      <c r="H49" s="303">
        <v>18.483000000000001</v>
      </c>
      <c r="I49" s="304">
        <v>17.265000000000001</v>
      </c>
      <c r="J49" s="578"/>
      <c r="K49" s="583"/>
      <c r="L49" s="583"/>
    </row>
    <row r="50" spans="1:12" x14ac:dyDescent="0.35">
      <c r="A50" s="249" t="s">
        <v>123</v>
      </c>
      <c r="B50" s="287">
        <v>29</v>
      </c>
      <c r="C50" s="287">
        <v>1379685</v>
      </c>
      <c r="D50" s="287">
        <v>524</v>
      </c>
      <c r="E50" s="287">
        <v>92811735</v>
      </c>
      <c r="F50" s="291">
        <f t="shared" ref="F50:F52" si="13">B50+D50</f>
        <v>553</v>
      </c>
      <c r="G50" s="297">
        <f t="shared" ref="G50:G52" si="14">C50+E50</f>
        <v>94191420</v>
      </c>
      <c r="H50" s="303">
        <v>18.483000000000001</v>
      </c>
      <c r="I50" s="304">
        <v>17.265000000000001</v>
      </c>
      <c r="J50" s="578"/>
      <c r="K50" s="583"/>
      <c r="L50" s="583"/>
    </row>
    <row r="51" spans="1:12" x14ac:dyDescent="0.35">
      <c r="A51" s="249" t="s">
        <v>124</v>
      </c>
      <c r="B51" s="287">
        <v>11</v>
      </c>
      <c r="C51" s="287">
        <v>13255556</v>
      </c>
      <c r="D51" s="287">
        <v>81</v>
      </c>
      <c r="E51" s="287">
        <v>20720914</v>
      </c>
      <c r="F51" s="291">
        <f t="shared" si="13"/>
        <v>92</v>
      </c>
      <c r="G51" s="297">
        <f t="shared" si="14"/>
        <v>33976470</v>
      </c>
      <c r="H51" s="303">
        <v>17.901</v>
      </c>
      <c r="I51" s="304">
        <v>16.148</v>
      </c>
      <c r="J51" s="578"/>
      <c r="K51" s="583"/>
      <c r="L51" s="583"/>
    </row>
    <row r="52" spans="1:12" ht="15" thickBot="1" x14ac:dyDescent="0.4">
      <c r="A52" s="249" t="s">
        <v>125</v>
      </c>
      <c r="B52" s="287">
        <v>30</v>
      </c>
      <c r="C52" s="287">
        <v>4536525</v>
      </c>
      <c r="D52" s="287">
        <v>222</v>
      </c>
      <c r="E52" s="287">
        <v>68727310.200000003</v>
      </c>
      <c r="F52" s="291">
        <f t="shared" si="13"/>
        <v>252</v>
      </c>
      <c r="G52" s="297">
        <f t="shared" si="14"/>
        <v>73263835.200000003</v>
      </c>
      <c r="H52" s="303">
        <v>15.894</v>
      </c>
      <c r="I52" s="304">
        <v>14.839</v>
      </c>
      <c r="J52" s="578"/>
      <c r="K52" s="583"/>
      <c r="L52" s="583"/>
    </row>
    <row r="53" spans="1:12" ht="15" thickBot="1" x14ac:dyDescent="0.4">
      <c r="A53" s="363" t="s">
        <v>126</v>
      </c>
      <c r="B53" s="364">
        <v>359</v>
      </c>
      <c r="C53" s="364">
        <v>40039191</v>
      </c>
      <c r="D53" s="364">
        <v>2635</v>
      </c>
      <c r="E53" s="364">
        <v>554252023</v>
      </c>
      <c r="F53" s="365">
        <f t="shared" si="2"/>
        <v>2994</v>
      </c>
      <c r="G53" s="366">
        <f t="shared" si="2"/>
        <v>594291214</v>
      </c>
      <c r="H53" s="305">
        <v>16.127000000000002</v>
      </c>
      <c r="I53" s="306">
        <v>13.681599999999998</v>
      </c>
      <c r="J53" s="578"/>
      <c r="K53" s="583"/>
      <c r="L53" s="583"/>
    </row>
    <row r="54" spans="1:12" x14ac:dyDescent="0.35">
      <c r="A54" s="249" t="s">
        <v>127</v>
      </c>
      <c r="B54" s="287">
        <v>359</v>
      </c>
      <c r="C54" s="287">
        <v>40039191</v>
      </c>
      <c r="D54" s="287">
        <v>2623</v>
      </c>
      <c r="E54" s="287">
        <v>552914966</v>
      </c>
      <c r="F54" s="296">
        <f t="shared" si="2"/>
        <v>2982</v>
      </c>
      <c r="G54" s="299">
        <f t="shared" si="2"/>
        <v>592954157</v>
      </c>
      <c r="H54" s="303">
        <v>15.354333333333335</v>
      </c>
      <c r="I54" s="304">
        <v>12.961999999999998</v>
      </c>
      <c r="J54" s="578"/>
      <c r="K54" s="583"/>
      <c r="L54" s="583"/>
    </row>
    <row r="55" spans="1:12" ht="15" thickBot="1" x14ac:dyDescent="0.4">
      <c r="A55" s="249" t="s">
        <v>128</v>
      </c>
      <c r="B55" s="287">
        <v>0</v>
      </c>
      <c r="C55" s="287">
        <v>0</v>
      </c>
      <c r="D55" s="287">
        <v>12</v>
      </c>
      <c r="E55" s="287">
        <v>1337057</v>
      </c>
      <c r="F55" s="296">
        <f t="shared" ref="F55:F56" si="15">B55+D55</f>
        <v>12</v>
      </c>
      <c r="G55" s="299">
        <f t="shared" ref="G55:G56" si="16">C55+E55</f>
        <v>1337057</v>
      </c>
      <c r="H55" s="303">
        <v>17.286000000000001</v>
      </c>
      <c r="I55" s="304">
        <v>14.760999999999999</v>
      </c>
      <c r="J55" s="578"/>
      <c r="K55" s="583"/>
      <c r="L55" s="583"/>
    </row>
    <row r="56" spans="1:12" ht="15" thickBot="1" x14ac:dyDescent="0.4">
      <c r="A56" s="363" t="s">
        <v>94</v>
      </c>
      <c r="B56" s="364">
        <v>5</v>
      </c>
      <c r="C56" s="364">
        <v>737438</v>
      </c>
      <c r="D56" s="364">
        <v>26</v>
      </c>
      <c r="E56" s="364">
        <v>11194095</v>
      </c>
      <c r="F56" s="365">
        <f t="shared" si="15"/>
        <v>31</v>
      </c>
      <c r="G56" s="366">
        <f t="shared" si="16"/>
        <v>11931533</v>
      </c>
      <c r="H56" s="305">
        <v>11.263</v>
      </c>
      <c r="I56" s="306">
        <v>12.92</v>
      </c>
      <c r="J56" s="578"/>
      <c r="K56" s="583"/>
      <c r="L56" s="583"/>
    </row>
    <row r="57" spans="1:12" ht="15" thickBot="1" x14ac:dyDescent="0.4">
      <c r="A57" s="249" t="s">
        <v>120</v>
      </c>
      <c r="B57" s="287">
        <v>5</v>
      </c>
      <c r="C57" s="287">
        <v>737438</v>
      </c>
      <c r="D57" s="287">
        <v>26</v>
      </c>
      <c r="E57" s="287">
        <v>11194095</v>
      </c>
      <c r="F57" s="296">
        <f t="shared" si="2"/>
        <v>31</v>
      </c>
      <c r="G57" s="299">
        <f t="shared" si="2"/>
        <v>11931533</v>
      </c>
      <c r="H57" s="303">
        <v>11.263</v>
      </c>
      <c r="I57" s="304">
        <v>12.92</v>
      </c>
      <c r="J57" s="578"/>
      <c r="K57" s="583"/>
      <c r="L57" s="583"/>
    </row>
    <row r="58" spans="1:12" ht="15" thickBot="1" x14ac:dyDescent="0.4">
      <c r="A58" s="414" t="s">
        <v>107</v>
      </c>
      <c r="B58" s="415">
        <v>4131</v>
      </c>
      <c r="C58" s="415">
        <v>5677358.2999999998</v>
      </c>
      <c r="D58" s="415">
        <v>11777</v>
      </c>
      <c r="E58" s="415">
        <v>7602288</v>
      </c>
      <c r="F58" s="418">
        <f t="shared" si="2"/>
        <v>15908</v>
      </c>
      <c r="G58" s="422">
        <f t="shared" si="2"/>
        <v>13279646.300000001</v>
      </c>
      <c r="H58" s="424">
        <v>15.256571428571428</v>
      </c>
      <c r="I58" s="425">
        <v>12.292714285714286</v>
      </c>
      <c r="J58" s="584">
        <f>G58/G2</f>
        <v>3.3732573988109974E-3</v>
      </c>
      <c r="K58" s="583">
        <f>F58/F2</f>
        <v>5.6824635915827528E-3</v>
      </c>
      <c r="L58" s="583">
        <f>E58/G58</f>
        <v>0.5724766931480697</v>
      </c>
    </row>
    <row r="59" spans="1:12" ht="15" thickBot="1" x14ac:dyDescent="0.4">
      <c r="A59" s="363" t="s">
        <v>121</v>
      </c>
      <c r="B59" s="364">
        <v>3529</v>
      </c>
      <c r="C59" s="364">
        <v>3108163.3</v>
      </c>
      <c r="D59" s="364">
        <v>10874</v>
      </c>
      <c r="E59" s="364">
        <v>9053039</v>
      </c>
      <c r="F59" s="365">
        <f t="shared" si="2"/>
        <v>14403</v>
      </c>
      <c r="G59" s="366">
        <f t="shared" si="2"/>
        <v>12161202.300000001</v>
      </c>
      <c r="H59" s="305">
        <v>15.321249999999999</v>
      </c>
      <c r="I59" s="306">
        <v>11.8695</v>
      </c>
      <c r="J59" s="584"/>
      <c r="K59" s="583"/>
      <c r="L59" s="583"/>
    </row>
    <row r="60" spans="1:12" x14ac:dyDescent="0.35">
      <c r="A60" s="249" t="s">
        <v>122</v>
      </c>
      <c r="B60" s="287">
        <v>2281</v>
      </c>
      <c r="C60" s="287">
        <v>1908239</v>
      </c>
      <c r="D60" s="287">
        <v>5555</v>
      </c>
      <c r="E60" s="287">
        <v>5466153</v>
      </c>
      <c r="F60" s="296">
        <f t="shared" ref="F60:F66" si="17">B60+D60</f>
        <v>7836</v>
      </c>
      <c r="G60" s="299">
        <f t="shared" ref="G60:G66" si="18">C60+E60</f>
        <v>7374392</v>
      </c>
      <c r="H60" s="303">
        <v>16.792999999999999</v>
      </c>
      <c r="I60" s="304">
        <v>13.185</v>
      </c>
      <c r="J60" s="584"/>
      <c r="K60" s="583"/>
      <c r="L60" s="583"/>
    </row>
    <row r="61" spans="1:12" x14ac:dyDescent="0.35">
      <c r="A61" s="249" t="s">
        <v>123</v>
      </c>
      <c r="B61" s="287">
        <v>18</v>
      </c>
      <c r="C61" s="287">
        <v>71877</v>
      </c>
      <c r="D61" s="287">
        <v>147</v>
      </c>
      <c r="E61" s="287">
        <v>141537</v>
      </c>
      <c r="F61" s="296">
        <f t="shared" si="17"/>
        <v>165</v>
      </c>
      <c r="G61" s="299">
        <f t="shared" si="18"/>
        <v>213414</v>
      </c>
      <c r="H61" s="303">
        <v>16.792999999999999</v>
      </c>
      <c r="I61" s="304">
        <v>13.185</v>
      </c>
      <c r="J61" s="584"/>
      <c r="K61" s="583"/>
      <c r="L61" s="583"/>
    </row>
    <row r="62" spans="1:12" x14ac:dyDescent="0.35">
      <c r="A62" s="249" t="s">
        <v>124</v>
      </c>
      <c r="B62" s="287">
        <v>1132</v>
      </c>
      <c r="C62" s="287">
        <v>417662</v>
      </c>
      <c r="D62" s="287">
        <v>3315</v>
      </c>
      <c r="E62" s="287">
        <v>927210</v>
      </c>
      <c r="F62" s="296">
        <f t="shared" si="17"/>
        <v>4447</v>
      </c>
      <c r="G62" s="299">
        <f t="shared" si="18"/>
        <v>1344872</v>
      </c>
      <c r="H62" s="303">
        <v>16.792999999999999</v>
      </c>
      <c r="I62" s="304">
        <v>13.185</v>
      </c>
      <c r="J62" s="584"/>
      <c r="K62" s="583"/>
      <c r="L62" s="583"/>
    </row>
    <row r="63" spans="1:12" ht="15" thickBot="1" x14ac:dyDescent="0.4">
      <c r="A63" s="249" t="s">
        <v>125</v>
      </c>
      <c r="B63" s="287">
        <v>98</v>
      </c>
      <c r="C63" s="287">
        <v>710385.3</v>
      </c>
      <c r="D63" s="287">
        <v>1857</v>
      </c>
      <c r="E63" s="287">
        <v>2518139</v>
      </c>
      <c r="F63" s="296">
        <f t="shared" si="17"/>
        <v>1955</v>
      </c>
      <c r="G63" s="299">
        <f t="shared" si="18"/>
        <v>3228524.3</v>
      </c>
      <c r="H63" s="303">
        <v>10.906000000000001</v>
      </c>
      <c r="I63" s="304">
        <v>7.923</v>
      </c>
      <c r="J63" s="584"/>
      <c r="K63" s="583"/>
      <c r="L63" s="583"/>
    </row>
    <row r="64" spans="1:12" ht="15" thickBot="1" x14ac:dyDescent="0.4">
      <c r="A64" s="363" t="s">
        <v>126</v>
      </c>
      <c r="B64" s="364">
        <v>292</v>
      </c>
      <c r="C64" s="364">
        <v>2486654</v>
      </c>
      <c r="D64" s="364">
        <v>719</v>
      </c>
      <c r="E64" s="364">
        <v>-1579499</v>
      </c>
      <c r="F64" s="365">
        <f t="shared" si="17"/>
        <v>1011</v>
      </c>
      <c r="G64" s="366">
        <f t="shared" si="18"/>
        <v>907155</v>
      </c>
      <c r="H64" s="305">
        <v>15.340999999999999</v>
      </c>
      <c r="I64" s="306">
        <v>13.166</v>
      </c>
      <c r="J64" s="584"/>
      <c r="K64" s="583"/>
      <c r="L64" s="583"/>
    </row>
    <row r="65" spans="1:12" x14ac:dyDescent="0.35">
      <c r="A65" s="249" t="s">
        <v>127</v>
      </c>
      <c r="B65" s="287">
        <v>292</v>
      </c>
      <c r="C65" s="287">
        <v>2486654</v>
      </c>
      <c r="D65" s="287">
        <v>717</v>
      </c>
      <c r="E65" s="287">
        <v>-1610671</v>
      </c>
      <c r="F65" s="296">
        <f t="shared" si="17"/>
        <v>1009</v>
      </c>
      <c r="G65" s="299">
        <f t="shared" si="18"/>
        <v>875983</v>
      </c>
      <c r="H65" s="303">
        <v>15.340999999999999</v>
      </c>
      <c r="I65" s="304">
        <v>13.166</v>
      </c>
      <c r="J65" s="584"/>
      <c r="K65" s="583"/>
      <c r="L65" s="583"/>
    </row>
    <row r="66" spans="1:12" ht="15" thickBot="1" x14ac:dyDescent="0.4">
      <c r="A66" s="249" t="s">
        <v>128</v>
      </c>
      <c r="B66" s="287">
        <v>0</v>
      </c>
      <c r="C66" s="287">
        <v>0</v>
      </c>
      <c r="D66" s="287">
        <v>2</v>
      </c>
      <c r="E66" s="287">
        <v>31172</v>
      </c>
      <c r="F66" s="296">
        <f t="shared" si="17"/>
        <v>2</v>
      </c>
      <c r="G66" s="299">
        <f t="shared" si="18"/>
        <v>31172</v>
      </c>
      <c r="H66" s="303">
        <v>15.340999999999999</v>
      </c>
      <c r="I66" s="304">
        <v>13.166</v>
      </c>
      <c r="J66" s="584"/>
      <c r="K66" s="583"/>
      <c r="L66" s="583"/>
    </row>
    <row r="67" spans="1:12" ht="15" thickBot="1" x14ac:dyDescent="0.4">
      <c r="A67" s="363" t="s">
        <v>94</v>
      </c>
      <c r="B67" s="364">
        <v>310</v>
      </c>
      <c r="C67" s="364">
        <v>82541</v>
      </c>
      <c r="D67" s="364">
        <v>184</v>
      </c>
      <c r="E67" s="364">
        <v>128748</v>
      </c>
      <c r="F67" s="365">
        <f t="shared" si="2"/>
        <v>494</v>
      </c>
      <c r="G67" s="366">
        <f t="shared" si="2"/>
        <v>211289</v>
      </c>
      <c r="H67" s="305">
        <v>14.829000000000001</v>
      </c>
      <c r="I67" s="306">
        <v>12.239000000000001</v>
      </c>
      <c r="J67" s="584"/>
      <c r="K67" s="583"/>
      <c r="L67" s="583"/>
    </row>
    <row r="68" spans="1:12" ht="15" thickBot="1" x14ac:dyDescent="0.4">
      <c r="A68" s="249" t="s">
        <v>120</v>
      </c>
      <c r="B68" s="287">
        <v>310</v>
      </c>
      <c r="C68" s="287">
        <v>82541</v>
      </c>
      <c r="D68" s="287">
        <v>184</v>
      </c>
      <c r="E68" s="287">
        <v>128748</v>
      </c>
      <c r="F68" s="296">
        <f t="shared" si="2"/>
        <v>494</v>
      </c>
      <c r="G68" s="299">
        <f t="shared" si="2"/>
        <v>211289</v>
      </c>
      <c r="H68" s="303">
        <v>14.829000000000001</v>
      </c>
      <c r="I68" s="304">
        <v>12.239000000000001</v>
      </c>
      <c r="J68" s="584"/>
      <c r="K68" s="583"/>
      <c r="L68" s="583"/>
    </row>
    <row r="69" spans="1:12" ht="15" thickBot="1" x14ac:dyDescent="0.4">
      <c r="A69" s="426" t="s">
        <v>9</v>
      </c>
      <c r="B69" s="427">
        <v>453</v>
      </c>
      <c r="C69" s="427">
        <v>911617.2</v>
      </c>
      <c r="D69" s="427">
        <v>155</v>
      </c>
      <c r="E69" s="427">
        <v>475277</v>
      </c>
      <c r="F69" s="428">
        <f t="shared" ref="F69:G69" si="19">B69+D69</f>
        <v>608</v>
      </c>
      <c r="G69" s="429">
        <f t="shared" si="19"/>
        <v>1386894.2</v>
      </c>
      <c r="H69" s="430">
        <v>15.96185714285714</v>
      </c>
      <c r="I69" s="431">
        <v>13.022428571428568</v>
      </c>
      <c r="J69" s="581">
        <f>G69/G2</f>
        <v>3.5229485905193566E-4</v>
      </c>
      <c r="K69" s="582">
        <f>F69/F2</f>
        <v>2.1718241536851355E-4</v>
      </c>
      <c r="L69" s="582">
        <f>E69/G69</f>
        <v>0.34269160545916194</v>
      </c>
    </row>
    <row r="70" spans="1:12" ht="15" thickBot="1" x14ac:dyDescent="0.4">
      <c r="A70" s="362" t="s">
        <v>121</v>
      </c>
      <c r="B70" s="364">
        <v>453</v>
      </c>
      <c r="C70" s="364">
        <v>911617.2</v>
      </c>
      <c r="D70" s="364">
        <v>155</v>
      </c>
      <c r="E70" s="364">
        <v>475277</v>
      </c>
      <c r="F70" s="365">
        <f t="shared" ref="F70:F74" si="20">B70+D70</f>
        <v>608</v>
      </c>
      <c r="G70" s="366">
        <f t="shared" ref="G70:G74" si="21">C70+E70</f>
        <v>1386894.2</v>
      </c>
      <c r="H70" s="301">
        <v>16.426749999999998</v>
      </c>
      <c r="I70" s="317">
        <v>12.977499999999999</v>
      </c>
      <c r="J70" s="581"/>
      <c r="K70" s="582"/>
      <c r="L70" s="582"/>
    </row>
    <row r="71" spans="1:12" x14ac:dyDescent="0.35">
      <c r="A71" s="318" t="s">
        <v>122</v>
      </c>
      <c r="B71" s="282">
        <v>0</v>
      </c>
      <c r="C71" s="282">
        <v>0</v>
      </c>
      <c r="D71" s="282">
        <v>0</v>
      </c>
      <c r="E71" s="282">
        <v>0</v>
      </c>
      <c r="F71" s="294">
        <f t="shared" si="20"/>
        <v>0</v>
      </c>
      <c r="G71" s="309">
        <f t="shared" si="21"/>
        <v>0</v>
      </c>
      <c r="H71" s="310">
        <v>16.792999999999999</v>
      </c>
      <c r="I71" s="319">
        <v>13.185</v>
      </c>
      <c r="J71" s="581"/>
      <c r="K71" s="582"/>
      <c r="L71" s="582"/>
    </row>
    <row r="72" spans="1:12" x14ac:dyDescent="0.35">
      <c r="A72" s="318" t="s">
        <v>123</v>
      </c>
      <c r="B72" s="282">
        <v>0</v>
      </c>
      <c r="C72" s="282">
        <v>0</v>
      </c>
      <c r="D72" s="282">
        <v>0</v>
      </c>
      <c r="E72" s="282">
        <v>0</v>
      </c>
      <c r="F72" s="294">
        <f t="shared" si="20"/>
        <v>0</v>
      </c>
      <c r="G72" s="309">
        <f t="shared" si="21"/>
        <v>0</v>
      </c>
      <c r="H72" s="310">
        <v>16.792999999999999</v>
      </c>
      <c r="I72" s="319">
        <v>13.185</v>
      </c>
      <c r="J72" s="581"/>
      <c r="K72" s="582"/>
      <c r="L72" s="582"/>
    </row>
    <row r="73" spans="1:12" x14ac:dyDescent="0.35">
      <c r="A73" s="318" t="s">
        <v>124</v>
      </c>
      <c r="B73" s="282">
        <v>0</v>
      </c>
      <c r="C73" s="282">
        <v>0</v>
      </c>
      <c r="D73" s="282">
        <v>0</v>
      </c>
      <c r="E73" s="282">
        <v>0</v>
      </c>
      <c r="F73" s="294">
        <f t="shared" si="20"/>
        <v>0</v>
      </c>
      <c r="G73" s="309">
        <f t="shared" si="21"/>
        <v>0</v>
      </c>
      <c r="H73" s="310">
        <v>16.792999999999999</v>
      </c>
      <c r="I73" s="319">
        <v>13.185</v>
      </c>
      <c r="J73" s="581"/>
      <c r="K73" s="582"/>
      <c r="L73" s="582"/>
    </row>
    <row r="74" spans="1:12" ht="15" thickBot="1" x14ac:dyDescent="0.4">
      <c r="A74" s="320" t="s">
        <v>125</v>
      </c>
      <c r="B74" s="321">
        <v>453</v>
      </c>
      <c r="C74" s="321">
        <v>911617.2</v>
      </c>
      <c r="D74" s="321">
        <v>155</v>
      </c>
      <c r="E74" s="321">
        <v>475277</v>
      </c>
      <c r="F74" s="322">
        <f t="shared" si="20"/>
        <v>608</v>
      </c>
      <c r="G74" s="323">
        <f t="shared" si="21"/>
        <v>1386894.2</v>
      </c>
      <c r="H74" s="324">
        <v>15.327999999999999</v>
      </c>
      <c r="I74" s="325">
        <v>12.355</v>
      </c>
      <c r="J74" s="581"/>
      <c r="K74" s="582"/>
      <c r="L74" s="582"/>
    </row>
    <row r="75" spans="1:12" x14ac:dyDescent="0.35">
      <c r="A75" s="2"/>
      <c r="B75" s="3"/>
      <c r="C75" s="3"/>
      <c r="D75" s="3"/>
      <c r="E75" s="3"/>
      <c r="F75" s="3"/>
      <c r="G75" s="3"/>
      <c r="H75" s="156"/>
      <c r="I75" s="156"/>
      <c r="J75" s="2"/>
      <c r="K75" s="2"/>
      <c r="L75" s="2"/>
    </row>
    <row r="76" spans="1:12" x14ac:dyDescent="0.35">
      <c r="A76" s="2"/>
      <c r="B76" s="3"/>
      <c r="C76" s="3"/>
      <c r="D76" s="3"/>
      <c r="E76" s="3"/>
      <c r="F76" s="3"/>
      <c r="G76" s="3"/>
      <c r="J76" s="2"/>
      <c r="K76" s="2"/>
      <c r="L76" s="2"/>
    </row>
    <row r="77" spans="1:12" x14ac:dyDescent="0.35">
      <c r="A77" s="2"/>
      <c r="B77" s="3"/>
      <c r="C77" s="3"/>
      <c r="D77" s="3"/>
      <c r="E77" s="3"/>
      <c r="F77" s="3"/>
      <c r="G77" s="3"/>
      <c r="H77" s="156"/>
      <c r="I77" s="156"/>
      <c r="J77" s="2"/>
      <c r="K77" s="2"/>
      <c r="L77" s="2"/>
    </row>
    <row r="78" spans="1:12" x14ac:dyDescent="0.35">
      <c r="A78" s="2"/>
      <c r="B78" s="3"/>
      <c r="C78" s="3"/>
      <c r="D78" s="3"/>
      <c r="E78" s="3"/>
      <c r="F78" s="3"/>
      <c r="G78" s="3"/>
      <c r="H78" s="156"/>
      <c r="I78" s="156"/>
      <c r="J78" s="2"/>
      <c r="K78" s="2"/>
      <c r="L78" s="2"/>
    </row>
    <row r="79" spans="1:12" x14ac:dyDescent="0.35">
      <c r="A79" s="2"/>
      <c r="B79" s="3"/>
      <c r="C79" s="3"/>
      <c r="D79" s="3"/>
      <c r="E79" s="3"/>
      <c r="F79" s="3"/>
      <c r="G79" s="3"/>
      <c r="H79" s="156"/>
      <c r="I79" s="156"/>
      <c r="J79" s="2"/>
      <c r="K79" s="2"/>
      <c r="L79" s="2"/>
    </row>
    <row r="80" spans="1:12" x14ac:dyDescent="0.35">
      <c r="A80" s="2"/>
      <c r="B80" s="3"/>
      <c r="C80" s="3"/>
      <c r="D80" s="3"/>
      <c r="E80" s="3"/>
      <c r="F80" s="3"/>
      <c r="G80" s="3"/>
      <c r="H80" s="156"/>
      <c r="I80" s="156"/>
      <c r="J80" s="2"/>
      <c r="K80" s="2"/>
      <c r="L80" s="2"/>
    </row>
    <row r="81" spans="1:12" x14ac:dyDescent="0.35">
      <c r="A81" s="2"/>
      <c r="B81" s="3"/>
      <c r="C81" s="3"/>
      <c r="D81" s="3"/>
      <c r="E81" s="3"/>
      <c r="F81" s="3"/>
      <c r="G81" s="3"/>
      <c r="H81" s="156"/>
      <c r="I81" s="156"/>
      <c r="J81" s="2"/>
      <c r="K81" s="2"/>
      <c r="L81" s="2"/>
    </row>
    <row r="82" spans="1:12" x14ac:dyDescent="0.35">
      <c r="H82" s="156"/>
      <c r="I82" s="156"/>
    </row>
    <row r="83" spans="1:12" x14ac:dyDescent="0.35">
      <c r="H83" s="147"/>
      <c r="I83" s="147"/>
    </row>
    <row r="84" spans="1:12" x14ac:dyDescent="0.35">
      <c r="H84" s="147"/>
      <c r="I84" s="147"/>
    </row>
    <row r="85" spans="1:12" x14ac:dyDescent="0.35">
      <c r="H85" s="147"/>
      <c r="I85" s="147"/>
    </row>
    <row r="86" spans="1:12" x14ac:dyDescent="0.35">
      <c r="H86" s="147"/>
      <c r="I86" s="147"/>
    </row>
    <row r="87" spans="1:12" x14ac:dyDescent="0.35">
      <c r="H87" s="147"/>
      <c r="I87" s="147"/>
    </row>
    <row r="88" spans="1:12" x14ac:dyDescent="0.35">
      <c r="H88" s="147"/>
      <c r="I88" s="147"/>
    </row>
    <row r="89" spans="1:12" x14ac:dyDescent="0.35">
      <c r="H89" s="147"/>
      <c r="I89" s="147"/>
    </row>
  </sheetData>
  <mergeCells count="21">
    <mergeCell ref="J69:J74"/>
    <mergeCell ref="K69:K74"/>
    <mergeCell ref="L69:L74"/>
    <mergeCell ref="J47:J57"/>
    <mergeCell ref="K47:K57"/>
    <mergeCell ref="L47:L57"/>
    <mergeCell ref="J58:J68"/>
    <mergeCell ref="K58:K68"/>
    <mergeCell ref="L58:L68"/>
    <mergeCell ref="J25:J35"/>
    <mergeCell ref="K25:K35"/>
    <mergeCell ref="L25:L35"/>
    <mergeCell ref="J36:J46"/>
    <mergeCell ref="K36:K46"/>
    <mergeCell ref="L36:L46"/>
    <mergeCell ref="J3:J13"/>
    <mergeCell ref="K3:K13"/>
    <mergeCell ref="L3:L13"/>
    <mergeCell ref="J14:J24"/>
    <mergeCell ref="K14:K24"/>
    <mergeCell ref="L14:L24"/>
  </mergeCells>
  <pageMargins left="0.7" right="0.7" top="0.75" bottom="0.75" header="0.3" footer="0.3"/>
  <pageSetup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33A0F-FCB5-44F6-9898-89066844FD37}">
  <sheetPr>
    <tabColor rgb="FFADF52B"/>
    <pageSetUpPr fitToPage="1"/>
  </sheetPr>
  <dimension ref="A1:N89"/>
  <sheetViews>
    <sheetView zoomScaleNormal="100" workbookViewId="0">
      <selection activeCell="J2" sqref="J2"/>
    </sheetView>
  </sheetViews>
  <sheetFormatPr defaultRowHeight="14.5" x14ac:dyDescent="0.35"/>
  <cols>
    <col min="1" max="1" width="17.453125" customWidth="1"/>
    <col min="2" max="2" width="13.1796875" style="1" customWidth="1"/>
    <col min="3" max="3" width="14.453125" style="1" customWidth="1"/>
    <col min="4" max="4" width="13.1796875" style="1" customWidth="1"/>
    <col min="5" max="5" width="14.1796875" style="1" customWidth="1"/>
    <col min="6" max="6" width="11.453125" style="1" customWidth="1"/>
    <col min="7" max="9" width="12.81640625" style="1" customWidth="1"/>
    <col min="10" max="10" width="12.7265625" bestFit="1" customWidth="1"/>
    <col min="11" max="11" width="11.81640625" customWidth="1"/>
    <col min="12" max="12" width="13.7265625" bestFit="1" customWidth="1"/>
    <col min="14" max="14" width="16.81640625" bestFit="1" customWidth="1"/>
  </cols>
  <sheetData>
    <row r="1" spans="1:14" ht="44" thickBot="1" x14ac:dyDescent="0.4">
      <c r="A1" s="432">
        <v>2019</v>
      </c>
      <c r="B1" s="433" t="s">
        <v>16</v>
      </c>
      <c r="C1" s="433" t="s">
        <v>17</v>
      </c>
      <c r="D1" s="433" t="s">
        <v>89</v>
      </c>
      <c r="E1" s="433" t="s">
        <v>90</v>
      </c>
      <c r="F1" s="433" t="s">
        <v>7</v>
      </c>
      <c r="G1" s="433" t="s">
        <v>6</v>
      </c>
      <c r="H1" s="433" t="s">
        <v>129</v>
      </c>
      <c r="I1" s="433" t="s">
        <v>130</v>
      </c>
      <c r="J1" s="434" t="s">
        <v>177</v>
      </c>
      <c r="K1" s="434" t="s">
        <v>8</v>
      </c>
      <c r="L1" s="435" t="s">
        <v>91</v>
      </c>
    </row>
    <row r="2" spans="1:14" ht="15" thickBot="1" x14ac:dyDescent="0.4">
      <c r="A2" s="353" t="s">
        <v>11</v>
      </c>
      <c r="B2" s="354">
        <v>1480754</v>
      </c>
      <c r="C2" s="354">
        <f>C3+C14+C25+C36+C47+C58+C69</f>
        <v>1175346281.6000001</v>
      </c>
      <c r="D2" s="354">
        <v>1260990</v>
      </c>
      <c r="E2" s="354">
        <f>E3+E14+E25+E36+E47+E58+E69</f>
        <v>2536944399.5</v>
      </c>
      <c r="F2" s="355">
        <f>B2+D2</f>
        <v>2741744</v>
      </c>
      <c r="G2" s="356">
        <f>C2+E2</f>
        <v>3712290681.1000004</v>
      </c>
      <c r="H2" s="357">
        <v>16.311446969696977</v>
      </c>
      <c r="I2" s="357">
        <v>13.693674242424242</v>
      </c>
      <c r="J2" s="372">
        <f>SUM(J3:J68)</f>
        <v>0.99964171526039913</v>
      </c>
      <c r="K2" s="373">
        <f>SUM(K3:K68)</f>
        <v>0.99977824333708765</v>
      </c>
      <c r="L2" s="373">
        <f>E2/G2</f>
        <v>0.68339055786123681</v>
      </c>
      <c r="N2" s="572"/>
    </row>
    <row r="3" spans="1:14" ht="15" thickBot="1" x14ac:dyDescent="0.4">
      <c r="A3" s="436" t="s">
        <v>2</v>
      </c>
      <c r="B3" s="437">
        <v>1179499</v>
      </c>
      <c r="C3" s="437">
        <v>695250167.10000002</v>
      </c>
      <c r="D3" s="437">
        <v>930787</v>
      </c>
      <c r="E3" s="437">
        <v>570777548.70000005</v>
      </c>
      <c r="F3" s="437">
        <f>B3+D3</f>
        <v>2110286</v>
      </c>
      <c r="G3" s="437">
        <f>C3+E3</f>
        <v>1266027715.8000002</v>
      </c>
      <c r="H3" s="374">
        <v>16.014571428571433</v>
      </c>
      <c r="I3" s="375">
        <v>13.256142857142853</v>
      </c>
      <c r="J3" s="578">
        <f>G3/G$2</f>
        <v>0.34103679494862715</v>
      </c>
      <c r="K3" s="579">
        <f>F3/F2</f>
        <v>0.76968746899783491</v>
      </c>
      <c r="L3" s="579">
        <f>E3/G3</f>
        <v>0.45084127430759047</v>
      </c>
    </row>
    <row r="4" spans="1:14" ht="15" thickBot="1" x14ac:dyDescent="0.4">
      <c r="A4" s="362" t="s">
        <v>121</v>
      </c>
      <c r="B4" s="360">
        <v>582100</v>
      </c>
      <c r="C4" s="360">
        <v>331557922.10000002</v>
      </c>
      <c r="D4" s="360">
        <v>514040</v>
      </c>
      <c r="E4" s="360">
        <v>288007572.69999999</v>
      </c>
      <c r="F4" s="360">
        <f t="shared" ref="F4:G19" si="0">B4+D4</f>
        <v>1096140</v>
      </c>
      <c r="G4" s="361">
        <f t="shared" si="0"/>
        <v>619565494.79999995</v>
      </c>
      <c r="H4" s="283">
        <v>16.44125</v>
      </c>
      <c r="I4" s="284">
        <v>13.110499999999998</v>
      </c>
      <c r="J4" s="578"/>
      <c r="K4" s="579"/>
      <c r="L4" s="579"/>
    </row>
    <row r="5" spans="1:14" x14ac:dyDescent="0.35">
      <c r="A5" s="247" t="s">
        <v>122</v>
      </c>
      <c r="B5" s="282">
        <v>398658</v>
      </c>
      <c r="C5" s="282">
        <v>219929334</v>
      </c>
      <c r="D5" s="282">
        <v>203095</v>
      </c>
      <c r="E5" s="282">
        <v>125283592</v>
      </c>
      <c r="F5" s="282">
        <f t="shared" si="0"/>
        <v>601753</v>
      </c>
      <c r="G5" s="282">
        <f t="shared" si="0"/>
        <v>345212926</v>
      </c>
      <c r="H5" s="285">
        <v>17.067</v>
      </c>
      <c r="I5" s="286">
        <v>13.587999999999999</v>
      </c>
      <c r="J5" s="578"/>
      <c r="K5" s="579"/>
      <c r="L5" s="579"/>
    </row>
    <row r="6" spans="1:14" x14ac:dyDescent="0.35">
      <c r="A6" s="247" t="s">
        <v>123</v>
      </c>
      <c r="B6" s="282">
        <v>7319</v>
      </c>
      <c r="C6" s="282">
        <v>2496542</v>
      </c>
      <c r="D6" s="282">
        <v>36606</v>
      </c>
      <c r="E6" s="282">
        <v>14172514</v>
      </c>
      <c r="F6" s="282">
        <f t="shared" si="0"/>
        <v>43925</v>
      </c>
      <c r="G6" s="282">
        <f t="shared" si="0"/>
        <v>16669056</v>
      </c>
      <c r="H6" s="285">
        <v>17.067</v>
      </c>
      <c r="I6" s="286">
        <v>13.587999999999999</v>
      </c>
      <c r="J6" s="578"/>
      <c r="K6" s="579"/>
      <c r="L6" s="579"/>
    </row>
    <row r="7" spans="1:14" x14ac:dyDescent="0.35">
      <c r="A7" s="247" t="s">
        <v>124</v>
      </c>
      <c r="B7" s="282">
        <v>62310</v>
      </c>
      <c r="C7" s="282">
        <v>33781979</v>
      </c>
      <c r="D7" s="282">
        <v>236450</v>
      </c>
      <c r="E7" s="282">
        <v>123047277</v>
      </c>
      <c r="F7" s="282">
        <f t="shared" si="0"/>
        <v>298760</v>
      </c>
      <c r="G7" s="282">
        <f t="shared" si="0"/>
        <v>156829256</v>
      </c>
      <c r="H7" s="285">
        <v>17.067</v>
      </c>
      <c r="I7" s="286">
        <v>13.587999999999999</v>
      </c>
      <c r="J7" s="578"/>
      <c r="K7" s="579"/>
      <c r="L7" s="579"/>
    </row>
    <row r="8" spans="1:14" ht="15" thickBot="1" x14ac:dyDescent="0.4">
      <c r="A8" s="247" t="s">
        <v>125</v>
      </c>
      <c r="B8" s="282">
        <v>113813</v>
      </c>
      <c r="C8" s="282">
        <v>75350067.099999994</v>
      </c>
      <c r="D8" s="282">
        <v>37889</v>
      </c>
      <c r="E8" s="282">
        <v>25504189.699999999</v>
      </c>
      <c r="F8" s="282">
        <f t="shared" si="0"/>
        <v>151702</v>
      </c>
      <c r="G8" s="282">
        <f t="shared" si="0"/>
        <v>100854256.8</v>
      </c>
      <c r="H8" s="285">
        <v>14.564</v>
      </c>
      <c r="I8" s="286">
        <v>11.678000000000001</v>
      </c>
      <c r="J8" s="578"/>
      <c r="K8" s="579"/>
      <c r="L8" s="579"/>
    </row>
    <row r="9" spans="1:14" ht="15" thickBot="1" x14ac:dyDescent="0.4">
      <c r="A9" s="363" t="s">
        <v>126</v>
      </c>
      <c r="B9" s="360">
        <v>586516</v>
      </c>
      <c r="C9" s="360">
        <v>357791116</v>
      </c>
      <c r="D9" s="360">
        <v>410202</v>
      </c>
      <c r="E9" s="360">
        <v>278158202</v>
      </c>
      <c r="F9" s="360">
        <f>B9+D9</f>
        <v>996718</v>
      </c>
      <c r="G9" s="361">
        <f t="shared" si="0"/>
        <v>635949318</v>
      </c>
      <c r="H9" s="285">
        <v>15.994999999999999</v>
      </c>
      <c r="I9" s="286">
        <v>13.718</v>
      </c>
      <c r="J9" s="578"/>
      <c r="K9" s="579"/>
      <c r="L9" s="579"/>
    </row>
    <row r="10" spans="1:14" x14ac:dyDescent="0.35">
      <c r="A10" s="249" t="s">
        <v>127</v>
      </c>
      <c r="B10" s="287">
        <v>585360</v>
      </c>
      <c r="C10" s="287">
        <v>356930808</v>
      </c>
      <c r="D10" s="287">
        <v>399509</v>
      </c>
      <c r="E10" s="287">
        <v>270048942</v>
      </c>
      <c r="F10" s="287">
        <f t="shared" ref="F10:F11" si="1">B10+D10</f>
        <v>984869</v>
      </c>
      <c r="G10" s="287">
        <f t="shared" si="0"/>
        <v>626979750</v>
      </c>
      <c r="H10" s="285">
        <v>15.994999999999999</v>
      </c>
      <c r="I10" s="286">
        <v>13.718</v>
      </c>
      <c r="J10" s="578"/>
      <c r="K10" s="579"/>
      <c r="L10" s="579"/>
    </row>
    <row r="11" spans="1:14" ht="15" thickBot="1" x14ac:dyDescent="0.4">
      <c r="A11" s="249" t="s">
        <v>128</v>
      </c>
      <c r="B11" s="287">
        <v>1156</v>
      </c>
      <c r="C11" s="287">
        <v>860308</v>
      </c>
      <c r="D11" s="287">
        <v>10693</v>
      </c>
      <c r="E11" s="287">
        <v>8109260</v>
      </c>
      <c r="F11" s="287">
        <f t="shared" si="1"/>
        <v>11849</v>
      </c>
      <c r="G11" s="287">
        <f t="shared" si="0"/>
        <v>8969568</v>
      </c>
      <c r="H11" s="285">
        <v>15.994999999999999</v>
      </c>
      <c r="I11" s="286">
        <v>13.718</v>
      </c>
      <c r="J11" s="578"/>
      <c r="K11" s="579"/>
      <c r="L11" s="579"/>
    </row>
    <row r="12" spans="1:14" ht="15" thickBot="1" x14ac:dyDescent="0.4">
      <c r="A12" s="363" t="s">
        <v>94</v>
      </c>
      <c r="B12" s="360">
        <v>10883</v>
      </c>
      <c r="C12" s="360">
        <v>5901129</v>
      </c>
      <c r="D12" s="360">
        <v>6545</v>
      </c>
      <c r="E12" s="360">
        <v>4611774</v>
      </c>
      <c r="F12" s="360">
        <f t="shared" si="0"/>
        <v>17428</v>
      </c>
      <c r="G12" s="361">
        <f t="shared" si="0"/>
        <v>10512903</v>
      </c>
      <c r="H12" s="285">
        <v>14.347</v>
      </c>
      <c r="I12" s="286">
        <v>12.914999999999999</v>
      </c>
      <c r="J12" s="578"/>
      <c r="K12" s="579"/>
      <c r="L12" s="579"/>
    </row>
    <row r="13" spans="1:14" ht="15" thickBot="1" x14ac:dyDescent="0.4">
      <c r="A13" s="249" t="s">
        <v>120</v>
      </c>
      <c r="B13" s="287">
        <v>10883</v>
      </c>
      <c r="C13" s="287">
        <v>5901129</v>
      </c>
      <c r="D13" s="287">
        <v>6545</v>
      </c>
      <c r="E13" s="287">
        <v>4611774</v>
      </c>
      <c r="F13" s="287">
        <f t="shared" si="0"/>
        <v>17428</v>
      </c>
      <c r="G13" s="287">
        <f t="shared" si="0"/>
        <v>10512903</v>
      </c>
      <c r="H13" s="288">
        <v>14.347</v>
      </c>
      <c r="I13" s="289">
        <v>12.914999999999999</v>
      </c>
      <c r="J13" s="578"/>
      <c r="K13" s="579"/>
      <c r="L13" s="579"/>
    </row>
    <row r="14" spans="1:14" ht="15" thickBot="1" x14ac:dyDescent="0.4">
      <c r="A14" s="436" t="s">
        <v>3</v>
      </c>
      <c r="B14" s="437">
        <v>134300</v>
      </c>
      <c r="C14" s="437">
        <v>87440078</v>
      </c>
      <c r="D14" s="437">
        <v>132157</v>
      </c>
      <c r="E14" s="437">
        <v>81443677</v>
      </c>
      <c r="F14" s="438">
        <f t="shared" si="0"/>
        <v>266457</v>
      </c>
      <c r="G14" s="438">
        <f t="shared" si="0"/>
        <v>168883755</v>
      </c>
      <c r="H14" s="376">
        <v>16.126153846153848</v>
      </c>
      <c r="I14" s="377">
        <v>13.377538461538458</v>
      </c>
      <c r="J14" s="578">
        <f>G14/G2</f>
        <v>4.5493138740406378E-2</v>
      </c>
      <c r="K14" s="580">
        <f>F14/F2</f>
        <v>9.7185222252697559E-2</v>
      </c>
      <c r="L14" s="580">
        <f>E14/G14</f>
        <v>0.48224695738201701</v>
      </c>
    </row>
    <row r="15" spans="1:14" ht="15" thickBot="1" x14ac:dyDescent="0.4">
      <c r="A15" s="362" t="s">
        <v>121</v>
      </c>
      <c r="B15" s="364">
        <v>63690</v>
      </c>
      <c r="C15" s="364">
        <v>39850359</v>
      </c>
      <c r="D15" s="364">
        <v>65900</v>
      </c>
      <c r="E15" s="364">
        <v>37587126</v>
      </c>
      <c r="F15" s="365">
        <f t="shared" si="0"/>
        <v>129590</v>
      </c>
      <c r="G15" s="366">
        <f t="shared" si="0"/>
        <v>77437485</v>
      </c>
      <c r="H15" s="292">
        <v>16.709428571428571</v>
      </c>
      <c r="I15" s="293">
        <v>13.315142857142856</v>
      </c>
      <c r="J15" s="578"/>
      <c r="K15" s="580"/>
      <c r="L15" s="580"/>
    </row>
    <row r="16" spans="1:14" x14ac:dyDescent="0.35">
      <c r="A16" s="247" t="s">
        <v>122</v>
      </c>
      <c r="B16" s="282">
        <v>32833</v>
      </c>
      <c r="C16" s="282">
        <v>16966607</v>
      </c>
      <c r="D16" s="282">
        <v>24844</v>
      </c>
      <c r="E16" s="282">
        <v>12733879</v>
      </c>
      <c r="F16" s="294">
        <f t="shared" si="0"/>
        <v>57677</v>
      </c>
      <c r="G16" s="294">
        <f t="shared" si="0"/>
        <v>29700486</v>
      </c>
      <c r="H16" s="285">
        <v>17.067</v>
      </c>
      <c r="I16" s="286">
        <v>13.587999999999999</v>
      </c>
      <c r="J16" s="578"/>
      <c r="K16" s="580"/>
      <c r="L16" s="580"/>
    </row>
    <row r="17" spans="1:12" x14ac:dyDescent="0.35">
      <c r="A17" s="247" t="s">
        <v>123</v>
      </c>
      <c r="B17" s="282">
        <v>397</v>
      </c>
      <c r="C17" s="282">
        <v>155738</v>
      </c>
      <c r="D17" s="282">
        <v>2337</v>
      </c>
      <c r="E17" s="282">
        <v>879473</v>
      </c>
      <c r="F17" s="294">
        <f t="shared" si="0"/>
        <v>2734</v>
      </c>
      <c r="G17" s="294">
        <f t="shared" si="0"/>
        <v>1035211</v>
      </c>
      <c r="H17" s="285">
        <v>17.067</v>
      </c>
      <c r="I17" s="286">
        <v>13.587999999999999</v>
      </c>
      <c r="J17" s="578"/>
      <c r="K17" s="580"/>
      <c r="L17" s="580"/>
    </row>
    <row r="18" spans="1:12" x14ac:dyDescent="0.35">
      <c r="A18" s="247" t="s">
        <v>124</v>
      </c>
      <c r="B18" s="282">
        <v>8288</v>
      </c>
      <c r="C18" s="282">
        <v>5147438</v>
      </c>
      <c r="D18" s="282">
        <v>23286</v>
      </c>
      <c r="E18" s="282">
        <v>13637534</v>
      </c>
      <c r="F18" s="294">
        <f t="shared" si="0"/>
        <v>31574</v>
      </c>
      <c r="G18" s="294">
        <f t="shared" si="0"/>
        <v>18784972</v>
      </c>
      <c r="H18" s="285">
        <v>17.067</v>
      </c>
      <c r="I18" s="286">
        <v>13.587999999999999</v>
      </c>
      <c r="J18" s="578"/>
      <c r="K18" s="580"/>
      <c r="L18" s="580"/>
    </row>
    <row r="19" spans="1:12" ht="15" thickBot="1" x14ac:dyDescent="0.4">
      <c r="A19" s="247" t="s">
        <v>125</v>
      </c>
      <c r="B19" s="282">
        <v>22172</v>
      </c>
      <c r="C19" s="282">
        <v>17580576</v>
      </c>
      <c r="D19" s="282">
        <v>15433</v>
      </c>
      <c r="E19" s="282">
        <v>10336240</v>
      </c>
      <c r="F19" s="294">
        <f t="shared" si="0"/>
        <v>37605</v>
      </c>
      <c r="G19" s="294">
        <f t="shared" si="0"/>
        <v>27916816</v>
      </c>
      <c r="H19" s="285">
        <v>14.564</v>
      </c>
      <c r="I19" s="286">
        <v>11.678000000000001</v>
      </c>
      <c r="J19" s="578"/>
      <c r="K19" s="580"/>
      <c r="L19" s="580"/>
    </row>
    <row r="20" spans="1:12" ht="15" thickBot="1" x14ac:dyDescent="0.4">
      <c r="A20" s="362" t="s">
        <v>126</v>
      </c>
      <c r="B20" s="364">
        <v>67914</v>
      </c>
      <c r="C20" s="364">
        <v>45861068</v>
      </c>
      <c r="D20" s="364">
        <v>64779</v>
      </c>
      <c r="E20" s="364">
        <v>42806635</v>
      </c>
      <c r="F20" s="365">
        <f t="shared" ref="F20:G31" si="2">B20+D20</f>
        <v>132693</v>
      </c>
      <c r="G20" s="366">
        <f t="shared" si="2"/>
        <v>88667703</v>
      </c>
      <c r="H20" s="292">
        <v>15.994999999999999</v>
      </c>
      <c r="I20" s="293">
        <v>13.718</v>
      </c>
      <c r="J20" s="578"/>
      <c r="K20" s="580"/>
      <c r="L20" s="580"/>
    </row>
    <row r="21" spans="1:12" x14ac:dyDescent="0.35">
      <c r="A21" s="248" t="s">
        <v>127</v>
      </c>
      <c r="B21" s="282">
        <v>67890</v>
      </c>
      <c r="C21" s="282">
        <v>45838445</v>
      </c>
      <c r="D21" s="282">
        <v>64668</v>
      </c>
      <c r="E21" s="282">
        <v>42694155</v>
      </c>
      <c r="F21" s="294">
        <f t="shared" si="2"/>
        <v>132558</v>
      </c>
      <c r="G21" s="294">
        <f t="shared" si="2"/>
        <v>88532600</v>
      </c>
      <c r="H21" s="285">
        <v>15.994999999999999</v>
      </c>
      <c r="I21" s="286">
        <v>13.718</v>
      </c>
      <c r="J21" s="578"/>
      <c r="K21" s="580"/>
      <c r="L21" s="580"/>
    </row>
    <row r="22" spans="1:12" ht="15" thickBot="1" x14ac:dyDescent="0.4">
      <c r="A22" s="248" t="s">
        <v>128</v>
      </c>
      <c r="B22" s="282">
        <v>24</v>
      </c>
      <c r="C22" s="282">
        <v>22623</v>
      </c>
      <c r="D22" s="282">
        <v>111</v>
      </c>
      <c r="E22" s="282">
        <v>112480</v>
      </c>
      <c r="F22" s="294">
        <f t="shared" si="2"/>
        <v>135</v>
      </c>
      <c r="G22" s="294">
        <f t="shared" si="2"/>
        <v>135103</v>
      </c>
      <c r="H22" s="285">
        <v>15.994999999999999</v>
      </c>
      <c r="I22" s="286">
        <v>13.718</v>
      </c>
      <c r="J22" s="578"/>
      <c r="K22" s="580"/>
      <c r="L22" s="580"/>
    </row>
    <row r="23" spans="1:12" ht="15" thickBot="1" x14ac:dyDescent="0.4">
      <c r="A23" s="363" t="s">
        <v>94</v>
      </c>
      <c r="B23" s="364">
        <v>2696</v>
      </c>
      <c r="C23" s="364">
        <v>1728651</v>
      </c>
      <c r="D23" s="364">
        <v>1478</v>
      </c>
      <c r="E23" s="364">
        <v>1049916</v>
      </c>
      <c r="F23" s="365">
        <f t="shared" si="2"/>
        <v>4174</v>
      </c>
      <c r="G23" s="366">
        <f t="shared" si="2"/>
        <v>2778567</v>
      </c>
      <c r="H23" s="292">
        <v>14.347</v>
      </c>
      <c r="I23" s="293">
        <v>12.914999999999999</v>
      </c>
      <c r="J23" s="578"/>
      <c r="K23" s="580"/>
      <c r="L23" s="580"/>
    </row>
    <row r="24" spans="1:12" ht="15" thickBot="1" x14ac:dyDescent="0.4">
      <c r="A24" s="249" t="s">
        <v>120</v>
      </c>
      <c r="B24" s="287">
        <v>2696</v>
      </c>
      <c r="C24" s="287">
        <v>1728651</v>
      </c>
      <c r="D24" s="287">
        <v>1478</v>
      </c>
      <c r="E24" s="287">
        <v>1049916</v>
      </c>
      <c r="F24" s="296">
        <f t="shared" si="2"/>
        <v>4174</v>
      </c>
      <c r="G24" s="296">
        <f t="shared" si="2"/>
        <v>2778567</v>
      </c>
      <c r="H24" s="285">
        <v>14.347</v>
      </c>
      <c r="I24" s="286">
        <v>12.914999999999999</v>
      </c>
      <c r="J24" s="578"/>
      <c r="K24" s="580"/>
      <c r="L24" s="580"/>
    </row>
    <row r="25" spans="1:12" ht="15" thickBot="1" x14ac:dyDescent="0.4">
      <c r="A25" s="436" t="s">
        <v>105</v>
      </c>
      <c r="B25" s="437">
        <v>142881</v>
      </c>
      <c r="C25" s="437">
        <v>141151922.40000001</v>
      </c>
      <c r="D25" s="437">
        <v>153377</v>
      </c>
      <c r="E25" s="437">
        <v>239314946.59999999</v>
      </c>
      <c r="F25" s="438">
        <f t="shared" si="2"/>
        <v>296258</v>
      </c>
      <c r="G25" s="441">
        <f t="shared" si="2"/>
        <v>380466869</v>
      </c>
      <c r="H25" s="379">
        <v>16.047914285714281</v>
      </c>
      <c r="I25" s="378">
        <v>13.046142857142859</v>
      </c>
      <c r="J25" s="578">
        <f>G25/G2</f>
        <v>0.10248843683955877</v>
      </c>
      <c r="K25" s="580">
        <f>F25/F2</f>
        <v>0.10805458131758472</v>
      </c>
      <c r="L25" s="580">
        <f>E25/G25</f>
        <v>0.62900338005515011</v>
      </c>
    </row>
    <row r="26" spans="1:12" ht="15" thickBot="1" x14ac:dyDescent="0.4">
      <c r="A26" s="363" t="s">
        <v>121</v>
      </c>
      <c r="B26" s="364">
        <v>66049</v>
      </c>
      <c r="C26" s="364">
        <v>62254443.399999999</v>
      </c>
      <c r="D26" s="364">
        <v>80175</v>
      </c>
      <c r="E26" s="364">
        <v>129455411.59999999</v>
      </c>
      <c r="F26" s="365">
        <f t="shared" si="2"/>
        <v>146224</v>
      </c>
      <c r="G26" s="366">
        <f t="shared" si="2"/>
        <v>191709855</v>
      </c>
      <c r="H26" s="298">
        <v>16.673599999999997</v>
      </c>
      <c r="I26" s="293">
        <v>13.019</v>
      </c>
      <c r="J26" s="578"/>
      <c r="K26" s="580"/>
      <c r="L26" s="580"/>
    </row>
    <row r="27" spans="1:12" x14ac:dyDescent="0.35">
      <c r="A27" s="249" t="s">
        <v>122</v>
      </c>
      <c r="B27" s="287">
        <v>44854</v>
      </c>
      <c r="C27" s="287">
        <v>27170066</v>
      </c>
      <c r="D27" s="287">
        <v>28613</v>
      </c>
      <c r="E27" s="287">
        <v>26018312</v>
      </c>
      <c r="F27" s="296">
        <f t="shared" si="2"/>
        <v>73467</v>
      </c>
      <c r="G27" s="299">
        <f t="shared" si="2"/>
        <v>53188378</v>
      </c>
      <c r="H27" s="300">
        <v>16.959</v>
      </c>
      <c r="I27" s="286">
        <v>13.185</v>
      </c>
      <c r="J27" s="578"/>
      <c r="K27" s="580"/>
      <c r="L27" s="580"/>
    </row>
    <row r="28" spans="1:12" x14ac:dyDescent="0.35">
      <c r="A28" s="249" t="s">
        <v>123</v>
      </c>
      <c r="B28" s="287">
        <v>705</v>
      </c>
      <c r="C28" s="287">
        <v>842916</v>
      </c>
      <c r="D28" s="287">
        <v>4787</v>
      </c>
      <c r="E28" s="287">
        <v>3791924</v>
      </c>
      <c r="F28" s="296">
        <f t="shared" si="2"/>
        <v>5492</v>
      </c>
      <c r="G28" s="299">
        <f t="shared" si="2"/>
        <v>4634840</v>
      </c>
      <c r="H28" s="300">
        <v>16.959</v>
      </c>
      <c r="I28" s="286">
        <v>13.185</v>
      </c>
      <c r="J28" s="578"/>
      <c r="K28" s="580"/>
      <c r="L28" s="580"/>
    </row>
    <row r="29" spans="1:12" x14ac:dyDescent="0.35">
      <c r="A29" s="249" t="s">
        <v>124</v>
      </c>
      <c r="B29" s="287">
        <v>8387</v>
      </c>
      <c r="C29" s="287">
        <v>12922220</v>
      </c>
      <c r="D29" s="287">
        <v>37828</v>
      </c>
      <c r="E29" s="287">
        <v>69587831</v>
      </c>
      <c r="F29" s="296">
        <f t="shared" si="2"/>
        <v>46215</v>
      </c>
      <c r="G29" s="299">
        <f t="shared" si="2"/>
        <v>82510051</v>
      </c>
      <c r="H29" s="300">
        <v>16.959</v>
      </c>
      <c r="I29" s="286">
        <v>13.185</v>
      </c>
      <c r="J29" s="578"/>
      <c r="K29" s="580"/>
      <c r="L29" s="580"/>
    </row>
    <row r="30" spans="1:12" ht="15" thickBot="1" x14ac:dyDescent="0.4">
      <c r="A30" s="249" t="s">
        <v>125</v>
      </c>
      <c r="B30" s="287">
        <v>12103</v>
      </c>
      <c r="C30" s="287">
        <v>21319241.399999999</v>
      </c>
      <c r="D30" s="287">
        <v>8947</v>
      </c>
      <c r="E30" s="287">
        <v>30057344.600000001</v>
      </c>
      <c r="F30" s="296">
        <f t="shared" si="2"/>
        <v>21050</v>
      </c>
      <c r="G30" s="299">
        <f t="shared" si="2"/>
        <v>51376586</v>
      </c>
      <c r="H30" s="300">
        <v>15.532</v>
      </c>
      <c r="I30" s="286">
        <v>12.355</v>
      </c>
      <c r="J30" s="578"/>
      <c r="K30" s="580"/>
      <c r="L30" s="580"/>
    </row>
    <row r="31" spans="1:12" ht="15" thickBot="1" x14ac:dyDescent="0.4">
      <c r="A31" s="363" t="s">
        <v>126</v>
      </c>
      <c r="B31" s="369">
        <v>75441</v>
      </c>
      <c r="C31" s="369">
        <v>78550708</v>
      </c>
      <c r="D31" s="369">
        <v>72636</v>
      </c>
      <c r="E31" s="369">
        <v>109662338</v>
      </c>
      <c r="F31" s="370">
        <f t="shared" si="2"/>
        <v>148077</v>
      </c>
      <c r="G31" s="371">
        <f t="shared" si="2"/>
        <v>188213046</v>
      </c>
      <c r="H31" s="300">
        <v>15.647</v>
      </c>
      <c r="I31" s="286">
        <v>13.166</v>
      </c>
      <c r="J31" s="578"/>
      <c r="K31" s="580"/>
      <c r="L31" s="580"/>
    </row>
    <row r="32" spans="1:12" x14ac:dyDescent="0.35">
      <c r="A32" s="249" t="s">
        <v>127</v>
      </c>
      <c r="B32" s="287">
        <v>75276</v>
      </c>
      <c r="C32" s="287">
        <v>78443775</v>
      </c>
      <c r="D32" s="287">
        <v>71246</v>
      </c>
      <c r="E32" s="287">
        <v>107903533</v>
      </c>
      <c r="F32" s="296">
        <f t="shared" ref="F32:G47" si="3">B32+D32</f>
        <v>146522</v>
      </c>
      <c r="G32" s="299">
        <f t="shared" si="3"/>
        <v>186347308</v>
      </c>
      <c r="H32" s="300">
        <v>15.647</v>
      </c>
      <c r="I32" s="286">
        <v>13.166</v>
      </c>
      <c r="J32" s="578"/>
      <c r="K32" s="580"/>
      <c r="L32" s="580"/>
    </row>
    <row r="33" spans="1:12" ht="15" thickBot="1" x14ac:dyDescent="0.4">
      <c r="A33" s="249" t="s">
        <v>128</v>
      </c>
      <c r="B33" s="287">
        <v>165</v>
      </c>
      <c r="C33" s="287">
        <v>106933</v>
      </c>
      <c r="D33" s="287">
        <v>1390</v>
      </c>
      <c r="E33" s="287">
        <v>1758805</v>
      </c>
      <c r="F33" s="296">
        <f>B33+D33</f>
        <v>1555</v>
      </c>
      <c r="G33" s="299">
        <f t="shared" si="3"/>
        <v>1865738</v>
      </c>
      <c r="H33" s="300">
        <v>15.647</v>
      </c>
      <c r="I33" s="286">
        <v>13.166</v>
      </c>
      <c r="J33" s="578"/>
      <c r="K33" s="580"/>
      <c r="L33" s="580"/>
    </row>
    <row r="34" spans="1:12" ht="15" thickBot="1" x14ac:dyDescent="0.4">
      <c r="A34" s="363" t="s">
        <v>94</v>
      </c>
      <c r="B34" s="369">
        <v>1391</v>
      </c>
      <c r="C34" s="369">
        <v>346771</v>
      </c>
      <c r="D34" s="369">
        <v>566</v>
      </c>
      <c r="E34" s="369">
        <v>197197</v>
      </c>
      <c r="F34" s="370">
        <f t="shared" si="3"/>
        <v>1957</v>
      </c>
      <c r="G34" s="371">
        <f t="shared" si="3"/>
        <v>543968</v>
      </c>
      <c r="H34" s="300">
        <v>14.347</v>
      </c>
      <c r="I34" s="286">
        <v>12.914999999999997</v>
      </c>
      <c r="J34" s="578"/>
      <c r="K34" s="580"/>
      <c r="L34" s="580"/>
    </row>
    <row r="35" spans="1:12" ht="15" thickBot="1" x14ac:dyDescent="0.4">
      <c r="A35" s="249" t="s">
        <v>120</v>
      </c>
      <c r="B35" s="287">
        <v>1391</v>
      </c>
      <c r="C35" s="287">
        <v>346771</v>
      </c>
      <c r="D35" s="287">
        <v>566</v>
      </c>
      <c r="E35" s="287">
        <v>197197</v>
      </c>
      <c r="F35" s="296">
        <f t="shared" si="3"/>
        <v>1957</v>
      </c>
      <c r="G35" s="299">
        <f t="shared" si="3"/>
        <v>543968</v>
      </c>
      <c r="H35" s="300">
        <v>14.347</v>
      </c>
      <c r="I35" s="286">
        <v>12.914999999999997</v>
      </c>
      <c r="J35" s="578"/>
      <c r="K35" s="580"/>
      <c r="L35" s="580"/>
    </row>
    <row r="36" spans="1:12" ht="15" thickBot="1" x14ac:dyDescent="0.4">
      <c r="A36" s="436" t="s">
        <v>106</v>
      </c>
      <c r="B36" s="437">
        <v>18105</v>
      </c>
      <c r="C36" s="437">
        <v>150684749</v>
      </c>
      <c r="D36" s="437">
        <v>26857</v>
      </c>
      <c r="E36" s="437">
        <v>402627310.80000001</v>
      </c>
      <c r="F36" s="438">
        <f t="shared" si="3"/>
        <v>44962</v>
      </c>
      <c r="G36" s="441">
        <f t="shared" si="3"/>
        <v>553312059.79999995</v>
      </c>
      <c r="H36" s="380">
        <v>16.558562499999997</v>
      </c>
      <c r="I36" s="381">
        <v>13.699531249999994</v>
      </c>
      <c r="J36" s="578">
        <f>G36/G2</f>
        <v>0.14904868916031283</v>
      </c>
      <c r="K36" s="580">
        <f>F36/F2</f>
        <v>1.6399051114910801E-2</v>
      </c>
      <c r="L36" s="580">
        <f>E36/G36</f>
        <v>0.72766769433063427</v>
      </c>
    </row>
    <row r="37" spans="1:12" ht="15" thickBot="1" x14ac:dyDescent="0.4">
      <c r="A37" s="363" t="s">
        <v>121</v>
      </c>
      <c r="B37" s="364">
        <v>14351</v>
      </c>
      <c r="C37" s="364">
        <v>100985572</v>
      </c>
      <c r="D37" s="364">
        <v>18010</v>
      </c>
      <c r="E37" s="364">
        <v>224175982.80000001</v>
      </c>
      <c r="F37" s="365">
        <f t="shared" si="3"/>
        <v>32361</v>
      </c>
      <c r="G37" s="366">
        <f t="shared" si="3"/>
        <v>325161554.80000001</v>
      </c>
      <c r="H37" s="301">
        <v>17.078062499999998</v>
      </c>
      <c r="I37" s="302">
        <v>14.017125</v>
      </c>
      <c r="J37" s="578"/>
      <c r="K37" s="580"/>
      <c r="L37" s="580"/>
    </row>
    <row r="38" spans="1:12" x14ac:dyDescent="0.35">
      <c r="A38" s="249" t="s">
        <v>122</v>
      </c>
      <c r="B38" s="287">
        <v>13740</v>
      </c>
      <c r="C38" s="287">
        <v>87725031</v>
      </c>
      <c r="D38" s="287">
        <v>14568</v>
      </c>
      <c r="E38" s="287">
        <v>140159237</v>
      </c>
      <c r="F38" s="296">
        <f t="shared" si="3"/>
        <v>28308</v>
      </c>
      <c r="G38" s="296">
        <f t="shared" si="3"/>
        <v>227884268</v>
      </c>
      <c r="H38" s="303">
        <v>16.959</v>
      </c>
      <c r="I38" s="304">
        <v>13.185</v>
      </c>
      <c r="J38" s="578"/>
      <c r="K38" s="580"/>
      <c r="L38" s="580"/>
    </row>
    <row r="39" spans="1:12" x14ac:dyDescent="0.35">
      <c r="A39" s="249" t="s">
        <v>123</v>
      </c>
      <c r="B39" s="287">
        <v>204</v>
      </c>
      <c r="C39" s="287">
        <v>3428065</v>
      </c>
      <c r="D39" s="287">
        <v>1762</v>
      </c>
      <c r="E39" s="287">
        <v>21490242</v>
      </c>
      <c r="F39" s="296">
        <f t="shared" si="3"/>
        <v>1966</v>
      </c>
      <c r="G39" s="296">
        <f t="shared" si="3"/>
        <v>24918307</v>
      </c>
      <c r="H39" s="303">
        <v>17.23114285714286</v>
      </c>
      <c r="I39" s="304">
        <v>13.767857142857144</v>
      </c>
      <c r="J39" s="578"/>
      <c r="K39" s="580"/>
      <c r="L39" s="580"/>
    </row>
    <row r="40" spans="1:12" x14ac:dyDescent="0.35">
      <c r="A40" s="249" t="s">
        <v>124</v>
      </c>
      <c r="B40" s="287">
        <v>143</v>
      </c>
      <c r="C40" s="287">
        <v>3303147</v>
      </c>
      <c r="D40" s="287">
        <v>953</v>
      </c>
      <c r="E40" s="287">
        <v>35999117</v>
      </c>
      <c r="F40" s="296">
        <f t="shared" si="3"/>
        <v>1096</v>
      </c>
      <c r="G40" s="296">
        <f t="shared" si="3"/>
        <v>39302264</v>
      </c>
      <c r="H40" s="303">
        <v>17.3445</v>
      </c>
      <c r="I40" s="304">
        <v>14.666500000000001</v>
      </c>
      <c r="J40" s="578"/>
      <c r="K40" s="580"/>
      <c r="L40" s="580"/>
    </row>
    <row r="41" spans="1:12" ht="15" thickBot="1" x14ac:dyDescent="0.4">
      <c r="A41" s="249" t="s">
        <v>125</v>
      </c>
      <c r="B41" s="287">
        <v>264</v>
      </c>
      <c r="C41" s="287">
        <v>6529329</v>
      </c>
      <c r="D41" s="287">
        <v>727</v>
      </c>
      <c r="E41" s="287">
        <v>26527386.800000001</v>
      </c>
      <c r="F41" s="296">
        <f t="shared" si="3"/>
        <v>991</v>
      </c>
      <c r="G41" s="296">
        <f t="shared" si="3"/>
        <v>33056715.800000001</v>
      </c>
      <c r="H41" s="303">
        <v>16.187999999999999</v>
      </c>
      <c r="I41" s="304">
        <v>14.839</v>
      </c>
      <c r="J41" s="578"/>
      <c r="K41" s="580"/>
      <c r="L41" s="580"/>
    </row>
    <row r="42" spans="1:12" ht="15" thickBot="1" x14ac:dyDescent="0.4">
      <c r="A42" s="363" t="s">
        <v>126</v>
      </c>
      <c r="B42" s="364">
        <v>2966</v>
      </c>
      <c r="C42" s="364">
        <v>46766033</v>
      </c>
      <c r="D42" s="364">
        <v>8308</v>
      </c>
      <c r="E42" s="364">
        <v>174041845</v>
      </c>
      <c r="F42" s="365">
        <f t="shared" si="3"/>
        <v>11274</v>
      </c>
      <c r="G42" s="366">
        <f t="shared" si="3"/>
        <v>220807878</v>
      </c>
      <c r="H42" s="305">
        <v>16.527727272727272</v>
      </c>
      <c r="I42" s="306">
        <v>13.901454545454545</v>
      </c>
      <c r="J42" s="578"/>
      <c r="K42" s="580"/>
      <c r="L42" s="580"/>
    </row>
    <row r="43" spans="1:12" x14ac:dyDescent="0.35">
      <c r="A43" s="249" t="s">
        <v>127</v>
      </c>
      <c r="B43" s="287">
        <v>2960</v>
      </c>
      <c r="C43" s="287">
        <v>46712465</v>
      </c>
      <c r="D43" s="287">
        <v>8236</v>
      </c>
      <c r="E43" s="287">
        <v>172673119</v>
      </c>
      <c r="F43" s="296">
        <f t="shared" si="3"/>
        <v>11196</v>
      </c>
      <c r="G43" s="296">
        <f t="shared" si="3"/>
        <v>219385584</v>
      </c>
      <c r="H43" s="303">
        <v>16.086600000000001</v>
      </c>
      <c r="I43" s="304">
        <v>13.4404</v>
      </c>
      <c r="J43" s="578"/>
      <c r="K43" s="580"/>
      <c r="L43" s="580"/>
    </row>
    <row r="44" spans="1:12" ht="15" thickBot="1" x14ac:dyDescent="0.4">
      <c r="A44" s="249" t="s">
        <v>128</v>
      </c>
      <c r="B44" s="287">
        <v>6</v>
      </c>
      <c r="C44" s="287">
        <v>53568</v>
      </c>
      <c r="D44" s="287">
        <v>72</v>
      </c>
      <c r="E44" s="287">
        <v>1368726</v>
      </c>
      <c r="F44" s="296">
        <f t="shared" si="3"/>
        <v>78</v>
      </c>
      <c r="G44" s="296">
        <f t="shared" si="3"/>
        <v>1422294</v>
      </c>
      <c r="H44" s="303">
        <v>16.895333333333337</v>
      </c>
      <c r="I44" s="304">
        <v>14.285666666666664</v>
      </c>
      <c r="J44" s="578"/>
      <c r="K44" s="580"/>
      <c r="L44" s="580"/>
    </row>
    <row r="45" spans="1:12" ht="15" thickBot="1" x14ac:dyDescent="0.4">
      <c r="A45" s="363" t="s">
        <v>94</v>
      </c>
      <c r="B45" s="364">
        <v>788</v>
      </c>
      <c r="C45" s="364">
        <v>2933144</v>
      </c>
      <c r="D45" s="364">
        <v>539</v>
      </c>
      <c r="E45" s="364">
        <v>4409483</v>
      </c>
      <c r="F45" s="365">
        <f t="shared" si="3"/>
        <v>1327</v>
      </c>
      <c r="G45" s="366">
        <f t="shared" si="3"/>
        <v>7342627</v>
      </c>
      <c r="H45" s="305">
        <v>14.964000000000002</v>
      </c>
      <c r="I45" s="306">
        <v>12.239000000000001</v>
      </c>
      <c r="J45" s="578"/>
      <c r="K45" s="580"/>
      <c r="L45" s="580"/>
    </row>
    <row r="46" spans="1:12" ht="15" thickBot="1" x14ac:dyDescent="0.4">
      <c r="A46" s="249" t="s">
        <v>120</v>
      </c>
      <c r="B46" s="287">
        <v>788</v>
      </c>
      <c r="C46" s="287">
        <v>2933144</v>
      </c>
      <c r="D46" s="287">
        <v>539</v>
      </c>
      <c r="E46" s="287">
        <v>4409483</v>
      </c>
      <c r="F46" s="296">
        <f t="shared" si="3"/>
        <v>1327</v>
      </c>
      <c r="G46" s="296">
        <f t="shared" si="3"/>
        <v>7342627</v>
      </c>
      <c r="H46" s="303">
        <v>14.964000000000002</v>
      </c>
      <c r="I46" s="304">
        <v>12.239000000000001</v>
      </c>
      <c r="J46" s="578"/>
      <c r="K46" s="580"/>
      <c r="L46" s="580"/>
    </row>
    <row r="47" spans="1:12" ht="15" thickBot="1" x14ac:dyDescent="0.4">
      <c r="A47" s="436" t="s">
        <v>92</v>
      </c>
      <c r="B47" s="437">
        <v>1322</v>
      </c>
      <c r="C47" s="437">
        <v>95936720</v>
      </c>
      <c r="D47" s="437">
        <v>6136</v>
      </c>
      <c r="E47" s="437">
        <v>1233749735</v>
      </c>
      <c r="F47" s="438">
        <f t="shared" si="3"/>
        <v>7458</v>
      </c>
      <c r="G47" s="441">
        <f t="shared" si="3"/>
        <v>1329686455</v>
      </c>
      <c r="H47" s="380">
        <v>16.998333333333331</v>
      </c>
      <c r="I47" s="381">
        <v>15.661041666666664</v>
      </c>
      <c r="J47" s="578">
        <f>G47/G2</f>
        <v>0.35818489693430916</v>
      </c>
      <c r="K47" s="583">
        <f>F47/F2</f>
        <v>2.7201664342112173E-3</v>
      </c>
      <c r="L47" s="583">
        <f>E47/G47</f>
        <v>0.92785011862063371</v>
      </c>
    </row>
    <row r="48" spans="1:12" ht="15" thickBot="1" x14ac:dyDescent="0.4">
      <c r="A48" s="363" t="s">
        <v>121</v>
      </c>
      <c r="B48" s="364">
        <v>984</v>
      </c>
      <c r="C48" s="364">
        <v>63027338</v>
      </c>
      <c r="D48" s="364">
        <v>3576</v>
      </c>
      <c r="E48" s="364">
        <v>719244449</v>
      </c>
      <c r="F48" s="365">
        <f t="shared" ref="F48:G63" si="4">B48+D48</f>
        <v>4560</v>
      </c>
      <c r="G48" s="366">
        <f t="shared" si="4"/>
        <v>782271787</v>
      </c>
      <c r="H48" s="307">
        <v>17.982374999999998</v>
      </c>
      <c r="I48" s="308">
        <v>16.4490625</v>
      </c>
      <c r="J48" s="578"/>
      <c r="K48" s="583"/>
      <c r="L48" s="583"/>
    </row>
    <row r="49" spans="1:12" x14ac:dyDescent="0.35">
      <c r="A49" s="249" t="s">
        <v>122</v>
      </c>
      <c r="B49" s="287">
        <v>806</v>
      </c>
      <c r="C49" s="287">
        <v>46504015</v>
      </c>
      <c r="D49" s="287">
        <v>2861</v>
      </c>
      <c r="E49" s="287">
        <v>536800069</v>
      </c>
      <c r="F49" s="291">
        <f t="shared" si="4"/>
        <v>3667</v>
      </c>
      <c r="G49" s="297">
        <f t="shared" si="4"/>
        <v>583304084</v>
      </c>
      <c r="H49" s="303">
        <v>18.864000000000001</v>
      </c>
      <c r="I49" s="304">
        <v>17.265000000000001</v>
      </c>
      <c r="J49" s="578"/>
      <c r="K49" s="583"/>
      <c r="L49" s="583"/>
    </row>
    <row r="50" spans="1:12" x14ac:dyDescent="0.35">
      <c r="A50" s="249" t="s">
        <v>123</v>
      </c>
      <c r="B50" s="287">
        <v>133</v>
      </c>
      <c r="C50" s="287">
        <v>7181251</v>
      </c>
      <c r="D50" s="287">
        <v>422</v>
      </c>
      <c r="E50" s="287">
        <v>72796685</v>
      </c>
      <c r="F50" s="291">
        <f t="shared" si="4"/>
        <v>555</v>
      </c>
      <c r="G50" s="297">
        <f t="shared" si="4"/>
        <v>79977936</v>
      </c>
      <c r="H50" s="303">
        <v>18.864000000000001</v>
      </c>
      <c r="I50" s="304">
        <v>17.265000000000001</v>
      </c>
      <c r="J50" s="578"/>
      <c r="K50" s="583"/>
      <c r="L50" s="583"/>
    </row>
    <row r="51" spans="1:12" x14ac:dyDescent="0.35">
      <c r="A51" s="249" t="s">
        <v>124</v>
      </c>
      <c r="B51" s="287">
        <v>16</v>
      </c>
      <c r="C51" s="287">
        <v>3303977</v>
      </c>
      <c r="D51" s="287">
        <v>75</v>
      </c>
      <c r="E51" s="287">
        <v>24433688</v>
      </c>
      <c r="F51" s="291">
        <f t="shared" si="4"/>
        <v>91</v>
      </c>
      <c r="G51" s="297">
        <f t="shared" si="4"/>
        <v>27737665</v>
      </c>
      <c r="H51" s="303">
        <v>17.73</v>
      </c>
      <c r="I51" s="304">
        <v>16.148</v>
      </c>
      <c r="J51" s="578"/>
      <c r="K51" s="583"/>
      <c r="L51" s="583"/>
    </row>
    <row r="52" spans="1:12" ht="15" thickBot="1" x14ac:dyDescent="0.4">
      <c r="A52" s="249" t="s">
        <v>125</v>
      </c>
      <c r="B52" s="287">
        <v>29</v>
      </c>
      <c r="C52" s="287">
        <v>6038095</v>
      </c>
      <c r="D52" s="287">
        <v>218</v>
      </c>
      <c r="E52" s="287">
        <v>85214007</v>
      </c>
      <c r="F52" s="291">
        <f t="shared" si="4"/>
        <v>247</v>
      </c>
      <c r="G52" s="297">
        <f t="shared" si="4"/>
        <v>91252102</v>
      </c>
      <c r="H52" s="303">
        <v>16.187999999999999</v>
      </c>
      <c r="I52" s="304">
        <v>14.839</v>
      </c>
      <c r="J52" s="578"/>
      <c r="K52" s="583"/>
      <c r="L52" s="583"/>
    </row>
    <row r="53" spans="1:12" ht="15" thickBot="1" x14ac:dyDescent="0.4">
      <c r="A53" s="363" t="s">
        <v>126</v>
      </c>
      <c r="B53" s="364">
        <v>333</v>
      </c>
      <c r="C53" s="364">
        <v>32034366</v>
      </c>
      <c r="D53" s="364">
        <v>2534</v>
      </c>
      <c r="E53" s="364">
        <v>501518232</v>
      </c>
      <c r="F53" s="365">
        <f t="shared" si="4"/>
        <v>2867</v>
      </c>
      <c r="G53" s="366">
        <f t="shared" si="4"/>
        <v>533552598</v>
      </c>
      <c r="H53" s="305">
        <v>17.584599999999998</v>
      </c>
      <c r="I53" s="306">
        <v>14.784000000000001</v>
      </c>
      <c r="J53" s="578"/>
      <c r="K53" s="583"/>
      <c r="L53" s="583"/>
    </row>
    <row r="54" spans="1:12" x14ac:dyDescent="0.35">
      <c r="A54" s="249" t="s">
        <v>127</v>
      </c>
      <c r="B54" s="287">
        <v>333</v>
      </c>
      <c r="C54" s="287">
        <v>32034366</v>
      </c>
      <c r="D54" s="287">
        <v>2522</v>
      </c>
      <c r="E54" s="287">
        <v>500321816</v>
      </c>
      <c r="F54" s="296">
        <f t="shared" si="4"/>
        <v>2855</v>
      </c>
      <c r="G54" s="299">
        <f t="shared" si="4"/>
        <v>532356182</v>
      </c>
      <c r="H54" s="303">
        <v>16.379666666666665</v>
      </c>
      <c r="I54" s="304">
        <v>13.623333333333335</v>
      </c>
      <c r="J54" s="578"/>
      <c r="K54" s="583"/>
      <c r="L54" s="583"/>
    </row>
    <row r="55" spans="1:12" ht="15" thickBot="1" x14ac:dyDescent="0.4">
      <c r="A55" s="249" t="s">
        <v>128</v>
      </c>
      <c r="B55" s="287">
        <v>0</v>
      </c>
      <c r="C55" s="287">
        <v>0</v>
      </c>
      <c r="D55" s="287">
        <v>12</v>
      </c>
      <c r="E55" s="287">
        <v>1196416</v>
      </c>
      <c r="F55" s="296">
        <f t="shared" si="4"/>
        <v>12</v>
      </c>
      <c r="G55" s="299">
        <f t="shared" si="4"/>
        <v>1196416</v>
      </c>
      <c r="H55" s="303">
        <v>19.391999999999999</v>
      </c>
      <c r="I55" s="304">
        <v>16.524999999999999</v>
      </c>
      <c r="J55" s="578"/>
      <c r="K55" s="583"/>
      <c r="L55" s="583"/>
    </row>
    <row r="56" spans="1:12" ht="15" thickBot="1" x14ac:dyDescent="0.4">
      <c r="A56" s="363" t="s">
        <v>94</v>
      </c>
      <c r="B56" s="364">
        <v>5</v>
      </c>
      <c r="C56" s="364">
        <v>875016</v>
      </c>
      <c r="D56" s="364">
        <v>26</v>
      </c>
      <c r="E56" s="364">
        <v>12987054</v>
      </c>
      <c r="F56" s="365">
        <f t="shared" si="4"/>
        <v>31</v>
      </c>
      <c r="G56" s="366">
        <f t="shared" si="4"/>
        <v>13862070</v>
      </c>
      <c r="H56" s="305">
        <v>10.773000000000001</v>
      </c>
      <c r="I56" s="306">
        <v>12.92</v>
      </c>
      <c r="J56" s="578"/>
      <c r="K56" s="583"/>
      <c r="L56" s="583"/>
    </row>
    <row r="57" spans="1:12" ht="15" thickBot="1" x14ac:dyDescent="0.4">
      <c r="A57" s="249" t="s">
        <v>120</v>
      </c>
      <c r="B57" s="287">
        <v>5</v>
      </c>
      <c r="C57" s="287">
        <v>875016</v>
      </c>
      <c r="D57" s="287">
        <v>26</v>
      </c>
      <c r="E57" s="287">
        <v>12987054</v>
      </c>
      <c r="F57" s="296">
        <f t="shared" si="4"/>
        <v>31</v>
      </c>
      <c r="G57" s="299">
        <f t="shared" si="4"/>
        <v>13862070</v>
      </c>
      <c r="H57" s="303">
        <v>10.773000000000001</v>
      </c>
      <c r="I57" s="304">
        <v>12.92</v>
      </c>
      <c r="J57" s="578"/>
      <c r="K57" s="583"/>
      <c r="L57" s="583"/>
    </row>
    <row r="58" spans="1:12" ht="15" thickBot="1" x14ac:dyDescent="0.4">
      <c r="A58" s="436" t="s">
        <v>107</v>
      </c>
      <c r="B58" s="437">
        <v>4182</v>
      </c>
      <c r="C58" s="437">
        <v>4000302.2</v>
      </c>
      <c r="D58" s="437">
        <v>11533</v>
      </c>
      <c r="E58" s="437">
        <v>8583467.1999999993</v>
      </c>
      <c r="F58" s="438">
        <f t="shared" si="4"/>
        <v>15715</v>
      </c>
      <c r="G58" s="441">
        <f t="shared" si="4"/>
        <v>12583769.399999999</v>
      </c>
      <c r="H58" s="380">
        <v>15.386571428571429</v>
      </c>
      <c r="I58" s="381">
        <v>12.292714285714286</v>
      </c>
      <c r="J58" s="584">
        <f>G58/G2</f>
        <v>3.3897586371849694E-3</v>
      </c>
      <c r="K58" s="583">
        <f>F58/F2</f>
        <v>5.7317532198483886E-3</v>
      </c>
      <c r="L58" s="583">
        <f>E58/G58</f>
        <v>0.68210620579235981</v>
      </c>
    </row>
    <row r="59" spans="1:12" ht="15" thickBot="1" x14ac:dyDescent="0.4">
      <c r="A59" s="363" t="s">
        <v>121</v>
      </c>
      <c r="B59" s="364">
        <v>3590</v>
      </c>
      <c r="C59" s="364">
        <v>2630801.2000000002</v>
      </c>
      <c r="D59" s="364">
        <v>10637</v>
      </c>
      <c r="E59" s="364">
        <v>7702699.2000000002</v>
      </c>
      <c r="F59" s="365">
        <f t="shared" si="4"/>
        <v>14227</v>
      </c>
      <c r="G59" s="366">
        <f t="shared" si="4"/>
        <v>10333500.4</v>
      </c>
      <c r="H59" s="305">
        <v>15.361999999999998</v>
      </c>
      <c r="I59" s="306">
        <v>11.8695</v>
      </c>
      <c r="J59" s="584"/>
      <c r="K59" s="583"/>
      <c r="L59" s="583"/>
    </row>
    <row r="60" spans="1:12" x14ac:dyDescent="0.35">
      <c r="A60" s="249" t="s">
        <v>122</v>
      </c>
      <c r="B60" s="287">
        <v>2253</v>
      </c>
      <c r="C60" s="287">
        <v>1572750</v>
      </c>
      <c r="D60" s="287">
        <v>5525</v>
      </c>
      <c r="E60" s="287">
        <v>4740648</v>
      </c>
      <c r="F60" s="296">
        <f t="shared" si="4"/>
        <v>7778</v>
      </c>
      <c r="G60" s="299">
        <f t="shared" si="4"/>
        <v>6313398</v>
      </c>
      <c r="H60" s="303">
        <v>16.959</v>
      </c>
      <c r="I60" s="304">
        <v>13.185</v>
      </c>
      <c r="J60" s="584"/>
      <c r="K60" s="583"/>
      <c r="L60" s="583"/>
    </row>
    <row r="61" spans="1:12" x14ac:dyDescent="0.35">
      <c r="A61" s="249" t="s">
        <v>123</v>
      </c>
      <c r="B61" s="287">
        <v>20</v>
      </c>
      <c r="C61" s="287">
        <v>61145</v>
      </c>
      <c r="D61" s="287">
        <v>143</v>
      </c>
      <c r="E61" s="287">
        <v>112716</v>
      </c>
      <c r="F61" s="296">
        <f t="shared" si="4"/>
        <v>163</v>
      </c>
      <c r="G61" s="299">
        <f t="shared" si="4"/>
        <v>173861</v>
      </c>
      <c r="H61" s="303">
        <v>16.959</v>
      </c>
      <c r="I61" s="304">
        <v>13.185</v>
      </c>
      <c r="J61" s="584"/>
      <c r="K61" s="583"/>
      <c r="L61" s="583"/>
    </row>
    <row r="62" spans="1:12" x14ac:dyDescent="0.35">
      <c r="A62" s="249" t="s">
        <v>124</v>
      </c>
      <c r="B62" s="287">
        <v>1198</v>
      </c>
      <c r="C62" s="287">
        <v>387718</v>
      </c>
      <c r="D62" s="287">
        <v>3237</v>
      </c>
      <c r="E62" s="287">
        <v>753243</v>
      </c>
      <c r="F62" s="296">
        <f t="shared" si="4"/>
        <v>4435</v>
      </c>
      <c r="G62" s="299">
        <f t="shared" si="4"/>
        <v>1140961</v>
      </c>
      <c r="H62" s="303">
        <v>16.959</v>
      </c>
      <c r="I62" s="304">
        <v>13.185</v>
      </c>
      <c r="J62" s="584"/>
      <c r="K62" s="583"/>
      <c r="L62" s="583"/>
    </row>
    <row r="63" spans="1:12" ht="15" thickBot="1" x14ac:dyDescent="0.4">
      <c r="A63" s="249" t="s">
        <v>125</v>
      </c>
      <c r="B63" s="287">
        <v>119</v>
      </c>
      <c r="C63" s="287">
        <v>609188.19999999995</v>
      </c>
      <c r="D63" s="287">
        <v>1732</v>
      </c>
      <c r="E63" s="287">
        <v>2096092.2</v>
      </c>
      <c r="F63" s="296">
        <f t="shared" si="4"/>
        <v>1851</v>
      </c>
      <c r="G63" s="299">
        <f t="shared" si="4"/>
        <v>2705280.4</v>
      </c>
      <c r="H63" s="303">
        <v>10.571</v>
      </c>
      <c r="I63" s="304">
        <v>7.923</v>
      </c>
      <c r="J63" s="584"/>
      <c r="K63" s="583"/>
      <c r="L63" s="583"/>
    </row>
    <row r="64" spans="1:12" ht="15" thickBot="1" x14ac:dyDescent="0.4">
      <c r="A64" s="363" t="s">
        <v>126</v>
      </c>
      <c r="B64" s="364">
        <v>284</v>
      </c>
      <c r="C64" s="364">
        <v>1296973</v>
      </c>
      <c r="D64" s="364">
        <v>713</v>
      </c>
      <c r="E64" s="364">
        <v>771125</v>
      </c>
      <c r="F64" s="365">
        <f t="shared" ref="F64:G74" si="5">B64+D64</f>
        <v>997</v>
      </c>
      <c r="G64" s="366">
        <f t="shared" si="5"/>
        <v>2068098</v>
      </c>
      <c r="H64" s="305">
        <v>15.647</v>
      </c>
      <c r="I64" s="306">
        <v>13.166</v>
      </c>
      <c r="J64" s="584"/>
      <c r="K64" s="583"/>
      <c r="L64" s="583"/>
    </row>
    <row r="65" spans="1:12" x14ac:dyDescent="0.35">
      <c r="A65" s="249" t="s">
        <v>127</v>
      </c>
      <c r="B65" s="287">
        <v>284</v>
      </c>
      <c r="C65" s="287">
        <v>1296973</v>
      </c>
      <c r="D65" s="287">
        <v>711</v>
      </c>
      <c r="E65" s="287">
        <v>746249</v>
      </c>
      <c r="F65" s="296">
        <f t="shared" si="5"/>
        <v>995</v>
      </c>
      <c r="G65" s="299">
        <f t="shared" si="5"/>
        <v>2043222</v>
      </c>
      <c r="H65" s="303">
        <v>15.647</v>
      </c>
      <c r="I65" s="304">
        <v>13.166</v>
      </c>
      <c r="J65" s="584"/>
      <c r="K65" s="583"/>
      <c r="L65" s="583"/>
    </row>
    <row r="66" spans="1:12" ht="15" thickBot="1" x14ac:dyDescent="0.4">
      <c r="A66" s="249" t="s">
        <v>128</v>
      </c>
      <c r="B66" s="287">
        <v>0</v>
      </c>
      <c r="C66" s="287">
        <v>0</v>
      </c>
      <c r="D66" s="287">
        <v>2</v>
      </c>
      <c r="E66" s="287">
        <v>24876</v>
      </c>
      <c r="F66" s="296">
        <f t="shared" si="5"/>
        <v>2</v>
      </c>
      <c r="G66" s="299">
        <f t="shared" si="5"/>
        <v>24876</v>
      </c>
      <c r="H66" s="303">
        <v>15.647</v>
      </c>
      <c r="I66" s="304">
        <v>13.166</v>
      </c>
      <c r="J66" s="584"/>
      <c r="K66" s="583"/>
      <c r="L66" s="583"/>
    </row>
    <row r="67" spans="1:12" ht="15" thickBot="1" x14ac:dyDescent="0.4">
      <c r="A67" s="363" t="s">
        <v>94</v>
      </c>
      <c r="B67" s="364">
        <v>308</v>
      </c>
      <c r="C67" s="364">
        <v>72528</v>
      </c>
      <c r="D67" s="364">
        <v>183</v>
      </c>
      <c r="E67" s="364">
        <v>109643</v>
      </c>
      <c r="F67" s="365">
        <f t="shared" si="5"/>
        <v>491</v>
      </c>
      <c r="G67" s="366">
        <f t="shared" si="5"/>
        <v>182171</v>
      </c>
      <c r="H67" s="305">
        <v>14.964</v>
      </c>
      <c r="I67" s="306">
        <v>12.239000000000001</v>
      </c>
      <c r="J67" s="584"/>
      <c r="K67" s="583"/>
      <c r="L67" s="583"/>
    </row>
    <row r="68" spans="1:12" ht="15" thickBot="1" x14ac:dyDescent="0.4">
      <c r="A68" s="249" t="s">
        <v>120</v>
      </c>
      <c r="B68" s="287">
        <v>308</v>
      </c>
      <c r="C68" s="287">
        <v>72528</v>
      </c>
      <c r="D68" s="287">
        <v>183</v>
      </c>
      <c r="E68" s="287">
        <v>109643</v>
      </c>
      <c r="F68" s="296">
        <f t="shared" si="5"/>
        <v>491</v>
      </c>
      <c r="G68" s="299">
        <f t="shared" si="5"/>
        <v>182171</v>
      </c>
      <c r="H68" s="303">
        <v>14.964</v>
      </c>
      <c r="I68" s="304">
        <v>12.239000000000001</v>
      </c>
      <c r="J68" s="584"/>
      <c r="K68" s="583"/>
      <c r="L68" s="583"/>
    </row>
    <row r="69" spans="1:12" ht="15" thickBot="1" x14ac:dyDescent="0.4">
      <c r="A69" s="439" t="s">
        <v>9</v>
      </c>
      <c r="B69" s="440">
        <v>465</v>
      </c>
      <c r="C69" s="440">
        <v>882342.9</v>
      </c>
      <c r="D69" s="440">
        <v>143</v>
      </c>
      <c r="E69" s="440">
        <v>447714.2</v>
      </c>
      <c r="F69" s="442">
        <f t="shared" si="5"/>
        <v>608</v>
      </c>
      <c r="G69" s="443">
        <f t="shared" si="5"/>
        <v>1330057.1000000001</v>
      </c>
      <c r="H69" s="391">
        <v>16.007142857142856</v>
      </c>
      <c r="I69" s="385">
        <v>13.022428571428568</v>
      </c>
      <c r="J69" s="581">
        <f>G69/G2</f>
        <v>3.5828473960069492E-4</v>
      </c>
      <c r="K69" s="582">
        <f>F69/F2</f>
        <v>2.2175666291236526E-4</v>
      </c>
      <c r="L69" s="582">
        <f>E69/G69</f>
        <v>0.33661276647446187</v>
      </c>
    </row>
    <row r="70" spans="1:12" ht="15" thickBot="1" x14ac:dyDescent="0.4">
      <c r="A70" s="362" t="s">
        <v>121</v>
      </c>
      <c r="B70" s="364">
        <v>465</v>
      </c>
      <c r="C70" s="364">
        <v>882342.9</v>
      </c>
      <c r="D70" s="364">
        <v>143</v>
      </c>
      <c r="E70" s="364">
        <v>447714.2</v>
      </c>
      <c r="F70" s="365">
        <f t="shared" si="5"/>
        <v>608</v>
      </c>
      <c r="G70" s="366">
        <f t="shared" si="5"/>
        <v>1330057.1000000001</v>
      </c>
      <c r="H70" s="301">
        <v>16.602249999999998</v>
      </c>
      <c r="I70" s="302">
        <v>12.977499999999999</v>
      </c>
      <c r="J70" s="581"/>
      <c r="K70" s="582"/>
      <c r="L70" s="582"/>
    </row>
    <row r="71" spans="1:12" x14ac:dyDescent="0.35">
      <c r="A71" s="247" t="s">
        <v>122</v>
      </c>
      <c r="B71" s="282">
        <v>0</v>
      </c>
      <c r="C71" s="282">
        <v>0</v>
      </c>
      <c r="D71" s="282">
        <v>0</v>
      </c>
      <c r="E71" s="282">
        <v>0</v>
      </c>
      <c r="F71" s="294">
        <f t="shared" si="5"/>
        <v>0</v>
      </c>
      <c r="G71" s="309">
        <f t="shared" si="5"/>
        <v>0</v>
      </c>
      <c r="H71" s="310">
        <v>16.959</v>
      </c>
      <c r="I71" s="386">
        <v>13.185</v>
      </c>
      <c r="J71" s="581"/>
      <c r="K71" s="582"/>
      <c r="L71" s="582"/>
    </row>
    <row r="72" spans="1:12" x14ac:dyDescent="0.35">
      <c r="A72" s="247" t="s">
        <v>123</v>
      </c>
      <c r="B72" s="282">
        <v>0</v>
      </c>
      <c r="C72" s="282">
        <v>0</v>
      </c>
      <c r="D72" s="282">
        <v>0</v>
      </c>
      <c r="E72" s="282">
        <v>0</v>
      </c>
      <c r="F72" s="294">
        <f t="shared" si="5"/>
        <v>0</v>
      </c>
      <c r="G72" s="309">
        <f t="shared" si="5"/>
        <v>0</v>
      </c>
      <c r="H72" s="310">
        <v>16.959</v>
      </c>
      <c r="I72" s="386">
        <v>13.185</v>
      </c>
      <c r="J72" s="581"/>
      <c r="K72" s="582"/>
      <c r="L72" s="582"/>
    </row>
    <row r="73" spans="1:12" x14ac:dyDescent="0.35">
      <c r="A73" s="247" t="s">
        <v>124</v>
      </c>
      <c r="B73" s="282">
        <v>0</v>
      </c>
      <c r="C73" s="282">
        <v>0</v>
      </c>
      <c r="D73" s="282">
        <v>0</v>
      </c>
      <c r="E73" s="282">
        <v>0</v>
      </c>
      <c r="F73" s="294">
        <f t="shared" si="5"/>
        <v>0</v>
      </c>
      <c r="G73" s="309">
        <f t="shared" si="5"/>
        <v>0</v>
      </c>
      <c r="H73" s="310">
        <v>16.959</v>
      </c>
      <c r="I73" s="386">
        <v>13.185</v>
      </c>
      <c r="J73" s="581"/>
      <c r="K73" s="582"/>
      <c r="L73" s="582"/>
    </row>
    <row r="74" spans="1:12" ht="15" thickBot="1" x14ac:dyDescent="0.4">
      <c r="A74" s="387" t="s">
        <v>125</v>
      </c>
      <c r="B74" s="388">
        <v>465</v>
      </c>
      <c r="C74" s="388">
        <v>882342.9</v>
      </c>
      <c r="D74" s="388">
        <v>143</v>
      </c>
      <c r="E74" s="388">
        <v>447714.2</v>
      </c>
      <c r="F74" s="389">
        <f t="shared" si="5"/>
        <v>608</v>
      </c>
      <c r="G74" s="390">
        <f t="shared" si="5"/>
        <v>1330057.1000000001</v>
      </c>
      <c r="H74" s="392">
        <v>15.532</v>
      </c>
      <c r="I74" s="393">
        <v>12.355</v>
      </c>
      <c r="J74" s="581"/>
      <c r="K74" s="582"/>
      <c r="L74" s="582"/>
    </row>
    <row r="75" spans="1:12" x14ac:dyDescent="0.35">
      <c r="A75" s="2"/>
      <c r="B75" s="3"/>
      <c r="C75" s="3"/>
      <c r="D75" s="3"/>
      <c r="E75" s="3"/>
      <c r="F75" s="3"/>
      <c r="G75" s="3"/>
      <c r="H75" s="156"/>
      <c r="I75" s="156"/>
      <c r="J75" s="2"/>
      <c r="K75" s="2"/>
      <c r="L75" s="2"/>
    </row>
    <row r="76" spans="1:12" x14ac:dyDescent="0.35">
      <c r="A76" s="2"/>
      <c r="B76" s="3"/>
      <c r="C76" s="3"/>
      <c r="D76" s="3"/>
      <c r="E76" s="3"/>
      <c r="F76" s="3"/>
      <c r="G76" s="3"/>
      <c r="J76" s="2"/>
      <c r="K76" s="2"/>
      <c r="L76" s="2"/>
    </row>
    <row r="77" spans="1:12" x14ac:dyDescent="0.35">
      <c r="A77" s="2"/>
      <c r="B77" s="3"/>
      <c r="C77" s="3"/>
      <c r="D77" s="3"/>
      <c r="E77" s="3"/>
      <c r="F77" s="3"/>
      <c r="G77" s="3"/>
      <c r="H77" s="156"/>
      <c r="I77" s="156"/>
      <c r="J77" s="2"/>
      <c r="K77" s="2"/>
      <c r="L77" s="2"/>
    </row>
    <row r="78" spans="1:12" x14ac:dyDescent="0.35">
      <c r="A78" s="2"/>
      <c r="B78" s="3"/>
      <c r="C78" s="3"/>
      <c r="D78" s="3"/>
      <c r="E78" s="3"/>
      <c r="F78" s="3"/>
      <c r="G78" s="3"/>
      <c r="H78" s="156"/>
      <c r="I78" s="156"/>
      <c r="J78" s="2"/>
      <c r="K78" s="2"/>
      <c r="L78" s="2"/>
    </row>
    <row r="79" spans="1:12" x14ac:dyDescent="0.35">
      <c r="A79" s="2"/>
      <c r="B79" s="3"/>
      <c r="C79" s="3"/>
      <c r="D79" s="3"/>
      <c r="E79" s="3"/>
      <c r="F79" s="3"/>
      <c r="G79" s="3"/>
      <c r="H79" s="156"/>
      <c r="I79" s="156"/>
      <c r="J79" s="2"/>
      <c r="K79" s="2"/>
      <c r="L79" s="2"/>
    </row>
    <row r="80" spans="1:12" x14ac:dyDescent="0.35">
      <c r="A80" s="2"/>
      <c r="B80" s="3"/>
      <c r="C80" s="3"/>
      <c r="D80" s="3"/>
      <c r="E80" s="3"/>
      <c r="F80" s="3"/>
      <c r="G80" s="3"/>
      <c r="H80" s="156"/>
      <c r="I80" s="156"/>
      <c r="J80" s="2"/>
      <c r="K80" s="2"/>
      <c r="L80" s="2"/>
    </row>
    <row r="81" spans="1:12" x14ac:dyDescent="0.35">
      <c r="A81" s="2"/>
      <c r="B81" s="3"/>
      <c r="C81" s="3"/>
      <c r="D81" s="3"/>
      <c r="E81" s="3"/>
      <c r="F81" s="3"/>
      <c r="G81" s="3"/>
      <c r="H81" s="156"/>
      <c r="I81" s="156"/>
      <c r="J81" s="2"/>
      <c r="K81" s="2"/>
      <c r="L81" s="2"/>
    </row>
    <row r="82" spans="1:12" x14ac:dyDescent="0.35">
      <c r="H82" s="156"/>
      <c r="I82" s="156"/>
    </row>
    <row r="83" spans="1:12" x14ac:dyDescent="0.35">
      <c r="H83" s="147"/>
      <c r="I83" s="147"/>
    </row>
    <row r="84" spans="1:12" x14ac:dyDescent="0.35">
      <c r="H84" s="147"/>
      <c r="I84" s="147"/>
    </row>
    <row r="85" spans="1:12" x14ac:dyDescent="0.35">
      <c r="H85" s="147"/>
      <c r="I85" s="147"/>
    </row>
    <row r="86" spans="1:12" x14ac:dyDescent="0.35">
      <c r="H86" s="147"/>
      <c r="I86" s="147"/>
    </row>
    <row r="87" spans="1:12" x14ac:dyDescent="0.35">
      <c r="H87" s="147"/>
      <c r="I87" s="147"/>
    </row>
    <row r="88" spans="1:12" x14ac:dyDescent="0.35">
      <c r="H88" s="147"/>
      <c r="I88" s="147"/>
    </row>
    <row r="89" spans="1:12" x14ac:dyDescent="0.35">
      <c r="H89" s="147"/>
      <c r="I89" s="147"/>
    </row>
  </sheetData>
  <mergeCells count="21">
    <mergeCell ref="J69:J74"/>
    <mergeCell ref="K69:K74"/>
    <mergeCell ref="L69:L74"/>
    <mergeCell ref="J47:J57"/>
    <mergeCell ref="K47:K57"/>
    <mergeCell ref="L47:L57"/>
    <mergeCell ref="J58:J68"/>
    <mergeCell ref="K58:K68"/>
    <mergeCell ref="L58:L68"/>
    <mergeCell ref="J25:J35"/>
    <mergeCell ref="K25:K35"/>
    <mergeCell ref="L25:L35"/>
    <mergeCell ref="J36:J46"/>
    <mergeCell ref="K36:K46"/>
    <mergeCell ref="L36:L46"/>
    <mergeCell ref="J3:J13"/>
    <mergeCell ref="K3:K13"/>
    <mergeCell ref="L3:L13"/>
    <mergeCell ref="J14:J24"/>
    <mergeCell ref="K14:K24"/>
    <mergeCell ref="L14:L24"/>
  </mergeCells>
  <pageMargins left="0.7" right="0.7" top="0.75" bottom="0.75" header="0.3" footer="0.3"/>
  <pageSetup scale="5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40759-F7D6-4190-94C7-A5151A6EC236}">
  <sheetPr>
    <tabColor rgb="FFFFFF00"/>
    <pageSetUpPr fitToPage="1"/>
  </sheetPr>
  <dimension ref="A1:N89"/>
  <sheetViews>
    <sheetView zoomScaleNormal="100" workbookViewId="0">
      <selection activeCell="J2" sqref="J2"/>
    </sheetView>
  </sheetViews>
  <sheetFormatPr defaultRowHeight="14.5" x14ac:dyDescent="0.35"/>
  <cols>
    <col min="1" max="1" width="17.453125" customWidth="1"/>
    <col min="2" max="2" width="13.1796875" style="1" customWidth="1"/>
    <col min="3" max="3" width="14.453125" style="1" customWidth="1"/>
    <col min="4" max="4" width="13.1796875" style="1" customWidth="1"/>
    <col min="5" max="5" width="14.1796875" style="1" customWidth="1"/>
    <col min="6" max="6" width="11.453125" style="1" customWidth="1"/>
    <col min="7" max="9" width="12.81640625" style="1" customWidth="1"/>
    <col min="10" max="10" width="12.7265625" bestFit="1" customWidth="1"/>
    <col min="11" max="11" width="11.81640625" customWidth="1"/>
    <col min="12" max="12" width="13.7265625" bestFit="1" customWidth="1"/>
    <col min="14" max="14" width="16.81640625" bestFit="1" customWidth="1"/>
  </cols>
  <sheetData>
    <row r="1" spans="1:14" ht="44" thickBot="1" x14ac:dyDescent="0.4">
      <c r="A1" s="350">
        <v>2019</v>
      </c>
      <c r="B1" s="351" t="s">
        <v>16</v>
      </c>
      <c r="C1" s="351" t="s">
        <v>17</v>
      </c>
      <c r="D1" s="351" t="s">
        <v>89</v>
      </c>
      <c r="E1" s="351" t="s">
        <v>90</v>
      </c>
      <c r="F1" s="351" t="s">
        <v>7</v>
      </c>
      <c r="G1" s="351" t="s">
        <v>6</v>
      </c>
      <c r="H1" s="351" t="s">
        <v>129</v>
      </c>
      <c r="I1" s="351" t="s">
        <v>130</v>
      </c>
      <c r="J1" s="444" t="s">
        <v>177</v>
      </c>
      <c r="K1" s="444" t="s">
        <v>8</v>
      </c>
      <c r="L1" s="352" t="s">
        <v>91</v>
      </c>
    </row>
    <row r="2" spans="1:14" ht="15" thickBot="1" x14ac:dyDescent="0.4">
      <c r="A2" s="394" t="s">
        <v>12</v>
      </c>
      <c r="B2" s="395">
        <v>1526069</v>
      </c>
      <c r="C2" s="354">
        <f>C3+C14+C25+C36+C47+C58+C69</f>
        <v>1195288294.5</v>
      </c>
      <c r="D2" s="395">
        <v>1307628</v>
      </c>
      <c r="E2" s="354">
        <f>E3+E14+E25+E36+E47+E58+E69</f>
        <v>2484229647.7999997</v>
      </c>
      <c r="F2" s="355">
        <f>B2+D2</f>
        <v>2833697</v>
      </c>
      <c r="G2" s="356">
        <f>C2+E2</f>
        <v>3679517942.2999997</v>
      </c>
      <c r="H2" s="396">
        <v>12.703454545454546</v>
      </c>
      <c r="I2" s="396">
        <v>13.693674242424242</v>
      </c>
      <c r="J2" s="397">
        <f>SUM(J3:J68)</f>
        <v>0.99942728421683347</v>
      </c>
      <c r="K2" s="398">
        <f>SUM(K3:K68)</f>
        <v>0.99978508640832098</v>
      </c>
      <c r="L2" s="399">
        <f>E2/G2</f>
        <v>0.67515084496290101</v>
      </c>
      <c r="N2" s="572"/>
    </row>
    <row r="3" spans="1:14" ht="15" thickBot="1" x14ac:dyDescent="0.4">
      <c r="A3" s="311" t="s">
        <v>2</v>
      </c>
      <c r="B3" s="312">
        <v>1211788</v>
      </c>
      <c r="C3" s="312">
        <v>676637486</v>
      </c>
      <c r="D3" s="312">
        <v>971089</v>
      </c>
      <c r="E3" s="312">
        <v>561072947</v>
      </c>
      <c r="F3" s="312">
        <f>B3+D3</f>
        <v>2182877</v>
      </c>
      <c r="G3" s="312">
        <f>C3+E3</f>
        <v>1237710433</v>
      </c>
      <c r="H3" s="374">
        <v>12.659142857142855</v>
      </c>
      <c r="I3" s="375">
        <v>13.256142857142853</v>
      </c>
      <c r="J3" s="578">
        <f>G3/G$2</f>
        <v>0.33637842032816118</v>
      </c>
      <c r="K3" s="579">
        <f>F3/F2</f>
        <v>0.77032830256728224</v>
      </c>
      <c r="L3" s="585">
        <f>E3/G3</f>
        <v>0.45331519557450478</v>
      </c>
    </row>
    <row r="4" spans="1:14" ht="15" thickBot="1" x14ac:dyDescent="0.4">
      <c r="A4" s="362" t="s">
        <v>121</v>
      </c>
      <c r="B4" s="360">
        <v>586260</v>
      </c>
      <c r="C4" s="360">
        <v>310745390</v>
      </c>
      <c r="D4" s="360">
        <v>528215</v>
      </c>
      <c r="E4" s="360">
        <v>276751480</v>
      </c>
      <c r="F4" s="360">
        <f t="shared" ref="F4:G19" si="0">B4+D4</f>
        <v>1114475</v>
      </c>
      <c r="G4" s="361">
        <f t="shared" si="0"/>
        <v>587496870</v>
      </c>
      <c r="H4" s="283">
        <v>12.744250000000001</v>
      </c>
      <c r="I4" s="284">
        <v>13.110499999999998</v>
      </c>
      <c r="J4" s="578"/>
      <c r="K4" s="579"/>
      <c r="L4" s="585"/>
    </row>
    <row r="5" spans="1:14" x14ac:dyDescent="0.35">
      <c r="A5" s="247" t="s">
        <v>122</v>
      </c>
      <c r="B5" s="282">
        <v>401800</v>
      </c>
      <c r="C5" s="282">
        <v>209732411</v>
      </c>
      <c r="D5" s="282">
        <v>218156</v>
      </c>
      <c r="E5" s="282">
        <v>125136153</v>
      </c>
      <c r="F5" s="282">
        <f t="shared" si="0"/>
        <v>619956</v>
      </c>
      <c r="G5" s="282">
        <f t="shared" si="0"/>
        <v>334868564</v>
      </c>
      <c r="H5" s="285">
        <v>13.269</v>
      </c>
      <c r="I5" s="286">
        <v>13.587999999999999</v>
      </c>
      <c r="J5" s="578"/>
      <c r="K5" s="579"/>
      <c r="L5" s="585"/>
    </row>
    <row r="6" spans="1:14" x14ac:dyDescent="0.35">
      <c r="A6" s="247" t="s">
        <v>123</v>
      </c>
      <c r="B6" s="282">
        <v>7810</v>
      </c>
      <c r="C6" s="282">
        <v>2414628</v>
      </c>
      <c r="D6" s="282">
        <v>36204</v>
      </c>
      <c r="E6" s="282">
        <v>12957439</v>
      </c>
      <c r="F6" s="282">
        <f t="shared" si="0"/>
        <v>44014</v>
      </c>
      <c r="G6" s="282">
        <f t="shared" si="0"/>
        <v>15372067</v>
      </c>
      <c r="H6" s="285">
        <v>13.269</v>
      </c>
      <c r="I6" s="286">
        <v>13.587999999999999</v>
      </c>
      <c r="J6" s="578"/>
      <c r="K6" s="579"/>
      <c r="L6" s="585"/>
    </row>
    <row r="7" spans="1:14" x14ac:dyDescent="0.35">
      <c r="A7" s="247" t="s">
        <v>124</v>
      </c>
      <c r="B7" s="282">
        <v>62779</v>
      </c>
      <c r="C7" s="282">
        <v>32525685</v>
      </c>
      <c r="D7" s="282">
        <v>235912</v>
      </c>
      <c r="E7" s="282">
        <v>116092468</v>
      </c>
      <c r="F7" s="282">
        <f t="shared" si="0"/>
        <v>298691</v>
      </c>
      <c r="G7" s="282">
        <f t="shared" si="0"/>
        <v>148618153</v>
      </c>
      <c r="H7" s="285">
        <v>13.269</v>
      </c>
      <c r="I7" s="286">
        <v>13.587999999999999</v>
      </c>
      <c r="J7" s="578"/>
      <c r="K7" s="579"/>
      <c r="L7" s="585"/>
    </row>
    <row r="8" spans="1:14" ht="15" thickBot="1" x14ac:dyDescent="0.4">
      <c r="A8" s="247" t="s">
        <v>125</v>
      </c>
      <c r="B8" s="282">
        <v>113871</v>
      </c>
      <c r="C8" s="282">
        <v>66072666</v>
      </c>
      <c r="D8" s="282">
        <v>37943</v>
      </c>
      <c r="E8" s="282">
        <v>22565420</v>
      </c>
      <c r="F8" s="282">
        <f t="shared" si="0"/>
        <v>151814</v>
      </c>
      <c r="G8" s="282">
        <f t="shared" si="0"/>
        <v>88638086</v>
      </c>
      <c r="H8" s="285">
        <v>11.17</v>
      </c>
      <c r="I8" s="286">
        <v>11.678000000000001</v>
      </c>
      <c r="J8" s="578"/>
      <c r="K8" s="579"/>
      <c r="L8" s="585"/>
    </row>
    <row r="9" spans="1:14" ht="15" thickBot="1" x14ac:dyDescent="0.4">
      <c r="A9" s="363" t="s">
        <v>126</v>
      </c>
      <c r="B9" s="360">
        <v>610891</v>
      </c>
      <c r="C9" s="360">
        <v>358445463</v>
      </c>
      <c r="D9" s="360">
        <v>436440</v>
      </c>
      <c r="E9" s="360">
        <v>280107656</v>
      </c>
      <c r="F9" s="360">
        <f>B9+D9</f>
        <v>1047331</v>
      </c>
      <c r="G9" s="361">
        <f t="shared" si="0"/>
        <v>638553119</v>
      </c>
      <c r="H9" s="285">
        <v>12.657999999999999</v>
      </c>
      <c r="I9" s="286">
        <v>13.718</v>
      </c>
      <c r="J9" s="578"/>
      <c r="K9" s="579"/>
      <c r="L9" s="585"/>
    </row>
    <row r="10" spans="1:14" x14ac:dyDescent="0.35">
      <c r="A10" s="249" t="s">
        <v>127</v>
      </c>
      <c r="B10" s="287">
        <v>609714</v>
      </c>
      <c r="C10" s="287">
        <v>357617687</v>
      </c>
      <c r="D10" s="287">
        <v>425754</v>
      </c>
      <c r="E10" s="287">
        <v>272522426</v>
      </c>
      <c r="F10" s="287">
        <f t="shared" ref="F10:F11" si="1">B10+D10</f>
        <v>1035468</v>
      </c>
      <c r="G10" s="287">
        <f t="shared" si="0"/>
        <v>630140113</v>
      </c>
      <c r="H10" s="285">
        <v>12.657999999999999</v>
      </c>
      <c r="I10" s="286">
        <v>13.718</v>
      </c>
      <c r="J10" s="578"/>
      <c r="K10" s="579"/>
      <c r="L10" s="585"/>
    </row>
    <row r="11" spans="1:14" ht="15" thickBot="1" x14ac:dyDescent="0.4">
      <c r="A11" s="249" t="s">
        <v>128</v>
      </c>
      <c r="B11" s="287">
        <v>1177</v>
      </c>
      <c r="C11" s="287">
        <v>827776</v>
      </c>
      <c r="D11" s="287">
        <v>10686</v>
      </c>
      <c r="E11" s="287">
        <v>7585230</v>
      </c>
      <c r="F11" s="287">
        <f t="shared" si="1"/>
        <v>11863</v>
      </c>
      <c r="G11" s="287">
        <f t="shared" si="0"/>
        <v>8413006</v>
      </c>
      <c r="H11" s="285">
        <v>12.657999999999999</v>
      </c>
      <c r="I11" s="286">
        <v>13.718</v>
      </c>
      <c r="J11" s="578"/>
      <c r="K11" s="579"/>
      <c r="L11" s="585"/>
    </row>
    <row r="12" spans="1:14" ht="15" thickBot="1" x14ac:dyDescent="0.4">
      <c r="A12" s="363" t="s">
        <v>94</v>
      </c>
      <c r="B12" s="360">
        <v>14637</v>
      </c>
      <c r="C12" s="360">
        <v>7446633</v>
      </c>
      <c r="D12" s="360">
        <v>6434</v>
      </c>
      <c r="E12" s="360">
        <v>4213811</v>
      </c>
      <c r="F12" s="360">
        <f t="shared" si="0"/>
        <v>21071</v>
      </c>
      <c r="G12" s="361">
        <f t="shared" si="0"/>
        <v>11660444</v>
      </c>
      <c r="H12" s="285">
        <v>12.321</v>
      </c>
      <c r="I12" s="286">
        <v>12.914999999999999</v>
      </c>
      <c r="J12" s="578"/>
      <c r="K12" s="579"/>
      <c r="L12" s="585"/>
    </row>
    <row r="13" spans="1:14" ht="15" thickBot="1" x14ac:dyDescent="0.4">
      <c r="A13" s="249" t="s">
        <v>120</v>
      </c>
      <c r="B13" s="287">
        <v>14637</v>
      </c>
      <c r="C13" s="287">
        <v>7446633</v>
      </c>
      <c r="D13" s="287">
        <v>6434</v>
      </c>
      <c r="E13" s="287">
        <v>4213811</v>
      </c>
      <c r="F13" s="287">
        <f t="shared" si="0"/>
        <v>21071</v>
      </c>
      <c r="G13" s="287">
        <f t="shared" si="0"/>
        <v>11660444</v>
      </c>
      <c r="H13" s="288">
        <v>12.321</v>
      </c>
      <c r="I13" s="289">
        <v>12.914999999999999</v>
      </c>
      <c r="J13" s="578"/>
      <c r="K13" s="579"/>
      <c r="L13" s="585"/>
    </row>
    <row r="14" spans="1:14" ht="15" thickBot="1" x14ac:dyDescent="0.4">
      <c r="A14" s="311" t="s">
        <v>3</v>
      </c>
      <c r="B14" s="312">
        <v>137383</v>
      </c>
      <c r="C14" s="312">
        <v>85935192</v>
      </c>
      <c r="D14" s="312">
        <v>135212</v>
      </c>
      <c r="E14" s="312">
        <v>80733894</v>
      </c>
      <c r="F14" s="313">
        <f t="shared" si="0"/>
        <v>272595</v>
      </c>
      <c r="G14" s="313">
        <f t="shared" si="0"/>
        <v>166669086</v>
      </c>
      <c r="H14" s="376">
        <v>12.773692307692308</v>
      </c>
      <c r="I14" s="377">
        <v>13.377538461538458</v>
      </c>
      <c r="J14" s="578">
        <f>G14/G2</f>
        <v>4.5296446059947239E-2</v>
      </c>
      <c r="K14" s="580">
        <f>F14/F2</f>
        <v>9.6197652748335472E-2</v>
      </c>
      <c r="L14" s="586">
        <f>E14/G14</f>
        <v>0.48439633250283737</v>
      </c>
    </row>
    <row r="15" spans="1:14" ht="15" thickBot="1" x14ac:dyDescent="0.4">
      <c r="A15" s="362" t="s">
        <v>121</v>
      </c>
      <c r="B15" s="360">
        <v>64681</v>
      </c>
      <c r="C15" s="360">
        <v>37306747</v>
      </c>
      <c r="D15" s="360">
        <v>66425</v>
      </c>
      <c r="E15" s="360">
        <v>35787653</v>
      </c>
      <c r="F15" s="382">
        <f t="shared" si="0"/>
        <v>131106</v>
      </c>
      <c r="G15" s="383">
        <f t="shared" si="0"/>
        <v>73094400</v>
      </c>
      <c r="H15" s="292">
        <v>12.969142857142858</v>
      </c>
      <c r="I15" s="293">
        <v>13.315142857142856</v>
      </c>
      <c r="J15" s="578"/>
      <c r="K15" s="580"/>
      <c r="L15" s="586"/>
    </row>
    <row r="16" spans="1:14" x14ac:dyDescent="0.35">
      <c r="A16" s="247" t="s">
        <v>122</v>
      </c>
      <c r="B16" s="282">
        <v>33632</v>
      </c>
      <c r="C16" s="282">
        <v>16605045</v>
      </c>
      <c r="D16" s="282">
        <v>25337</v>
      </c>
      <c r="E16" s="282">
        <v>12334208</v>
      </c>
      <c r="F16" s="294">
        <f t="shared" si="0"/>
        <v>58969</v>
      </c>
      <c r="G16" s="294">
        <f t="shared" si="0"/>
        <v>28939253</v>
      </c>
      <c r="H16" s="285">
        <v>13.269</v>
      </c>
      <c r="I16" s="286">
        <v>13.587999999999999</v>
      </c>
      <c r="J16" s="578"/>
      <c r="K16" s="580"/>
      <c r="L16" s="586"/>
    </row>
    <row r="17" spans="1:12" x14ac:dyDescent="0.35">
      <c r="A17" s="247" t="s">
        <v>123</v>
      </c>
      <c r="B17" s="282">
        <v>422</v>
      </c>
      <c r="C17" s="282">
        <v>145725</v>
      </c>
      <c r="D17" s="282">
        <v>2311</v>
      </c>
      <c r="E17" s="282">
        <v>818152</v>
      </c>
      <c r="F17" s="294">
        <f t="shared" si="0"/>
        <v>2733</v>
      </c>
      <c r="G17" s="294">
        <f t="shared" si="0"/>
        <v>963877</v>
      </c>
      <c r="H17" s="285">
        <v>13.269</v>
      </c>
      <c r="I17" s="286">
        <v>13.587999999999999</v>
      </c>
      <c r="J17" s="578"/>
      <c r="K17" s="580"/>
      <c r="L17" s="586"/>
    </row>
    <row r="18" spans="1:12" x14ac:dyDescent="0.35">
      <c r="A18" s="247" t="s">
        <v>124</v>
      </c>
      <c r="B18" s="282">
        <v>8553</v>
      </c>
      <c r="C18" s="282">
        <v>5127120</v>
      </c>
      <c r="D18" s="282">
        <v>23372</v>
      </c>
      <c r="E18" s="282">
        <v>13351027</v>
      </c>
      <c r="F18" s="294">
        <f t="shared" si="0"/>
        <v>31925</v>
      </c>
      <c r="G18" s="294">
        <f t="shared" si="0"/>
        <v>18478147</v>
      </c>
      <c r="H18" s="285">
        <v>13.269</v>
      </c>
      <c r="I18" s="286">
        <v>13.587999999999999</v>
      </c>
      <c r="J18" s="578"/>
      <c r="K18" s="580"/>
      <c r="L18" s="586"/>
    </row>
    <row r="19" spans="1:12" ht="15" thickBot="1" x14ac:dyDescent="0.4">
      <c r="A19" s="247" t="s">
        <v>125</v>
      </c>
      <c r="B19" s="282">
        <v>22074</v>
      </c>
      <c r="C19" s="282">
        <v>15428857</v>
      </c>
      <c r="D19" s="282">
        <v>15405</v>
      </c>
      <c r="E19" s="282">
        <v>9284266</v>
      </c>
      <c r="F19" s="294">
        <f t="shared" si="0"/>
        <v>37479</v>
      </c>
      <c r="G19" s="294">
        <f t="shared" si="0"/>
        <v>24713123</v>
      </c>
      <c r="H19" s="285">
        <v>11.17</v>
      </c>
      <c r="I19" s="286">
        <v>11.678000000000001</v>
      </c>
      <c r="J19" s="578"/>
      <c r="K19" s="580"/>
      <c r="L19" s="586"/>
    </row>
    <row r="20" spans="1:12" ht="15" thickBot="1" x14ac:dyDescent="0.4">
      <c r="A20" s="362" t="s">
        <v>126</v>
      </c>
      <c r="B20" s="360">
        <v>69653</v>
      </c>
      <c r="C20" s="360">
        <v>46730597</v>
      </c>
      <c r="D20" s="360">
        <v>67309</v>
      </c>
      <c r="E20" s="360">
        <v>44000409</v>
      </c>
      <c r="F20" s="382">
        <f t="shared" ref="F20:G31" si="2">B20+D20</f>
        <v>136962</v>
      </c>
      <c r="G20" s="383">
        <f t="shared" si="2"/>
        <v>90731006</v>
      </c>
      <c r="H20" s="292">
        <v>12.657999999999999</v>
      </c>
      <c r="I20" s="293">
        <v>13.718</v>
      </c>
      <c r="J20" s="578"/>
      <c r="K20" s="580"/>
      <c r="L20" s="586"/>
    </row>
    <row r="21" spans="1:12" x14ac:dyDescent="0.35">
      <c r="A21" s="248" t="s">
        <v>127</v>
      </c>
      <c r="B21" s="282">
        <v>69630</v>
      </c>
      <c r="C21" s="282">
        <v>46709128</v>
      </c>
      <c r="D21" s="282">
        <v>67190</v>
      </c>
      <c r="E21" s="282">
        <v>43890687</v>
      </c>
      <c r="F21" s="294">
        <f t="shared" si="2"/>
        <v>136820</v>
      </c>
      <c r="G21" s="294">
        <f t="shared" si="2"/>
        <v>90599815</v>
      </c>
      <c r="H21" s="285">
        <v>12.657999999999999</v>
      </c>
      <c r="I21" s="286">
        <v>13.718</v>
      </c>
      <c r="J21" s="578"/>
      <c r="K21" s="580"/>
      <c r="L21" s="586"/>
    </row>
    <row r="22" spans="1:12" ht="15" thickBot="1" x14ac:dyDescent="0.4">
      <c r="A22" s="248" t="s">
        <v>128</v>
      </c>
      <c r="B22" s="282">
        <v>23</v>
      </c>
      <c r="C22" s="282">
        <v>21469</v>
      </c>
      <c r="D22" s="282">
        <v>119</v>
      </c>
      <c r="E22" s="282">
        <v>109722</v>
      </c>
      <c r="F22" s="294">
        <f t="shared" si="2"/>
        <v>142</v>
      </c>
      <c r="G22" s="294">
        <f t="shared" si="2"/>
        <v>131191</v>
      </c>
      <c r="H22" s="285">
        <v>12.657999999999999</v>
      </c>
      <c r="I22" s="286">
        <v>13.718</v>
      </c>
      <c r="J22" s="578"/>
      <c r="K22" s="580"/>
      <c r="L22" s="586"/>
    </row>
    <row r="23" spans="1:12" ht="15" thickBot="1" x14ac:dyDescent="0.4">
      <c r="A23" s="363" t="s">
        <v>94</v>
      </c>
      <c r="B23" s="360">
        <v>3049</v>
      </c>
      <c r="C23" s="360">
        <v>1897848</v>
      </c>
      <c r="D23" s="360">
        <v>1478</v>
      </c>
      <c r="E23" s="360">
        <v>945832</v>
      </c>
      <c r="F23" s="382">
        <f t="shared" si="2"/>
        <v>4527</v>
      </c>
      <c r="G23" s="383">
        <f t="shared" si="2"/>
        <v>2843680</v>
      </c>
      <c r="H23" s="292">
        <v>12.321</v>
      </c>
      <c r="I23" s="293">
        <v>12.914999999999999</v>
      </c>
      <c r="J23" s="578"/>
      <c r="K23" s="580"/>
      <c r="L23" s="586"/>
    </row>
    <row r="24" spans="1:12" ht="15" thickBot="1" x14ac:dyDescent="0.4">
      <c r="A24" s="249" t="s">
        <v>120</v>
      </c>
      <c r="B24" s="287">
        <v>3049</v>
      </c>
      <c r="C24" s="287">
        <v>1897848</v>
      </c>
      <c r="D24" s="287">
        <v>1478</v>
      </c>
      <c r="E24" s="287">
        <v>945832</v>
      </c>
      <c r="F24" s="296">
        <f t="shared" si="2"/>
        <v>4527</v>
      </c>
      <c r="G24" s="296">
        <f t="shared" si="2"/>
        <v>2843680</v>
      </c>
      <c r="H24" s="285">
        <v>12.321</v>
      </c>
      <c r="I24" s="286">
        <v>12.914999999999999</v>
      </c>
      <c r="J24" s="578"/>
      <c r="K24" s="580"/>
      <c r="L24" s="586"/>
    </row>
    <row r="25" spans="1:12" ht="15" thickBot="1" x14ac:dyDescent="0.4">
      <c r="A25" s="311" t="s">
        <v>105</v>
      </c>
      <c r="B25" s="312">
        <v>150248</v>
      </c>
      <c r="C25" s="312">
        <v>147457534</v>
      </c>
      <c r="D25" s="312">
        <v>156553</v>
      </c>
      <c r="E25" s="312">
        <v>227580052.80000001</v>
      </c>
      <c r="F25" s="313">
        <f t="shared" si="2"/>
        <v>306801</v>
      </c>
      <c r="G25" s="316">
        <f t="shared" si="2"/>
        <v>375037586.80000001</v>
      </c>
      <c r="H25" s="379">
        <v>12.532885714285708</v>
      </c>
      <c r="I25" s="378">
        <v>13.046142857142859</v>
      </c>
      <c r="J25" s="578">
        <f>G25/G2</f>
        <v>0.10192573937160117</v>
      </c>
      <c r="K25" s="580">
        <f>F25/F2</f>
        <v>0.10826880926224645</v>
      </c>
      <c r="L25" s="586">
        <f>E25/G25</f>
        <v>0.60681931840971415</v>
      </c>
    </row>
    <row r="26" spans="1:12" ht="15" thickBot="1" x14ac:dyDescent="0.4">
      <c r="A26" s="363" t="s">
        <v>121</v>
      </c>
      <c r="B26" s="364">
        <v>68872</v>
      </c>
      <c r="C26" s="364">
        <v>62651698</v>
      </c>
      <c r="D26" s="364">
        <v>79797</v>
      </c>
      <c r="E26" s="364">
        <v>115629637.8</v>
      </c>
      <c r="F26" s="365">
        <f t="shared" si="2"/>
        <v>148669</v>
      </c>
      <c r="G26" s="366">
        <f t="shared" si="2"/>
        <v>178281335.80000001</v>
      </c>
      <c r="H26" s="298">
        <v>12.744799999999994</v>
      </c>
      <c r="I26" s="293">
        <v>13.019</v>
      </c>
      <c r="J26" s="578"/>
      <c r="K26" s="580"/>
      <c r="L26" s="586"/>
    </row>
    <row r="27" spans="1:12" x14ac:dyDescent="0.35">
      <c r="A27" s="249" t="s">
        <v>122</v>
      </c>
      <c r="B27" s="287">
        <v>46940</v>
      </c>
      <c r="C27" s="287">
        <v>26868003</v>
      </c>
      <c r="D27" s="287">
        <v>28651</v>
      </c>
      <c r="E27" s="287">
        <v>23919284</v>
      </c>
      <c r="F27" s="296">
        <f t="shared" si="2"/>
        <v>75591</v>
      </c>
      <c r="G27" s="299">
        <f t="shared" si="2"/>
        <v>50787287</v>
      </c>
      <c r="H27" s="300">
        <v>12.938999999999997</v>
      </c>
      <c r="I27" s="286">
        <v>13.185</v>
      </c>
      <c r="J27" s="578"/>
      <c r="K27" s="580"/>
      <c r="L27" s="586"/>
    </row>
    <row r="28" spans="1:12" x14ac:dyDescent="0.35">
      <c r="A28" s="249" t="s">
        <v>123</v>
      </c>
      <c r="B28" s="287">
        <v>778</v>
      </c>
      <c r="C28" s="287">
        <v>893246</v>
      </c>
      <c r="D28" s="287">
        <v>4843</v>
      </c>
      <c r="E28" s="287">
        <v>3398446</v>
      </c>
      <c r="F28" s="296">
        <f t="shared" si="2"/>
        <v>5621</v>
      </c>
      <c r="G28" s="299">
        <f t="shared" si="2"/>
        <v>4291692</v>
      </c>
      <c r="H28" s="300">
        <v>12.939</v>
      </c>
      <c r="I28" s="286">
        <v>13.185</v>
      </c>
      <c r="J28" s="578"/>
      <c r="K28" s="580"/>
      <c r="L28" s="586"/>
    </row>
    <row r="29" spans="1:12" x14ac:dyDescent="0.35">
      <c r="A29" s="249" t="s">
        <v>124</v>
      </c>
      <c r="B29" s="287">
        <v>8908</v>
      </c>
      <c r="C29" s="287">
        <v>13452672</v>
      </c>
      <c r="D29" s="287">
        <v>37439</v>
      </c>
      <c r="E29" s="287">
        <v>61624834</v>
      </c>
      <c r="F29" s="296">
        <f t="shared" si="2"/>
        <v>46347</v>
      </c>
      <c r="G29" s="299">
        <f t="shared" si="2"/>
        <v>75077506</v>
      </c>
      <c r="H29" s="300">
        <v>12.938999999999998</v>
      </c>
      <c r="I29" s="286">
        <v>13.185</v>
      </c>
      <c r="J29" s="578"/>
      <c r="K29" s="580"/>
      <c r="L29" s="586"/>
    </row>
    <row r="30" spans="1:12" ht="15" thickBot="1" x14ac:dyDescent="0.4">
      <c r="A30" s="249" t="s">
        <v>125</v>
      </c>
      <c r="B30" s="287">
        <v>12246</v>
      </c>
      <c r="C30" s="287">
        <v>21437777</v>
      </c>
      <c r="D30" s="287">
        <v>8864</v>
      </c>
      <c r="E30" s="287">
        <v>26687073.800000001</v>
      </c>
      <c r="F30" s="296">
        <f t="shared" si="2"/>
        <v>21110</v>
      </c>
      <c r="G30" s="299">
        <f t="shared" si="2"/>
        <v>48124850.799999997</v>
      </c>
      <c r="H30" s="300">
        <v>11.968</v>
      </c>
      <c r="I30" s="286">
        <v>12.355</v>
      </c>
      <c r="J30" s="578"/>
      <c r="K30" s="580"/>
      <c r="L30" s="586"/>
    </row>
    <row r="31" spans="1:12" ht="15" thickBot="1" x14ac:dyDescent="0.4">
      <c r="A31" s="363" t="s">
        <v>126</v>
      </c>
      <c r="B31" s="369">
        <v>79782</v>
      </c>
      <c r="C31" s="369">
        <v>84414114</v>
      </c>
      <c r="D31" s="369">
        <v>76192</v>
      </c>
      <c r="E31" s="369">
        <v>111765344</v>
      </c>
      <c r="F31" s="370">
        <f t="shared" si="2"/>
        <v>155974</v>
      </c>
      <c r="G31" s="371">
        <f t="shared" si="2"/>
        <v>196179458</v>
      </c>
      <c r="H31" s="300">
        <v>12.215000000000002</v>
      </c>
      <c r="I31" s="286">
        <v>13.166</v>
      </c>
      <c r="J31" s="578"/>
      <c r="K31" s="580"/>
      <c r="L31" s="586"/>
    </row>
    <row r="32" spans="1:12" x14ac:dyDescent="0.35">
      <c r="A32" s="249" t="s">
        <v>127</v>
      </c>
      <c r="B32" s="287">
        <v>79609</v>
      </c>
      <c r="C32" s="287">
        <v>84295206</v>
      </c>
      <c r="D32" s="287">
        <v>74801</v>
      </c>
      <c r="E32" s="287">
        <v>110050554</v>
      </c>
      <c r="F32" s="296">
        <f t="shared" ref="F32:G47" si="3">B32+D32</f>
        <v>154410</v>
      </c>
      <c r="G32" s="299">
        <f t="shared" si="3"/>
        <v>194345760</v>
      </c>
      <c r="H32" s="300">
        <v>12.215</v>
      </c>
      <c r="I32" s="286">
        <v>13.166</v>
      </c>
      <c r="J32" s="578"/>
      <c r="K32" s="580"/>
      <c r="L32" s="586"/>
    </row>
    <row r="33" spans="1:12" ht="15" thickBot="1" x14ac:dyDescent="0.4">
      <c r="A33" s="249" t="s">
        <v>128</v>
      </c>
      <c r="B33" s="287">
        <v>173</v>
      </c>
      <c r="C33" s="287">
        <v>118908</v>
      </c>
      <c r="D33" s="287">
        <v>1391</v>
      </c>
      <c r="E33" s="287">
        <v>1714790</v>
      </c>
      <c r="F33" s="296">
        <f>B33+D33</f>
        <v>1564</v>
      </c>
      <c r="G33" s="299">
        <f t="shared" si="3"/>
        <v>1833698</v>
      </c>
      <c r="H33" s="300">
        <v>12.215</v>
      </c>
      <c r="I33" s="286">
        <v>13.166</v>
      </c>
      <c r="J33" s="578"/>
      <c r="K33" s="580"/>
      <c r="L33" s="586"/>
    </row>
    <row r="34" spans="1:12" ht="15" thickBot="1" x14ac:dyDescent="0.4">
      <c r="A34" s="363" t="s">
        <v>94</v>
      </c>
      <c r="B34" s="369">
        <v>1594</v>
      </c>
      <c r="C34" s="369">
        <v>391722</v>
      </c>
      <c r="D34" s="369">
        <v>564</v>
      </c>
      <c r="E34" s="369">
        <v>185071</v>
      </c>
      <c r="F34" s="370">
        <f t="shared" si="3"/>
        <v>2158</v>
      </c>
      <c r="G34" s="371">
        <f t="shared" si="3"/>
        <v>576793</v>
      </c>
      <c r="H34" s="300">
        <v>12.321</v>
      </c>
      <c r="I34" s="286">
        <v>12.914999999999997</v>
      </c>
      <c r="J34" s="578"/>
      <c r="K34" s="580"/>
      <c r="L34" s="586"/>
    </row>
    <row r="35" spans="1:12" ht="15" thickBot="1" x14ac:dyDescent="0.4">
      <c r="A35" s="249" t="s">
        <v>120</v>
      </c>
      <c r="B35" s="287">
        <v>1594</v>
      </c>
      <c r="C35" s="287">
        <v>391722</v>
      </c>
      <c r="D35" s="287">
        <v>564</v>
      </c>
      <c r="E35" s="287">
        <v>185071</v>
      </c>
      <c r="F35" s="296">
        <f t="shared" si="3"/>
        <v>2158</v>
      </c>
      <c r="G35" s="299">
        <f t="shared" si="3"/>
        <v>576793</v>
      </c>
      <c r="H35" s="300">
        <v>12.321</v>
      </c>
      <c r="I35" s="286">
        <v>12.914999999999997</v>
      </c>
      <c r="J35" s="578"/>
      <c r="K35" s="580"/>
      <c r="L35" s="586"/>
    </row>
    <row r="36" spans="1:12" ht="15" thickBot="1" x14ac:dyDescent="0.4">
      <c r="A36" s="311" t="s">
        <v>106</v>
      </c>
      <c r="B36" s="312">
        <v>20560</v>
      </c>
      <c r="C36" s="312">
        <v>163784792</v>
      </c>
      <c r="D36" s="312">
        <v>26890</v>
      </c>
      <c r="E36" s="312">
        <v>384945650</v>
      </c>
      <c r="F36" s="313">
        <f t="shared" si="3"/>
        <v>47450</v>
      </c>
      <c r="G36" s="316">
        <f t="shared" si="3"/>
        <v>548730442</v>
      </c>
      <c r="H36" s="380">
        <v>12.793093749999992</v>
      </c>
      <c r="I36" s="381">
        <v>13.699531249999994</v>
      </c>
      <c r="J36" s="578">
        <f>G36/G2</f>
        <v>0.14913106841843488</v>
      </c>
      <c r="K36" s="580">
        <f>F36/F2</f>
        <v>1.6744909565136992E-2</v>
      </c>
      <c r="L36" s="586">
        <f>E36/G36</f>
        <v>0.70152049264290683</v>
      </c>
    </row>
    <row r="37" spans="1:12" ht="15" thickBot="1" x14ac:dyDescent="0.4">
      <c r="A37" s="363" t="s">
        <v>121</v>
      </c>
      <c r="B37" s="360">
        <v>16176</v>
      </c>
      <c r="C37" s="360">
        <v>107876753</v>
      </c>
      <c r="D37" s="360">
        <v>17669</v>
      </c>
      <c r="E37" s="360">
        <v>201312167</v>
      </c>
      <c r="F37" s="382">
        <f t="shared" si="3"/>
        <v>33845</v>
      </c>
      <c r="G37" s="383">
        <f t="shared" si="3"/>
        <v>309188920</v>
      </c>
      <c r="H37" s="301">
        <v>12.936062499999997</v>
      </c>
      <c r="I37" s="302">
        <v>14.017125</v>
      </c>
      <c r="J37" s="578"/>
      <c r="K37" s="580"/>
      <c r="L37" s="586"/>
    </row>
    <row r="38" spans="1:12" x14ac:dyDescent="0.35">
      <c r="A38" s="249" t="s">
        <v>122</v>
      </c>
      <c r="B38" s="287">
        <v>15408</v>
      </c>
      <c r="C38" s="287">
        <v>92718432</v>
      </c>
      <c r="D38" s="287">
        <v>14340</v>
      </c>
      <c r="E38" s="287">
        <v>122458358</v>
      </c>
      <c r="F38" s="296">
        <f t="shared" si="3"/>
        <v>29748</v>
      </c>
      <c r="G38" s="296">
        <f t="shared" si="3"/>
        <v>215176790</v>
      </c>
      <c r="H38" s="303">
        <v>12.939</v>
      </c>
      <c r="I38" s="304">
        <v>13.185</v>
      </c>
      <c r="J38" s="578"/>
      <c r="K38" s="580"/>
      <c r="L38" s="586"/>
    </row>
    <row r="39" spans="1:12" x14ac:dyDescent="0.35">
      <c r="A39" s="249" t="s">
        <v>123</v>
      </c>
      <c r="B39" s="287">
        <v>304</v>
      </c>
      <c r="C39" s="287">
        <v>3532541</v>
      </c>
      <c r="D39" s="287">
        <v>1703</v>
      </c>
      <c r="E39" s="287">
        <v>21936428</v>
      </c>
      <c r="F39" s="296">
        <f t="shared" si="3"/>
        <v>2007</v>
      </c>
      <c r="G39" s="296">
        <f t="shared" si="3"/>
        <v>25468969</v>
      </c>
      <c r="H39" s="303">
        <v>13.140857142857142</v>
      </c>
      <c r="I39" s="304">
        <v>13.767857142857144</v>
      </c>
      <c r="J39" s="578"/>
      <c r="K39" s="580"/>
      <c r="L39" s="586"/>
    </row>
    <row r="40" spans="1:12" x14ac:dyDescent="0.35">
      <c r="A40" s="249" t="s">
        <v>124</v>
      </c>
      <c r="B40" s="287">
        <v>155</v>
      </c>
      <c r="C40" s="287">
        <v>4104132</v>
      </c>
      <c r="D40" s="287">
        <v>943</v>
      </c>
      <c r="E40" s="287">
        <v>34347401</v>
      </c>
      <c r="F40" s="296">
        <f t="shared" si="3"/>
        <v>1098</v>
      </c>
      <c r="G40" s="296">
        <f t="shared" si="3"/>
        <v>38451533</v>
      </c>
      <c r="H40" s="303">
        <v>12.923499999999999</v>
      </c>
      <c r="I40" s="304">
        <v>14.666500000000001</v>
      </c>
      <c r="J40" s="578"/>
      <c r="K40" s="580"/>
      <c r="L40" s="586"/>
    </row>
    <row r="41" spans="1:12" ht="15" thickBot="1" x14ac:dyDescent="0.4">
      <c r="A41" s="249" t="s">
        <v>125</v>
      </c>
      <c r="B41" s="287">
        <v>309</v>
      </c>
      <c r="C41" s="287">
        <v>7521648</v>
      </c>
      <c r="D41" s="287">
        <v>683</v>
      </c>
      <c r="E41" s="287">
        <v>22569980</v>
      </c>
      <c r="F41" s="296">
        <f t="shared" si="3"/>
        <v>992</v>
      </c>
      <c r="G41" s="296">
        <f t="shared" si="3"/>
        <v>30091628</v>
      </c>
      <c r="H41" s="303">
        <v>12.24</v>
      </c>
      <c r="I41" s="304">
        <v>14.839</v>
      </c>
      <c r="J41" s="578"/>
      <c r="K41" s="580"/>
      <c r="L41" s="586"/>
    </row>
    <row r="42" spans="1:12" ht="15" thickBot="1" x14ac:dyDescent="0.4">
      <c r="A42" s="363" t="s">
        <v>126</v>
      </c>
      <c r="B42" s="360">
        <v>3415</v>
      </c>
      <c r="C42" s="360">
        <v>52531491</v>
      </c>
      <c r="D42" s="360">
        <v>8674</v>
      </c>
      <c r="E42" s="360">
        <v>179436431</v>
      </c>
      <c r="F42" s="382">
        <f t="shared" si="3"/>
        <v>12089</v>
      </c>
      <c r="G42" s="383">
        <f t="shared" si="3"/>
        <v>231967922</v>
      </c>
      <c r="H42" s="305">
        <v>13.224272727272728</v>
      </c>
      <c r="I42" s="306">
        <v>13.901454545454545</v>
      </c>
      <c r="J42" s="578"/>
      <c r="K42" s="580"/>
      <c r="L42" s="586"/>
    </row>
    <row r="43" spans="1:12" x14ac:dyDescent="0.35">
      <c r="A43" s="249" t="s">
        <v>127</v>
      </c>
      <c r="B43" s="287">
        <v>3409</v>
      </c>
      <c r="C43" s="287">
        <v>52496777</v>
      </c>
      <c r="D43" s="287">
        <v>8601</v>
      </c>
      <c r="E43" s="287">
        <v>178170495</v>
      </c>
      <c r="F43" s="296">
        <f t="shared" si="3"/>
        <v>12010</v>
      </c>
      <c r="G43" s="296">
        <f t="shared" si="3"/>
        <v>230667272</v>
      </c>
      <c r="H43" s="303">
        <v>12.851800000000001</v>
      </c>
      <c r="I43" s="304">
        <v>13.4404</v>
      </c>
      <c r="J43" s="578"/>
      <c r="K43" s="580"/>
      <c r="L43" s="586"/>
    </row>
    <row r="44" spans="1:12" ht="15" thickBot="1" x14ac:dyDescent="0.4">
      <c r="A44" s="249" t="s">
        <v>128</v>
      </c>
      <c r="B44" s="287">
        <v>6</v>
      </c>
      <c r="C44" s="287">
        <v>34714</v>
      </c>
      <c r="D44" s="287">
        <v>73</v>
      </c>
      <c r="E44" s="287">
        <v>1265936</v>
      </c>
      <c r="F44" s="296">
        <f t="shared" si="3"/>
        <v>79</v>
      </c>
      <c r="G44" s="296">
        <f t="shared" si="3"/>
        <v>1300650</v>
      </c>
      <c r="H44" s="303">
        <v>13.534666666666668</v>
      </c>
      <c r="I44" s="304">
        <v>14.285666666666664</v>
      </c>
      <c r="J44" s="578"/>
      <c r="K44" s="580"/>
      <c r="L44" s="586"/>
    </row>
    <row r="45" spans="1:12" ht="15" thickBot="1" x14ac:dyDescent="0.4">
      <c r="A45" s="363" t="s">
        <v>94</v>
      </c>
      <c r="B45" s="360">
        <v>969</v>
      </c>
      <c r="C45" s="360">
        <v>3376548</v>
      </c>
      <c r="D45" s="360">
        <v>547</v>
      </c>
      <c r="E45" s="360">
        <v>4197052</v>
      </c>
      <c r="F45" s="382">
        <f t="shared" si="3"/>
        <v>1516</v>
      </c>
      <c r="G45" s="383">
        <f t="shared" si="3"/>
        <v>7573600</v>
      </c>
      <c r="H45" s="305">
        <v>11.387</v>
      </c>
      <c r="I45" s="306">
        <v>12.239000000000001</v>
      </c>
      <c r="J45" s="578"/>
      <c r="K45" s="580"/>
      <c r="L45" s="586"/>
    </row>
    <row r="46" spans="1:12" ht="15" thickBot="1" x14ac:dyDescent="0.4">
      <c r="A46" s="249" t="s">
        <v>120</v>
      </c>
      <c r="B46" s="287">
        <v>969</v>
      </c>
      <c r="C46" s="287">
        <v>3376548</v>
      </c>
      <c r="D46" s="287">
        <v>547</v>
      </c>
      <c r="E46" s="287">
        <v>4197052</v>
      </c>
      <c r="F46" s="296">
        <f t="shared" si="3"/>
        <v>1516</v>
      </c>
      <c r="G46" s="296">
        <f t="shared" si="3"/>
        <v>7573600</v>
      </c>
      <c r="H46" s="303">
        <v>11.387</v>
      </c>
      <c r="I46" s="304">
        <v>12.239000000000001</v>
      </c>
      <c r="J46" s="578"/>
      <c r="K46" s="580"/>
      <c r="L46" s="586"/>
    </row>
    <row r="47" spans="1:12" ht="15" thickBot="1" x14ac:dyDescent="0.4">
      <c r="A47" s="311" t="s">
        <v>92</v>
      </c>
      <c r="B47" s="312">
        <v>1336</v>
      </c>
      <c r="C47" s="312">
        <v>114588770</v>
      </c>
      <c r="D47" s="312">
        <v>6198</v>
      </c>
      <c r="E47" s="312">
        <v>1203935963.9000001</v>
      </c>
      <c r="F47" s="313">
        <f t="shared" si="3"/>
        <v>7534</v>
      </c>
      <c r="G47" s="316">
        <f t="shared" si="3"/>
        <v>1318524733.9000001</v>
      </c>
      <c r="H47" s="380">
        <v>13.166374999999997</v>
      </c>
      <c r="I47" s="381">
        <v>15.661041666666664</v>
      </c>
      <c r="J47" s="578">
        <f>G47/G2</f>
        <v>0.35834170523865261</v>
      </c>
      <c r="K47" s="583">
        <f>F47/F2</f>
        <v>2.6587175693096334E-3</v>
      </c>
      <c r="L47" s="591">
        <f>E47/G47</f>
        <v>0.91309319646885689</v>
      </c>
    </row>
    <row r="48" spans="1:12" ht="15" thickBot="1" x14ac:dyDescent="0.4">
      <c r="A48" s="363" t="s">
        <v>121</v>
      </c>
      <c r="B48" s="360">
        <v>956</v>
      </c>
      <c r="C48" s="360">
        <v>79983622</v>
      </c>
      <c r="D48" s="360">
        <v>3592</v>
      </c>
      <c r="E48" s="360">
        <v>699067271.89999998</v>
      </c>
      <c r="F48" s="382">
        <f t="shared" ref="F48:G63" si="4">B48+D48</f>
        <v>4548</v>
      </c>
      <c r="G48" s="383">
        <f t="shared" si="4"/>
        <v>779050893.89999998</v>
      </c>
      <c r="H48" s="307">
        <v>13.55325</v>
      </c>
      <c r="I48" s="308">
        <v>16.4490625</v>
      </c>
      <c r="J48" s="578"/>
      <c r="K48" s="583"/>
      <c r="L48" s="591"/>
    </row>
    <row r="49" spans="1:12" x14ac:dyDescent="0.35">
      <c r="A49" s="249" t="s">
        <v>122</v>
      </c>
      <c r="B49" s="282">
        <v>860</v>
      </c>
      <c r="C49" s="282">
        <v>58403674</v>
      </c>
      <c r="D49" s="282">
        <v>2794</v>
      </c>
      <c r="E49" s="282">
        <v>507898568</v>
      </c>
      <c r="F49" s="294">
        <f t="shared" si="4"/>
        <v>3654</v>
      </c>
      <c r="G49" s="309">
        <f t="shared" si="4"/>
        <v>566302242</v>
      </c>
      <c r="H49" s="303">
        <v>14.352</v>
      </c>
      <c r="I49" s="304">
        <v>17.265000000000001</v>
      </c>
      <c r="J49" s="578"/>
      <c r="K49" s="583"/>
      <c r="L49" s="591"/>
    </row>
    <row r="50" spans="1:12" x14ac:dyDescent="0.35">
      <c r="A50" s="249" t="s">
        <v>123</v>
      </c>
      <c r="B50" s="282">
        <v>50</v>
      </c>
      <c r="C50" s="282">
        <v>2656256</v>
      </c>
      <c r="D50" s="282">
        <v>505</v>
      </c>
      <c r="E50" s="282">
        <v>74154579</v>
      </c>
      <c r="F50" s="294">
        <f t="shared" si="4"/>
        <v>555</v>
      </c>
      <c r="G50" s="309">
        <f t="shared" si="4"/>
        <v>76810835</v>
      </c>
      <c r="H50" s="303">
        <v>14.352</v>
      </c>
      <c r="I50" s="304">
        <v>17.265000000000001</v>
      </c>
      <c r="J50" s="578"/>
      <c r="K50" s="583"/>
      <c r="L50" s="591"/>
    </row>
    <row r="51" spans="1:12" x14ac:dyDescent="0.35">
      <c r="A51" s="249" t="s">
        <v>124</v>
      </c>
      <c r="B51" s="282">
        <v>16</v>
      </c>
      <c r="C51" s="282">
        <v>9112260</v>
      </c>
      <c r="D51" s="282">
        <v>77</v>
      </c>
      <c r="E51" s="282">
        <v>23373373</v>
      </c>
      <c r="F51" s="294">
        <f t="shared" si="4"/>
        <v>93</v>
      </c>
      <c r="G51" s="309">
        <f t="shared" si="4"/>
        <v>32485633</v>
      </c>
      <c r="H51" s="303">
        <v>12.907999999999999</v>
      </c>
      <c r="I51" s="304">
        <v>16.148</v>
      </c>
      <c r="J51" s="578"/>
      <c r="K51" s="583"/>
      <c r="L51" s="591"/>
    </row>
    <row r="52" spans="1:12" ht="15" thickBot="1" x14ac:dyDescent="0.4">
      <c r="A52" s="249" t="s">
        <v>125</v>
      </c>
      <c r="B52" s="282">
        <v>30</v>
      </c>
      <c r="C52" s="282">
        <v>9811432</v>
      </c>
      <c r="D52" s="282">
        <v>216</v>
      </c>
      <c r="E52" s="282">
        <v>93640751.900000006</v>
      </c>
      <c r="F52" s="294">
        <f t="shared" si="4"/>
        <v>246</v>
      </c>
      <c r="G52" s="309">
        <f t="shared" si="4"/>
        <v>103452183.90000001</v>
      </c>
      <c r="H52" s="303">
        <v>12.24</v>
      </c>
      <c r="I52" s="304">
        <v>14.839</v>
      </c>
      <c r="J52" s="578"/>
      <c r="K52" s="583"/>
      <c r="L52" s="591"/>
    </row>
    <row r="53" spans="1:12" ht="15" thickBot="1" x14ac:dyDescent="0.4">
      <c r="A53" s="363" t="s">
        <v>126</v>
      </c>
      <c r="B53" s="360">
        <v>375</v>
      </c>
      <c r="C53" s="360">
        <v>33469938</v>
      </c>
      <c r="D53" s="360">
        <v>2580</v>
      </c>
      <c r="E53" s="360">
        <v>491473879</v>
      </c>
      <c r="F53" s="382">
        <f t="shared" si="4"/>
        <v>2955</v>
      </c>
      <c r="G53" s="383">
        <f t="shared" si="4"/>
        <v>524943817</v>
      </c>
      <c r="H53" s="305">
        <v>14.435399999999998</v>
      </c>
      <c r="I53" s="306">
        <v>14.784000000000001</v>
      </c>
      <c r="J53" s="578"/>
      <c r="K53" s="583"/>
      <c r="L53" s="591"/>
    </row>
    <row r="54" spans="1:12" x14ac:dyDescent="0.35">
      <c r="A54" s="249" t="s">
        <v>127</v>
      </c>
      <c r="B54" s="282">
        <v>375</v>
      </c>
      <c r="C54" s="282">
        <v>33469938</v>
      </c>
      <c r="D54" s="282">
        <v>2568</v>
      </c>
      <c r="E54" s="282">
        <v>490352662</v>
      </c>
      <c r="F54" s="294">
        <f t="shared" si="4"/>
        <v>2943</v>
      </c>
      <c r="G54" s="309">
        <f t="shared" si="4"/>
        <v>523822600</v>
      </c>
      <c r="H54" s="303">
        <v>13.276333333333334</v>
      </c>
      <c r="I54" s="304">
        <v>13.623333333333335</v>
      </c>
      <c r="J54" s="578"/>
      <c r="K54" s="583"/>
      <c r="L54" s="591"/>
    </row>
    <row r="55" spans="1:12" ht="15" thickBot="1" x14ac:dyDescent="0.4">
      <c r="A55" s="249" t="s">
        <v>128</v>
      </c>
      <c r="B55" s="282">
        <v>0</v>
      </c>
      <c r="C55" s="282">
        <v>0</v>
      </c>
      <c r="D55" s="282">
        <v>12</v>
      </c>
      <c r="E55" s="282">
        <v>1121217</v>
      </c>
      <c r="F55" s="294">
        <f t="shared" si="4"/>
        <v>12</v>
      </c>
      <c r="G55" s="309">
        <f t="shared" si="4"/>
        <v>1121217</v>
      </c>
      <c r="H55" s="303">
        <v>16.173999999999999</v>
      </c>
      <c r="I55" s="304">
        <v>16.524999999999999</v>
      </c>
      <c r="J55" s="578"/>
      <c r="K55" s="583"/>
      <c r="L55" s="591"/>
    </row>
    <row r="56" spans="1:12" ht="15" thickBot="1" x14ac:dyDescent="0.4">
      <c r="A56" s="363" t="s">
        <v>94</v>
      </c>
      <c r="B56" s="360">
        <v>5</v>
      </c>
      <c r="C56" s="360">
        <v>1135210</v>
      </c>
      <c r="D56" s="360">
        <v>26</v>
      </c>
      <c r="E56" s="360">
        <v>13394813</v>
      </c>
      <c r="F56" s="382">
        <f t="shared" si="4"/>
        <v>31</v>
      </c>
      <c r="G56" s="383">
        <f t="shared" si="4"/>
        <v>14530023</v>
      </c>
      <c r="H56" s="305">
        <v>8.9879999999999995</v>
      </c>
      <c r="I56" s="306">
        <v>12.92</v>
      </c>
      <c r="J56" s="578"/>
      <c r="K56" s="583"/>
      <c r="L56" s="591"/>
    </row>
    <row r="57" spans="1:12" ht="15" thickBot="1" x14ac:dyDescent="0.4">
      <c r="A57" s="249" t="s">
        <v>120</v>
      </c>
      <c r="B57" s="282">
        <v>5</v>
      </c>
      <c r="C57" s="282">
        <v>1135210</v>
      </c>
      <c r="D57" s="282">
        <v>26</v>
      </c>
      <c r="E57" s="282">
        <v>13394813</v>
      </c>
      <c r="F57" s="294">
        <f t="shared" si="4"/>
        <v>31</v>
      </c>
      <c r="G57" s="309">
        <f t="shared" si="4"/>
        <v>14530023</v>
      </c>
      <c r="H57" s="303">
        <v>8.9879999999999995</v>
      </c>
      <c r="I57" s="304">
        <v>12.92</v>
      </c>
      <c r="J57" s="578"/>
      <c r="K57" s="583"/>
      <c r="L57" s="591"/>
    </row>
    <row r="58" spans="1:12" ht="15" thickBot="1" x14ac:dyDescent="0.4">
      <c r="A58" s="311" t="s">
        <v>107</v>
      </c>
      <c r="B58" s="312">
        <v>4276</v>
      </c>
      <c r="C58" s="312">
        <v>5182120.4000000004</v>
      </c>
      <c r="D58" s="312">
        <v>11555</v>
      </c>
      <c r="E58" s="312">
        <v>25556222.199999999</v>
      </c>
      <c r="F58" s="313">
        <f t="shared" si="4"/>
        <v>15831</v>
      </c>
      <c r="G58" s="316">
        <f t="shared" si="4"/>
        <v>30738342.600000001</v>
      </c>
      <c r="H58" s="380">
        <v>11.715857142857145</v>
      </c>
      <c r="I58" s="381">
        <v>12.292714285714286</v>
      </c>
      <c r="J58" s="584">
        <f>G58/G2</f>
        <v>8.3539048000363936E-3</v>
      </c>
      <c r="K58" s="583">
        <f>F58/F2</f>
        <v>5.5866946960101945E-3</v>
      </c>
      <c r="L58" s="591">
        <f>E58/G58</f>
        <v>0.83141184716966487</v>
      </c>
    </row>
    <row r="59" spans="1:12" ht="15" thickBot="1" x14ac:dyDescent="0.4">
      <c r="A59" s="363" t="s">
        <v>121</v>
      </c>
      <c r="B59" s="360">
        <v>3684</v>
      </c>
      <c r="C59" s="360">
        <v>2673646.4</v>
      </c>
      <c r="D59" s="360">
        <v>10639</v>
      </c>
      <c r="E59" s="360">
        <v>7492596.2000000002</v>
      </c>
      <c r="F59" s="382">
        <f t="shared" si="4"/>
        <v>14323</v>
      </c>
      <c r="G59" s="383">
        <f t="shared" si="4"/>
        <v>10166242.6</v>
      </c>
      <c r="H59" s="305">
        <v>11.548500000000001</v>
      </c>
      <c r="I59" s="306">
        <v>11.8695</v>
      </c>
      <c r="J59" s="584"/>
      <c r="K59" s="583"/>
      <c r="L59" s="591"/>
    </row>
    <row r="60" spans="1:12" x14ac:dyDescent="0.35">
      <c r="A60" s="249" t="s">
        <v>122</v>
      </c>
      <c r="B60" s="282">
        <v>2300</v>
      </c>
      <c r="C60" s="282">
        <v>1596282</v>
      </c>
      <c r="D60" s="282">
        <v>5577</v>
      </c>
      <c r="E60" s="282">
        <v>4594893</v>
      </c>
      <c r="F60" s="294">
        <f t="shared" si="4"/>
        <v>7877</v>
      </c>
      <c r="G60" s="309">
        <f t="shared" si="4"/>
        <v>6191175</v>
      </c>
      <c r="H60" s="303">
        <v>12.939</v>
      </c>
      <c r="I60" s="304">
        <v>13.185</v>
      </c>
      <c r="J60" s="584"/>
      <c r="K60" s="583"/>
      <c r="L60" s="591"/>
    </row>
    <row r="61" spans="1:12" x14ac:dyDescent="0.35">
      <c r="A61" s="249" t="s">
        <v>123</v>
      </c>
      <c r="B61" s="282">
        <v>33</v>
      </c>
      <c r="C61" s="282">
        <v>60152</v>
      </c>
      <c r="D61" s="282">
        <v>143</v>
      </c>
      <c r="E61" s="282">
        <v>110570</v>
      </c>
      <c r="F61" s="294">
        <f t="shared" si="4"/>
        <v>176</v>
      </c>
      <c r="G61" s="309">
        <f t="shared" si="4"/>
        <v>170722</v>
      </c>
      <c r="H61" s="303">
        <v>12.939</v>
      </c>
      <c r="I61" s="304">
        <v>13.185</v>
      </c>
      <c r="J61" s="584"/>
      <c r="K61" s="583"/>
      <c r="L61" s="591"/>
    </row>
    <row r="62" spans="1:12" x14ac:dyDescent="0.35">
      <c r="A62" s="249" t="s">
        <v>124</v>
      </c>
      <c r="B62" s="282">
        <v>1249</v>
      </c>
      <c r="C62" s="282">
        <v>388099</v>
      </c>
      <c r="D62" s="282">
        <v>3196</v>
      </c>
      <c r="E62" s="282">
        <v>721551</v>
      </c>
      <c r="F62" s="294">
        <f t="shared" si="4"/>
        <v>4445</v>
      </c>
      <c r="G62" s="309">
        <f t="shared" si="4"/>
        <v>1109650</v>
      </c>
      <c r="H62" s="303">
        <v>12.939</v>
      </c>
      <c r="I62" s="304">
        <v>13.185</v>
      </c>
      <c r="J62" s="584"/>
      <c r="K62" s="583"/>
      <c r="L62" s="591"/>
    </row>
    <row r="63" spans="1:12" ht="15" thickBot="1" x14ac:dyDescent="0.4">
      <c r="A63" s="249" t="s">
        <v>125</v>
      </c>
      <c r="B63" s="282">
        <v>102</v>
      </c>
      <c r="C63" s="282">
        <v>629113.4</v>
      </c>
      <c r="D63" s="282">
        <v>1723</v>
      </c>
      <c r="E63" s="282">
        <v>2065582.2</v>
      </c>
      <c r="F63" s="294">
        <f t="shared" si="4"/>
        <v>1825</v>
      </c>
      <c r="G63" s="309">
        <f t="shared" si="4"/>
        <v>2694695.6</v>
      </c>
      <c r="H63" s="303">
        <v>7.3769999999999998</v>
      </c>
      <c r="I63" s="304">
        <v>7.923</v>
      </c>
      <c r="J63" s="584"/>
      <c r="K63" s="583"/>
      <c r="L63" s="591"/>
    </row>
    <row r="64" spans="1:12" ht="15" thickBot="1" x14ac:dyDescent="0.4">
      <c r="A64" s="363" t="s">
        <v>126</v>
      </c>
      <c r="B64" s="360">
        <v>287</v>
      </c>
      <c r="C64" s="360">
        <v>2444743</v>
      </c>
      <c r="D64" s="360">
        <v>732</v>
      </c>
      <c r="E64" s="360">
        <v>17960915</v>
      </c>
      <c r="F64" s="382">
        <f t="shared" ref="F64:G74" si="5">B64+D64</f>
        <v>1019</v>
      </c>
      <c r="G64" s="383">
        <f t="shared" si="5"/>
        <v>20405658</v>
      </c>
      <c r="H64" s="305">
        <v>12.215</v>
      </c>
      <c r="I64" s="306">
        <v>13.166</v>
      </c>
      <c r="J64" s="584"/>
      <c r="K64" s="583"/>
      <c r="L64" s="591"/>
    </row>
    <row r="65" spans="1:12" x14ac:dyDescent="0.35">
      <c r="A65" s="249" t="s">
        <v>127</v>
      </c>
      <c r="B65" s="282">
        <v>287</v>
      </c>
      <c r="C65" s="282">
        <v>2444743</v>
      </c>
      <c r="D65" s="282">
        <v>730</v>
      </c>
      <c r="E65" s="282">
        <v>17937113</v>
      </c>
      <c r="F65" s="294">
        <f t="shared" si="5"/>
        <v>1017</v>
      </c>
      <c r="G65" s="309">
        <f t="shared" si="5"/>
        <v>20381856</v>
      </c>
      <c r="H65" s="303">
        <v>12.215</v>
      </c>
      <c r="I65" s="304">
        <v>13.166</v>
      </c>
      <c r="J65" s="584"/>
      <c r="K65" s="583"/>
      <c r="L65" s="591"/>
    </row>
    <row r="66" spans="1:12" ht="15" thickBot="1" x14ac:dyDescent="0.4">
      <c r="A66" s="249" t="s">
        <v>128</v>
      </c>
      <c r="B66" s="282">
        <v>0</v>
      </c>
      <c r="C66" s="282">
        <v>0</v>
      </c>
      <c r="D66" s="282">
        <v>2</v>
      </c>
      <c r="E66" s="282">
        <v>23802</v>
      </c>
      <c r="F66" s="294">
        <f t="shared" si="5"/>
        <v>2</v>
      </c>
      <c r="G66" s="309">
        <f t="shared" si="5"/>
        <v>23802</v>
      </c>
      <c r="H66" s="303">
        <v>12.215</v>
      </c>
      <c r="I66" s="304">
        <v>13.166</v>
      </c>
      <c r="J66" s="584"/>
      <c r="K66" s="583"/>
      <c r="L66" s="591"/>
    </row>
    <row r="67" spans="1:12" ht="15" thickBot="1" x14ac:dyDescent="0.4">
      <c r="A67" s="363" t="s">
        <v>94</v>
      </c>
      <c r="B67" s="360">
        <v>305</v>
      </c>
      <c r="C67" s="360">
        <v>63731</v>
      </c>
      <c r="D67" s="360">
        <v>184</v>
      </c>
      <c r="E67" s="360">
        <v>102711</v>
      </c>
      <c r="F67" s="382">
        <f t="shared" si="5"/>
        <v>489</v>
      </c>
      <c r="G67" s="383">
        <f t="shared" si="5"/>
        <v>166442</v>
      </c>
      <c r="H67" s="305">
        <v>11.387</v>
      </c>
      <c r="I67" s="306">
        <v>12.239000000000001</v>
      </c>
      <c r="J67" s="584"/>
      <c r="K67" s="583"/>
      <c r="L67" s="591"/>
    </row>
    <row r="68" spans="1:12" ht="15" thickBot="1" x14ac:dyDescent="0.4">
      <c r="A68" s="249" t="s">
        <v>120</v>
      </c>
      <c r="B68" s="282">
        <v>305</v>
      </c>
      <c r="C68" s="282">
        <v>63731</v>
      </c>
      <c r="D68" s="282">
        <v>184</v>
      </c>
      <c r="E68" s="282">
        <v>102711</v>
      </c>
      <c r="F68" s="294">
        <f t="shared" si="5"/>
        <v>489</v>
      </c>
      <c r="G68" s="309">
        <f t="shared" si="5"/>
        <v>166442</v>
      </c>
      <c r="H68" s="303">
        <v>11.387</v>
      </c>
      <c r="I68" s="304">
        <v>12.239000000000001</v>
      </c>
      <c r="J68" s="584"/>
      <c r="K68" s="583"/>
      <c r="L68" s="591"/>
    </row>
    <row r="69" spans="1:12" ht="15" thickBot="1" x14ac:dyDescent="0.4">
      <c r="A69" s="314" t="s">
        <v>9</v>
      </c>
      <c r="B69" s="315">
        <v>478</v>
      </c>
      <c r="C69" s="315">
        <v>1702400.1</v>
      </c>
      <c r="D69" s="315">
        <v>131</v>
      </c>
      <c r="E69" s="315">
        <v>404917.9</v>
      </c>
      <c r="F69" s="445">
        <f t="shared" si="5"/>
        <v>609</v>
      </c>
      <c r="G69" s="446">
        <f t="shared" si="5"/>
        <v>2107318</v>
      </c>
      <c r="H69" s="384">
        <v>12.505142857142857</v>
      </c>
      <c r="I69" s="385">
        <v>13.022428571428568</v>
      </c>
      <c r="J69" s="581">
        <f>G69/G2</f>
        <v>5.7271578316662694E-4</v>
      </c>
      <c r="K69" s="582">
        <f>F69/F2</f>
        <v>2.1491359167899744E-4</v>
      </c>
      <c r="L69" s="589">
        <f>E69/G69</f>
        <v>0.19214845599952168</v>
      </c>
    </row>
    <row r="70" spans="1:12" ht="15" thickBot="1" x14ac:dyDescent="0.4">
      <c r="A70" s="362" t="s">
        <v>121</v>
      </c>
      <c r="B70" s="360">
        <v>478</v>
      </c>
      <c r="C70" s="360">
        <v>1702400.1</v>
      </c>
      <c r="D70" s="360">
        <v>131</v>
      </c>
      <c r="E70" s="360">
        <v>404917.9</v>
      </c>
      <c r="F70" s="382">
        <f t="shared" si="5"/>
        <v>609</v>
      </c>
      <c r="G70" s="383">
        <f t="shared" si="5"/>
        <v>2107318</v>
      </c>
      <c r="H70" s="301">
        <v>12.696249999999999</v>
      </c>
      <c r="I70" s="302">
        <v>12.977499999999999</v>
      </c>
      <c r="J70" s="581"/>
      <c r="K70" s="582"/>
      <c r="L70" s="589"/>
    </row>
    <row r="71" spans="1:12" x14ac:dyDescent="0.35">
      <c r="A71" s="247" t="s">
        <v>122</v>
      </c>
      <c r="B71" s="282">
        <v>0</v>
      </c>
      <c r="C71" s="282">
        <v>0</v>
      </c>
      <c r="D71" s="282">
        <v>0</v>
      </c>
      <c r="E71" s="282">
        <v>0</v>
      </c>
      <c r="F71" s="294">
        <f t="shared" si="5"/>
        <v>0</v>
      </c>
      <c r="G71" s="309">
        <f t="shared" si="5"/>
        <v>0</v>
      </c>
      <c r="H71" s="310">
        <v>12.939</v>
      </c>
      <c r="I71" s="386">
        <v>13.185</v>
      </c>
      <c r="J71" s="581"/>
      <c r="K71" s="582"/>
      <c r="L71" s="589"/>
    </row>
    <row r="72" spans="1:12" x14ac:dyDescent="0.35">
      <c r="A72" s="247" t="s">
        <v>123</v>
      </c>
      <c r="B72" s="282">
        <v>0</v>
      </c>
      <c r="C72" s="282">
        <v>0</v>
      </c>
      <c r="D72" s="282">
        <v>0</v>
      </c>
      <c r="E72" s="282">
        <v>0</v>
      </c>
      <c r="F72" s="294">
        <f t="shared" si="5"/>
        <v>0</v>
      </c>
      <c r="G72" s="309">
        <f t="shared" si="5"/>
        <v>0</v>
      </c>
      <c r="H72" s="310">
        <v>12.939</v>
      </c>
      <c r="I72" s="386">
        <v>13.185</v>
      </c>
      <c r="J72" s="581"/>
      <c r="K72" s="582"/>
      <c r="L72" s="589"/>
    </row>
    <row r="73" spans="1:12" x14ac:dyDescent="0.35">
      <c r="A73" s="247" t="s">
        <v>124</v>
      </c>
      <c r="B73" s="282">
        <v>0</v>
      </c>
      <c r="C73" s="282">
        <v>0</v>
      </c>
      <c r="D73" s="282">
        <v>0</v>
      </c>
      <c r="E73" s="282">
        <v>0</v>
      </c>
      <c r="F73" s="294">
        <f t="shared" si="5"/>
        <v>0</v>
      </c>
      <c r="G73" s="309">
        <f t="shared" si="5"/>
        <v>0</v>
      </c>
      <c r="H73" s="310">
        <v>12.939</v>
      </c>
      <c r="I73" s="386">
        <v>13.185</v>
      </c>
      <c r="J73" s="581"/>
      <c r="K73" s="582"/>
      <c r="L73" s="589"/>
    </row>
    <row r="74" spans="1:12" ht="15" thickBot="1" x14ac:dyDescent="0.4">
      <c r="A74" s="387" t="s">
        <v>125</v>
      </c>
      <c r="B74" s="388">
        <v>478</v>
      </c>
      <c r="C74" s="388">
        <v>1702400.1</v>
      </c>
      <c r="D74" s="388">
        <v>131</v>
      </c>
      <c r="E74" s="388">
        <v>404917.9</v>
      </c>
      <c r="F74" s="389">
        <f t="shared" si="5"/>
        <v>609</v>
      </c>
      <c r="G74" s="390">
        <f t="shared" si="5"/>
        <v>2107318</v>
      </c>
      <c r="H74" s="392">
        <v>11.968</v>
      </c>
      <c r="I74" s="393">
        <v>12.355</v>
      </c>
      <c r="J74" s="587"/>
      <c r="K74" s="588"/>
      <c r="L74" s="590"/>
    </row>
    <row r="75" spans="1:12" x14ac:dyDescent="0.35">
      <c r="A75" s="2"/>
      <c r="B75" s="3"/>
      <c r="C75" s="3"/>
      <c r="D75" s="3"/>
      <c r="E75" s="3"/>
      <c r="F75" s="3"/>
      <c r="G75" s="3"/>
      <c r="H75" s="156"/>
      <c r="I75" s="156"/>
      <c r="J75" s="2"/>
      <c r="K75" s="2"/>
      <c r="L75" s="2"/>
    </row>
    <row r="76" spans="1:12" x14ac:dyDescent="0.35">
      <c r="A76" s="2"/>
      <c r="B76" s="3"/>
      <c r="C76" s="3"/>
      <c r="D76" s="3"/>
      <c r="E76" s="3"/>
      <c r="F76" s="3"/>
      <c r="G76" s="3"/>
      <c r="J76" s="2"/>
      <c r="K76" s="2"/>
      <c r="L76" s="2"/>
    </row>
    <row r="77" spans="1:12" x14ac:dyDescent="0.35">
      <c r="A77" s="2"/>
      <c r="B77" s="3"/>
      <c r="C77" s="3"/>
      <c r="D77" s="3"/>
      <c r="E77" s="3"/>
      <c r="F77" s="3"/>
      <c r="G77" s="3"/>
      <c r="H77" s="156"/>
      <c r="I77" s="156"/>
      <c r="J77" s="2"/>
      <c r="K77" s="2"/>
      <c r="L77" s="2"/>
    </row>
    <row r="78" spans="1:12" x14ac:dyDescent="0.35">
      <c r="A78" s="2"/>
      <c r="B78" s="3"/>
      <c r="C78" s="3"/>
      <c r="D78" s="3"/>
      <c r="E78" s="3"/>
      <c r="F78" s="3"/>
      <c r="G78" s="3"/>
      <c r="H78" s="156"/>
      <c r="I78" s="156"/>
      <c r="J78" s="2"/>
      <c r="K78" s="2"/>
      <c r="L78" s="2"/>
    </row>
    <row r="79" spans="1:12" x14ac:dyDescent="0.35">
      <c r="A79" s="2"/>
      <c r="B79" s="3"/>
      <c r="C79" s="3"/>
      <c r="D79" s="3"/>
      <c r="E79" s="3"/>
      <c r="F79" s="3"/>
      <c r="G79" s="3"/>
      <c r="H79" s="156"/>
      <c r="I79" s="156"/>
      <c r="J79" s="2"/>
      <c r="K79" s="2"/>
      <c r="L79" s="2"/>
    </row>
    <row r="80" spans="1:12" x14ac:dyDescent="0.35">
      <c r="A80" s="2"/>
      <c r="B80" s="3"/>
      <c r="C80" s="3"/>
      <c r="D80" s="3"/>
      <c r="E80" s="3"/>
      <c r="F80" s="3"/>
      <c r="G80" s="3"/>
      <c r="H80" s="156"/>
      <c r="I80" s="156"/>
      <c r="J80" s="2"/>
      <c r="K80" s="2"/>
      <c r="L80" s="2"/>
    </row>
    <row r="81" spans="1:12" x14ac:dyDescent="0.35">
      <c r="A81" s="2"/>
      <c r="B81" s="3"/>
      <c r="C81" s="3"/>
      <c r="D81" s="3"/>
      <c r="E81" s="3"/>
      <c r="F81" s="3"/>
      <c r="G81" s="3"/>
      <c r="H81" s="156"/>
      <c r="I81" s="156"/>
      <c r="J81" s="2"/>
      <c r="K81" s="2"/>
      <c r="L81" s="2"/>
    </row>
    <row r="82" spans="1:12" x14ac:dyDescent="0.35">
      <c r="H82" s="156"/>
      <c r="I82" s="156"/>
    </row>
    <row r="83" spans="1:12" x14ac:dyDescent="0.35">
      <c r="H83" s="147"/>
      <c r="I83" s="147"/>
    </row>
    <row r="84" spans="1:12" x14ac:dyDescent="0.35">
      <c r="H84" s="147"/>
      <c r="I84" s="147"/>
    </row>
    <row r="85" spans="1:12" x14ac:dyDescent="0.35">
      <c r="H85" s="147"/>
      <c r="I85" s="147"/>
    </row>
    <row r="86" spans="1:12" x14ac:dyDescent="0.35">
      <c r="H86" s="147"/>
      <c r="I86" s="147"/>
    </row>
    <row r="87" spans="1:12" x14ac:dyDescent="0.35">
      <c r="H87" s="147"/>
      <c r="I87" s="147"/>
    </row>
    <row r="88" spans="1:12" x14ac:dyDescent="0.35">
      <c r="H88" s="147"/>
      <c r="I88" s="147"/>
    </row>
    <row r="89" spans="1:12" x14ac:dyDescent="0.35">
      <c r="H89" s="147"/>
      <c r="I89" s="147"/>
    </row>
  </sheetData>
  <mergeCells count="21">
    <mergeCell ref="J69:J74"/>
    <mergeCell ref="K69:K74"/>
    <mergeCell ref="L69:L74"/>
    <mergeCell ref="J47:J57"/>
    <mergeCell ref="K47:K57"/>
    <mergeCell ref="L47:L57"/>
    <mergeCell ref="J58:J68"/>
    <mergeCell ref="K58:K68"/>
    <mergeCell ref="L58:L68"/>
    <mergeCell ref="J25:J35"/>
    <mergeCell ref="K25:K35"/>
    <mergeCell ref="L25:L35"/>
    <mergeCell ref="J36:J46"/>
    <mergeCell ref="K36:K46"/>
    <mergeCell ref="L36:L46"/>
    <mergeCell ref="J3:J13"/>
    <mergeCell ref="K3:K13"/>
    <mergeCell ref="L3:L13"/>
    <mergeCell ref="J14:J24"/>
    <mergeCell ref="K14:K24"/>
    <mergeCell ref="L14:L24"/>
  </mergeCells>
  <pageMargins left="0.7" right="0.7" top="0.75" bottom="0.75" header="0.3" footer="0.3"/>
  <pageSetup scale="5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59E10-DA0D-483C-8A57-61AC94216830}">
  <sheetPr>
    <tabColor rgb="FFFF9900"/>
    <pageSetUpPr fitToPage="1"/>
  </sheetPr>
  <dimension ref="A1:N89"/>
  <sheetViews>
    <sheetView zoomScaleNormal="100" workbookViewId="0">
      <selection activeCell="J3" sqref="J3:J13"/>
    </sheetView>
  </sheetViews>
  <sheetFormatPr defaultRowHeight="14.5" x14ac:dyDescent="0.35"/>
  <cols>
    <col min="1" max="1" width="17.453125" customWidth="1"/>
    <col min="2" max="2" width="13.1796875" style="1" customWidth="1"/>
    <col min="3" max="3" width="14.453125" style="1" customWidth="1"/>
    <col min="4" max="4" width="13.1796875" style="1" customWidth="1"/>
    <col min="5" max="5" width="14.1796875" style="1" customWidth="1"/>
    <col min="6" max="6" width="11.453125" style="1" customWidth="1"/>
    <col min="7" max="9" width="12.81640625" style="1" customWidth="1"/>
    <col min="10" max="10" width="12.7265625" bestFit="1" customWidth="1"/>
    <col min="11" max="11" width="11.81640625" customWidth="1"/>
    <col min="12" max="12" width="13.7265625" bestFit="1" customWidth="1"/>
    <col min="14" max="14" width="16.81640625" bestFit="1" customWidth="1"/>
  </cols>
  <sheetData>
    <row r="1" spans="1:14" ht="44" thickBot="1" x14ac:dyDescent="0.4">
      <c r="A1" s="447">
        <v>2019</v>
      </c>
      <c r="B1" s="448" t="s">
        <v>16</v>
      </c>
      <c r="C1" s="448" t="s">
        <v>17</v>
      </c>
      <c r="D1" s="448" t="s">
        <v>89</v>
      </c>
      <c r="E1" s="448" t="s">
        <v>90</v>
      </c>
      <c r="F1" s="448" t="s">
        <v>7</v>
      </c>
      <c r="G1" s="448" t="s">
        <v>6</v>
      </c>
      <c r="H1" s="448" t="s">
        <v>129</v>
      </c>
      <c r="I1" s="448" t="s">
        <v>130</v>
      </c>
      <c r="J1" s="449" t="s">
        <v>177</v>
      </c>
      <c r="K1" s="449" t="s">
        <v>8</v>
      </c>
      <c r="L1" s="450" t="s">
        <v>91</v>
      </c>
    </row>
    <row r="2" spans="1:14" ht="15" thickBot="1" x14ac:dyDescent="0.4">
      <c r="A2" s="353" t="s">
        <v>131</v>
      </c>
      <c r="B2" s="354">
        <v>1469031</v>
      </c>
      <c r="C2" s="354">
        <f>C3+C14+C25+C36+C47+C58+C69</f>
        <v>964791980.39999998</v>
      </c>
      <c r="D2" s="354">
        <v>1333802</v>
      </c>
      <c r="E2" s="354">
        <f>E3+E14+E25+E36+E47+E58+E69</f>
        <v>2292089023.7999997</v>
      </c>
      <c r="F2" s="355">
        <f>B2+D2</f>
        <v>2802833</v>
      </c>
      <c r="G2" s="356">
        <f>C2+E2</f>
        <v>3256881004.1999998</v>
      </c>
      <c r="H2" s="357">
        <v>11.260643939393935</v>
      </c>
      <c r="I2" s="357">
        <v>12.807484848484847</v>
      </c>
      <c r="J2" s="372">
        <f>SUM(J3:J68)</f>
        <v>0.99937146107046593</v>
      </c>
      <c r="K2" s="373">
        <f>SUM(K3:K68)</f>
        <v>0.99977130282111004</v>
      </c>
      <c r="L2" s="373">
        <f>E2/G2</f>
        <v>0.70376812074011108</v>
      </c>
      <c r="N2" s="572"/>
    </row>
    <row r="3" spans="1:14" ht="15" thickBot="1" x14ac:dyDescent="0.4">
      <c r="A3" s="451" t="s">
        <v>2</v>
      </c>
      <c r="B3" s="452">
        <v>1164055</v>
      </c>
      <c r="C3" s="452">
        <v>530039714.39999998</v>
      </c>
      <c r="D3" s="452">
        <v>995300</v>
      </c>
      <c r="E3" s="452">
        <v>471159936</v>
      </c>
      <c r="F3" s="452">
        <f>B3+D3</f>
        <v>2159355</v>
      </c>
      <c r="G3" s="452">
        <f>C3+E3</f>
        <v>1001199650.4</v>
      </c>
      <c r="H3" s="453">
        <v>11.452714285714288</v>
      </c>
      <c r="I3" s="454">
        <v>13.256142857142853</v>
      </c>
      <c r="J3" s="578">
        <f>G3/G$2</f>
        <v>0.3074105713745377</v>
      </c>
      <c r="K3" s="579">
        <f>F3/F2</f>
        <v>0.77041871563521624</v>
      </c>
      <c r="L3" s="579">
        <f>E3/G3</f>
        <v>0.47059538605687873</v>
      </c>
    </row>
    <row r="4" spans="1:14" ht="15" thickBot="1" x14ac:dyDescent="0.4">
      <c r="A4" s="362" t="s">
        <v>121</v>
      </c>
      <c r="B4" s="360">
        <v>547751</v>
      </c>
      <c r="C4" s="360">
        <v>237148145.40000001</v>
      </c>
      <c r="D4" s="360">
        <v>556321</v>
      </c>
      <c r="E4" s="360">
        <v>244323403</v>
      </c>
      <c r="F4" s="360">
        <f t="shared" ref="F4:G19" si="0">B4+D4</f>
        <v>1104072</v>
      </c>
      <c r="G4" s="361">
        <f t="shared" si="0"/>
        <v>481471548.39999998</v>
      </c>
      <c r="H4" s="283">
        <v>11.7575</v>
      </c>
      <c r="I4" s="284">
        <v>13.110499999999998</v>
      </c>
      <c r="J4" s="578"/>
      <c r="K4" s="579"/>
      <c r="L4" s="579"/>
    </row>
    <row r="5" spans="1:14" x14ac:dyDescent="0.35">
      <c r="A5" s="247" t="s">
        <v>122</v>
      </c>
      <c r="B5" s="282">
        <v>366327</v>
      </c>
      <c r="C5" s="282">
        <v>151617760</v>
      </c>
      <c r="D5" s="282">
        <v>244839</v>
      </c>
      <c r="E5" s="282">
        <v>115929246</v>
      </c>
      <c r="F5" s="282">
        <f t="shared" si="0"/>
        <v>611166</v>
      </c>
      <c r="G5" s="282">
        <f t="shared" si="0"/>
        <v>267547006</v>
      </c>
      <c r="H5" s="285">
        <v>12.253</v>
      </c>
      <c r="I5" s="286">
        <v>13.587999999999999</v>
      </c>
      <c r="J5" s="578"/>
      <c r="K5" s="579"/>
      <c r="L5" s="579"/>
    </row>
    <row r="6" spans="1:14" x14ac:dyDescent="0.35">
      <c r="A6" s="247" t="s">
        <v>123</v>
      </c>
      <c r="B6" s="282">
        <v>8310</v>
      </c>
      <c r="C6" s="282">
        <v>2159445</v>
      </c>
      <c r="D6" s="282">
        <v>35741</v>
      </c>
      <c r="E6" s="282">
        <v>10814805</v>
      </c>
      <c r="F6" s="282">
        <f t="shared" si="0"/>
        <v>44051</v>
      </c>
      <c r="G6" s="282">
        <f t="shared" si="0"/>
        <v>12974250</v>
      </c>
      <c r="H6" s="285">
        <v>12.253</v>
      </c>
      <c r="I6" s="286">
        <v>13.587999999999999</v>
      </c>
      <c r="J6" s="578"/>
      <c r="K6" s="579"/>
      <c r="L6" s="579"/>
    </row>
    <row r="7" spans="1:14" x14ac:dyDescent="0.35">
      <c r="A7" s="247" t="s">
        <v>124</v>
      </c>
      <c r="B7" s="282">
        <v>62219</v>
      </c>
      <c r="C7" s="282">
        <v>26272549</v>
      </c>
      <c r="D7" s="282">
        <v>236112</v>
      </c>
      <c r="E7" s="282">
        <v>96836130</v>
      </c>
      <c r="F7" s="282">
        <f t="shared" si="0"/>
        <v>298331</v>
      </c>
      <c r="G7" s="282">
        <f t="shared" si="0"/>
        <v>123108679</v>
      </c>
      <c r="H7" s="285">
        <v>12.253</v>
      </c>
      <c r="I7" s="286">
        <v>13.587999999999999</v>
      </c>
      <c r="J7" s="578"/>
      <c r="K7" s="579"/>
      <c r="L7" s="579"/>
    </row>
    <row r="8" spans="1:14" ht="15" thickBot="1" x14ac:dyDescent="0.4">
      <c r="A8" s="247" t="s">
        <v>125</v>
      </c>
      <c r="B8" s="282">
        <v>110895</v>
      </c>
      <c r="C8" s="282">
        <v>57098391.399999999</v>
      </c>
      <c r="D8" s="282">
        <v>39629</v>
      </c>
      <c r="E8" s="282">
        <v>20743222</v>
      </c>
      <c r="F8" s="282">
        <f t="shared" si="0"/>
        <v>150524</v>
      </c>
      <c r="G8" s="282">
        <f t="shared" si="0"/>
        <v>77841613.400000006</v>
      </c>
      <c r="H8" s="285">
        <v>10.271000000000001</v>
      </c>
      <c r="I8" s="286">
        <v>11.678000000000001</v>
      </c>
      <c r="J8" s="578"/>
      <c r="K8" s="579"/>
      <c r="L8" s="579"/>
    </row>
    <row r="9" spans="1:14" ht="15" thickBot="1" x14ac:dyDescent="0.4">
      <c r="A9" s="363" t="s">
        <v>126</v>
      </c>
      <c r="B9" s="360">
        <v>601404</v>
      </c>
      <c r="C9" s="360">
        <v>286399546</v>
      </c>
      <c r="D9" s="360">
        <v>432579</v>
      </c>
      <c r="E9" s="360">
        <v>223132924</v>
      </c>
      <c r="F9" s="360">
        <f>B9+D9</f>
        <v>1033983</v>
      </c>
      <c r="G9" s="361">
        <f t="shared" si="0"/>
        <v>509532470</v>
      </c>
      <c r="H9" s="285">
        <v>11.631</v>
      </c>
      <c r="I9" s="286">
        <v>13.718</v>
      </c>
      <c r="J9" s="578"/>
      <c r="K9" s="579"/>
      <c r="L9" s="579"/>
    </row>
    <row r="10" spans="1:14" x14ac:dyDescent="0.35">
      <c r="A10" s="249" t="s">
        <v>127</v>
      </c>
      <c r="B10" s="287">
        <v>600251</v>
      </c>
      <c r="C10" s="287">
        <v>285717158</v>
      </c>
      <c r="D10" s="287">
        <v>421861</v>
      </c>
      <c r="E10" s="287">
        <v>216321453</v>
      </c>
      <c r="F10" s="287">
        <f t="shared" ref="F10:F11" si="1">B10+D10</f>
        <v>1022112</v>
      </c>
      <c r="G10" s="287">
        <f t="shared" si="0"/>
        <v>502038611</v>
      </c>
      <c r="H10" s="285">
        <v>11.631</v>
      </c>
      <c r="I10" s="286">
        <v>13.718</v>
      </c>
      <c r="J10" s="578"/>
      <c r="K10" s="579"/>
      <c r="L10" s="579"/>
    </row>
    <row r="11" spans="1:14" ht="15" thickBot="1" x14ac:dyDescent="0.4">
      <c r="A11" s="249" t="s">
        <v>128</v>
      </c>
      <c r="B11" s="287">
        <v>1153</v>
      </c>
      <c r="C11" s="287">
        <v>682388</v>
      </c>
      <c r="D11" s="287">
        <v>10718</v>
      </c>
      <c r="E11" s="287">
        <v>6811471</v>
      </c>
      <c r="F11" s="287">
        <f t="shared" si="1"/>
        <v>11871</v>
      </c>
      <c r="G11" s="287">
        <f t="shared" si="0"/>
        <v>7493859</v>
      </c>
      <c r="H11" s="285">
        <v>11.631</v>
      </c>
      <c r="I11" s="286">
        <v>13.718</v>
      </c>
      <c r="J11" s="578"/>
      <c r="K11" s="579"/>
      <c r="L11" s="579"/>
    </row>
    <row r="12" spans="1:14" ht="15" thickBot="1" x14ac:dyDescent="0.4">
      <c r="A12" s="363" t="s">
        <v>94</v>
      </c>
      <c r="B12" s="360">
        <v>14900</v>
      </c>
      <c r="C12" s="360">
        <v>6492023</v>
      </c>
      <c r="D12" s="360">
        <v>6400</v>
      </c>
      <c r="E12" s="360">
        <v>3703609</v>
      </c>
      <c r="F12" s="360">
        <f t="shared" si="0"/>
        <v>21300</v>
      </c>
      <c r="G12" s="361">
        <f t="shared" si="0"/>
        <v>10195632</v>
      </c>
      <c r="H12" s="285">
        <v>9.8770000000000007</v>
      </c>
      <c r="I12" s="286">
        <v>12.914999999999999</v>
      </c>
      <c r="J12" s="578"/>
      <c r="K12" s="579"/>
      <c r="L12" s="579"/>
    </row>
    <row r="13" spans="1:14" ht="15" thickBot="1" x14ac:dyDescent="0.4">
      <c r="A13" s="249" t="s">
        <v>120</v>
      </c>
      <c r="B13" s="287">
        <v>14900</v>
      </c>
      <c r="C13" s="287">
        <v>6492023</v>
      </c>
      <c r="D13" s="287">
        <v>6400</v>
      </c>
      <c r="E13" s="287">
        <v>3703609</v>
      </c>
      <c r="F13" s="287">
        <f t="shared" si="0"/>
        <v>21300</v>
      </c>
      <c r="G13" s="287">
        <f t="shared" si="0"/>
        <v>10195632</v>
      </c>
      <c r="H13" s="288">
        <v>9.8770000000000007</v>
      </c>
      <c r="I13" s="289">
        <v>12.914999999999999</v>
      </c>
      <c r="J13" s="578"/>
      <c r="K13" s="579"/>
      <c r="L13" s="579"/>
    </row>
    <row r="14" spans="1:14" ht="15" thickBot="1" x14ac:dyDescent="0.4">
      <c r="A14" s="451" t="s">
        <v>3</v>
      </c>
      <c r="B14" s="452">
        <v>135222</v>
      </c>
      <c r="C14" s="452">
        <v>68888445</v>
      </c>
      <c r="D14" s="452">
        <v>135570</v>
      </c>
      <c r="E14" s="452">
        <v>65558267</v>
      </c>
      <c r="F14" s="455">
        <f t="shared" si="0"/>
        <v>270792</v>
      </c>
      <c r="G14" s="455">
        <f t="shared" si="0"/>
        <v>134446712</v>
      </c>
      <c r="H14" s="376">
        <v>11.543615384615386</v>
      </c>
      <c r="I14" s="377">
        <v>13.377538461538458</v>
      </c>
      <c r="J14" s="578">
        <f>G14/G2</f>
        <v>4.1280818005515266E-2</v>
      </c>
      <c r="K14" s="580">
        <f>F14/F2</f>
        <v>9.6613676234010376E-2</v>
      </c>
      <c r="L14" s="580">
        <f>E14/G14</f>
        <v>0.4876152493785047</v>
      </c>
    </row>
    <row r="15" spans="1:14" ht="15" thickBot="1" x14ac:dyDescent="0.4">
      <c r="A15" s="362" t="s">
        <v>121</v>
      </c>
      <c r="B15" s="364">
        <v>63855</v>
      </c>
      <c r="C15" s="364">
        <v>31056175</v>
      </c>
      <c r="D15" s="364">
        <v>68104</v>
      </c>
      <c r="E15" s="364">
        <v>30987754</v>
      </c>
      <c r="F15" s="365">
        <f t="shared" si="0"/>
        <v>131959</v>
      </c>
      <c r="G15" s="366">
        <f t="shared" si="0"/>
        <v>62043929</v>
      </c>
      <c r="H15" s="292">
        <v>11.969857142857142</v>
      </c>
      <c r="I15" s="293">
        <v>13.315142857142856</v>
      </c>
      <c r="J15" s="578"/>
      <c r="K15" s="580"/>
      <c r="L15" s="580"/>
    </row>
    <row r="16" spans="1:14" x14ac:dyDescent="0.35">
      <c r="A16" s="247" t="s">
        <v>122</v>
      </c>
      <c r="B16" s="282">
        <v>32489</v>
      </c>
      <c r="C16" s="282">
        <v>13027002</v>
      </c>
      <c r="D16" s="282">
        <v>26428</v>
      </c>
      <c r="E16" s="282">
        <v>10844914</v>
      </c>
      <c r="F16" s="294">
        <f t="shared" si="0"/>
        <v>58917</v>
      </c>
      <c r="G16" s="294">
        <f t="shared" si="0"/>
        <v>23871916</v>
      </c>
      <c r="H16" s="285">
        <v>12.253</v>
      </c>
      <c r="I16" s="286">
        <v>13.587999999999999</v>
      </c>
      <c r="J16" s="578"/>
      <c r="K16" s="580"/>
      <c r="L16" s="580"/>
    </row>
    <row r="17" spans="1:12" x14ac:dyDescent="0.35">
      <c r="A17" s="247" t="s">
        <v>123</v>
      </c>
      <c r="B17" s="282">
        <v>445</v>
      </c>
      <c r="C17" s="282">
        <v>129748</v>
      </c>
      <c r="D17" s="282">
        <v>2313</v>
      </c>
      <c r="E17" s="282">
        <v>704483</v>
      </c>
      <c r="F17" s="294">
        <f t="shared" si="0"/>
        <v>2758</v>
      </c>
      <c r="G17" s="294">
        <f t="shared" si="0"/>
        <v>834231</v>
      </c>
      <c r="H17" s="285">
        <v>12.253</v>
      </c>
      <c r="I17" s="286">
        <v>13.587999999999999</v>
      </c>
      <c r="J17" s="578"/>
      <c r="K17" s="580"/>
      <c r="L17" s="580"/>
    </row>
    <row r="18" spans="1:12" x14ac:dyDescent="0.35">
      <c r="A18" s="247" t="s">
        <v>124</v>
      </c>
      <c r="B18" s="282">
        <v>8709</v>
      </c>
      <c r="C18" s="282">
        <v>4191741</v>
      </c>
      <c r="D18" s="282">
        <v>23557</v>
      </c>
      <c r="E18" s="282">
        <v>10882984</v>
      </c>
      <c r="F18" s="294">
        <f t="shared" si="0"/>
        <v>32266</v>
      </c>
      <c r="G18" s="294">
        <f t="shared" si="0"/>
        <v>15074725</v>
      </c>
      <c r="H18" s="285">
        <v>12.253</v>
      </c>
      <c r="I18" s="286">
        <v>13.587999999999999</v>
      </c>
      <c r="J18" s="578"/>
      <c r="K18" s="580"/>
      <c r="L18" s="580"/>
    </row>
    <row r="19" spans="1:12" ht="15" thickBot="1" x14ac:dyDescent="0.4">
      <c r="A19" s="247" t="s">
        <v>125</v>
      </c>
      <c r="B19" s="282">
        <v>22212</v>
      </c>
      <c r="C19" s="282">
        <v>13707684</v>
      </c>
      <c r="D19" s="282">
        <v>15806</v>
      </c>
      <c r="E19" s="282">
        <v>8555373</v>
      </c>
      <c r="F19" s="294">
        <f t="shared" si="0"/>
        <v>38018</v>
      </c>
      <c r="G19" s="294">
        <f t="shared" si="0"/>
        <v>22263057</v>
      </c>
      <c r="H19" s="285">
        <v>10.271000000000001</v>
      </c>
      <c r="I19" s="286">
        <v>11.678000000000001</v>
      </c>
      <c r="J19" s="578"/>
      <c r="K19" s="580"/>
      <c r="L19" s="580"/>
    </row>
    <row r="20" spans="1:12" ht="15" thickBot="1" x14ac:dyDescent="0.4">
      <c r="A20" s="362" t="s">
        <v>126</v>
      </c>
      <c r="B20" s="364">
        <v>68426</v>
      </c>
      <c r="C20" s="364">
        <v>36270797</v>
      </c>
      <c r="D20" s="364">
        <v>65988</v>
      </c>
      <c r="E20" s="364">
        <v>33779989</v>
      </c>
      <c r="F20" s="365">
        <f t="shared" ref="F20:G31" si="2">B20+D20</f>
        <v>134414</v>
      </c>
      <c r="G20" s="366">
        <f t="shared" si="2"/>
        <v>70050786</v>
      </c>
      <c r="H20" s="292">
        <v>11.631</v>
      </c>
      <c r="I20" s="293">
        <v>13.718</v>
      </c>
      <c r="J20" s="578"/>
      <c r="K20" s="580"/>
      <c r="L20" s="580"/>
    </row>
    <row r="21" spans="1:12" x14ac:dyDescent="0.35">
      <c r="A21" s="248" t="s">
        <v>127</v>
      </c>
      <c r="B21" s="282">
        <v>68403</v>
      </c>
      <c r="C21" s="282">
        <v>36251410</v>
      </c>
      <c r="D21" s="282">
        <v>65868</v>
      </c>
      <c r="E21" s="282">
        <v>33683422</v>
      </c>
      <c r="F21" s="294">
        <f t="shared" si="2"/>
        <v>134271</v>
      </c>
      <c r="G21" s="294">
        <f t="shared" si="2"/>
        <v>69934832</v>
      </c>
      <c r="H21" s="285">
        <v>11.631</v>
      </c>
      <c r="I21" s="286">
        <v>13.718</v>
      </c>
      <c r="J21" s="578"/>
      <c r="K21" s="580"/>
      <c r="L21" s="580"/>
    </row>
    <row r="22" spans="1:12" ht="15" thickBot="1" x14ac:dyDescent="0.4">
      <c r="A22" s="248" t="s">
        <v>128</v>
      </c>
      <c r="B22" s="282">
        <v>23</v>
      </c>
      <c r="C22" s="282">
        <v>19387</v>
      </c>
      <c r="D22" s="282">
        <v>120</v>
      </c>
      <c r="E22" s="282">
        <v>96567</v>
      </c>
      <c r="F22" s="294">
        <f t="shared" si="2"/>
        <v>143</v>
      </c>
      <c r="G22" s="294">
        <f t="shared" si="2"/>
        <v>115954</v>
      </c>
      <c r="H22" s="285">
        <v>11.631</v>
      </c>
      <c r="I22" s="286">
        <v>13.718</v>
      </c>
      <c r="J22" s="578"/>
      <c r="K22" s="580"/>
      <c r="L22" s="580"/>
    </row>
    <row r="23" spans="1:12" ht="15" thickBot="1" x14ac:dyDescent="0.4">
      <c r="A23" s="363" t="s">
        <v>94</v>
      </c>
      <c r="B23" s="364">
        <v>2941</v>
      </c>
      <c r="C23" s="364">
        <v>1561473</v>
      </c>
      <c r="D23" s="364">
        <v>1478</v>
      </c>
      <c r="E23" s="364">
        <v>790524</v>
      </c>
      <c r="F23" s="365">
        <f t="shared" si="2"/>
        <v>4419</v>
      </c>
      <c r="G23" s="366">
        <f t="shared" si="2"/>
        <v>2351997</v>
      </c>
      <c r="H23" s="292">
        <v>9.8770000000000007</v>
      </c>
      <c r="I23" s="293">
        <v>12.914999999999999</v>
      </c>
      <c r="J23" s="578"/>
      <c r="K23" s="580"/>
      <c r="L23" s="580"/>
    </row>
    <row r="24" spans="1:12" ht="15" thickBot="1" x14ac:dyDescent="0.4">
      <c r="A24" s="249" t="s">
        <v>120</v>
      </c>
      <c r="B24" s="287">
        <v>2941</v>
      </c>
      <c r="C24" s="287">
        <v>1561473</v>
      </c>
      <c r="D24" s="287">
        <v>1478</v>
      </c>
      <c r="E24" s="287">
        <v>790524</v>
      </c>
      <c r="F24" s="296">
        <f t="shared" si="2"/>
        <v>4419</v>
      </c>
      <c r="G24" s="296">
        <f t="shared" si="2"/>
        <v>2351997</v>
      </c>
      <c r="H24" s="285">
        <v>9.8770000000000007</v>
      </c>
      <c r="I24" s="286">
        <v>12.914999999999999</v>
      </c>
      <c r="J24" s="578"/>
      <c r="K24" s="580"/>
      <c r="L24" s="580"/>
    </row>
    <row r="25" spans="1:12" ht="15" thickBot="1" x14ac:dyDescent="0.4">
      <c r="A25" s="451" t="s">
        <v>105</v>
      </c>
      <c r="B25" s="452">
        <v>145075</v>
      </c>
      <c r="C25" s="452">
        <v>124971170</v>
      </c>
      <c r="D25" s="452">
        <v>157356</v>
      </c>
      <c r="E25" s="452">
        <v>209124051.09999999</v>
      </c>
      <c r="F25" s="455">
        <f t="shared" si="2"/>
        <v>302431</v>
      </c>
      <c r="G25" s="458">
        <f t="shared" si="2"/>
        <v>334095221.10000002</v>
      </c>
      <c r="H25" s="379">
        <v>11.051457142857149</v>
      </c>
      <c r="I25" s="378">
        <v>13.046142857142859</v>
      </c>
      <c r="J25" s="578">
        <f>G25/G2</f>
        <v>0.10258134106501232</v>
      </c>
      <c r="K25" s="580">
        <f>F25/F2</f>
        <v>0.10790189782980292</v>
      </c>
      <c r="L25" s="580">
        <f>E25/G25</f>
        <v>0.62594146187264932</v>
      </c>
    </row>
    <row r="26" spans="1:12" ht="15" thickBot="1" x14ac:dyDescent="0.4">
      <c r="A26" s="363" t="s">
        <v>121</v>
      </c>
      <c r="B26" s="364">
        <v>65421</v>
      </c>
      <c r="C26" s="364">
        <v>53675941</v>
      </c>
      <c r="D26" s="364">
        <v>82656</v>
      </c>
      <c r="E26" s="364">
        <v>114490086.09999999</v>
      </c>
      <c r="F26" s="365">
        <f t="shared" si="2"/>
        <v>148077</v>
      </c>
      <c r="G26" s="366">
        <f t="shared" si="2"/>
        <v>168166027.09999999</v>
      </c>
      <c r="H26" s="298">
        <v>11.415800000000001</v>
      </c>
      <c r="I26" s="293">
        <v>13.019</v>
      </c>
      <c r="J26" s="578"/>
      <c r="K26" s="580"/>
      <c r="L26" s="580"/>
    </row>
    <row r="27" spans="1:12" x14ac:dyDescent="0.35">
      <c r="A27" s="249" t="s">
        <v>122</v>
      </c>
      <c r="B27" s="287">
        <v>44137</v>
      </c>
      <c r="C27" s="287">
        <v>21676473</v>
      </c>
      <c r="D27" s="287">
        <v>30890</v>
      </c>
      <c r="E27" s="287">
        <v>23517423</v>
      </c>
      <c r="F27" s="296">
        <f t="shared" si="2"/>
        <v>75027</v>
      </c>
      <c r="G27" s="299">
        <f t="shared" si="2"/>
        <v>45193896</v>
      </c>
      <c r="H27" s="300">
        <v>11.555999999999999</v>
      </c>
      <c r="I27" s="286">
        <v>13.185</v>
      </c>
      <c r="J27" s="578"/>
      <c r="K27" s="580"/>
      <c r="L27" s="580"/>
    </row>
    <row r="28" spans="1:12" x14ac:dyDescent="0.35">
      <c r="A28" s="249" t="s">
        <v>123</v>
      </c>
      <c r="B28" s="287">
        <v>779</v>
      </c>
      <c r="C28" s="287">
        <v>1065361</v>
      </c>
      <c r="D28" s="287">
        <v>4831</v>
      </c>
      <c r="E28" s="287">
        <v>3080030</v>
      </c>
      <c r="F28" s="296">
        <f t="shared" si="2"/>
        <v>5610</v>
      </c>
      <c r="G28" s="299">
        <f t="shared" si="2"/>
        <v>4145391</v>
      </c>
      <c r="H28" s="300">
        <v>11.555999999999999</v>
      </c>
      <c r="I28" s="286">
        <v>13.185</v>
      </c>
      <c r="J28" s="578"/>
      <c r="K28" s="580"/>
      <c r="L28" s="580"/>
    </row>
    <row r="29" spans="1:12" x14ac:dyDescent="0.35">
      <c r="A29" s="249" t="s">
        <v>124</v>
      </c>
      <c r="B29" s="287">
        <v>8585</v>
      </c>
      <c r="C29" s="287">
        <v>11524512</v>
      </c>
      <c r="D29" s="287">
        <v>37788</v>
      </c>
      <c r="E29" s="287">
        <v>61630730</v>
      </c>
      <c r="F29" s="296">
        <f t="shared" si="2"/>
        <v>46373</v>
      </c>
      <c r="G29" s="299">
        <f t="shared" si="2"/>
        <v>73155242</v>
      </c>
      <c r="H29" s="300">
        <v>11.555999999999999</v>
      </c>
      <c r="I29" s="286">
        <v>13.185</v>
      </c>
      <c r="J29" s="578"/>
      <c r="K29" s="580"/>
      <c r="L29" s="580"/>
    </row>
    <row r="30" spans="1:12" ht="15" thickBot="1" x14ac:dyDescent="0.4">
      <c r="A30" s="249" t="s">
        <v>125</v>
      </c>
      <c r="B30" s="287">
        <v>11920</v>
      </c>
      <c r="C30" s="287">
        <v>19409595</v>
      </c>
      <c r="D30" s="287">
        <v>9147</v>
      </c>
      <c r="E30" s="287">
        <v>26261903.100000001</v>
      </c>
      <c r="F30" s="296">
        <f t="shared" si="2"/>
        <v>21067</v>
      </c>
      <c r="G30" s="299">
        <f t="shared" si="2"/>
        <v>45671498.100000001</v>
      </c>
      <c r="H30" s="300">
        <v>10.855</v>
      </c>
      <c r="I30" s="286">
        <v>12.355</v>
      </c>
      <c r="J30" s="578"/>
      <c r="K30" s="580"/>
      <c r="L30" s="580"/>
    </row>
    <row r="31" spans="1:12" ht="15" thickBot="1" x14ac:dyDescent="0.4">
      <c r="A31" s="363" t="s">
        <v>126</v>
      </c>
      <c r="B31" s="364">
        <v>78050</v>
      </c>
      <c r="C31" s="364">
        <v>70971526</v>
      </c>
      <c r="D31" s="364">
        <v>74133</v>
      </c>
      <c r="E31" s="364">
        <v>94451751</v>
      </c>
      <c r="F31" s="365">
        <f t="shared" si="2"/>
        <v>152183</v>
      </c>
      <c r="G31" s="366">
        <f t="shared" si="2"/>
        <v>165423277</v>
      </c>
      <c r="H31" s="300">
        <v>10.909999999999998</v>
      </c>
      <c r="I31" s="286">
        <v>13.166</v>
      </c>
      <c r="J31" s="578"/>
      <c r="K31" s="580"/>
      <c r="L31" s="580"/>
    </row>
    <row r="32" spans="1:12" x14ac:dyDescent="0.35">
      <c r="A32" s="249" t="s">
        <v>127</v>
      </c>
      <c r="B32" s="287">
        <v>77878</v>
      </c>
      <c r="C32" s="287">
        <v>70749166</v>
      </c>
      <c r="D32" s="287">
        <v>72745</v>
      </c>
      <c r="E32" s="287">
        <v>92848321</v>
      </c>
      <c r="F32" s="296">
        <f t="shared" ref="F32:G47" si="3">B32+D32</f>
        <v>150623</v>
      </c>
      <c r="G32" s="299">
        <f t="shared" si="3"/>
        <v>163597487</v>
      </c>
      <c r="H32" s="300">
        <v>10.91</v>
      </c>
      <c r="I32" s="286">
        <v>13.166</v>
      </c>
      <c r="J32" s="578"/>
      <c r="K32" s="580"/>
      <c r="L32" s="580"/>
    </row>
    <row r="33" spans="1:12" ht="15" thickBot="1" x14ac:dyDescent="0.4">
      <c r="A33" s="249" t="s">
        <v>128</v>
      </c>
      <c r="B33" s="287">
        <v>172</v>
      </c>
      <c r="C33" s="287">
        <v>222360</v>
      </c>
      <c r="D33" s="287">
        <v>1388</v>
      </c>
      <c r="E33" s="287">
        <v>1603430</v>
      </c>
      <c r="F33" s="296">
        <f>B33+D33</f>
        <v>1560</v>
      </c>
      <c r="G33" s="299">
        <f t="shared" si="3"/>
        <v>1825790</v>
      </c>
      <c r="H33" s="300">
        <v>10.91</v>
      </c>
      <c r="I33" s="286">
        <v>13.166</v>
      </c>
      <c r="J33" s="578"/>
      <c r="K33" s="580"/>
      <c r="L33" s="580"/>
    </row>
    <row r="34" spans="1:12" ht="15" thickBot="1" x14ac:dyDescent="0.4">
      <c r="A34" s="363" t="s">
        <v>94</v>
      </c>
      <c r="B34" s="364">
        <v>1604</v>
      </c>
      <c r="C34" s="364">
        <v>323703</v>
      </c>
      <c r="D34" s="364">
        <v>567</v>
      </c>
      <c r="E34" s="364">
        <v>182214</v>
      </c>
      <c r="F34" s="365">
        <f t="shared" si="3"/>
        <v>2171</v>
      </c>
      <c r="G34" s="366">
        <f t="shared" si="3"/>
        <v>505917</v>
      </c>
      <c r="H34" s="300">
        <v>9.8770000000000007</v>
      </c>
      <c r="I34" s="286">
        <v>12.914999999999997</v>
      </c>
      <c r="J34" s="578"/>
      <c r="K34" s="580"/>
      <c r="L34" s="580"/>
    </row>
    <row r="35" spans="1:12" ht="15" thickBot="1" x14ac:dyDescent="0.4">
      <c r="A35" s="249" t="s">
        <v>120</v>
      </c>
      <c r="B35" s="287">
        <v>1604</v>
      </c>
      <c r="C35" s="287">
        <v>323703</v>
      </c>
      <c r="D35" s="287">
        <v>567</v>
      </c>
      <c r="E35" s="287">
        <v>182214</v>
      </c>
      <c r="F35" s="296">
        <f t="shared" si="3"/>
        <v>2171</v>
      </c>
      <c r="G35" s="299">
        <f t="shared" si="3"/>
        <v>505917</v>
      </c>
      <c r="H35" s="300">
        <v>9.8770000000000007</v>
      </c>
      <c r="I35" s="286">
        <v>12.914999999999997</v>
      </c>
      <c r="J35" s="578"/>
      <c r="K35" s="580"/>
      <c r="L35" s="580"/>
    </row>
    <row r="36" spans="1:12" ht="15" thickBot="1" x14ac:dyDescent="0.4">
      <c r="A36" s="451" t="s">
        <v>106</v>
      </c>
      <c r="B36" s="452">
        <v>18887</v>
      </c>
      <c r="C36" s="452">
        <v>139824436</v>
      </c>
      <c r="D36" s="452">
        <v>27429</v>
      </c>
      <c r="E36" s="452">
        <v>363484987.19999999</v>
      </c>
      <c r="F36" s="455">
        <f t="shared" si="3"/>
        <v>46316</v>
      </c>
      <c r="G36" s="458">
        <f t="shared" si="3"/>
        <v>503309423.19999999</v>
      </c>
      <c r="H36" s="380">
        <v>11.266062500000002</v>
      </c>
      <c r="I36" s="381">
        <v>12.856812499999995</v>
      </c>
      <c r="J36" s="578">
        <f>G36/G2</f>
        <v>0.15453724669428928</v>
      </c>
      <c r="K36" s="580">
        <f>F36/F2</f>
        <v>1.6524709106821564E-2</v>
      </c>
      <c r="L36" s="580">
        <f>E36/G36</f>
        <v>0.72218991031201496</v>
      </c>
    </row>
    <row r="37" spans="1:12" ht="15" thickBot="1" x14ac:dyDescent="0.4">
      <c r="A37" s="363" t="s">
        <v>121</v>
      </c>
      <c r="B37" s="364">
        <v>14701</v>
      </c>
      <c r="C37" s="364">
        <v>90898716</v>
      </c>
      <c r="D37" s="364">
        <v>18470</v>
      </c>
      <c r="E37" s="364">
        <v>202200656.19999999</v>
      </c>
      <c r="F37" s="365">
        <f t="shared" si="3"/>
        <v>33171</v>
      </c>
      <c r="G37" s="366">
        <f t="shared" si="3"/>
        <v>293099372.19999999</v>
      </c>
      <c r="H37" s="301">
        <v>11.624937500000001</v>
      </c>
      <c r="I37" s="302">
        <v>12.331687500000001</v>
      </c>
      <c r="J37" s="578"/>
      <c r="K37" s="580"/>
      <c r="L37" s="580"/>
    </row>
    <row r="38" spans="1:12" x14ac:dyDescent="0.35">
      <c r="A38" s="249" t="s">
        <v>122</v>
      </c>
      <c r="B38" s="287">
        <v>14003</v>
      </c>
      <c r="C38" s="287">
        <v>78870853</v>
      </c>
      <c r="D38" s="287">
        <v>15081</v>
      </c>
      <c r="E38" s="287">
        <v>125932758</v>
      </c>
      <c r="F38" s="296">
        <f t="shared" si="3"/>
        <v>29084</v>
      </c>
      <c r="G38" s="296">
        <f t="shared" si="3"/>
        <v>204803611</v>
      </c>
      <c r="H38" s="303">
        <v>11.555999999999999</v>
      </c>
      <c r="I38" s="304">
        <v>13.185</v>
      </c>
      <c r="J38" s="578"/>
      <c r="K38" s="580"/>
      <c r="L38" s="580"/>
    </row>
    <row r="39" spans="1:12" x14ac:dyDescent="0.35">
      <c r="A39" s="249" t="s">
        <v>123</v>
      </c>
      <c r="B39" s="287">
        <v>273</v>
      </c>
      <c r="C39" s="287">
        <v>2730317</v>
      </c>
      <c r="D39" s="287">
        <v>1734</v>
      </c>
      <c r="E39" s="287">
        <v>20441421</v>
      </c>
      <c r="F39" s="296">
        <f t="shared" si="3"/>
        <v>2007</v>
      </c>
      <c r="G39" s="296">
        <f t="shared" si="3"/>
        <v>23171738</v>
      </c>
      <c r="H39" s="303">
        <v>11.711571428571428</v>
      </c>
      <c r="I39" s="304">
        <v>12.918285714285716</v>
      </c>
      <c r="J39" s="578"/>
      <c r="K39" s="580"/>
      <c r="L39" s="580"/>
    </row>
    <row r="40" spans="1:12" x14ac:dyDescent="0.35">
      <c r="A40" s="249" t="s">
        <v>124</v>
      </c>
      <c r="B40" s="287">
        <v>138</v>
      </c>
      <c r="C40" s="287">
        <v>3005749</v>
      </c>
      <c r="D40" s="287">
        <v>956</v>
      </c>
      <c r="E40" s="287">
        <v>33816110</v>
      </c>
      <c r="F40" s="296">
        <f t="shared" si="3"/>
        <v>1094</v>
      </c>
      <c r="G40" s="296">
        <f t="shared" si="3"/>
        <v>36821859</v>
      </c>
      <c r="H40" s="303">
        <v>11.729999999999999</v>
      </c>
      <c r="I40" s="304">
        <v>11.89</v>
      </c>
      <c r="J40" s="578"/>
      <c r="K40" s="580"/>
      <c r="L40" s="580"/>
    </row>
    <row r="41" spans="1:12" ht="15" thickBot="1" x14ac:dyDescent="0.4">
      <c r="A41" s="249" t="s">
        <v>125</v>
      </c>
      <c r="B41" s="287">
        <v>287</v>
      </c>
      <c r="C41" s="287">
        <v>6291797</v>
      </c>
      <c r="D41" s="287">
        <v>699</v>
      </c>
      <c r="E41" s="287">
        <v>22010367.199999999</v>
      </c>
      <c r="F41" s="296">
        <f t="shared" si="3"/>
        <v>986</v>
      </c>
      <c r="G41" s="296">
        <f t="shared" si="3"/>
        <v>28302164.199999999</v>
      </c>
      <c r="H41" s="303">
        <v>11.215</v>
      </c>
      <c r="I41" s="304">
        <v>9.8819999999999997</v>
      </c>
      <c r="J41" s="578"/>
      <c r="K41" s="580"/>
      <c r="L41" s="580"/>
    </row>
    <row r="42" spans="1:12" ht="15" thickBot="1" x14ac:dyDescent="0.4">
      <c r="A42" s="363" t="s">
        <v>126</v>
      </c>
      <c r="B42" s="364">
        <v>3222</v>
      </c>
      <c r="C42" s="364">
        <v>45863071</v>
      </c>
      <c r="D42" s="364">
        <v>8406</v>
      </c>
      <c r="E42" s="364">
        <v>157169872</v>
      </c>
      <c r="F42" s="365">
        <f t="shared" si="3"/>
        <v>11628</v>
      </c>
      <c r="G42" s="366">
        <f t="shared" si="3"/>
        <v>203032943</v>
      </c>
      <c r="H42" s="305">
        <v>11.44181818181818</v>
      </c>
      <c r="I42" s="306">
        <v>13.901454545454545</v>
      </c>
      <c r="J42" s="578"/>
      <c r="K42" s="580"/>
      <c r="L42" s="580"/>
    </row>
    <row r="43" spans="1:12" x14ac:dyDescent="0.35">
      <c r="A43" s="249" t="s">
        <v>127</v>
      </c>
      <c r="B43" s="287">
        <v>3217</v>
      </c>
      <c r="C43" s="287">
        <v>45856635</v>
      </c>
      <c r="D43" s="287">
        <v>8329</v>
      </c>
      <c r="E43" s="287">
        <v>155908583</v>
      </c>
      <c r="F43" s="296">
        <f t="shared" si="3"/>
        <v>11546</v>
      </c>
      <c r="G43" s="296">
        <f t="shared" si="3"/>
        <v>201765218</v>
      </c>
      <c r="H43" s="303">
        <v>10.892799999999999</v>
      </c>
      <c r="I43" s="304">
        <v>13.4404</v>
      </c>
      <c r="J43" s="578"/>
      <c r="K43" s="580"/>
      <c r="L43" s="580"/>
    </row>
    <row r="44" spans="1:12" ht="15" thickBot="1" x14ac:dyDescent="0.4">
      <c r="A44" s="249" t="s">
        <v>128</v>
      </c>
      <c r="B44" s="287">
        <v>5</v>
      </c>
      <c r="C44" s="287">
        <v>6436</v>
      </c>
      <c r="D44" s="287">
        <v>77</v>
      </c>
      <c r="E44" s="287">
        <v>1261289</v>
      </c>
      <c r="F44" s="296">
        <f t="shared" si="3"/>
        <v>82</v>
      </c>
      <c r="G44" s="296">
        <f t="shared" si="3"/>
        <v>1267725</v>
      </c>
      <c r="H44" s="303">
        <v>11.899333333333331</v>
      </c>
      <c r="I44" s="304">
        <v>14.285666666666664</v>
      </c>
      <c r="J44" s="578"/>
      <c r="K44" s="580"/>
      <c r="L44" s="580"/>
    </row>
    <row r="45" spans="1:12" ht="15" thickBot="1" x14ac:dyDescent="0.4">
      <c r="A45" s="363" t="s">
        <v>94</v>
      </c>
      <c r="B45" s="364">
        <v>964</v>
      </c>
      <c r="C45" s="364">
        <v>3062649</v>
      </c>
      <c r="D45" s="364">
        <v>553</v>
      </c>
      <c r="E45" s="364">
        <v>4114459</v>
      </c>
      <c r="F45" s="365">
        <f t="shared" si="3"/>
        <v>1517</v>
      </c>
      <c r="G45" s="366">
        <f t="shared" si="3"/>
        <v>7177108</v>
      </c>
      <c r="H45" s="305">
        <v>9.7309999999999999</v>
      </c>
      <c r="I45" s="306">
        <v>12.239000000000001</v>
      </c>
      <c r="J45" s="578"/>
      <c r="K45" s="580"/>
      <c r="L45" s="580"/>
    </row>
    <row r="46" spans="1:12" ht="15" thickBot="1" x14ac:dyDescent="0.4">
      <c r="A46" s="249" t="s">
        <v>120</v>
      </c>
      <c r="B46" s="287">
        <v>964</v>
      </c>
      <c r="C46" s="287">
        <v>3062649</v>
      </c>
      <c r="D46" s="287">
        <v>553</v>
      </c>
      <c r="E46" s="287">
        <v>4114459</v>
      </c>
      <c r="F46" s="296">
        <f t="shared" si="3"/>
        <v>1517</v>
      </c>
      <c r="G46" s="296">
        <f t="shared" si="3"/>
        <v>7177108</v>
      </c>
      <c r="H46" s="303">
        <v>9.7309999999999999</v>
      </c>
      <c r="I46" s="304">
        <v>12.239000000000001</v>
      </c>
      <c r="J46" s="578"/>
      <c r="K46" s="580"/>
      <c r="L46" s="580"/>
    </row>
    <row r="47" spans="1:12" ht="15" thickBot="1" x14ac:dyDescent="0.4">
      <c r="A47" s="451" t="s">
        <v>92</v>
      </c>
      <c r="B47" s="452">
        <v>1230</v>
      </c>
      <c r="C47" s="452">
        <v>95815078</v>
      </c>
      <c r="D47" s="452">
        <v>6296</v>
      </c>
      <c r="E47" s="452">
        <v>1169183461.0999999</v>
      </c>
      <c r="F47" s="455">
        <f t="shared" si="3"/>
        <v>7526</v>
      </c>
      <c r="G47" s="458">
        <f t="shared" si="3"/>
        <v>1264998539.0999999</v>
      </c>
      <c r="H47" s="380">
        <v>11.649458333333328</v>
      </c>
      <c r="I47" s="381">
        <v>11.910625000000003</v>
      </c>
      <c r="J47" s="578">
        <f>G47/G2</f>
        <v>0.38840796991621324</v>
      </c>
      <c r="K47" s="583">
        <f>F47/F2</f>
        <v>2.6851403562038836E-3</v>
      </c>
      <c r="L47" s="583">
        <f>E47/G47</f>
        <v>0.92425676786301358</v>
      </c>
    </row>
    <row r="48" spans="1:12" ht="15" thickBot="1" x14ac:dyDescent="0.4">
      <c r="A48" s="363" t="s">
        <v>121</v>
      </c>
      <c r="B48" s="364">
        <v>852</v>
      </c>
      <c r="C48" s="364">
        <v>56887198</v>
      </c>
      <c r="D48" s="364">
        <v>3700</v>
      </c>
      <c r="E48" s="364">
        <v>691309004.10000002</v>
      </c>
      <c r="F48" s="365">
        <f t="shared" ref="F48:G63" si="4">B48+D48</f>
        <v>4552</v>
      </c>
      <c r="G48" s="366">
        <f t="shared" si="4"/>
        <v>748196202.10000002</v>
      </c>
      <c r="H48" s="307">
        <v>12.148562499999999</v>
      </c>
      <c r="I48" s="308">
        <v>10.823437500000001</v>
      </c>
      <c r="J48" s="578"/>
      <c r="K48" s="583"/>
      <c r="L48" s="583"/>
    </row>
    <row r="49" spans="1:12" x14ac:dyDescent="0.35">
      <c r="A49" s="249" t="s">
        <v>122</v>
      </c>
      <c r="B49" s="287">
        <v>775</v>
      </c>
      <c r="C49" s="287">
        <v>42102784</v>
      </c>
      <c r="D49" s="287">
        <v>2901</v>
      </c>
      <c r="E49" s="287">
        <v>489102935</v>
      </c>
      <c r="F49" s="294">
        <f t="shared" si="4"/>
        <v>3676</v>
      </c>
      <c r="G49" s="309">
        <f t="shared" si="4"/>
        <v>531205719</v>
      </c>
      <c r="H49" s="303">
        <v>12.645</v>
      </c>
      <c r="I49" s="304">
        <v>11.318</v>
      </c>
      <c r="J49" s="578"/>
      <c r="K49" s="583"/>
      <c r="L49" s="583"/>
    </row>
    <row r="50" spans="1:12" x14ac:dyDescent="0.35">
      <c r="A50" s="249" t="s">
        <v>123</v>
      </c>
      <c r="B50" s="287">
        <v>39</v>
      </c>
      <c r="C50" s="287">
        <v>1704684</v>
      </c>
      <c r="D50" s="287">
        <v>515</v>
      </c>
      <c r="E50" s="287">
        <v>84350378</v>
      </c>
      <c r="F50" s="294">
        <f t="shared" si="4"/>
        <v>554</v>
      </c>
      <c r="G50" s="309">
        <f t="shared" si="4"/>
        <v>86055062</v>
      </c>
      <c r="H50" s="303">
        <v>12.645</v>
      </c>
      <c r="I50" s="304">
        <v>11.318</v>
      </c>
      <c r="J50" s="578"/>
      <c r="K50" s="583"/>
      <c r="L50" s="583"/>
    </row>
    <row r="51" spans="1:12" x14ac:dyDescent="0.35">
      <c r="A51" s="249" t="s">
        <v>124</v>
      </c>
      <c r="B51" s="287">
        <v>14</v>
      </c>
      <c r="C51" s="287">
        <v>6123410</v>
      </c>
      <c r="D51" s="287">
        <v>79</v>
      </c>
      <c r="E51" s="287">
        <v>35706186</v>
      </c>
      <c r="F51" s="294">
        <f t="shared" si="4"/>
        <v>93</v>
      </c>
      <c r="G51" s="309">
        <f t="shared" si="4"/>
        <v>41829596</v>
      </c>
      <c r="H51" s="303">
        <v>11.904000000000002</v>
      </c>
      <c r="I51" s="304">
        <v>10.595000000000001</v>
      </c>
      <c r="J51" s="578"/>
      <c r="K51" s="583"/>
      <c r="L51" s="583"/>
    </row>
    <row r="52" spans="1:12" ht="15" thickBot="1" x14ac:dyDescent="0.4">
      <c r="A52" s="249" t="s">
        <v>125</v>
      </c>
      <c r="B52" s="287">
        <v>24</v>
      </c>
      <c r="C52" s="287">
        <v>6956320</v>
      </c>
      <c r="D52" s="287">
        <v>205</v>
      </c>
      <c r="E52" s="287">
        <v>82149505.099999994</v>
      </c>
      <c r="F52" s="294">
        <f t="shared" si="4"/>
        <v>229</v>
      </c>
      <c r="G52" s="309">
        <f t="shared" si="4"/>
        <v>89105825.099999994</v>
      </c>
      <c r="H52" s="303">
        <v>11.215</v>
      </c>
      <c r="I52" s="304">
        <v>9.8819999999999997</v>
      </c>
      <c r="J52" s="578"/>
      <c r="K52" s="583"/>
      <c r="L52" s="583"/>
    </row>
    <row r="53" spans="1:12" ht="15" thickBot="1" x14ac:dyDescent="0.4">
      <c r="A53" s="363" t="s">
        <v>126</v>
      </c>
      <c r="B53" s="364">
        <v>373</v>
      </c>
      <c r="C53" s="364">
        <v>37806424</v>
      </c>
      <c r="D53" s="364">
        <v>2571</v>
      </c>
      <c r="E53" s="364">
        <v>465643131</v>
      </c>
      <c r="F53" s="365">
        <f t="shared" si="4"/>
        <v>2944</v>
      </c>
      <c r="G53" s="366">
        <f t="shared" si="4"/>
        <v>503449555</v>
      </c>
      <c r="H53" s="305">
        <v>12.080000000000002</v>
      </c>
      <c r="I53" s="306">
        <v>14.784000000000001</v>
      </c>
      <c r="J53" s="578"/>
      <c r="K53" s="583"/>
      <c r="L53" s="583"/>
    </row>
    <row r="54" spans="1:12" x14ac:dyDescent="0.35">
      <c r="A54" s="249" t="s">
        <v>127</v>
      </c>
      <c r="B54" s="287">
        <v>373</v>
      </c>
      <c r="C54" s="287">
        <v>37806424</v>
      </c>
      <c r="D54" s="287">
        <v>2559</v>
      </c>
      <c r="E54" s="287">
        <v>464618000</v>
      </c>
      <c r="F54" s="296">
        <f t="shared" si="4"/>
        <v>2932</v>
      </c>
      <c r="G54" s="299">
        <f t="shared" si="4"/>
        <v>502424424</v>
      </c>
      <c r="H54" s="303">
        <v>10.881333333333336</v>
      </c>
      <c r="I54" s="304">
        <v>13.623333333333335</v>
      </c>
      <c r="J54" s="578"/>
      <c r="K54" s="583"/>
      <c r="L54" s="583"/>
    </row>
    <row r="55" spans="1:12" x14ac:dyDescent="0.35">
      <c r="A55" s="249" t="s">
        <v>128</v>
      </c>
      <c r="B55" s="287">
        <v>0</v>
      </c>
      <c r="C55" s="287">
        <v>0</v>
      </c>
      <c r="D55" s="287">
        <v>12</v>
      </c>
      <c r="E55" s="287">
        <v>1025131</v>
      </c>
      <c r="F55" s="296">
        <f t="shared" si="4"/>
        <v>12</v>
      </c>
      <c r="G55" s="299">
        <f t="shared" si="4"/>
        <v>1025131</v>
      </c>
      <c r="H55" s="303">
        <v>13.878</v>
      </c>
      <c r="I55" s="304">
        <v>16.524999999999999</v>
      </c>
      <c r="J55" s="578"/>
      <c r="K55" s="583"/>
      <c r="L55" s="583"/>
    </row>
    <row r="56" spans="1:12" x14ac:dyDescent="0.35">
      <c r="A56" s="295" t="s">
        <v>94</v>
      </c>
      <c r="B56" s="290">
        <v>5</v>
      </c>
      <c r="C56" s="290">
        <v>1121456</v>
      </c>
      <c r="D56" s="290">
        <v>25</v>
      </c>
      <c r="E56" s="290">
        <v>12231326</v>
      </c>
      <c r="F56" s="291">
        <f t="shared" si="4"/>
        <v>30</v>
      </c>
      <c r="G56" s="297">
        <f t="shared" si="4"/>
        <v>13352782</v>
      </c>
      <c r="H56" s="305">
        <v>8.27</v>
      </c>
      <c r="I56" s="306">
        <v>12.92</v>
      </c>
      <c r="J56" s="578"/>
      <c r="K56" s="583"/>
      <c r="L56" s="583"/>
    </row>
    <row r="57" spans="1:12" ht="15" thickBot="1" x14ac:dyDescent="0.4">
      <c r="A57" s="249" t="s">
        <v>120</v>
      </c>
      <c r="B57" s="287">
        <v>5</v>
      </c>
      <c r="C57" s="287">
        <v>1121456</v>
      </c>
      <c r="D57" s="287">
        <v>25</v>
      </c>
      <c r="E57" s="287">
        <v>12231326</v>
      </c>
      <c r="F57" s="296">
        <f t="shared" si="4"/>
        <v>30</v>
      </c>
      <c r="G57" s="299">
        <f t="shared" si="4"/>
        <v>13352782</v>
      </c>
      <c r="H57" s="303">
        <v>8.27</v>
      </c>
      <c r="I57" s="304">
        <v>12.92</v>
      </c>
      <c r="J57" s="578"/>
      <c r="K57" s="583"/>
      <c r="L57" s="583"/>
    </row>
    <row r="58" spans="1:12" ht="15" thickBot="1" x14ac:dyDescent="0.4">
      <c r="A58" s="451" t="s">
        <v>107</v>
      </c>
      <c r="B58" s="452">
        <v>4069</v>
      </c>
      <c r="C58" s="452">
        <v>3969303.3</v>
      </c>
      <c r="D58" s="452">
        <v>11703</v>
      </c>
      <c r="E58" s="452">
        <v>12815078.6</v>
      </c>
      <c r="F58" s="455">
        <f t="shared" si="4"/>
        <v>15772</v>
      </c>
      <c r="G58" s="458">
        <f t="shared" si="4"/>
        <v>16784381.899999999</v>
      </c>
      <c r="H58" s="380">
        <v>10.268285714285712</v>
      </c>
      <c r="I58" s="381">
        <v>12.292714285714286</v>
      </c>
      <c r="J58" s="584">
        <f>G58/G2</f>
        <v>5.1535140148980694E-3</v>
      </c>
      <c r="K58" s="583">
        <f>F58/F2</f>
        <v>5.6271636590549635E-3</v>
      </c>
      <c r="L58" s="583">
        <f>E58/G58</f>
        <v>0.76351209572989998</v>
      </c>
    </row>
    <row r="59" spans="1:12" ht="15" thickBot="1" x14ac:dyDescent="0.4">
      <c r="A59" s="363" t="s">
        <v>121</v>
      </c>
      <c r="B59" s="364">
        <v>3474</v>
      </c>
      <c r="C59" s="364">
        <v>2135881.2999999998</v>
      </c>
      <c r="D59" s="364">
        <v>10790</v>
      </c>
      <c r="E59" s="364">
        <v>6754802.5999999996</v>
      </c>
      <c r="F59" s="365">
        <f t="shared" si="4"/>
        <v>14264</v>
      </c>
      <c r="G59" s="366">
        <f t="shared" si="4"/>
        <v>8890683.8999999985</v>
      </c>
      <c r="H59" s="305">
        <v>10.08175</v>
      </c>
      <c r="I59" s="306">
        <v>11.8695</v>
      </c>
      <c r="J59" s="584"/>
      <c r="K59" s="583"/>
      <c r="L59" s="583"/>
    </row>
    <row r="60" spans="1:12" x14ac:dyDescent="0.35">
      <c r="A60" s="249" t="s">
        <v>122</v>
      </c>
      <c r="B60" s="287">
        <v>2137</v>
      </c>
      <c r="C60" s="287">
        <v>1293349</v>
      </c>
      <c r="D60" s="287">
        <v>5696</v>
      </c>
      <c r="E60" s="287">
        <v>4246125</v>
      </c>
      <c r="F60" s="296">
        <f t="shared" si="4"/>
        <v>7833</v>
      </c>
      <c r="G60" s="299">
        <f t="shared" si="4"/>
        <v>5539474</v>
      </c>
      <c r="H60" s="303">
        <v>11.555999999999999</v>
      </c>
      <c r="I60" s="304">
        <v>13.185</v>
      </c>
      <c r="J60" s="584"/>
      <c r="K60" s="583"/>
      <c r="L60" s="583"/>
    </row>
    <row r="61" spans="1:12" x14ac:dyDescent="0.35">
      <c r="A61" s="249" t="s">
        <v>123</v>
      </c>
      <c r="B61" s="287">
        <v>20</v>
      </c>
      <c r="C61" s="287">
        <v>51311</v>
      </c>
      <c r="D61" s="287">
        <v>143</v>
      </c>
      <c r="E61" s="287">
        <v>99524</v>
      </c>
      <c r="F61" s="296">
        <f t="shared" si="4"/>
        <v>163</v>
      </c>
      <c r="G61" s="299">
        <f t="shared" si="4"/>
        <v>150835</v>
      </c>
      <c r="H61" s="303">
        <v>11.555999999999999</v>
      </c>
      <c r="I61" s="304">
        <v>13.185</v>
      </c>
      <c r="J61" s="584"/>
      <c r="K61" s="583"/>
      <c r="L61" s="583"/>
    </row>
    <row r="62" spans="1:12" x14ac:dyDescent="0.35">
      <c r="A62" s="249" t="s">
        <v>124</v>
      </c>
      <c r="B62" s="287">
        <v>1215</v>
      </c>
      <c r="C62" s="287">
        <v>261228</v>
      </c>
      <c r="D62" s="287">
        <v>3213</v>
      </c>
      <c r="E62" s="287">
        <v>689349</v>
      </c>
      <c r="F62" s="296">
        <f t="shared" si="4"/>
        <v>4428</v>
      </c>
      <c r="G62" s="299">
        <f t="shared" si="4"/>
        <v>950577</v>
      </c>
      <c r="H62" s="303">
        <v>11.555999999999999</v>
      </c>
      <c r="I62" s="304">
        <v>13.185</v>
      </c>
      <c r="J62" s="584"/>
      <c r="K62" s="583"/>
      <c r="L62" s="583"/>
    </row>
    <row r="63" spans="1:12" ht="15" thickBot="1" x14ac:dyDescent="0.4">
      <c r="A63" s="249" t="s">
        <v>125</v>
      </c>
      <c r="B63" s="287">
        <v>102</v>
      </c>
      <c r="C63" s="287">
        <v>529993.30000000005</v>
      </c>
      <c r="D63" s="287">
        <v>1738</v>
      </c>
      <c r="E63" s="287">
        <v>1719804.6</v>
      </c>
      <c r="F63" s="296">
        <f t="shared" si="4"/>
        <v>1840</v>
      </c>
      <c r="G63" s="299">
        <f t="shared" si="4"/>
        <v>2249797.9000000004</v>
      </c>
      <c r="H63" s="303">
        <v>5.6589999999999998</v>
      </c>
      <c r="I63" s="304">
        <v>7.923</v>
      </c>
      <c r="J63" s="584"/>
      <c r="K63" s="583"/>
      <c r="L63" s="583"/>
    </row>
    <row r="64" spans="1:12" ht="15" thickBot="1" x14ac:dyDescent="0.4">
      <c r="A64" s="363" t="s">
        <v>126</v>
      </c>
      <c r="B64" s="364">
        <v>289</v>
      </c>
      <c r="C64" s="364">
        <v>1770433</v>
      </c>
      <c r="D64" s="364">
        <v>727</v>
      </c>
      <c r="E64" s="364">
        <v>5957290</v>
      </c>
      <c r="F64" s="365">
        <f t="shared" ref="F64:G74" si="5">B64+D64</f>
        <v>1016</v>
      </c>
      <c r="G64" s="366">
        <f t="shared" si="5"/>
        <v>7727723</v>
      </c>
      <c r="H64" s="305">
        <v>10.91</v>
      </c>
      <c r="I64" s="306">
        <v>13.166</v>
      </c>
      <c r="J64" s="584"/>
      <c r="K64" s="583"/>
      <c r="L64" s="583"/>
    </row>
    <row r="65" spans="1:12" x14ac:dyDescent="0.35">
      <c r="A65" s="249" t="s">
        <v>127</v>
      </c>
      <c r="B65" s="287">
        <v>289</v>
      </c>
      <c r="C65" s="287">
        <v>1770433</v>
      </c>
      <c r="D65" s="287">
        <v>725</v>
      </c>
      <c r="E65" s="287">
        <v>5936943</v>
      </c>
      <c r="F65" s="296">
        <f t="shared" si="5"/>
        <v>1014</v>
      </c>
      <c r="G65" s="299">
        <f t="shared" si="5"/>
        <v>7707376</v>
      </c>
      <c r="H65" s="303">
        <v>10.91</v>
      </c>
      <c r="I65" s="304">
        <v>13.166</v>
      </c>
      <c r="J65" s="584"/>
      <c r="K65" s="583"/>
      <c r="L65" s="583"/>
    </row>
    <row r="66" spans="1:12" ht="15" thickBot="1" x14ac:dyDescent="0.4">
      <c r="A66" s="249" t="s">
        <v>128</v>
      </c>
      <c r="B66" s="287">
        <v>0</v>
      </c>
      <c r="C66" s="287">
        <v>0</v>
      </c>
      <c r="D66" s="287">
        <v>2</v>
      </c>
      <c r="E66" s="287">
        <v>20347</v>
      </c>
      <c r="F66" s="296">
        <f t="shared" si="5"/>
        <v>2</v>
      </c>
      <c r="G66" s="299">
        <f t="shared" si="5"/>
        <v>20347</v>
      </c>
      <c r="H66" s="303">
        <v>10.91</v>
      </c>
      <c r="I66" s="304">
        <v>13.166</v>
      </c>
      <c r="J66" s="584"/>
      <c r="K66" s="583"/>
      <c r="L66" s="583"/>
    </row>
    <row r="67" spans="1:12" ht="15" thickBot="1" x14ac:dyDescent="0.4">
      <c r="A67" s="363" t="s">
        <v>94</v>
      </c>
      <c r="B67" s="364">
        <v>306</v>
      </c>
      <c r="C67" s="364">
        <v>62989</v>
      </c>
      <c r="D67" s="364">
        <v>186</v>
      </c>
      <c r="E67" s="364">
        <v>102986</v>
      </c>
      <c r="F67" s="365">
        <f t="shared" si="5"/>
        <v>492</v>
      </c>
      <c r="G67" s="366">
        <f t="shared" si="5"/>
        <v>165975</v>
      </c>
      <c r="H67" s="305">
        <v>9.7309999999999999</v>
      </c>
      <c r="I67" s="306">
        <v>12.239000000000001</v>
      </c>
      <c r="J67" s="584"/>
      <c r="K67" s="583"/>
      <c r="L67" s="583"/>
    </row>
    <row r="68" spans="1:12" ht="15" thickBot="1" x14ac:dyDescent="0.4">
      <c r="A68" s="249" t="s">
        <v>120</v>
      </c>
      <c r="B68" s="287">
        <v>306</v>
      </c>
      <c r="C68" s="287">
        <v>62989</v>
      </c>
      <c r="D68" s="287">
        <v>186</v>
      </c>
      <c r="E68" s="287">
        <v>102986</v>
      </c>
      <c r="F68" s="296">
        <f t="shared" si="5"/>
        <v>492</v>
      </c>
      <c r="G68" s="299">
        <f t="shared" si="5"/>
        <v>165975</v>
      </c>
      <c r="H68" s="303">
        <v>9.7309999999999999</v>
      </c>
      <c r="I68" s="304">
        <v>12.239000000000001</v>
      </c>
      <c r="J68" s="584"/>
      <c r="K68" s="583"/>
      <c r="L68" s="583"/>
    </row>
    <row r="69" spans="1:12" ht="15" thickBot="1" x14ac:dyDescent="0.4">
      <c r="A69" s="456" t="s">
        <v>9</v>
      </c>
      <c r="B69" s="457">
        <v>493</v>
      </c>
      <c r="C69" s="457">
        <v>1283833.7</v>
      </c>
      <c r="D69" s="457">
        <v>148</v>
      </c>
      <c r="E69" s="457">
        <v>763242.8</v>
      </c>
      <c r="F69" s="459">
        <f t="shared" si="5"/>
        <v>641</v>
      </c>
      <c r="G69" s="460">
        <f t="shared" si="5"/>
        <v>2047076.5</v>
      </c>
      <c r="H69" s="384">
        <v>11.031428571428568</v>
      </c>
      <c r="I69" s="385">
        <v>13.022428571428568</v>
      </c>
      <c r="J69" s="581">
        <f>G69/G2</f>
        <v>6.2853892953415754E-4</v>
      </c>
      <c r="K69" s="582">
        <f>F69/F2</f>
        <v>2.2869717889007301E-4</v>
      </c>
      <c r="L69" s="582">
        <f>E69/G69</f>
        <v>0.37284527471249856</v>
      </c>
    </row>
    <row r="70" spans="1:12" ht="15" thickBot="1" x14ac:dyDescent="0.4">
      <c r="A70" s="362" t="s">
        <v>121</v>
      </c>
      <c r="B70" s="364">
        <v>493</v>
      </c>
      <c r="C70" s="364">
        <v>1283833.7</v>
      </c>
      <c r="D70" s="364">
        <v>148</v>
      </c>
      <c r="E70" s="364">
        <v>763242.8</v>
      </c>
      <c r="F70" s="365">
        <f t="shared" si="5"/>
        <v>641</v>
      </c>
      <c r="G70" s="366">
        <f t="shared" si="5"/>
        <v>2047076.5</v>
      </c>
      <c r="H70" s="301">
        <v>11.380749999999999</v>
      </c>
      <c r="I70" s="302">
        <v>12.977499999999999</v>
      </c>
      <c r="J70" s="581"/>
      <c r="K70" s="582"/>
      <c r="L70" s="582"/>
    </row>
    <row r="71" spans="1:12" x14ac:dyDescent="0.35">
      <c r="A71" s="247" t="s">
        <v>122</v>
      </c>
      <c r="B71" s="282">
        <v>0</v>
      </c>
      <c r="C71" s="282">
        <v>0</v>
      </c>
      <c r="D71" s="282">
        <v>0</v>
      </c>
      <c r="E71" s="282">
        <v>0</v>
      </c>
      <c r="F71" s="294">
        <f t="shared" si="5"/>
        <v>0</v>
      </c>
      <c r="G71" s="309">
        <f t="shared" si="5"/>
        <v>0</v>
      </c>
      <c r="H71" s="310">
        <v>11.555999999999999</v>
      </c>
      <c r="I71" s="386">
        <v>13.185</v>
      </c>
      <c r="J71" s="581"/>
      <c r="K71" s="582"/>
      <c r="L71" s="582"/>
    </row>
    <row r="72" spans="1:12" x14ac:dyDescent="0.35">
      <c r="A72" s="247" t="s">
        <v>123</v>
      </c>
      <c r="B72" s="282">
        <v>0</v>
      </c>
      <c r="C72" s="282">
        <v>0</v>
      </c>
      <c r="D72" s="282">
        <v>0</v>
      </c>
      <c r="E72" s="282">
        <v>0</v>
      </c>
      <c r="F72" s="294">
        <f t="shared" si="5"/>
        <v>0</v>
      </c>
      <c r="G72" s="309">
        <f t="shared" si="5"/>
        <v>0</v>
      </c>
      <c r="H72" s="310">
        <v>11.555999999999999</v>
      </c>
      <c r="I72" s="386">
        <v>13.185</v>
      </c>
      <c r="J72" s="581"/>
      <c r="K72" s="582"/>
      <c r="L72" s="582"/>
    </row>
    <row r="73" spans="1:12" x14ac:dyDescent="0.35">
      <c r="A73" s="247" t="s">
        <v>124</v>
      </c>
      <c r="B73" s="282">
        <v>0</v>
      </c>
      <c r="C73" s="282">
        <v>0</v>
      </c>
      <c r="D73" s="282">
        <v>0</v>
      </c>
      <c r="E73" s="282">
        <v>0</v>
      </c>
      <c r="F73" s="294">
        <f t="shared" si="5"/>
        <v>0</v>
      </c>
      <c r="G73" s="309">
        <f t="shared" si="5"/>
        <v>0</v>
      </c>
      <c r="H73" s="310">
        <v>11.555999999999999</v>
      </c>
      <c r="I73" s="386">
        <v>13.185</v>
      </c>
      <c r="J73" s="581"/>
      <c r="K73" s="582"/>
      <c r="L73" s="582"/>
    </row>
    <row r="74" spans="1:12" ht="15" thickBot="1" x14ac:dyDescent="0.4">
      <c r="A74" s="387" t="s">
        <v>125</v>
      </c>
      <c r="B74" s="388">
        <v>493</v>
      </c>
      <c r="C74" s="388">
        <v>1283833.7</v>
      </c>
      <c r="D74" s="388">
        <v>148</v>
      </c>
      <c r="E74" s="388">
        <v>763242.8</v>
      </c>
      <c r="F74" s="389">
        <f t="shared" si="5"/>
        <v>641</v>
      </c>
      <c r="G74" s="390">
        <f t="shared" si="5"/>
        <v>2047076.5</v>
      </c>
      <c r="H74" s="392">
        <v>10.855</v>
      </c>
      <c r="I74" s="393">
        <v>12.355</v>
      </c>
      <c r="J74" s="581"/>
      <c r="K74" s="582"/>
      <c r="L74" s="582"/>
    </row>
    <row r="75" spans="1:12" x14ac:dyDescent="0.35">
      <c r="A75" s="2"/>
      <c r="B75" s="3"/>
      <c r="C75" s="3"/>
      <c r="D75" s="3"/>
      <c r="E75" s="3"/>
      <c r="F75" s="3"/>
      <c r="G75" s="3"/>
      <c r="H75" s="156"/>
      <c r="I75" s="156"/>
      <c r="J75" s="2"/>
      <c r="K75" s="2"/>
      <c r="L75" s="2"/>
    </row>
    <row r="76" spans="1:12" x14ac:dyDescent="0.35">
      <c r="A76" s="2"/>
      <c r="B76" s="3"/>
      <c r="C76" s="3"/>
      <c r="D76" s="3"/>
      <c r="E76" s="3"/>
      <c r="F76" s="3"/>
      <c r="G76" s="3"/>
      <c r="J76" s="2"/>
      <c r="K76" s="2"/>
      <c r="L76" s="2"/>
    </row>
    <row r="77" spans="1:12" x14ac:dyDescent="0.35">
      <c r="A77" s="2"/>
      <c r="B77" s="3"/>
      <c r="C77" s="3"/>
      <c r="D77" s="3"/>
      <c r="E77" s="3"/>
      <c r="F77" s="3"/>
      <c r="G77" s="3"/>
      <c r="H77" s="156"/>
      <c r="I77" s="156"/>
      <c r="J77" s="2"/>
      <c r="K77" s="2"/>
      <c r="L77" s="2"/>
    </row>
    <row r="78" spans="1:12" x14ac:dyDescent="0.35">
      <c r="A78" s="2"/>
      <c r="B78" s="3"/>
      <c r="C78" s="3"/>
      <c r="D78" s="3"/>
      <c r="E78" s="3"/>
      <c r="F78" s="3"/>
      <c r="G78" s="3"/>
      <c r="H78" s="156"/>
      <c r="I78" s="156"/>
      <c r="J78" s="2"/>
      <c r="K78" s="2"/>
      <c r="L78" s="2"/>
    </row>
    <row r="79" spans="1:12" x14ac:dyDescent="0.35">
      <c r="A79" s="2"/>
      <c r="B79" s="3"/>
      <c r="C79" s="3"/>
      <c r="D79" s="3"/>
      <c r="E79" s="3"/>
      <c r="F79" s="3"/>
      <c r="G79" s="3"/>
      <c r="H79" s="156"/>
      <c r="I79" s="156"/>
      <c r="J79" s="2"/>
      <c r="K79" s="2"/>
      <c r="L79" s="2"/>
    </row>
    <row r="80" spans="1:12" x14ac:dyDescent="0.35">
      <c r="A80" s="2"/>
      <c r="B80" s="3"/>
      <c r="C80" s="3"/>
      <c r="D80" s="3"/>
      <c r="E80" s="3"/>
      <c r="F80" s="3"/>
      <c r="G80" s="3"/>
      <c r="H80" s="156"/>
      <c r="I80" s="156"/>
      <c r="J80" s="2"/>
      <c r="K80" s="2"/>
      <c r="L80" s="2"/>
    </row>
    <row r="81" spans="1:12" x14ac:dyDescent="0.35">
      <c r="A81" s="2"/>
      <c r="B81" s="3"/>
      <c r="C81" s="3"/>
      <c r="D81" s="3"/>
      <c r="E81" s="3"/>
      <c r="F81" s="3"/>
      <c r="G81" s="3"/>
      <c r="H81" s="156"/>
      <c r="I81" s="156"/>
      <c r="J81" s="2"/>
      <c r="K81" s="2"/>
      <c r="L81" s="2"/>
    </row>
    <row r="82" spans="1:12" x14ac:dyDescent="0.35">
      <c r="H82" s="156"/>
      <c r="I82" s="156"/>
    </row>
    <row r="83" spans="1:12" x14ac:dyDescent="0.35">
      <c r="H83" s="147"/>
      <c r="I83" s="147"/>
    </row>
    <row r="84" spans="1:12" x14ac:dyDescent="0.35">
      <c r="H84" s="147"/>
      <c r="I84" s="147"/>
    </row>
    <row r="85" spans="1:12" x14ac:dyDescent="0.35">
      <c r="H85" s="147"/>
      <c r="I85" s="147"/>
    </row>
    <row r="86" spans="1:12" x14ac:dyDescent="0.35">
      <c r="H86" s="147"/>
      <c r="I86" s="147"/>
    </row>
    <row r="87" spans="1:12" x14ac:dyDescent="0.35">
      <c r="H87" s="147"/>
      <c r="I87" s="147"/>
    </row>
    <row r="88" spans="1:12" x14ac:dyDescent="0.35">
      <c r="H88" s="147"/>
      <c r="I88" s="147"/>
    </row>
    <row r="89" spans="1:12" x14ac:dyDescent="0.35">
      <c r="H89" s="147"/>
      <c r="I89" s="147"/>
    </row>
  </sheetData>
  <mergeCells count="21">
    <mergeCell ref="J69:J74"/>
    <mergeCell ref="K69:K74"/>
    <mergeCell ref="L69:L74"/>
    <mergeCell ref="J47:J57"/>
    <mergeCell ref="K47:K57"/>
    <mergeCell ref="L47:L57"/>
    <mergeCell ref="J58:J68"/>
    <mergeCell ref="K58:K68"/>
    <mergeCell ref="L58:L68"/>
    <mergeCell ref="J25:J35"/>
    <mergeCell ref="K25:K35"/>
    <mergeCell ref="L25:L35"/>
    <mergeCell ref="J36:J46"/>
    <mergeCell ref="K36:K46"/>
    <mergeCell ref="L36:L46"/>
    <mergeCell ref="J3:J13"/>
    <mergeCell ref="K3:K13"/>
    <mergeCell ref="L3:L13"/>
    <mergeCell ref="J14:J24"/>
    <mergeCell ref="K14:K24"/>
    <mergeCell ref="L14:L24"/>
  </mergeCells>
  <pageMargins left="0.7" right="0.7" top="0.75" bottom="0.75" header="0.3" footer="0.3"/>
  <pageSetup scale="5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94D79-A2FB-4740-A4B4-B22C54F709D8}">
  <sheetPr>
    <tabColor rgb="FFFF3300"/>
    <pageSetUpPr fitToPage="1"/>
  </sheetPr>
  <dimension ref="A1:N89"/>
  <sheetViews>
    <sheetView zoomScaleNormal="100" workbookViewId="0">
      <selection activeCell="J2" sqref="J2"/>
    </sheetView>
  </sheetViews>
  <sheetFormatPr defaultRowHeight="14.5" x14ac:dyDescent="0.35"/>
  <cols>
    <col min="1" max="1" width="17.453125" customWidth="1"/>
    <col min="2" max="2" width="13.1796875" style="1" customWidth="1"/>
    <col min="3" max="3" width="14.453125" style="1" customWidth="1"/>
    <col min="4" max="4" width="13.1796875" style="1" customWidth="1"/>
    <col min="5" max="5" width="14.1796875" style="1" customWidth="1"/>
    <col min="6" max="6" width="11.453125" style="1" customWidth="1"/>
    <col min="7" max="9" width="12.81640625" style="1" customWidth="1"/>
    <col min="10" max="10" width="12.7265625" bestFit="1" customWidth="1"/>
    <col min="11" max="11" width="11.81640625" customWidth="1"/>
    <col min="12" max="12" width="13.7265625" bestFit="1" customWidth="1"/>
    <col min="14" max="14" width="16.81640625" bestFit="1" customWidth="1"/>
  </cols>
  <sheetData>
    <row r="1" spans="1:14" ht="44" thickBot="1" x14ac:dyDescent="0.4">
      <c r="A1" s="461">
        <v>2019</v>
      </c>
      <c r="B1" s="462" t="s">
        <v>16</v>
      </c>
      <c r="C1" s="462" t="s">
        <v>17</v>
      </c>
      <c r="D1" s="462" t="s">
        <v>89</v>
      </c>
      <c r="E1" s="462" t="s">
        <v>90</v>
      </c>
      <c r="F1" s="462" t="s">
        <v>7</v>
      </c>
      <c r="G1" s="462" t="s">
        <v>6</v>
      </c>
      <c r="H1" s="462" t="s">
        <v>129</v>
      </c>
      <c r="I1" s="462" t="s">
        <v>130</v>
      </c>
      <c r="J1" s="463" t="s">
        <v>177</v>
      </c>
      <c r="K1" s="463" t="s">
        <v>8</v>
      </c>
      <c r="L1" s="464" t="s">
        <v>91</v>
      </c>
    </row>
    <row r="2" spans="1:14" ht="15" thickBot="1" x14ac:dyDescent="0.4">
      <c r="A2" s="353" t="s">
        <v>132</v>
      </c>
      <c r="B2" s="354">
        <v>1473298</v>
      </c>
      <c r="C2" s="354">
        <f>C3+C14+C25+C36+C47+C58+C69</f>
        <v>871253729.30000007</v>
      </c>
      <c r="D2" s="354">
        <v>1324000</v>
      </c>
      <c r="E2" s="354">
        <f>E3+E14+E25+E36+E47+E58+E69</f>
        <v>2234282546</v>
      </c>
      <c r="F2" s="355">
        <f>B2+D2</f>
        <v>2797298</v>
      </c>
      <c r="G2" s="356">
        <f>C2+E2</f>
        <v>3105536275.3000002</v>
      </c>
      <c r="H2" s="357">
        <v>10.746377272727274</v>
      </c>
      <c r="I2" s="357">
        <v>11.726545454545446</v>
      </c>
      <c r="J2" s="372">
        <f>SUM(J3:J68)</f>
        <v>0.99948851568322228</v>
      </c>
      <c r="K2" s="373">
        <f>SUM(K3:K68)</f>
        <v>0.99977335271394041</v>
      </c>
      <c r="L2" s="373">
        <f>E2/G2</f>
        <v>0.7194514402457477</v>
      </c>
      <c r="N2" s="572"/>
    </row>
    <row r="3" spans="1:14" ht="15" thickBot="1" x14ac:dyDescent="0.4">
      <c r="A3" s="465" t="s">
        <v>2</v>
      </c>
      <c r="B3" s="466">
        <v>1169063</v>
      </c>
      <c r="C3" s="466">
        <v>490135001.19999999</v>
      </c>
      <c r="D3" s="466">
        <v>986896</v>
      </c>
      <c r="E3" s="466">
        <v>438321254</v>
      </c>
      <c r="F3" s="466">
        <f>B3+D3</f>
        <v>2155959</v>
      </c>
      <c r="G3" s="466">
        <f>C3+E3</f>
        <v>928456255.20000005</v>
      </c>
      <c r="H3" s="374">
        <v>11.094857142857142</v>
      </c>
      <c r="I3" s="375">
        <v>12.420428571428571</v>
      </c>
      <c r="J3" s="578">
        <f>G3/G$2</f>
        <v>0.29896809210844255</v>
      </c>
      <c r="K3" s="579">
        <f>F3/F2</f>
        <v>0.77072911073471617</v>
      </c>
      <c r="L3" s="579">
        <f>E3/G3</f>
        <v>0.47209682905909295</v>
      </c>
    </row>
    <row r="4" spans="1:14" ht="15" thickBot="1" x14ac:dyDescent="0.4">
      <c r="A4" s="362" t="s">
        <v>121</v>
      </c>
      <c r="B4" s="364">
        <v>546934</v>
      </c>
      <c r="C4" s="364">
        <v>217508666.19999999</v>
      </c>
      <c r="D4" s="364">
        <v>558229</v>
      </c>
      <c r="E4" s="364">
        <v>229312876</v>
      </c>
      <c r="F4" s="364">
        <f t="shared" ref="F4:G19" si="0">B4+D4</f>
        <v>1105163</v>
      </c>
      <c r="G4" s="367">
        <f t="shared" si="0"/>
        <v>446821542.19999999</v>
      </c>
      <c r="H4" s="283">
        <v>11.05425</v>
      </c>
      <c r="I4" s="284">
        <v>13.110499999999998</v>
      </c>
      <c r="J4" s="578"/>
      <c r="K4" s="579"/>
      <c r="L4" s="579"/>
    </row>
    <row r="5" spans="1:14" x14ac:dyDescent="0.35">
      <c r="A5" s="247" t="s">
        <v>122</v>
      </c>
      <c r="B5" s="282">
        <v>368384</v>
      </c>
      <c r="C5" s="282">
        <v>140594454</v>
      </c>
      <c r="D5" s="282">
        <v>244013</v>
      </c>
      <c r="E5" s="282">
        <v>106727712</v>
      </c>
      <c r="F5" s="282">
        <f t="shared" si="0"/>
        <v>612397</v>
      </c>
      <c r="G5" s="282">
        <f t="shared" si="0"/>
        <v>247322166</v>
      </c>
      <c r="H5" s="285">
        <v>11.504</v>
      </c>
      <c r="I5" s="286">
        <v>13.587999999999999</v>
      </c>
      <c r="J5" s="578"/>
      <c r="K5" s="579"/>
      <c r="L5" s="579"/>
    </row>
    <row r="6" spans="1:14" x14ac:dyDescent="0.35">
      <c r="A6" s="247" t="s">
        <v>123</v>
      </c>
      <c r="B6" s="282">
        <v>4607</v>
      </c>
      <c r="C6" s="282">
        <v>1210683</v>
      </c>
      <c r="D6" s="282">
        <v>39484</v>
      </c>
      <c r="E6" s="282">
        <v>10512686</v>
      </c>
      <c r="F6" s="282">
        <f t="shared" si="0"/>
        <v>44091</v>
      </c>
      <c r="G6" s="282">
        <f t="shared" si="0"/>
        <v>11723369</v>
      </c>
      <c r="H6" s="285">
        <v>11.504</v>
      </c>
      <c r="I6" s="286">
        <v>13.587999999999999</v>
      </c>
      <c r="J6" s="578"/>
      <c r="K6" s="579"/>
      <c r="L6" s="579"/>
    </row>
    <row r="7" spans="1:14" x14ac:dyDescent="0.35">
      <c r="A7" s="247" t="s">
        <v>124</v>
      </c>
      <c r="B7" s="282">
        <v>62986</v>
      </c>
      <c r="C7" s="282">
        <v>25325935</v>
      </c>
      <c r="D7" s="282">
        <v>235690</v>
      </c>
      <c r="E7" s="282">
        <v>93104833</v>
      </c>
      <c r="F7" s="282">
        <f t="shared" si="0"/>
        <v>298676</v>
      </c>
      <c r="G7" s="282">
        <f t="shared" si="0"/>
        <v>118430768</v>
      </c>
      <c r="H7" s="285">
        <v>11.504</v>
      </c>
      <c r="I7" s="286">
        <v>13.587999999999999</v>
      </c>
      <c r="J7" s="578"/>
      <c r="K7" s="579"/>
      <c r="L7" s="579"/>
    </row>
    <row r="8" spans="1:14" ht="15" thickBot="1" x14ac:dyDescent="0.4">
      <c r="A8" s="247" t="s">
        <v>125</v>
      </c>
      <c r="B8" s="282">
        <v>110957</v>
      </c>
      <c r="C8" s="282">
        <v>50377594.200000003</v>
      </c>
      <c r="D8" s="282">
        <v>39042</v>
      </c>
      <c r="E8" s="282">
        <v>18967645</v>
      </c>
      <c r="F8" s="282">
        <f t="shared" si="0"/>
        <v>149999</v>
      </c>
      <c r="G8" s="282">
        <f t="shared" si="0"/>
        <v>69345239.200000003</v>
      </c>
      <c r="H8" s="285">
        <v>9.7050000000000001</v>
      </c>
      <c r="I8" s="286">
        <v>11.678000000000001</v>
      </c>
      <c r="J8" s="578"/>
      <c r="K8" s="579"/>
      <c r="L8" s="579"/>
    </row>
    <row r="9" spans="1:14" ht="15" thickBot="1" x14ac:dyDescent="0.4">
      <c r="A9" s="363" t="s">
        <v>126</v>
      </c>
      <c r="B9" s="364">
        <v>607071</v>
      </c>
      <c r="C9" s="364">
        <v>266759593</v>
      </c>
      <c r="D9" s="364">
        <v>422354</v>
      </c>
      <c r="E9" s="364">
        <v>205684061</v>
      </c>
      <c r="F9" s="364">
        <f>B9+D9</f>
        <v>1029425</v>
      </c>
      <c r="G9" s="367">
        <f t="shared" si="0"/>
        <v>472443654</v>
      </c>
      <c r="H9" s="285">
        <v>11.818000000000001</v>
      </c>
      <c r="I9" s="286">
        <v>10.792999999999999</v>
      </c>
      <c r="J9" s="578"/>
      <c r="K9" s="579"/>
      <c r="L9" s="579"/>
    </row>
    <row r="10" spans="1:14" x14ac:dyDescent="0.35">
      <c r="A10" s="249" t="s">
        <v>127</v>
      </c>
      <c r="B10" s="287">
        <v>605916</v>
      </c>
      <c r="C10" s="287">
        <v>266158243</v>
      </c>
      <c r="D10" s="287">
        <v>411640</v>
      </c>
      <c r="E10" s="287">
        <v>199403054</v>
      </c>
      <c r="F10" s="287">
        <f t="shared" ref="F10:F11" si="1">B10+D10</f>
        <v>1017556</v>
      </c>
      <c r="G10" s="287">
        <f t="shared" si="0"/>
        <v>465561297</v>
      </c>
      <c r="H10" s="285">
        <v>11.818000000000001</v>
      </c>
      <c r="I10" s="286">
        <v>10.792999999999999</v>
      </c>
      <c r="J10" s="578"/>
      <c r="K10" s="579"/>
      <c r="L10" s="579"/>
    </row>
    <row r="11" spans="1:14" ht="15" thickBot="1" x14ac:dyDescent="0.4">
      <c r="A11" s="249" t="s">
        <v>128</v>
      </c>
      <c r="B11" s="287">
        <v>1155</v>
      </c>
      <c r="C11" s="287">
        <v>601350</v>
      </c>
      <c r="D11" s="287">
        <v>10714</v>
      </c>
      <c r="E11" s="287">
        <v>6281007</v>
      </c>
      <c r="F11" s="287">
        <f t="shared" si="1"/>
        <v>11869</v>
      </c>
      <c r="G11" s="287">
        <f t="shared" si="0"/>
        <v>6882357</v>
      </c>
      <c r="H11" s="285">
        <v>11.818000000000001</v>
      </c>
      <c r="I11" s="286">
        <v>10.792999999999999</v>
      </c>
      <c r="J11" s="578"/>
      <c r="K11" s="579"/>
      <c r="L11" s="579"/>
    </row>
    <row r="12" spans="1:14" ht="15" thickBot="1" x14ac:dyDescent="0.4">
      <c r="A12" s="363" t="s">
        <v>94</v>
      </c>
      <c r="B12" s="364">
        <v>15058</v>
      </c>
      <c r="C12" s="364">
        <v>5866742</v>
      </c>
      <c r="D12" s="364">
        <v>6313</v>
      </c>
      <c r="E12" s="364">
        <v>3324317</v>
      </c>
      <c r="F12" s="364">
        <f t="shared" si="0"/>
        <v>21371</v>
      </c>
      <c r="G12" s="367">
        <f t="shared" si="0"/>
        <v>9191059</v>
      </c>
      <c r="H12" s="285">
        <v>9.8109999999999999</v>
      </c>
      <c r="I12" s="286">
        <v>12.914999999999999</v>
      </c>
      <c r="J12" s="578"/>
      <c r="K12" s="579"/>
      <c r="L12" s="579"/>
    </row>
    <row r="13" spans="1:14" ht="15" thickBot="1" x14ac:dyDescent="0.4">
      <c r="A13" s="249" t="s">
        <v>120</v>
      </c>
      <c r="B13" s="287">
        <v>15058</v>
      </c>
      <c r="C13" s="287">
        <v>5866742</v>
      </c>
      <c r="D13" s="287">
        <v>6313</v>
      </c>
      <c r="E13" s="287">
        <v>3324317</v>
      </c>
      <c r="F13" s="287">
        <f t="shared" si="0"/>
        <v>21371</v>
      </c>
      <c r="G13" s="287">
        <f t="shared" si="0"/>
        <v>9191059</v>
      </c>
      <c r="H13" s="288">
        <v>9.8109999999999999</v>
      </c>
      <c r="I13" s="289">
        <v>12.914999999999999</v>
      </c>
      <c r="J13" s="578"/>
      <c r="K13" s="579"/>
      <c r="L13" s="579"/>
    </row>
    <row r="14" spans="1:14" ht="15" thickBot="1" x14ac:dyDescent="0.4">
      <c r="A14" s="465" t="s">
        <v>3</v>
      </c>
      <c r="B14" s="466">
        <v>135507</v>
      </c>
      <c r="C14" s="466">
        <v>60745008</v>
      </c>
      <c r="D14" s="466">
        <v>133097</v>
      </c>
      <c r="E14" s="466">
        <v>57772904</v>
      </c>
      <c r="F14" s="467">
        <f t="shared" si="0"/>
        <v>268604</v>
      </c>
      <c r="G14" s="467">
        <f t="shared" si="0"/>
        <v>118517912</v>
      </c>
      <c r="H14" s="376">
        <v>11.20176923076923</v>
      </c>
      <c r="I14" s="377">
        <v>12.477538461538462</v>
      </c>
      <c r="J14" s="578">
        <f>G14/G2</f>
        <v>3.8163428629907396E-2</v>
      </c>
      <c r="K14" s="580">
        <f>F14/F2</f>
        <v>9.6022661868703299E-2</v>
      </c>
      <c r="L14" s="580">
        <f>E14/G14</f>
        <v>0.48746137208357165</v>
      </c>
    </row>
    <row r="15" spans="1:14" ht="15" thickBot="1" x14ac:dyDescent="0.4">
      <c r="A15" s="362" t="s">
        <v>121</v>
      </c>
      <c r="B15" s="364">
        <v>64515</v>
      </c>
      <c r="C15" s="364">
        <v>27329817</v>
      </c>
      <c r="D15" s="364">
        <v>67754</v>
      </c>
      <c r="E15" s="364">
        <v>27670146</v>
      </c>
      <c r="F15" s="365">
        <f t="shared" si="0"/>
        <v>132269</v>
      </c>
      <c r="G15" s="366">
        <f t="shared" si="0"/>
        <v>54999963</v>
      </c>
      <c r="H15" s="292">
        <v>11.247</v>
      </c>
      <c r="I15" s="293">
        <v>13.315142857142856</v>
      </c>
      <c r="J15" s="578"/>
      <c r="K15" s="580"/>
      <c r="L15" s="580"/>
    </row>
    <row r="16" spans="1:14" x14ac:dyDescent="0.35">
      <c r="A16" s="247" t="s">
        <v>122</v>
      </c>
      <c r="B16" s="282">
        <v>32680</v>
      </c>
      <c r="C16" s="282">
        <v>11722485</v>
      </c>
      <c r="D16" s="282">
        <v>26100</v>
      </c>
      <c r="E16" s="282">
        <v>9604596</v>
      </c>
      <c r="F16" s="294">
        <f t="shared" si="0"/>
        <v>58780</v>
      </c>
      <c r="G16" s="294">
        <f t="shared" si="0"/>
        <v>21327081</v>
      </c>
      <c r="H16" s="285">
        <v>11.504</v>
      </c>
      <c r="I16" s="286">
        <v>13.587999999999999</v>
      </c>
      <c r="J16" s="578"/>
      <c r="K16" s="580"/>
      <c r="L16" s="580"/>
    </row>
    <row r="17" spans="1:12" x14ac:dyDescent="0.35">
      <c r="A17" s="247" t="s">
        <v>123</v>
      </c>
      <c r="B17" s="282">
        <v>329</v>
      </c>
      <c r="C17" s="282">
        <v>80177</v>
      </c>
      <c r="D17" s="282">
        <v>2407</v>
      </c>
      <c r="E17" s="282">
        <v>681838</v>
      </c>
      <c r="F17" s="294">
        <f t="shared" si="0"/>
        <v>2736</v>
      </c>
      <c r="G17" s="294">
        <f t="shared" si="0"/>
        <v>762015</v>
      </c>
      <c r="H17" s="285">
        <v>11.504</v>
      </c>
      <c r="I17" s="286">
        <v>13.587999999999999</v>
      </c>
      <c r="J17" s="578"/>
      <c r="K17" s="580"/>
      <c r="L17" s="580"/>
    </row>
    <row r="18" spans="1:12" x14ac:dyDescent="0.35">
      <c r="A18" s="247" t="s">
        <v>124</v>
      </c>
      <c r="B18" s="282">
        <v>8946</v>
      </c>
      <c r="C18" s="282">
        <v>3763668</v>
      </c>
      <c r="D18" s="282">
        <v>23418</v>
      </c>
      <c r="E18" s="282">
        <v>9686800</v>
      </c>
      <c r="F18" s="294">
        <f t="shared" si="0"/>
        <v>32364</v>
      </c>
      <c r="G18" s="294">
        <f t="shared" si="0"/>
        <v>13450468</v>
      </c>
      <c r="H18" s="285">
        <v>11.504</v>
      </c>
      <c r="I18" s="286">
        <v>13.587999999999999</v>
      </c>
      <c r="J18" s="578"/>
      <c r="K18" s="580"/>
      <c r="L18" s="580"/>
    </row>
    <row r="19" spans="1:12" ht="15" thickBot="1" x14ac:dyDescent="0.4">
      <c r="A19" s="247" t="s">
        <v>125</v>
      </c>
      <c r="B19" s="282">
        <v>22560</v>
      </c>
      <c r="C19" s="282">
        <v>11763487</v>
      </c>
      <c r="D19" s="282">
        <v>15829</v>
      </c>
      <c r="E19" s="282">
        <v>7696912</v>
      </c>
      <c r="F19" s="294">
        <f t="shared" si="0"/>
        <v>38389</v>
      </c>
      <c r="G19" s="294">
        <f t="shared" si="0"/>
        <v>19460399</v>
      </c>
      <c r="H19" s="285">
        <v>9.7050000000000001</v>
      </c>
      <c r="I19" s="286">
        <v>11.678000000000001</v>
      </c>
      <c r="J19" s="578"/>
      <c r="K19" s="580"/>
      <c r="L19" s="580"/>
    </row>
    <row r="20" spans="1:12" ht="15" thickBot="1" x14ac:dyDescent="0.4">
      <c r="A20" s="362" t="s">
        <v>126</v>
      </c>
      <c r="B20" s="364">
        <v>68149</v>
      </c>
      <c r="C20" s="364">
        <v>32017532</v>
      </c>
      <c r="D20" s="364">
        <v>63865</v>
      </c>
      <c r="E20" s="364">
        <v>29454926</v>
      </c>
      <c r="F20" s="365">
        <f t="shared" ref="F20:G31" si="2">B20+D20</f>
        <v>132014</v>
      </c>
      <c r="G20" s="366">
        <f t="shared" si="2"/>
        <v>61472458</v>
      </c>
      <c r="H20" s="292">
        <v>11.818000000000001</v>
      </c>
      <c r="I20" s="293">
        <v>10.792999999999999</v>
      </c>
      <c r="J20" s="578"/>
      <c r="K20" s="580"/>
      <c r="L20" s="580"/>
    </row>
    <row r="21" spans="1:12" x14ac:dyDescent="0.35">
      <c r="A21" s="248" t="s">
        <v>127</v>
      </c>
      <c r="B21" s="282">
        <v>68126</v>
      </c>
      <c r="C21" s="282">
        <v>32003362</v>
      </c>
      <c r="D21" s="282">
        <v>63746</v>
      </c>
      <c r="E21" s="282">
        <v>29380436</v>
      </c>
      <c r="F21" s="294">
        <f t="shared" si="2"/>
        <v>131872</v>
      </c>
      <c r="G21" s="294">
        <f t="shared" si="2"/>
        <v>61383798</v>
      </c>
      <c r="H21" s="285">
        <v>11.818000000000001</v>
      </c>
      <c r="I21" s="286">
        <v>10.792999999999999</v>
      </c>
      <c r="J21" s="578"/>
      <c r="K21" s="580"/>
      <c r="L21" s="580"/>
    </row>
    <row r="22" spans="1:12" ht="15" thickBot="1" x14ac:dyDescent="0.4">
      <c r="A22" s="248" t="s">
        <v>128</v>
      </c>
      <c r="B22" s="282">
        <v>23</v>
      </c>
      <c r="C22" s="282">
        <v>14170</v>
      </c>
      <c r="D22" s="282">
        <v>119</v>
      </c>
      <c r="E22" s="282">
        <v>74490</v>
      </c>
      <c r="F22" s="294">
        <f t="shared" si="2"/>
        <v>142</v>
      </c>
      <c r="G22" s="294">
        <f t="shared" si="2"/>
        <v>88660</v>
      </c>
      <c r="H22" s="285">
        <v>11.818000000000001</v>
      </c>
      <c r="I22" s="286">
        <v>10.792999999999999</v>
      </c>
      <c r="J22" s="578"/>
      <c r="K22" s="580"/>
      <c r="L22" s="580"/>
    </row>
    <row r="23" spans="1:12" ht="15" thickBot="1" x14ac:dyDescent="0.4">
      <c r="A23" s="363" t="s">
        <v>94</v>
      </c>
      <c r="B23" s="364">
        <v>2843</v>
      </c>
      <c r="C23" s="364">
        <v>1397659</v>
      </c>
      <c r="D23" s="364">
        <v>1478</v>
      </c>
      <c r="E23" s="364">
        <v>647832</v>
      </c>
      <c r="F23" s="365">
        <f t="shared" si="2"/>
        <v>4321</v>
      </c>
      <c r="G23" s="366">
        <f t="shared" si="2"/>
        <v>2045491</v>
      </c>
      <c r="H23" s="292">
        <v>9.8109999999999999</v>
      </c>
      <c r="I23" s="293">
        <v>12.914999999999999</v>
      </c>
      <c r="J23" s="578"/>
      <c r="K23" s="580"/>
      <c r="L23" s="580"/>
    </row>
    <row r="24" spans="1:12" ht="15" thickBot="1" x14ac:dyDescent="0.4">
      <c r="A24" s="249" t="s">
        <v>120</v>
      </c>
      <c r="B24" s="287">
        <v>2843</v>
      </c>
      <c r="C24" s="287">
        <v>1397659</v>
      </c>
      <c r="D24" s="287">
        <v>1478</v>
      </c>
      <c r="E24" s="287">
        <v>647832</v>
      </c>
      <c r="F24" s="296">
        <f t="shared" si="2"/>
        <v>4321</v>
      </c>
      <c r="G24" s="296">
        <f t="shared" si="2"/>
        <v>2045491</v>
      </c>
      <c r="H24" s="285">
        <v>9.8109999999999999</v>
      </c>
      <c r="I24" s="286">
        <v>12.914999999999999</v>
      </c>
      <c r="J24" s="578"/>
      <c r="K24" s="580"/>
      <c r="L24" s="580"/>
    </row>
    <row r="25" spans="1:12" ht="15" thickBot="1" x14ac:dyDescent="0.4">
      <c r="A25" s="465" t="s">
        <v>105</v>
      </c>
      <c r="B25" s="466">
        <v>144824</v>
      </c>
      <c r="C25" s="466">
        <v>113820255.40000001</v>
      </c>
      <c r="D25" s="466">
        <v>157618</v>
      </c>
      <c r="E25" s="466">
        <v>203840322.40000001</v>
      </c>
      <c r="F25" s="467">
        <f t="shared" si="2"/>
        <v>302442</v>
      </c>
      <c r="G25" s="468">
        <f t="shared" si="2"/>
        <v>317660577.80000001</v>
      </c>
      <c r="H25" s="379">
        <v>10.707857142857144</v>
      </c>
      <c r="I25" s="378">
        <v>12.040428571428578</v>
      </c>
      <c r="J25" s="578">
        <f>G25/G2</f>
        <v>0.10228847762189268</v>
      </c>
      <c r="K25" s="580">
        <f>F25/F2</f>
        <v>0.10811933515842788</v>
      </c>
      <c r="L25" s="580">
        <f>E25/G25</f>
        <v>0.64169222322682562</v>
      </c>
    </row>
    <row r="26" spans="1:12" ht="15" thickBot="1" x14ac:dyDescent="0.4">
      <c r="A26" s="363" t="s">
        <v>121</v>
      </c>
      <c r="B26" s="364">
        <v>64902</v>
      </c>
      <c r="C26" s="364">
        <v>47395341.399999999</v>
      </c>
      <c r="D26" s="364">
        <v>83320</v>
      </c>
      <c r="E26" s="364">
        <v>110845657.40000001</v>
      </c>
      <c r="F26" s="365">
        <f t="shared" si="2"/>
        <v>148222</v>
      </c>
      <c r="G26" s="366">
        <f t="shared" si="2"/>
        <v>158240998.80000001</v>
      </c>
      <c r="H26" s="298">
        <v>10.824999999999999</v>
      </c>
      <c r="I26" s="293">
        <v>13.019</v>
      </c>
      <c r="J26" s="578"/>
      <c r="K26" s="580"/>
      <c r="L26" s="580"/>
    </row>
    <row r="27" spans="1:12" x14ac:dyDescent="0.35">
      <c r="A27" s="249" t="s">
        <v>122</v>
      </c>
      <c r="B27" s="287">
        <v>43985</v>
      </c>
      <c r="C27" s="287">
        <v>18853083</v>
      </c>
      <c r="D27" s="287">
        <v>31116</v>
      </c>
      <c r="E27" s="287">
        <v>21935115</v>
      </c>
      <c r="F27" s="296">
        <f t="shared" si="2"/>
        <v>75101</v>
      </c>
      <c r="G27" s="299">
        <f t="shared" si="2"/>
        <v>40788198</v>
      </c>
      <c r="H27" s="300">
        <v>10.953000000000001</v>
      </c>
      <c r="I27" s="286">
        <v>13.185</v>
      </c>
      <c r="J27" s="578"/>
      <c r="K27" s="580"/>
      <c r="L27" s="580"/>
    </row>
    <row r="28" spans="1:12" x14ac:dyDescent="0.35">
      <c r="A28" s="249" t="s">
        <v>123</v>
      </c>
      <c r="B28" s="287">
        <v>643</v>
      </c>
      <c r="C28" s="287">
        <v>323111</v>
      </c>
      <c r="D28" s="287">
        <v>4953</v>
      </c>
      <c r="E28" s="287">
        <v>2900332</v>
      </c>
      <c r="F28" s="296">
        <f t="shared" si="2"/>
        <v>5596</v>
      </c>
      <c r="G28" s="299">
        <f t="shared" si="2"/>
        <v>3223443</v>
      </c>
      <c r="H28" s="300">
        <v>10.952999999999998</v>
      </c>
      <c r="I28" s="286">
        <v>13.185</v>
      </c>
      <c r="J28" s="578"/>
      <c r="K28" s="580"/>
      <c r="L28" s="580"/>
    </row>
    <row r="29" spans="1:12" x14ac:dyDescent="0.35">
      <c r="A29" s="249" t="s">
        <v>124</v>
      </c>
      <c r="B29" s="287">
        <v>8560</v>
      </c>
      <c r="C29" s="287">
        <v>10609425</v>
      </c>
      <c r="D29" s="287">
        <v>37888</v>
      </c>
      <c r="E29" s="287">
        <v>59062492</v>
      </c>
      <c r="F29" s="296">
        <f t="shared" si="2"/>
        <v>46448</v>
      </c>
      <c r="G29" s="299">
        <f t="shared" si="2"/>
        <v>69671917</v>
      </c>
      <c r="H29" s="300">
        <v>10.953000000000001</v>
      </c>
      <c r="I29" s="286">
        <v>13.185</v>
      </c>
      <c r="J29" s="578"/>
      <c r="K29" s="580"/>
      <c r="L29" s="580"/>
    </row>
    <row r="30" spans="1:12" ht="15" thickBot="1" x14ac:dyDescent="0.4">
      <c r="A30" s="249" t="s">
        <v>125</v>
      </c>
      <c r="B30" s="287">
        <v>11714</v>
      </c>
      <c r="C30" s="287">
        <v>17609722.399999999</v>
      </c>
      <c r="D30" s="287">
        <v>9363</v>
      </c>
      <c r="E30" s="287">
        <v>26947718.399999999</v>
      </c>
      <c r="F30" s="296">
        <f t="shared" si="2"/>
        <v>21077</v>
      </c>
      <c r="G30" s="299">
        <f t="shared" si="2"/>
        <v>44557440.799999997</v>
      </c>
      <c r="H30" s="300">
        <v>10.313000000000001</v>
      </c>
      <c r="I30" s="286">
        <v>12.355</v>
      </c>
      <c r="J30" s="578"/>
      <c r="K30" s="580"/>
      <c r="L30" s="580"/>
    </row>
    <row r="31" spans="1:12" ht="15" thickBot="1" x14ac:dyDescent="0.4">
      <c r="A31" s="363" t="s">
        <v>126</v>
      </c>
      <c r="B31" s="364">
        <v>78308</v>
      </c>
      <c r="C31" s="364">
        <v>66153764</v>
      </c>
      <c r="D31" s="364">
        <v>73728</v>
      </c>
      <c r="E31" s="364">
        <v>92821491</v>
      </c>
      <c r="F31" s="365">
        <f t="shared" si="2"/>
        <v>152036</v>
      </c>
      <c r="G31" s="366">
        <f t="shared" si="2"/>
        <v>158975255</v>
      </c>
      <c r="H31" s="300">
        <v>10.921999999999999</v>
      </c>
      <c r="I31" s="286">
        <v>9.645999999999999</v>
      </c>
      <c r="J31" s="578"/>
      <c r="K31" s="580"/>
      <c r="L31" s="580"/>
    </row>
    <row r="32" spans="1:12" x14ac:dyDescent="0.35">
      <c r="A32" s="249" t="s">
        <v>127</v>
      </c>
      <c r="B32" s="287">
        <v>78119</v>
      </c>
      <c r="C32" s="287">
        <v>66035627</v>
      </c>
      <c r="D32" s="287">
        <v>72358</v>
      </c>
      <c r="E32" s="287">
        <v>91303577</v>
      </c>
      <c r="F32" s="296">
        <f t="shared" ref="F32:G47" si="3">B32+D32</f>
        <v>150477</v>
      </c>
      <c r="G32" s="299">
        <f t="shared" si="3"/>
        <v>157339204</v>
      </c>
      <c r="H32" s="300">
        <v>10.922000000000001</v>
      </c>
      <c r="I32" s="286">
        <v>9.645999999999999</v>
      </c>
      <c r="J32" s="578"/>
      <c r="K32" s="580"/>
      <c r="L32" s="580"/>
    </row>
    <row r="33" spans="1:12" ht="15" thickBot="1" x14ac:dyDescent="0.4">
      <c r="A33" s="249" t="s">
        <v>128</v>
      </c>
      <c r="B33" s="287">
        <v>189</v>
      </c>
      <c r="C33" s="287">
        <v>118137</v>
      </c>
      <c r="D33" s="287">
        <v>1370</v>
      </c>
      <c r="E33" s="287">
        <v>1517914</v>
      </c>
      <c r="F33" s="296">
        <f>B33+D33</f>
        <v>1559</v>
      </c>
      <c r="G33" s="299">
        <f t="shared" si="3"/>
        <v>1636051</v>
      </c>
      <c r="H33" s="300">
        <v>10.922000000000001</v>
      </c>
      <c r="I33" s="286">
        <v>9.645999999999999</v>
      </c>
      <c r="J33" s="578"/>
      <c r="K33" s="580"/>
      <c r="L33" s="580"/>
    </row>
    <row r="34" spans="1:12" ht="15" thickBot="1" x14ac:dyDescent="0.4">
      <c r="A34" s="363" t="s">
        <v>94</v>
      </c>
      <c r="B34" s="364">
        <v>1614</v>
      </c>
      <c r="C34" s="364">
        <v>271150</v>
      </c>
      <c r="D34" s="364">
        <v>570</v>
      </c>
      <c r="E34" s="364">
        <v>173174</v>
      </c>
      <c r="F34" s="365">
        <f t="shared" si="3"/>
        <v>2184</v>
      </c>
      <c r="G34" s="366">
        <f t="shared" si="3"/>
        <v>444324</v>
      </c>
      <c r="H34" s="300">
        <v>9.8109999999999999</v>
      </c>
      <c r="I34" s="286">
        <v>12.914999999999997</v>
      </c>
      <c r="J34" s="578"/>
      <c r="K34" s="580"/>
      <c r="L34" s="580"/>
    </row>
    <row r="35" spans="1:12" ht="15" thickBot="1" x14ac:dyDescent="0.4">
      <c r="A35" s="249" t="s">
        <v>120</v>
      </c>
      <c r="B35" s="287">
        <v>1614</v>
      </c>
      <c r="C35" s="287">
        <v>271150</v>
      </c>
      <c r="D35" s="287">
        <v>570</v>
      </c>
      <c r="E35" s="287">
        <v>173174</v>
      </c>
      <c r="F35" s="296">
        <f t="shared" si="3"/>
        <v>2184</v>
      </c>
      <c r="G35" s="299">
        <f t="shared" si="3"/>
        <v>444324</v>
      </c>
      <c r="H35" s="300">
        <v>9.8109999999999999</v>
      </c>
      <c r="I35" s="286">
        <v>12.914999999999997</v>
      </c>
      <c r="J35" s="578"/>
      <c r="K35" s="580"/>
      <c r="L35" s="580"/>
    </row>
    <row r="36" spans="1:12" ht="15" thickBot="1" x14ac:dyDescent="0.4">
      <c r="A36" s="465" t="s">
        <v>106</v>
      </c>
      <c r="B36" s="466">
        <v>18257</v>
      </c>
      <c r="C36" s="466">
        <v>120896157</v>
      </c>
      <c r="D36" s="466">
        <v>28079</v>
      </c>
      <c r="E36" s="466">
        <v>373025932.5</v>
      </c>
      <c r="F36" s="467">
        <f t="shared" si="3"/>
        <v>46336</v>
      </c>
      <c r="G36" s="468">
        <f t="shared" si="3"/>
        <v>493922089.5</v>
      </c>
      <c r="H36" s="380">
        <v>10.720390625000006</v>
      </c>
      <c r="I36" s="381">
        <v>11.432999999999998</v>
      </c>
      <c r="J36" s="578">
        <f>G36/G2</f>
        <v>0.1590456673871202</v>
      </c>
      <c r="K36" s="580">
        <f>F36/F2</f>
        <v>1.6564556225328871E-2</v>
      </c>
      <c r="L36" s="580">
        <f>E36/G36</f>
        <v>0.7552323340663224</v>
      </c>
    </row>
    <row r="37" spans="1:12" ht="15" thickBot="1" x14ac:dyDescent="0.4">
      <c r="A37" s="363" t="s">
        <v>121</v>
      </c>
      <c r="B37" s="364">
        <v>14236</v>
      </c>
      <c r="C37" s="364">
        <v>78200948</v>
      </c>
      <c r="D37" s="364">
        <v>18972</v>
      </c>
      <c r="E37" s="364">
        <v>207372812.5</v>
      </c>
      <c r="F37" s="365">
        <f t="shared" si="3"/>
        <v>33208</v>
      </c>
      <c r="G37" s="366">
        <f t="shared" si="3"/>
        <v>285573760.5</v>
      </c>
      <c r="H37" s="301">
        <v>10.847250000000001</v>
      </c>
      <c r="I37" s="302">
        <v>12.331687500000001</v>
      </c>
      <c r="J37" s="578"/>
      <c r="K37" s="580"/>
      <c r="L37" s="580"/>
    </row>
    <row r="38" spans="1:12" x14ac:dyDescent="0.35">
      <c r="A38" s="249" t="s">
        <v>122</v>
      </c>
      <c r="B38" s="287">
        <v>13627</v>
      </c>
      <c r="C38" s="287">
        <v>68601046</v>
      </c>
      <c r="D38" s="287">
        <v>15486</v>
      </c>
      <c r="E38" s="287">
        <v>119102137</v>
      </c>
      <c r="F38" s="296">
        <f t="shared" si="3"/>
        <v>29113</v>
      </c>
      <c r="G38" s="296">
        <f t="shared" si="3"/>
        <v>187703183</v>
      </c>
      <c r="H38" s="303">
        <v>10.952999999999998</v>
      </c>
      <c r="I38" s="304">
        <v>13.185</v>
      </c>
      <c r="J38" s="578"/>
      <c r="K38" s="580"/>
      <c r="L38" s="580"/>
    </row>
    <row r="39" spans="1:12" x14ac:dyDescent="0.35">
      <c r="A39" s="249" t="s">
        <v>123</v>
      </c>
      <c r="B39" s="287">
        <v>241</v>
      </c>
      <c r="C39" s="287">
        <v>2098449</v>
      </c>
      <c r="D39" s="287">
        <v>1770</v>
      </c>
      <c r="E39" s="287">
        <v>30366108</v>
      </c>
      <c r="F39" s="296">
        <f t="shared" si="3"/>
        <v>2011</v>
      </c>
      <c r="G39" s="296">
        <f t="shared" si="3"/>
        <v>32464557</v>
      </c>
      <c r="H39" s="303">
        <v>11.049000000000001</v>
      </c>
      <c r="I39" s="304">
        <v>12.918285714285716</v>
      </c>
      <c r="J39" s="578"/>
      <c r="K39" s="580"/>
      <c r="L39" s="580"/>
    </row>
    <row r="40" spans="1:12" x14ac:dyDescent="0.35">
      <c r="A40" s="249" t="s">
        <v>124</v>
      </c>
      <c r="B40" s="287">
        <v>128</v>
      </c>
      <c r="C40" s="287">
        <v>2511134</v>
      </c>
      <c r="D40" s="287">
        <v>969</v>
      </c>
      <c r="E40" s="287">
        <v>34462576</v>
      </c>
      <c r="F40" s="296">
        <f t="shared" si="3"/>
        <v>1097</v>
      </c>
      <c r="G40" s="296">
        <f t="shared" si="3"/>
        <v>36973710</v>
      </c>
      <c r="H40" s="303">
        <v>11.11</v>
      </c>
      <c r="I40" s="304">
        <v>11.89</v>
      </c>
      <c r="J40" s="578"/>
      <c r="K40" s="580"/>
      <c r="L40" s="580"/>
    </row>
    <row r="41" spans="1:12" ht="15" thickBot="1" x14ac:dyDescent="0.4">
      <c r="A41" s="249" t="s">
        <v>125</v>
      </c>
      <c r="B41" s="287">
        <v>240</v>
      </c>
      <c r="C41" s="287">
        <v>4990319</v>
      </c>
      <c r="D41" s="287">
        <v>747</v>
      </c>
      <c r="E41" s="287">
        <v>23441991.5</v>
      </c>
      <c r="F41" s="296">
        <f t="shared" si="3"/>
        <v>987</v>
      </c>
      <c r="G41" s="296">
        <f t="shared" si="3"/>
        <v>28432310.5</v>
      </c>
      <c r="H41" s="303">
        <v>9.4570000000000007</v>
      </c>
      <c r="I41" s="304">
        <v>9.8819999999999997</v>
      </c>
      <c r="J41" s="578"/>
      <c r="K41" s="580"/>
      <c r="L41" s="580"/>
    </row>
    <row r="42" spans="1:12" ht="15" thickBot="1" x14ac:dyDescent="0.4">
      <c r="A42" s="363" t="s">
        <v>126</v>
      </c>
      <c r="B42" s="364">
        <v>3064</v>
      </c>
      <c r="C42" s="364">
        <v>39704533</v>
      </c>
      <c r="D42" s="364">
        <v>8554</v>
      </c>
      <c r="E42" s="364">
        <v>161655363</v>
      </c>
      <c r="F42" s="365">
        <f t="shared" si="3"/>
        <v>11618</v>
      </c>
      <c r="G42" s="366">
        <f t="shared" si="3"/>
        <v>201359896</v>
      </c>
      <c r="H42" s="305">
        <v>11.208181818181817</v>
      </c>
      <c r="I42" s="306">
        <v>9.7594545454545454</v>
      </c>
      <c r="J42" s="578"/>
      <c r="K42" s="580"/>
      <c r="L42" s="580"/>
    </row>
    <row r="43" spans="1:12" x14ac:dyDescent="0.35">
      <c r="A43" s="249" t="s">
        <v>127</v>
      </c>
      <c r="B43" s="287">
        <v>3058</v>
      </c>
      <c r="C43" s="287">
        <v>39681192</v>
      </c>
      <c r="D43" s="287">
        <v>8480</v>
      </c>
      <c r="E43" s="287">
        <v>160366382</v>
      </c>
      <c r="F43" s="296">
        <f t="shared" si="3"/>
        <v>11538</v>
      </c>
      <c r="G43" s="296">
        <f t="shared" si="3"/>
        <v>200047574</v>
      </c>
      <c r="H43" s="303">
        <v>10.666399999999999</v>
      </c>
      <c r="I43" s="304">
        <v>9.4976000000000003</v>
      </c>
      <c r="J43" s="578"/>
      <c r="K43" s="580"/>
      <c r="L43" s="580"/>
    </row>
    <row r="44" spans="1:12" ht="15" thickBot="1" x14ac:dyDescent="0.4">
      <c r="A44" s="249" t="s">
        <v>128</v>
      </c>
      <c r="B44" s="287">
        <v>6</v>
      </c>
      <c r="C44" s="287">
        <v>23341</v>
      </c>
      <c r="D44" s="287">
        <v>74</v>
      </c>
      <c r="E44" s="287">
        <v>1288981</v>
      </c>
      <c r="F44" s="296">
        <f t="shared" si="3"/>
        <v>80</v>
      </c>
      <c r="G44" s="296">
        <f t="shared" si="3"/>
        <v>1312322</v>
      </c>
      <c r="H44" s="303">
        <v>11.659666666666666</v>
      </c>
      <c r="I44" s="304">
        <v>9.977666666666666</v>
      </c>
      <c r="J44" s="578"/>
      <c r="K44" s="580"/>
      <c r="L44" s="580"/>
    </row>
    <row r="45" spans="1:12" ht="15" thickBot="1" x14ac:dyDescent="0.4">
      <c r="A45" s="363" t="s">
        <v>94</v>
      </c>
      <c r="B45" s="364">
        <v>957</v>
      </c>
      <c r="C45" s="364">
        <v>2990676</v>
      </c>
      <c r="D45" s="364">
        <v>553</v>
      </c>
      <c r="E45" s="364">
        <v>3997757</v>
      </c>
      <c r="F45" s="365">
        <f t="shared" si="3"/>
        <v>1510</v>
      </c>
      <c r="G45" s="366">
        <f t="shared" si="3"/>
        <v>6988433</v>
      </c>
      <c r="H45" s="305">
        <v>9.2413000000000007</v>
      </c>
      <c r="I45" s="306">
        <v>12.239000000000001</v>
      </c>
      <c r="J45" s="578"/>
      <c r="K45" s="580"/>
      <c r="L45" s="580"/>
    </row>
    <row r="46" spans="1:12" ht="15" thickBot="1" x14ac:dyDescent="0.4">
      <c r="A46" s="249" t="s">
        <v>120</v>
      </c>
      <c r="B46" s="287">
        <v>957</v>
      </c>
      <c r="C46" s="287">
        <v>2990676</v>
      </c>
      <c r="D46" s="287">
        <v>553</v>
      </c>
      <c r="E46" s="287">
        <v>3997757</v>
      </c>
      <c r="F46" s="296">
        <f t="shared" si="3"/>
        <v>1510</v>
      </c>
      <c r="G46" s="296">
        <f t="shared" si="3"/>
        <v>6988433</v>
      </c>
      <c r="H46" s="303">
        <v>9.2413000000000007</v>
      </c>
      <c r="I46" s="304">
        <v>12.239000000000001</v>
      </c>
      <c r="J46" s="578"/>
      <c r="K46" s="580"/>
      <c r="L46" s="580"/>
    </row>
    <row r="47" spans="1:12" ht="15" thickBot="1" x14ac:dyDescent="0.4">
      <c r="A47" s="465" t="s">
        <v>92</v>
      </c>
      <c r="B47" s="466">
        <v>1142</v>
      </c>
      <c r="C47" s="466">
        <v>80899745</v>
      </c>
      <c r="D47" s="466">
        <v>6363</v>
      </c>
      <c r="E47" s="466">
        <v>1149730125</v>
      </c>
      <c r="F47" s="467">
        <f t="shared" si="3"/>
        <v>7505</v>
      </c>
      <c r="G47" s="468">
        <f t="shared" si="3"/>
        <v>1230629870</v>
      </c>
      <c r="H47" s="380">
        <v>10.660249999999996</v>
      </c>
      <c r="I47" s="381">
        <v>10.892208333333331</v>
      </c>
      <c r="J47" s="578">
        <f>G47/G2</f>
        <v>0.39626968127465168</v>
      </c>
      <c r="K47" s="583">
        <f>F47/F2</f>
        <v>2.6829461859265622E-3</v>
      </c>
      <c r="L47" s="583">
        <f>E47/G47</f>
        <v>0.93426151357759579</v>
      </c>
    </row>
    <row r="48" spans="1:12" ht="15" thickBot="1" x14ac:dyDescent="0.4">
      <c r="A48" s="363" t="s">
        <v>121</v>
      </c>
      <c r="B48" s="364">
        <v>801</v>
      </c>
      <c r="C48" s="364">
        <v>52639752</v>
      </c>
      <c r="D48" s="364">
        <v>3734</v>
      </c>
      <c r="E48" s="364">
        <v>647122018</v>
      </c>
      <c r="F48" s="365">
        <f t="shared" ref="F48:G63" si="4">B48+D48</f>
        <v>4535</v>
      </c>
      <c r="G48" s="366">
        <f t="shared" si="4"/>
        <v>699761770</v>
      </c>
      <c r="H48" s="307">
        <v>11.015874999999998</v>
      </c>
      <c r="I48" s="308">
        <v>10.823437500000001</v>
      </c>
      <c r="J48" s="578"/>
      <c r="K48" s="583"/>
      <c r="L48" s="583"/>
    </row>
    <row r="49" spans="1:12" x14ac:dyDescent="0.35">
      <c r="A49" s="249" t="s">
        <v>122</v>
      </c>
      <c r="B49" s="287">
        <v>749</v>
      </c>
      <c r="C49" s="287">
        <v>38284471</v>
      </c>
      <c r="D49" s="287">
        <v>2923</v>
      </c>
      <c r="E49" s="287">
        <v>482466942</v>
      </c>
      <c r="F49" s="294">
        <f t="shared" si="4"/>
        <v>3672</v>
      </c>
      <c r="G49" s="309">
        <f t="shared" si="4"/>
        <v>520751413</v>
      </c>
      <c r="H49" s="303">
        <v>11.625</v>
      </c>
      <c r="I49" s="304">
        <v>11.318</v>
      </c>
      <c r="J49" s="578"/>
      <c r="K49" s="583"/>
      <c r="L49" s="583"/>
    </row>
    <row r="50" spans="1:12" x14ac:dyDescent="0.35">
      <c r="A50" s="249" t="s">
        <v>123</v>
      </c>
      <c r="B50" s="287">
        <v>17</v>
      </c>
      <c r="C50" s="287">
        <v>898049</v>
      </c>
      <c r="D50" s="287">
        <v>534</v>
      </c>
      <c r="E50" s="287">
        <v>80615962</v>
      </c>
      <c r="F50" s="294">
        <f t="shared" si="4"/>
        <v>551</v>
      </c>
      <c r="G50" s="309">
        <f t="shared" si="4"/>
        <v>81514011</v>
      </c>
      <c r="H50" s="303">
        <v>11.625</v>
      </c>
      <c r="I50" s="304">
        <v>11.318</v>
      </c>
      <c r="J50" s="578"/>
      <c r="K50" s="583"/>
      <c r="L50" s="583"/>
    </row>
    <row r="51" spans="1:12" x14ac:dyDescent="0.35">
      <c r="A51" s="249" t="s">
        <v>124</v>
      </c>
      <c r="B51" s="287">
        <v>14</v>
      </c>
      <c r="C51" s="287">
        <v>6607592</v>
      </c>
      <c r="D51" s="287">
        <v>82</v>
      </c>
      <c r="E51" s="287">
        <v>27240050</v>
      </c>
      <c r="F51" s="294">
        <f t="shared" si="4"/>
        <v>96</v>
      </c>
      <c r="G51" s="309">
        <f t="shared" si="4"/>
        <v>33847642</v>
      </c>
      <c r="H51" s="303">
        <v>11.267000000000001</v>
      </c>
      <c r="I51" s="304">
        <v>10.595000000000001</v>
      </c>
      <c r="J51" s="578"/>
      <c r="K51" s="583"/>
      <c r="L51" s="583"/>
    </row>
    <row r="52" spans="1:12" ht="15" thickBot="1" x14ac:dyDescent="0.4">
      <c r="A52" s="249" t="s">
        <v>125</v>
      </c>
      <c r="B52" s="287">
        <v>21</v>
      </c>
      <c r="C52" s="287">
        <v>6849640</v>
      </c>
      <c r="D52" s="287">
        <v>195</v>
      </c>
      <c r="E52" s="287">
        <v>56799064</v>
      </c>
      <c r="F52" s="294">
        <f t="shared" si="4"/>
        <v>216</v>
      </c>
      <c r="G52" s="309">
        <f t="shared" si="4"/>
        <v>63648704</v>
      </c>
      <c r="H52" s="303">
        <v>9.4570000000000007</v>
      </c>
      <c r="I52" s="304">
        <v>9.8819999999999997</v>
      </c>
      <c r="J52" s="578"/>
      <c r="K52" s="583"/>
      <c r="L52" s="583"/>
    </row>
    <row r="53" spans="1:12" ht="15" thickBot="1" x14ac:dyDescent="0.4">
      <c r="A53" s="363" t="s">
        <v>126</v>
      </c>
      <c r="B53" s="364">
        <v>336</v>
      </c>
      <c r="C53" s="364">
        <v>26848501</v>
      </c>
      <c r="D53" s="364">
        <v>2604</v>
      </c>
      <c r="E53" s="364">
        <v>490067153</v>
      </c>
      <c r="F53" s="365">
        <f t="shared" si="4"/>
        <v>2940</v>
      </c>
      <c r="G53" s="366">
        <f t="shared" si="4"/>
        <v>516915654</v>
      </c>
      <c r="H53" s="305">
        <v>11.551599999999999</v>
      </c>
      <c r="I53" s="306">
        <v>9.8955999999999982</v>
      </c>
      <c r="J53" s="578"/>
      <c r="K53" s="583"/>
      <c r="L53" s="583"/>
    </row>
    <row r="54" spans="1:12" x14ac:dyDescent="0.35">
      <c r="A54" s="249" t="s">
        <v>127</v>
      </c>
      <c r="B54" s="287">
        <v>336</v>
      </c>
      <c r="C54" s="287">
        <v>26848501</v>
      </c>
      <c r="D54" s="287">
        <v>2592</v>
      </c>
      <c r="E54" s="287">
        <v>488736841</v>
      </c>
      <c r="F54" s="296">
        <f t="shared" si="4"/>
        <v>2928</v>
      </c>
      <c r="G54" s="299">
        <f t="shared" si="4"/>
        <v>515585342</v>
      </c>
      <c r="H54" s="303">
        <v>10.496</v>
      </c>
      <c r="I54" s="304">
        <v>9.3986666666666654</v>
      </c>
      <c r="J54" s="578"/>
      <c r="K54" s="583"/>
      <c r="L54" s="583"/>
    </row>
    <row r="55" spans="1:12" ht="15" thickBot="1" x14ac:dyDescent="0.4">
      <c r="A55" s="249" t="s">
        <v>128</v>
      </c>
      <c r="B55" s="287">
        <v>0</v>
      </c>
      <c r="C55" s="287">
        <v>0</v>
      </c>
      <c r="D55" s="287">
        <v>12</v>
      </c>
      <c r="E55" s="287">
        <v>1330312</v>
      </c>
      <c r="F55" s="296">
        <f t="shared" si="4"/>
        <v>12</v>
      </c>
      <c r="G55" s="299">
        <f t="shared" si="4"/>
        <v>1330312</v>
      </c>
      <c r="H55" s="303">
        <v>13.135</v>
      </c>
      <c r="I55" s="304">
        <v>10.641</v>
      </c>
      <c r="J55" s="578"/>
      <c r="K55" s="583"/>
      <c r="L55" s="583"/>
    </row>
    <row r="56" spans="1:12" ht="15" thickBot="1" x14ac:dyDescent="0.4">
      <c r="A56" s="363" t="s">
        <v>94</v>
      </c>
      <c r="B56" s="364">
        <v>5</v>
      </c>
      <c r="C56" s="364">
        <v>1411492</v>
      </c>
      <c r="D56" s="364">
        <v>25</v>
      </c>
      <c r="E56" s="364">
        <v>12540954</v>
      </c>
      <c r="F56" s="365">
        <f t="shared" si="4"/>
        <v>30</v>
      </c>
      <c r="G56" s="366">
        <f t="shared" si="4"/>
        <v>13952446</v>
      </c>
      <c r="H56" s="305">
        <v>7.2779999999999996</v>
      </c>
      <c r="I56" s="306">
        <v>12.92</v>
      </c>
      <c r="J56" s="578"/>
      <c r="K56" s="583"/>
      <c r="L56" s="583"/>
    </row>
    <row r="57" spans="1:12" ht="15" thickBot="1" x14ac:dyDescent="0.4">
      <c r="A57" s="249" t="s">
        <v>120</v>
      </c>
      <c r="B57" s="287">
        <v>5</v>
      </c>
      <c r="C57" s="287">
        <v>1411492</v>
      </c>
      <c r="D57" s="287">
        <v>25</v>
      </c>
      <c r="E57" s="287">
        <v>12540954</v>
      </c>
      <c r="F57" s="296">
        <f t="shared" si="4"/>
        <v>30</v>
      </c>
      <c r="G57" s="299">
        <f t="shared" si="4"/>
        <v>13952446</v>
      </c>
      <c r="H57" s="303">
        <v>7.2779999999999996</v>
      </c>
      <c r="I57" s="304">
        <v>12.92</v>
      </c>
      <c r="J57" s="578"/>
      <c r="K57" s="583"/>
      <c r="L57" s="583"/>
    </row>
    <row r="58" spans="1:12" ht="15" thickBot="1" x14ac:dyDescent="0.4">
      <c r="A58" s="465" t="s">
        <v>107</v>
      </c>
      <c r="B58" s="466">
        <v>4020</v>
      </c>
      <c r="C58" s="466">
        <v>3680891.7</v>
      </c>
      <c r="D58" s="466">
        <v>11798</v>
      </c>
      <c r="E58" s="466">
        <v>11080246</v>
      </c>
      <c r="F58" s="467">
        <f t="shared" si="4"/>
        <v>15818</v>
      </c>
      <c r="G58" s="468">
        <f t="shared" si="4"/>
        <v>14761137.699999999</v>
      </c>
      <c r="H58" s="380">
        <v>9.8671857142857125</v>
      </c>
      <c r="I58" s="381">
        <v>11.287000000000001</v>
      </c>
      <c r="J58" s="584">
        <f>G58/G2</f>
        <v>4.7531686612078128E-3</v>
      </c>
      <c r="K58" s="583">
        <f>F58/F2</f>
        <v>5.6547425408376229E-3</v>
      </c>
      <c r="L58" s="583">
        <f>E58/G58</f>
        <v>0.75063631443530265</v>
      </c>
    </row>
    <row r="59" spans="1:12" ht="15" thickBot="1" x14ac:dyDescent="0.4">
      <c r="A59" s="363" t="s">
        <v>121</v>
      </c>
      <c r="B59" s="364">
        <v>3425</v>
      </c>
      <c r="C59" s="364">
        <v>1940291.7</v>
      </c>
      <c r="D59" s="364">
        <v>10885</v>
      </c>
      <c r="E59" s="364">
        <v>6052886</v>
      </c>
      <c r="F59" s="365">
        <f t="shared" si="4"/>
        <v>14310</v>
      </c>
      <c r="G59" s="366">
        <f t="shared" si="4"/>
        <v>7993177.7000000002</v>
      </c>
      <c r="H59" s="305">
        <v>9.4962499999999981</v>
      </c>
      <c r="I59" s="306">
        <v>11.8695</v>
      </c>
      <c r="J59" s="584"/>
      <c r="K59" s="583"/>
      <c r="L59" s="583"/>
    </row>
    <row r="60" spans="1:12" x14ac:dyDescent="0.35">
      <c r="A60" s="249" t="s">
        <v>122</v>
      </c>
      <c r="B60" s="287">
        <v>2114</v>
      </c>
      <c r="C60" s="287">
        <v>1194172</v>
      </c>
      <c r="D60" s="287">
        <v>5720</v>
      </c>
      <c r="E60" s="287">
        <v>3794670</v>
      </c>
      <c r="F60" s="296">
        <f t="shared" si="4"/>
        <v>7834</v>
      </c>
      <c r="G60" s="299">
        <f t="shared" si="4"/>
        <v>4988842</v>
      </c>
      <c r="H60" s="303">
        <v>10.952999999999999</v>
      </c>
      <c r="I60" s="304">
        <v>13.185</v>
      </c>
      <c r="J60" s="584"/>
      <c r="K60" s="583"/>
      <c r="L60" s="583"/>
    </row>
    <row r="61" spans="1:12" x14ac:dyDescent="0.35">
      <c r="A61" s="249" t="s">
        <v>123</v>
      </c>
      <c r="B61" s="287">
        <v>19</v>
      </c>
      <c r="C61" s="287">
        <v>46677</v>
      </c>
      <c r="D61" s="287">
        <v>144</v>
      </c>
      <c r="E61" s="287">
        <v>90918</v>
      </c>
      <c r="F61" s="296">
        <f t="shared" si="4"/>
        <v>163</v>
      </c>
      <c r="G61" s="299">
        <f t="shared" si="4"/>
        <v>137595</v>
      </c>
      <c r="H61" s="303">
        <v>10.952999999999999</v>
      </c>
      <c r="I61" s="304">
        <v>13.185</v>
      </c>
      <c r="J61" s="584"/>
      <c r="K61" s="583"/>
      <c r="L61" s="583"/>
    </row>
    <row r="62" spans="1:12" x14ac:dyDescent="0.35">
      <c r="A62" s="249" t="s">
        <v>124</v>
      </c>
      <c r="B62" s="287">
        <v>1185</v>
      </c>
      <c r="C62" s="287">
        <v>233867</v>
      </c>
      <c r="D62" s="287">
        <v>3238</v>
      </c>
      <c r="E62" s="287">
        <v>633396</v>
      </c>
      <c r="F62" s="296">
        <f t="shared" si="4"/>
        <v>4423</v>
      </c>
      <c r="G62" s="299">
        <f t="shared" si="4"/>
        <v>867263</v>
      </c>
      <c r="H62" s="303">
        <v>10.952999999999999</v>
      </c>
      <c r="I62" s="304">
        <v>13.185</v>
      </c>
      <c r="J62" s="584"/>
      <c r="K62" s="583"/>
      <c r="L62" s="583"/>
    </row>
    <row r="63" spans="1:12" ht="15" thickBot="1" x14ac:dyDescent="0.4">
      <c r="A63" s="249" t="s">
        <v>125</v>
      </c>
      <c r="B63" s="287">
        <v>107</v>
      </c>
      <c r="C63" s="287">
        <v>465575.7</v>
      </c>
      <c r="D63" s="287">
        <v>1783</v>
      </c>
      <c r="E63" s="287">
        <v>1533902</v>
      </c>
      <c r="F63" s="296">
        <f t="shared" si="4"/>
        <v>1890</v>
      </c>
      <c r="G63" s="299">
        <f t="shared" si="4"/>
        <v>1999477.7</v>
      </c>
      <c r="H63" s="303">
        <v>5.1260000000000003</v>
      </c>
      <c r="I63" s="304">
        <v>7.923</v>
      </c>
      <c r="J63" s="584"/>
      <c r="K63" s="583"/>
      <c r="L63" s="583"/>
    </row>
    <row r="64" spans="1:12" ht="15" thickBot="1" x14ac:dyDescent="0.4">
      <c r="A64" s="363" t="s">
        <v>126</v>
      </c>
      <c r="B64" s="364">
        <v>289</v>
      </c>
      <c r="C64" s="364">
        <v>1686068</v>
      </c>
      <c r="D64" s="364">
        <v>726</v>
      </c>
      <c r="E64" s="364">
        <v>4943138</v>
      </c>
      <c r="F64" s="365">
        <f t="shared" ref="F64:G74" si="5">B64+D64</f>
        <v>1015</v>
      </c>
      <c r="G64" s="366">
        <f t="shared" si="5"/>
        <v>6629206</v>
      </c>
      <c r="H64" s="305">
        <v>10.922000000000001</v>
      </c>
      <c r="I64" s="306">
        <v>9.645999999999999</v>
      </c>
      <c r="J64" s="584"/>
      <c r="K64" s="583"/>
      <c r="L64" s="583"/>
    </row>
    <row r="65" spans="1:12" x14ac:dyDescent="0.35">
      <c r="A65" s="249" t="s">
        <v>127</v>
      </c>
      <c r="B65" s="287">
        <v>289</v>
      </c>
      <c r="C65" s="287">
        <v>1686068</v>
      </c>
      <c r="D65" s="287">
        <v>724</v>
      </c>
      <c r="E65" s="287">
        <v>4925285</v>
      </c>
      <c r="F65" s="296">
        <f t="shared" si="5"/>
        <v>1013</v>
      </c>
      <c r="G65" s="299">
        <f t="shared" si="5"/>
        <v>6611353</v>
      </c>
      <c r="H65" s="303">
        <v>10.922000000000001</v>
      </c>
      <c r="I65" s="304">
        <v>9.645999999999999</v>
      </c>
      <c r="J65" s="584"/>
      <c r="K65" s="583"/>
      <c r="L65" s="583"/>
    </row>
    <row r="66" spans="1:12" ht="15" thickBot="1" x14ac:dyDescent="0.4">
      <c r="A66" s="249" t="s">
        <v>128</v>
      </c>
      <c r="B66" s="287">
        <v>0</v>
      </c>
      <c r="C66" s="287">
        <v>0</v>
      </c>
      <c r="D66" s="287">
        <v>2</v>
      </c>
      <c r="E66" s="287">
        <v>17853</v>
      </c>
      <c r="F66" s="296">
        <f t="shared" si="5"/>
        <v>2</v>
      </c>
      <c r="G66" s="299">
        <f t="shared" si="5"/>
        <v>17853</v>
      </c>
      <c r="H66" s="303">
        <v>10.922000000000001</v>
      </c>
      <c r="I66" s="304">
        <v>9.645999999999999</v>
      </c>
      <c r="J66" s="584"/>
      <c r="K66" s="583"/>
      <c r="L66" s="583"/>
    </row>
    <row r="67" spans="1:12" ht="15" thickBot="1" x14ac:dyDescent="0.4">
      <c r="A67" s="363" t="s">
        <v>94</v>
      </c>
      <c r="B67" s="364">
        <v>306</v>
      </c>
      <c r="C67" s="364">
        <v>54532</v>
      </c>
      <c r="D67" s="364">
        <v>187</v>
      </c>
      <c r="E67" s="364">
        <v>84222</v>
      </c>
      <c r="F67" s="365">
        <f t="shared" si="5"/>
        <v>493</v>
      </c>
      <c r="G67" s="366">
        <f t="shared" si="5"/>
        <v>138754</v>
      </c>
      <c r="H67" s="305">
        <v>9.2413000000000007</v>
      </c>
      <c r="I67" s="306">
        <v>12.239000000000001</v>
      </c>
      <c r="J67" s="584"/>
      <c r="K67" s="583"/>
      <c r="L67" s="583"/>
    </row>
    <row r="68" spans="1:12" ht="15" thickBot="1" x14ac:dyDescent="0.4">
      <c r="A68" s="249" t="s">
        <v>120</v>
      </c>
      <c r="B68" s="287">
        <v>306</v>
      </c>
      <c r="C68" s="287">
        <v>54532</v>
      </c>
      <c r="D68" s="287">
        <v>187</v>
      </c>
      <c r="E68" s="287">
        <v>84222</v>
      </c>
      <c r="F68" s="296">
        <f t="shared" si="5"/>
        <v>493</v>
      </c>
      <c r="G68" s="299">
        <f t="shared" si="5"/>
        <v>138754</v>
      </c>
      <c r="H68" s="303">
        <v>9.2413000000000007</v>
      </c>
      <c r="I68" s="304">
        <v>12.239000000000001</v>
      </c>
      <c r="J68" s="584"/>
      <c r="K68" s="583"/>
      <c r="L68" s="583"/>
    </row>
    <row r="69" spans="1:12" ht="15" thickBot="1" x14ac:dyDescent="0.4">
      <c r="A69" s="465" t="s">
        <v>9</v>
      </c>
      <c r="B69" s="466">
        <v>485</v>
      </c>
      <c r="C69" s="466">
        <v>1076671</v>
      </c>
      <c r="D69" s="466">
        <v>149</v>
      </c>
      <c r="E69" s="466">
        <v>511762.1</v>
      </c>
      <c r="F69" s="467">
        <f t="shared" si="5"/>
        <v>634</v>
      </c>
      <c r="G69" s="468">
        <f t="shared" si="5"/>
        <v>1588433.1</v>
      </c>
      <c r="H69" s="384">
        <v>10.689571428571428</v>
      </c>
      <c r="I69" s="385">
        <v>12.016714285714285</v>
      </c>
      <c r="J69" s="581">
        <f>G69/G2</f>
        <v>5.1148431677764078E-4</v>
      </c>
      <c r="K69" s="582">
        <f>F69/F2</f>
        <v>2.2664728605961896E-4</v>
      </c>
      <c r="L69" s="582">
        <f>E69/G69</f>
        <v>0.32218045569561599</v>
      </c>
    </row>
    <row r="70" spans="1:12" ht="15" thickBot="1" x14ac:dyDescent="0.4">
      <c r="A70" s="362" t="s">
        <v>121</v>
      </c>
      <c r="B70" s="364">
        <v>485</v>
      </c>
      <c r="C70" s="364">
        <v>1076671</v>
      </c>
      <c r="D70" s="364">
        <v>149</v>
      </c>
      <c r="E70" s="364">
        <v>511762.1</v>
      </c>
      <c r="F70" s="365">
        <f t="shared" si="5"/>
        <v>634</v>
      </c>
      <c r="G70" s="366">
        <f t="shared" si="5"/>
        <v>1588433.1</v>
      </c>
      <c r="H70" s="301">
        <v>10.792999999999999</v>
      </c>
      <c r="I70" s="302">
        <v>12.977499999999999</v>
      </c>
      <c r="J70" s="581"/>
      <c r="K70" s="582"/>
      <c r="L70" s="582"/>
    </row>
    <row r="71" spans="1:12" x14ac:dyDescent="0.35">
      <c r="A71" s="247" t="s">
        <v>122</v>
      </c>
      <c r="B71" s="282">
        <v>0</v>
      </c>
      <c r="C71" s="282">
        <v>0</v>
      </c>
      <c r="D71" s="282">
        <v>0</v>
      </c>
      <c r="E71" s="282">
        <v>0</v>
      </c>
      <c r="F71" s="294">
        <f t="shared" si="5"/>
        <v>0</v>
      </c>
      <c r="G71" s="309">
        <f t="shared" si="5"/>
        <v>0</v>
      </c>
      <c r="H71" s="310">
        <v>10.952999999999999</v>
      </c>
      <c r="I71" s="386">
        <v>13.185</v>
      </c>
      <c r="J71" s="581"/>
      <c r="K71" s="582"/>
      <c r="L71" s="582"/>
    </row>
    <row r="72" spans="1:12" x14ac:dyDescent="0.35">
      <c r="A72" s="247" t="s">
        <v>123</v>
      </c>
      <c r="B72" s="282">
        <v>0</v>
      </c>
      <c r="C72" s="282">
        <v>0</v>
      </c>
      <c r="D72" s="282">
        <v>0</v>
      </c>
      <c r="E72" s="282">
        <v>0</v>
      </c>
      <c r="F72" s="294">
        <f t="shared" si="5"/>
        <v>0</v>
      </c>
      <c r="G72" s="309">
        <f t="shared" si="5"/>
        <v>0</v>
      </c>
      <c r="H72" s="310">
        <v>10.952999999999999</v>
      </c>
      <c r="I72" s="386">
        <v>13.185</v>
      </c>
      <c r="J72" s="581"/>
      <c r="K72" s="582"/>
      <c r="L72" s="582"/>
    </row>
    <row r="73" spans="1:12" x14ac:dyDescent="0.35">
      <c r="A73" s="247" t="s">
        <v>124</v>
      </c>
      <c r="B73" s="282">
        <v>0</v>
      </c>
      <c r="C73" s="282">
        <v>0</v>
      </c>
      <c r="D73" s="282">
        <v>0</v>
      </c>
      <c r="E73" s="282">
        <v>0</v>
      </c>
      <c r="F73" s="294">
        <f t="shared" si="5"/>
        <v>0</v>
      </c>
      <c r="G73" s="309">
        <f t="shared" si="5"/>
        <v>0</v>
      </c>
      <c r="H73" s="310">
        <v>10.952999999999999</v>
      </c>
      <c r="I73" s="386">
        <v>13.185</v>
      </c>
      <c r="J73" s="581"/>
      <c r="K73" s="582"/>
      <c r="L73" s="582"/>
    </row>
    <row r="74" spans="1:12" ht="15" thickBot="1" x14ac:dyDescent="0.4">
      <c r="A74" s="387" t="s">
        <v>125</v>
      </c>
      <c r="B74" s="388">
        <v>485</v>
      </c>
      <c r="C74" s="388">
        <v>1076671</v>
      </c>
      <c r="D74" s="388">
        <v>149</v>
      </c>
      <c r="E74" s="388">
        <v>511762.1</v>
      </c>
      <c r="F74" s="389">
        <f t="shared" si="5"/>
        <v>634</v>
      </c>
      <c r="G74" s="390">
        <f t="shared" si="5"/>
        <v>1588433.1</v>
      </c>
      <c r="H74" s="392">
        <v>10.313000000000001</v>
      </c>
      <c r="I74" s="393">
        <v>12.355</v>
      </c>
      <c r="J74" s="581"/>
      <c r="K74" s="582"/>
      <c r="L74" s="582"/>
    </row>
    <row r="75" spans="1:12" x14ac:dyDescent="0.35">
      <c r="A75" s="2"/>
      <c r="B75" s="3"/>
      <c r="C75" s="3"/>
      <c r="D75" s="3"/>
      <c r="E75" s="3"/>
      <c r="F75" s="3"/>
      <c r="G75" s="3"/>
      <c r="H75" s="156"/>
      <c r="I75" s="156"/>
      <c r="J75" s="2"/>
      <c r="K75" s="2"/>
      <c r="L75" s="2"/>
    </row>
    <row r="76" spans="1:12" x14ac:dyDescent="0.35">
      <c r="A76" s="2"/>
      <c r="B76" s="3"/>
      <c r="C76" s="3"/>
      <c r="D76" s="3"/>
      <c r="E76" s="3"/>
      <c r="F76" s="3"/>
      <c r="G76" s="3"/>
      <c r="J76" s="2"/>
      <c r="K76" s="2"/>
      <c r="L76" s="2"/>
    </row>
    <row r="77" spans="1:12" x14ac:dyDescent="0.35">
      <c r="A77" s="2"/>
      <c r="B77" s="3"/>
      <c r="C77" s="3"/>
      <c r="D77" s="3"/>
      <c r="E77" s="3"/>
      <c r="F77" s="3"/>
      <c r="G77" s="3"/>
      <c r="H77" s="156"/>
      <c r="I77" s="156"/>
      <c r="J77" s="2"/>
      <c r="K77" s="2"/>
      <c r="L77" s="2"/>
    </row>
    <row r="78" spans="1:12" x14ac:dyDescent="0.35">
      <c r="A78" s="2"/>
      <c r="B78" s="3"/>
      <c r="C78" s="3"/>
      <c r="D78" s="3"/>
      <c r="E78" s="3"/>
      <c r="F78" s="3"/>
      <c r="G78" s="3"/>
      <c r="H78" s="156"/>
      <c r="I78" s="156"/>
      <c r="J78" s="2"/>
      <c r="K78" s="2"/>
      <c r="L78" s="2"/>
    </row>
    <row r="79" spans="1:12" x14ac:dyDescent="0.35">
      <c r="A79" s="2"/>
      <c r="B79" s="3"/>
      <c r="C79" s="3"/>
      <c r="D79" s="3"/>
      <c r="E79" s="3"/>
      <c r="F79" s="3"/>
      <c r="G79" s="3"/>
      <c r="H79" s="156"/>
      <c r="I79" s="156"/>
      <c r="J79" s="2"/>
      <c r="K79" s="2"/>
      <c r="L79" s="2"/>
    </row>
    <row r="80" spans="1:12" x14ac:dyDescent="0.35">
      <c r="A80" s="2"/>
      <c r="B80" s="3"/>
      <c r="C80" s="3"/>
      <c r="D80" s="3"/>
      <c r="E80" s="3"/>
      <c r="F80" s="3"/>
      <c r="G80" s="3"/>
      <c r="H80" s="156"/>
      <c r="I80" s="156"/>
      <c r="J80" s="2"/>
      <c r="K80" s="2"/>
      <c r="L80" s="2"/>
    </row>
    <row r="81" spans="1:12" x14ac:dyDescent="0.35">
      <c r="A81" s="2"/>
      <c r="B81" s="3"/>
      <c r="C81" s="3"/>
      <c r="D81" s="3"/>
      <c r="E81" s="3"/>
      <c r="F81" s="3"/>
      <c r="G81" s="3"/>
      <c r="H81" s="156"/>
      <c r="I81" s="156"/>
      <c r="J81" s="2"/>
      <c r="K81" s="2"/>
      <c r="L81" s="2"/>
    </row>
    <row r="82" spans="1:12" x14ac:dyDescent="0.35">
      <c r="H82" s="156"/>
      <c r="I82" s="156"/>
    </row>
    <row r="83" spans="1:12" x14ac:dyDescent="0.35">
      <c r="H83" s="147"/>
      <c r="I83" s="147"/>
    </row>
    <row r="84" spans="1:12" x14ac:dyDescent="0.35">
      <c r="H84" s="147"/>
      <c r="I84" s="147"/>
    </row>
    <row r="85" spans="1:12" x14ac:dyDescent="0.35">
      <c r="H85" s="147"/>
      <c r="I85" s="147"/>
    </row>
    <row r="86" spans="1:12" x14ac:dyDescent="0.35">
      <c r="H86" s="147"/>
      <c r="I86" s="147"/>
    </row>
    <row r="87" spans="1:12" x14ac:dyDescent="0.35">
      <c r="H87" s="147"/>
      <c r="I87" s="147"/>
    </row>
    <row r="88" spans="1:12" x14ac:dyDescent="0.35">
      <c r="H88" s="147"/>
      <c r="I88" s="147"/>
    </row>
    <row r="89" spans="1:12" x14ac:dyDescent="0.35">
      <c r="H89" s="147"/>
      <c r="I89" s="147"/>
    </row>
  </sheetData>
  <mergeCells count="21">
    <mergeCell ref="J69:J74"/>
    <mergeCell ref="K69:K74"/>
    <mergeCell ref="L69:L74"/>
    <mergeCell ref="J47:J57"/>
    <mergeCell ref="K47:K57"/>
    <mergeCell ref="L47:L57"/>
    <mergeCell ref="J58:J68"/>
    <mergeCell ref="K58:K68"/>
    <mergeCell ref="L58:L68"/>
    <mergeCell ref="J25:J35"/>
    <mergeCell ref="K25:K35"/>
    <mergeCell ref="L25:L35"/>
    <mergeCell ref="J36:J46"/>
    <mergeCell ref="K36:K46"/>
    <mergeCell ref="L36:L46"/>
    <mergeCell ref="J3:J13"/>
    <mergeCell ref="K3:K13"/>
    <mergeCell ref="L3:L13"/>
    <mergeCell ref="J14:J24"/>
    <mergeCell ref="K14:K24"/>
    <mergeCell ref="L14:L24"/>
  </mergeCells>
  <pageMargins left="0.7" right="0.7" top="0.75" bottom="0.75" header="0.3" footer="0.3"/>
  <pageSetup scale="5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DB6AF-998A-4613-A26F-DB8924FF058E}">
  <sheetPr>
    <tabColor rgb="FFFC2704"/>
    <pageSetUpPr fitToPage="1"/>
  </sheetPr>
  <dimension ref="A1:N89"/>
  <sheetViews>
    <sheetView zoomScaleNormal="100" workbookViewId="0">
      <selection activeCell="J2" sqref="J2"/>
    </sheetView>
  </sheetViews>
  <sheetFormatPr defaultRowHeight="14.5" x14ac:dyDescent="0.35"/>
  <cols>
    <col min="1" max="1" width="17.453125" customWidth="1"/>
    <col min="2" max="2" width="13.1796875" style="1" customWidth="1"/>
    <col min="3" max="3" width="14.453125" style="1" customWidth="1"/>
    <col min="4" max="4" width="13.1796875" style="1" customWidth="1"/>
    <col min="5" max="5" width="14.1796875" style="1" customWidth="1"/>
    <col min="6" max="6" width="11.453125" style="1" customWidth="1"/>
    <col min="7" max="9" width="12.81640625" style="1" customWidth="1"/>
    <col min="10" max="10" width="12.7265625" bestFit="1" customWidth="1"/>
    <col min="11" max="11" width="11.81640625" customWidth="1"/>
    <col min="12" max="12" width="13.7265625" bestFit="1" customWidth="1"/>
    <col min="14" max="14" width="16.81640625" bestFit="1" customWidth="1"/>
  </cols>
  <sheetData>
    <row r="1" spans="1:14" ht="44" thickBot="1" x14ac:dyDescent="0.4">
      <c r="A1" s="469">
        <v>2019</v>
      </c>
      <c r="B1" s="470" t="s">
        <v>16</v>
      </c>
      <c r="C1" s="470" t="s">
        <v>17</v>
      </c>
      <c r="D1" s="470" t="s">
        <v>89</v>
      </c>
      <c r="E1" s="470" t="s">
        <v>90</v>
      </c>
      <c r="F1" s="470" t="s">
        <v>7</v>
      </c>
      <c r="G1" s="470" t="s">
        <v>6</v>
      </c>
      <c r="H1" s="470" t="s">
        <v>129</v>
      </c>
      <c r="I1" s="470" t="s">
        <v>130</v>
      </c>
      <c r="J1" s="471" t="s">
        <v>177</v>
      </c>
      <c r="K1" s="471" t="s">
        <v>8</v>
      </c>
      <c r="L1" s="472" t="s">
        <v>91</v>
      </c>
    </row>
    <row r="2" spans="1:14" ht="15" thickBot="1" x14ac:dyDescent="0.4">
      <c r="A2" s="353" t="s">
        <v>133</v>
      </c>
      <c r="B2" s="354">
        <v>1470407</v>
      </c>
      <c r="C2" s="354">
        <f>C3+C14+C25+C36+C47+C58+C69</f>
        <v>891547640.10000002</v>
      </c>
      <c r="D2" s="354">
        <v>1330941</v>
      </c>
      <c r="E2" s="354">
        <f>E3+E14+E25+E36+E47+E58+E69</f>
        <v>2381708138.0999999</v>
      </c>
      <c r="F2" s="355">
        <f>B2+D2</f>
        <v>2801348</v>
      </c>
      <c r="G2" s="356">
        <f>C2+E2</f>
        <v>3273255778.1999998</v>
      </c>
      <c r="H2" s="357">
        <v>9.3452227272727253</v>
      </c>
      <c r="I2" s="357">
        <v>11.29783333333333</v>
      </c>
      <c r="J2" s="372">
        <f>SUM(J3:J68)</f>
        <v>0.99951866761818831</v>
      </c>
      <c r="K2" s="373">
        <f>SUM(K3:K68)</f>
        <v>0.99977189553029466</v>
      </c>
      <c r="L2" s="373">
        <f>E2/G2</f>
        <v>0.72762665049345088</v>
      </c>
      <c r="N2" s="572"/>
    </row>
    <row r="3" spans="1:14" ht="15" thickBot="1" x14ac:dyDescent="0.4">
      <c r="A3" s="473" t="s">
        <v>2</v>
      </c>
      <c r="B3" s="474">
        <v>1169089</v>
      </c>
      <c r="C3" s="474">
        <v>510864758.30000001</v>
      </c>
      <c r="D3" s="474">
        <v>993665</v>
      </c>
      <c r="E3" s="474">
        <v>460711148</v>
      </c>
      <c r="F3" s="474">
        <f>B3+D3</f>
        <v>2162754</v>
      </c>
      <c r="G3" s="474">
        <f>C3+E3</f>
        <v>971575906.29999995</v>
      </c>
      <c r="H3" s="374">
        <v>9.8532857142857129</v>
      </c>
      <c r="I3" s="375">
        <v>12.001142857142856</v>
      </c>
      <c r="J3" s="578">
        <f>G3/G$2</f>
        <v>0.29682248260912886</v>
      </c>
      <c r="K3" s="579">
        <f>F3/F2</f>
        <v>0.77204046052114905</v>
      </c>
      <c r="L3" s="579">
        <f>E3/G3</f>
        <v>0.4741895563821682</v>
      </c>
    </row>
    <row r="4" spans="1:14" ht="15" thickBot="1" x14ac:dyDescent="0.4">
      <c r="A4" s="362" t="s">
        <v>121</v>
      </c>
      <c r="B4" s="364">
        <v>547726</v>
      </c>
      <c r="C4" s="364">
        <v>228889607.30000001</v>
      </c>
      <c r="D4" s="364">
        <v>559942</v>
      </c>
      <c r="E4" s="364">
        <v>244839674</v>
      </c>
      <c r="F4" s="364">
        <f t="shared" ref="F4:G19" si="0">B4+D4</f>
        <v>1107668</v>
      </c>
      <c r="G4" s="367">
        <f t="shared" si="0"/>
        <v>473729281.30000001</v>
      </c>
      <c r="H4" s="283">
        <v>9.4694999999999983</v>
      </c>
      <c r="I4" s="284">
        <v>13.110499999999998</v>
      </c>
      <c r="J4" s="578"/>
      <c r="K4" s="579"/>
      <c r="L4" s="579"/>
    </row>
    <row r="5" spans="1:14" x14ac:dyDescent="0.35">
      <c r="A5" s="247" t="s">
        <v>122</v>
      </c>
      <c r="B5" s="282">
        <v>369308</v>
      </c>
      <c r="C5" s="282">
        <v>148654200</v>
      </c>
      <c r="D5" s="282">
        <v>243838</v>
      </c>
      <c r="E5" s="282">
        <v>113150993</v>
      </c>
      <c r="F5" s="282">
        <f t="shared" si="0"/>
        <v>613146</v>
      </c>
      <c r="G5" s="282">
        <f t="shared" si="0"/>
        <v>261805193</v>
      </c>
      <c r="H5" s="285">
        <v>9.7579999999999991</v>
      </c>
      <c r="I5" s="286">
        <v>13.587999999999999</v>
      </c>
      <c r="J5" s="578"/>
      <c r="K5" s="579"/>
      <c r="L5" s="579"/>
    </row>
    <row r="6" spans="1:14" x14ac:dyDescent="0.35">
      <c r="A6" s="247" t="s">
        <v>123</v>
      </c>
      <c r="B6" s="282">
        <v>4695</v>
      </c>
      <c r="C6" s="282">
        <v>1359163</v>
      </c>
      <c r="D6" s="282">
        <v>39376</v>
      </c>
      <c r="E6" s="282">
        <v>11473053</v>
      </c>
      <c r="F6" s="282">
        <f t="shared" si="0"/>
        <v>44071</v>
      </c>
      <c r="G6" s="282">
        <f t="shared" si="0"/>
        <v>12832216</v>
      </c>
      <c r="H6" s="285">
        <v>9.7579999999999991</v>
      </c>
      <c r="I6" s="286">
        <v>13.587999999999999</v>
      </c>
      <c r="J6" s="578"/>
      <c r="K6" s="579"/>
      <c r="L6" s="579"/>
    </row>
    <row r="7" spans="1:14" x14ac:dyDescent="0.35">
      <c r="A7" s="247" t="s">
        <v>124</v>
      </c>
      <c r="B7" s="282">
        <v>61394</v>
      </c>
      <c r="C7" s="282">
        <v>26761083</v>
      </c>
      <c r="D7" s="282">
        <v>237696</v>
      </c>
      <c r="E7" s="282">
        <v>102390023</v>
      </c>
      <c r="F7" s="282">
        <f t="shared" si="0"/>
        <v>299090</v>
      </c>
      <c r="G7" s="282">
        <f t="shared" si="0"/>
        <v>129151106</v>
      </c>
      <c r="H7" s="285">
        <v>9.7579999999999991</v>
      </c>
      <c r="I7" s="286">
        <v>13.587999999999999</v>
      </c>
      <c r="J7" s="578"/>
      <c r="K7" s="579"/>
      <c r="L7" s="579"/>
    </row>
    <row r="8" spans="1:14" ht="15" thickBot="1" x14ac:dyDescent="0.4">
      <c r="A8" s="247" t="s">
        <v>125</v>
      </c>
      <c r="B8" s="282">
        <v>112329</v>
      </c>
      <c r="C8" s="282">
        <v>52115161.299999997</v>
      </c>
      <c r="D8" s="282">
        <v>39032</v>
      </c>
      <c r="E8" s="282">
        <v>17825605</v>
      </c>
      <c r="F8" s="282">
        <f t="shared" si="0"/>
        <v>151361</v>
      </c>
      <c r="G8" s="282">
        <f t="shared" si="0"/>
        <v>69940766.299999997</v>
      </c>
      <c r="H8" s="285">
        <v>8.6039999999999992</v>
      </c>
      <c r="I8" s="286">
        <v>11.678000000000001</v>
      </c>
      <c r="J8" s="578"/>
      <c r="K8" s="579"/>
      <c r="L8" s="579"/>
    </row>
    <row r="9" spans="1:14" ht="15" thickBot="1" x14ac:dyDescent="0.4">
      <c r="A9" s="363" t="s">
        <v>126</v>
      </c>
      <c r="B9" s="364">
        <v>606064</v>
      </c>
      <c r="C9" s="364">
        <v>276232278</v>
      </c>
      <c r="D9" s="364">
        <v>427453</v>
      </c>
      <c r="E9" s="364">
        <v>212692597</v>
      </c>
      <c r="F9" s="364">
        <f>B9+D9</f>
        <v>1033517</v>
      </c>
      <c r="G9" s="367">
        <f t="shared" si="0"/>
        <v>488924875</v>
      </c>
      <c r="H9" s="285">
        <v>10.514000000000001</v>
      </c>
      <c r="I9" s="286">
        <v>10.792999999999999</v>
      </c>
      <c r="J9" s="578"/>
      <c r="K9" s="579"/>
      <c r="L9" s="579"/>
    </row>
    <row r="10" spans="1:14" x14ac:dyDescent="0.35">
      <c r="A10" s="249" t="s">
        <v>127</v>
      </c>
      <c r="B10" s="287">
        <v>604872</v>
      </c>
      <c r="C10" s="287">
        <v>275529795</v>
      </c>
      <c r="D10" s="287">
        <v>416742</v>
      </c>
      <c r="E10" s="287">
        <v>205741954</v>
      </c>
      <c r="F10" s="287">
        <f t="shared" ref="F10:F11" si="1">B10+D10</f>
        <v>1021614</v>
      </c>
      <c r="G10" s="287">
        <f t="shared" si="0"/>
        <v>481271749</v>
      </c>
      <c r="H10" s="285">
        <v>10.514000000000001</v>
      </c>
      <c r="I10" s="286">
        <v>10.792999999999999</v>
      </c>
      <c r="J10" s="578"/>
      <c r="K10" s="579"/>
      <c r="L10" s="579"/>
    </row>
    <row r="11" spans="1:14" ht="15" thickBot="1" x14ac:dyDescent="0.4">
      <c r="A11" s="249" t="s">
        <v>128</v>
      </c>
      <c r="B11" s="287">
        <v>1192</v>
      </c>
      <c r="C11" s="287">
        <v>702483</v>
      </c>
      <c r="D11" s="287">
        <v>10711</v>
      </c>
      <c r="E11" s="287">
        <v>6950643</v>
      </c>
      <c r="F11" s="287">
        <f t="shared" si="1"/>
        <v>11903</v>
      </c>
      <c r="G11" s="287">
        <f t="shared" si="0"/>
        <v>7653126</v>
      </c>
      <c r="H11" s="285">
        <v>10.514000000000001</v>
      </c>
      <c r="I11" s="286">
        <v>10.792999999999999</v>
      </c>
      <c r="J11" s="578"/>
      <c r="K11" s="579"/>
      <c r="L11" s="579"/>
    </row>
    <row r="12" spans="1:14" ht="15" thickBot="1" x14ac:dyDescent="0.4">
      <c r="A12" s="363" t="s">
        <v>94</v>
      </c>
      <c r="B12" s="364">
        <v>15299</v>
      </c>
      <c r="C12" s="364">
        <v>5742873</v>
      </c>
      <c r="D12" s="364">
        <v>6270</v>
      </c>
      <c r="E12" s="364">
        <v>3178877</v>
      </c>
      <c r="F12" s="364">
        <f t="shared" si="0"/>
        <v>21569</v>
      </c>
      <c r="G12" s="367">
        <f t="shared" si="0"/>
        <v>8921750</v>
      </c>
      <c r="H12" s="285">
        <v>10.067</v>
      </c>
      <c r="I12" s="286">
        <v>9.98</v>
      </c>
      <c r="J12" s="578"/>
      <c r="K12" s="579"/>
      <c r="L12" s="579"/>
    </row>
    <row r="13" spans="1:14" ht="15" thickBot="1" x14ac:dyDescent="0.4">
      <c r="A13" s="249" t="s">
        <v>120</v>
      </c>
      <c r="B13" s="287">
        <v>15299</v>
      </c>
      <c r="C13" s="287">
        <v>5742873</v>
      </c>
      <c r="D13" s="287">
        <v>6270</v>
      </c>
      <c r="E13" s="287">
        <v>3178877</v>
      </c>
      <c r="F13" s="287">
        <f t="shared" si="0"/>
        <v>21569</v>
      </c>
      <c r="G13" s="287">
        <f t="shared" si="0"/>
        <v>8921750</v>
      </c>
      <c r="H13" s="288">
        <v>10.067</v>
      </c>
      <c r="I13" s="289">
        <v>9.98</v>
      </c>
      <c r="J13" s="578"/>
      <c r="K13" s="579"/>
      <c r="L13" s="579"/>
    </row>
    <row r="14" spans="1:14" ht="15" thickBot="1" x14ac:dyDescent="0.4">
      <c r="A14" s="473" t="s">
        <v>3</v>
      </c>
      <c r="B14" s="474">
        <v>133646</v>
      </c>
      <c r="C14" s="474">
        <v>57442703</v>
      </c>
      <c r="D14" s="474">
        <v>131506</v>
      </c>
      <c r="E14" s="474">
        <v>54611640</v>
      </c>
      <c r="F14" s="475">
        <f t="shared" si="0"/>
        <v>265152</v>
      </c>
      <c r="G14" s="475">
        <f t="shared" si="0"/>
        <v>112054343</v>
      </c>
      <c r="H14" s="376">
        <v>9.9493846153846146</v>
      </c>
      <c r="I14" s="377">
        <v>12.026</v>
      </c>
      <c r="J14" s="578">
        <f>G14/G2</f>
        <v>3.4233298768243506E-2</v>
      </c>
      <c r="K14" s="580">
        <f>F14/F2</f>
        <v>9.4651574884662665E-2</v>
      </c>
      <c r="L14" s="580">
        <f>E14/G14</f>
        <v>0.48736745527123387</v>
      </c>
    </row>
    <row r="15" spans="1:14" ht="15" thickBot="1" x14ac:dyDescent="0.4">
      <c r="A15" s="362" t="s">
        <v>121</v>
      </c>
      <c r="B15" s="364">
        <v>63493</v>
      </c>
      <c r="C15" s="364">
        <v>26149129</v>
      </c>
      <c r="D15" s="364">
        <v>67251</v>
      </c>
      <c r="E15" s="364">
        <v>26500052</v>
      </c>
      <c r="F15" s="365">
        <f t="shared" si="0"/>
        <v>130744</v>
      </c>
      <c r="G15" s="366">
        <f t="shared" si="0"/>
        <v>52649181</v>
      </c>
      <c r="H15" s="292">
        <v>9.5931428571428548</v>
      </c>
      <c r="I15" s="293">
        <v>13.315142857142856</v>
      </c>
      <c r="J15" s="578"/>
      <c r="K15" s="580"/>
      <c r="L15" s="580"/>
    </row>
    <row r="16" spans="1:14" x14ac:dyDescent="0.35">
      <c r="A16" s="247" t="s">
        <v>122</v>
      </c>
      <c r="B16" s="282">
        <v>32463</v>
      </c>
      <c r="C16" s="282">
        <v>11253807</v>
      </c>
      <c r="D16" s="282">
        <v>25727</v>
      </c>
      <c r="E16" s="282">
        <v>9367111</v>
      </c>
      <c r="F16" s="294">
        <f t="shared" si="0"/>
        <v>58190</v>
      </c>
      <c r="G16" s="294">
        <f t="shared" si="0"/>
        <v>20620918</v>
      </c>
      <c r="H16" s="285">
        <v>9.7579999999999991</v>
      </c>
      <c r="I16" s="286">
        <v>13.587999999999999</v>
      </c>
      <c r="J16" s="578"/>
      <c r="K16" s="580"/>
      <c r="L16" s="580"/>
    </row>
    <row r="17" spans="1:12" x14ac:dyDescent="0.35">
      <c r="A17" s="247" t="s">
        <v>123</v>
      </c>
      <c r="B17" s="282">
        <v>317</v>
      </c>
      <c r="C17" s="282">
        <v>74664</v>
      </c>
      <c r="D17" s="282">
        <v>2401</v>
      </c>
      <c r="E17" s="282">
        <v>717712</v>
      </c>
      <c r="F17" s="294">
        <f t="shared" si="0"/>
        <v>2718</v>
      </c>
      <c r="G17" s="294">
        <f t="shared" si="0"/>
        <v>792376</v>
      </c>
      <c r="H17" s="285">
        <v>9.7579999999999991</v>
      </c>
      <c r="I17" s="286">
        <v>13.587999999999999</v>
      </c>
      <c r="J17" s="578"/>
      <c r="K17" s="580"/>
      <c r="L17" s="580"/>
    </row>
    <row r="18" spans="1:12" x14ac:dyDescent="0.35">
      <c r="A18" s="247" t="s">
        <v>124</v>
      </c>
      <c r="B18" s="282">
        <v>8447</v>
      </c>
      <c r="C18" s="282">
        <v>3439300</v>
      </c>
      <c r="D18" s="282">
        <v>23509</v>
      </c>
      <c r="E18" s="282">
        <v>9308728</v>
      </c>
      <c r="F18" s="294">
        <f t="shared" si="0"/>
        <v>31956</v>
      </c>
      <c r="G18" s="294">
        <f t="shared" si="0"/>
        <v>12748028</v>
      </c>
      <c r="H18" s="285">
        <v>9.7579999999999991</v>
      </c>
      <c r="I18" s="286">
        <v>13.587999999999999</v>
      </c>
      <c r="J18" s="578"/>
      <c r="K18" s="580"/>
      <c r="L18" s="580"/>
    </row>
    <row r="19" spans="1:12" ht="15" thickBot="1" x14ac:dyDescent="0.4">
      <c r="A19" s="247" t="s">
        <v>125</v>
      </c>
      <c r="B19" s="282">
        <v>22266</v>
      </c>
      <c r="C19" s="282">
        <v>11381358</v>
      </c>
      <c r="D19" s="282">
        <v>15614</v>
      </c>
      <c r="E19" s="282">
        <v>7106501</v>
      </c>
      <c r="F19" s="294">
        <f t="shared" si="0"/>
        <v>37880</v>
      </c>
      <c r="G19" s="294">
        <f t="shared" si="0"/>
        <v>18487859</v>
      </c>
      <c r="H19" s="285">
        <v>8.6039999999999992</v>
      </c>
      <c r="I19" s="286">
        <v>11.678000000000001</v>
      </c>
      <c r="J19" s="578"/>
      <c r="K19" s="580"/>
      <c r="L19" s="580"/>
    </row>
    <row r="20" spans="1:12" ht="15" thickBot="1" x14ac:dyDescent="0.4">
      <c r="A20" s="362" t="s">
        <v>126</v>
      </c>
      <c r="B20" s="364">
        <v>67437</v>
      </c>
      <c r="C20" s="364">
        <v>30119964</v>
      </c>
      <c r="D20" s="364">
        <v>62777</v>
      </c>
      <c r="E20" s="364">
        <v>27557714</v>
      </c>
      <c r="F20" s="365">
        <f t="shared" ref="F20:G31" si="2">B20+D20</f>
        <v>130214</v>
      </c>
      <c r="G20" s="366">
        <f t="shared" si="2"/>
        <v>57677678</v>
      </c>
      <c r="H20" s="292">
        <v>10.514000000000001</v>
      </c>
      <c r="I20" s="293">
        <v>10.792999999999999</v>
      </c>
      <c r="J20" s="578"/>
      <c r="K20" s="580"/>
      <c r="L20" s="580"/>
    </row>
    <row r="21" spans="1:12" x14ac:dyDescent="0.35">
      <c r="A21" s="248" t="s">
        <v>127</v>
      </c>
      <c r="B21" s="282">
        <v>67415</v>
      </c>
      <c r="C21" s="282">
        <v>30109995</v>
      </c>
      <c r="D21" s="282">
        <v>62658</v>
      </c>
      <c r="E21" s="282">
        <v>27495444</v>
      </c>
      <c r="F21" s="294">
        <f t="shared" si="2"/>
        <v>130073</v>
      </c>
      <c r="G21" s="294">
        <f t="shared" si="2"/>
        <v>57605439</v>
      </c>
      <c r="H21" s="285">
        <v>10.514000000000001</v>
      </c>
      <c r="I21" s="286">
        <v>10.792999999999999</v>
      </c>
      <c r="J21" s="578"/>
      <c r="K21" s="580"/>
      <c r="L21" s="580"/>
    </row>
    <row r="22" spans="1:12" ht="15" thickBot="1" x14ac:dyDescent="0.4">
      <c r="A22" s="248" t="s">
        <v>128</v>
      </c>
      <c r="B22" s="282">
        <v>22</v>
      </c>
      <c r="C22" s="282">
        <v>9969</v>
      </c>
      <c r="D22" s="282">
        <v>119</v>
      </c>
      <c r="E22" s="282">
        <v>62270</v>
      </c>
      <c r="F22" s="294">
        <f t="shared" si="2"/>
        <v>141</v>
      </c>
      <c r="G22" s="294">
        <f t="shared" si="2"/>
        <v>72239</v>
      </c>
      <c r="H22" s="285">
        <v>10.514000000000001</v>
      </c>
      <c r="I22" s="286">
        <v>10.792999999999999</v>
      </c>
      <c r="J22" s="578"/>
      <c r="K22" s="580"/>
      <c r="L22" s="580"/>
    </row>
    <row r="23" spans="1:12" ht="15" thickBot="1" x14ac:dyDescent="0.4">
      <c r="A23" s="363" t="s">
        <v>94</v>
      </c>
      <c r="B23" s="364">
        <v>2716</v>
      </c>
      <c r="C23" s="364">
        <v>1173610</v>
      </c>
      <c r="D23" s="364">
        <v>1478</v>
      </c>
      <c r="E23" s="364">
        <v>553874</v>
      </c>
      <c r="F23" s="365">
        <f t="shared" si="2"/>
        <v>4194</v>
      </c>
      <c r="G23" s="366">
        <f t="shared" si="2"/>
        <v>1727484</v>
      </c>
      <c r="H23" s="292">
        <v>10.067</v>
      </c>
      <c r="I23" s="293">
        <v>9.98</v>
      </c>
      <c r="J23" s="578"/>
      <c r="K23" s="580"/>
      <c r="L23" s="580"/>
    </row>
    <row r="24" spans="1:12" ht="15" thickBot="1" x14ac:dyDescent="0.4">
      <c r="A24" s="249" t="s">
        <v>120</v>
      </c>
      <c r="B24" s="287">
        <v>2716</v>
      </c>
      <c r="C24" s="287">
        <v>1173610</v>
      </c>
      <c r="D24" s="287">
        <v>1478</v>
      </c>
      <c r="E24" s="287">
        <v>553874</v>
      </c>
      <c r="F24" s="296">
        <f t="shared" si="2"/>
        <v>4194</v>
      </c>
      <c r="G24" s="296">
        <f t="shared" si="2"/>
        <v>1727484</v>
      </c>
      <c r="H24" s="285">
        <v>10.067</v>
      </c>
      <c r="I24" s="286">
        <v>9.98</v>
      </c>
      <c r="J24" s="578"/>
      <c r="K24" s="580"/>
      <c r="L24" s="580"/>
    </row>
    <row r="25" spans="1:12" ht="15" thickBot="1" x14ac:dyDescent="0.4">
      <c r="A25" s="473" t="s">
        <v>105</v>
      </c>
      <c r="B25" s="474">
        <v>144032</v>
      </c>
      <c r="C25" s="474">
        <v>112017614.2</v>
      </c>
      <c r="D25" s="474">
        <v>158895</v>
      </c>
      <c r="E25" s="474">
        <v>214207709.90000001</v>
      </c>
      <c r="F25" s="475">
        <f t="shared" si="2"/>
        <v>302927</v>
      </c>
      <c r="G25" s="478">
        <f t="shared" si="2"/>
        <v>326225324.10000002</v>
      </c>
      <c r="H25" s="379">
        <v>9.4158571428571438</v>
      </c>
      <c r="I25" s="378">
        <v>11.621142857142864</v>
      </c>
      <c r="J25" s="578">
        <f>G25/G2</f>
        <v>9.9663865644925256E-2</v>
      </c>
      <c r="K25" s="580">
        <f>F25/F2</f>
        <v>0.10813615445135699</v>
      </c>
      <c r="L25" s="580">
        <f>E25/G25</f>
        <v>0.656625019810962</v>
      </c>
    </row>
    <row r="26" spans="1:12" ht="15" thickBot="1" x14ac:dyDescent="0.4">
      <c r="A26" s="363" t="s">
        <v>121</v>
      </c>
      <c r="B26" s="364">
        <v>64524</v>
      </c>
      <c r="C26" s="364">
        <v>46562226.200000003</v>
      </c>
      <c r="D26" s="364">
        <v>83825</v>
      </c>
      <c r="E26" s="364">
        <v>118355938.90000001</v>
      </c>
      <c r="F26" s="365">
        <f t="shared" si="2"/>
        <v>148349</v>
      </c>
      <c r="G26" s="366">
        <f t="shared" si="2"/>
        <v>164918165.10000002</v>
      </c>
      <c r="H26" s="298">
        <v>9.3869999999999969</v>
      </c>
      <c r="I26" s="293">
        <v>13.019</v>
      </c>
      <c r="J26" s="578"/>
      <c r="K26" s="580"/>
      <c r="L26" s="580"/>
    </row>
    <row r="27" spans="1:12" x14ac:dyDescent="0.35">
      <c r="A27" s="249" t="s">
        <v>122</v>
      </c>
      <c r="B27" s="287">
        <v>43831</v>
      </c>
      <c r="C27" s="287">
        <v>18360649</v>
      </c>
      <c r="D27" s="287">
        <v>31316</v>
      </c>
      <c r="E27" s="287">
        <v>22016934</v>
      </c>
      <c r="F27" s="296">
        <f t="shared" si="2"/>
        <v>75147</v>
      </c>
      <c r="G27" s="299">
        <f t="shared" si="2"/>
        <v>40377583</v>
      </c>
      <c r="H27" s="300">
        <v>9.525999999999998</v>
      </c>
      <c r="I27" s="286">
        <v>13.185</v>
      </c>
      <c r="J27" s="578"/>
      <c r="K27" s="580"/>
      <c r="L27" s="580"/>
    </row>
    <row r="28" spans="1:12" x14ac:dyDescent="0.35">
      <c r="A28" s="249" t="s">
        <v>123</v>
      </c>
      <c r="B28" s="287">
        <v>506</v>
      </c>
      <c r="C28" s="287">
        <v>381357</v>
      </c>
      <c r="D28" s="287">
        <v>5091</v>
      </c>
      <c r="E28" s="287">
        <v>3297180</v>
      </c>
      <c r="F28" s="296">
        <f t="shared" si="2"/>
        <v>5597</v>
      </c>
      <c r="G28" s="299">
        <f t="shared" si="2"/>
        <v>3678537</v>
      </c>
      <c r="H28" s="300">
        <v>9.5259999999999998</v>
      </c>
      <c r="I28" s="286">
        <v>13.185</v>
      </c>
      <c r="J28" s="578"/>
      <c r="K28" s="580"/>
      <c r="L28" s="580"/>
    </row>
    <row r="29" spans="1:12" x14ac:dyDescent="0.35">
      <c r="A29" s="249" t="s">
        <v>124</v>
      </c>
      <c r="B29" s="287">
        <v>8424</v>
      </c>
      <c r="C29" s="287">
        <v>10627025</v>
      </c>
      <c r="D29" s="287">
        <v>38065</v>
      </c>
      <c r="E29" s="287">
        <v>65527850</v>
      </c>
      <c r="F29" s="296">
        <f t="shared" si="2"/>
        <v>46489</v>
      </c>
      <c r="G29" s="299">
        <f t="shared" si="2"/>
        <v>76154875</v>
      </c>
      <c r="H29" s="300">
        <v>9.525999999999998</v>
      </c>
      <c r="I29" s="286">
        <v>13.185</v>
      </c>
      <c r="J29" s="578"/>
      <c r="K29" s="580"/>
      <c r="L29" s="580"/>
    </row>
    <row r="30" spans="1:12" ht="15" thickBot="1" x14ac:dyDescent="0.4">
      <c r="A30" s="249" t="s">
        <v>125</v>
      </c>
      <c r="B30" s="287">
        <v>11763</v>
      </c>
      <c r="C30" s="287">
        <v>17193195.199999999</v>
      </c>
      <c r="D30" s="287">
        <v>9353</v>
      </c>
      <c r="E30" s="287">
        <v>27513974.899999999</v>
      </c>
      <c r="F30" s="296">
        <f t="shared" si="2"/>
        <v>21116</v>
      </c>
      <c r="G30" s="299">
        <f t="shared" si="2"/>
        <v>44707170.099999994</v>
      </c>
      <c r="H30" s="300">
        <v>8.8309999999999995</v>
      </c>
      <c r="I30" s="286">
        <v>12.355</v>
      </c>
      <c r="J30" s="578"/>
      <c r="K30" s="580"/>
      <c r="L30" s="580"/>
    </row>
    <row r="31" spans="1:12" ht="15" thickBot="1" x14ac:dyDescent="0.4">
      <c r="A31" s="363" t="s">
        <v>126</v>
      </c>
      <c r="B31" s="364">
        <v>77887</v>
      </c>
      <c r="C31" s="364">
        <v>65208844</v>
      </c>
      <c r="D31" s="364">
        <v>74494</v>
      </c>
      <c r="E31" s="364">
        <v>95685823</v>
      </c>
      <c r="F31" s="365">
        <f t="shared" si="2"/>
        <v>152381</v>
      </c>
      <c r="G31" s="366">
        <f t="shared" si="2"/>
        <v>160894667</v>
      </c>
      <c r="H31" s="300">
        <v>9.1479999999999979</v>
      </c>
      <c r="I31" s="286">
        <v>9.645999999999999</v>
      </c>
      <c r="J31" s="578"/>
      <c r="K31" s="580"/>
      <c r="L31" s="580"/>
    </row>
    <row r="32" spans="1:12" x14ac:dyDescent="0.35">
      <c r="A32" s="249" t="s">
        <v>127</v>
      </c>
      <c r="B32" s="287">
        <v>77694</v>
      </c>
      <c r="C32" s="287">
        <v>65042988</v>
      </c>
      <c r="D32" s="287">
        <v>73130</v>
      </c>
      <c r="E32" s="287">
        <v>93923927</v>
      </c>
      <c r="F32" s="296">
        <f t="shared" ref="F32:G47" si="3">B32+D32</f>
        <v>150824</v>
      </c>
      <c r="G32" s="299">
        <f t="shared" si="3"/>
        <v>158966915</v>
      </c>
      <c r="H32" s="300">
        <v>9.1479999999999997</v>
      </c>
      <c r="I32" s="286">
        <v>9.645999999999999</v>
      </c>
      <c r="J32" s="578"/>
      <c r="K32" s="580"/>
      <c r="L32" s="580"/>
    </row>
    <row r="33" spans="1:12" ht="15" thickBot="1" x14ac:dyDescent="0.4">
      <c r="A33" s="249" t="s">
        <v>128</v>
      </c>
      <c r="B33" s="287">
        <v>193</v>
      </c>
      <c r="C33" s="287">
        <v>165856</v>
      </c>
      <c r="D33" s="287">
        <v>1364</v>
      </c>
      <c r="E33" s="287">
        <v>1761896</v>
      </c>
      <c r="F33" s="296">
        <f>B33+D33</f>
        <v>1557</v>
      </c>
      <c r="G33" s="299">
        <f t="shared" si="3"/>
        <v>1927752</v>
      </c>
      <c r="H33" s="300">
        <v>9.1479999999999997</v>
      </c>
      <c r="I33" s="286">
        <v>9.645999999999999</v>
      </c>
      <c r="J33" s="578"/>
      <c r="K33" s="580"/>
      <c r="L33" s="580"/>
    </row>
    <row r="34" spans="1:12" ht="15" thickBot="1" x14ac:dyDescent="0.4">
      <c r="A34" s="368" t="s">
        <v>94</v>
      </c>
      <c r="B34" s="369">
        <v>1621</v>
      </c>
      <c r="C34" s="369">
        <v>246544</v>
      </c>
      <c r="D34" s="369">
        <v>576</v>
      </c>
      <c r="E34" s="369">
        <v>165948</v>
      </c>
      <c r="F34" s="370">
        <f t="shared" si="3"/>
        <v>2197</v>
      </c>
      <c r="G34" s="371">
        <f t="shared" si="3"/>
        <v>412492</v>
      </c>
      <c r="H34" s="300">
        <v>10.067</v>
      </c>
      <c r="I34" s="286">
        <v>9.98</v>
      </c>
      <c r="J34" s="578"/>
      <c r="K34" s="580"/>
      <c r="L34" s="580"/>
    </row>
    <row r="35" spans="1:12" ht="15" thickBot="1" x14ac:dyDescent="0.4">
      <c r="A35" s="249" t="s">
        <v>120</v>
      </c>
      <c r="B35" s="287">
        <v>1621</v>
      </c>
      <c r="C35" s="287">
        <v>246544</v>
      </c>
      <c r="D35" s="287">
        <v>576</v>
      </c>
      <c r="E35" s="287">
        <v>165948</v>
      </c>
      <c r="F35" s="296">
        <f t="shared" si="3"/>
        <v>2197</v>
      </c>
      <c r="G35" s="299">
        <f t="shared" si="3"/>
        <v>412492</v>
      </c>
      <c r="H35" s="300">
        <v>10.067</v>
      </c>
      <c r="I35" s="286">
        <v>9.98</v>
      </c>
      <c r="J35" s="578"/>
      <c r="K35" s="580"/>
      <c r="L35" s="580"/>
    </row>
    <row r="36" spans="1:12" ht="15" thickBot="1" x14ac:dyDescent="0.4">
      <c r="A36" s="473" t="s">
        <v>106</v>
      </c>
      <c r="B36" s="474">
        <v>18092</v>
      </c>
      <c r="C36" s="474">
        <v>125379802</v>
      </c>
      <c r="D36" s="474">
        <v>28395</v>
      </c>
      <c r="E36" s="474">
        <v>383161389.19999999</v>
      </c>
      <c r="F36" s="475">
        <f t="shared" si="3"/>
        <v>46487</v>
      </c>
      <c r="G36" s="478">
        <f t="shared" si="3"/>
        <v>508541191.19999999</v>
      </c>
      <c r="H36" s="380">
        <v>9.1878999999999991</v>
      </c>
      <c r="I36" s="381">
        <v>10.953312499999999</v>
      </c>
      <c r="J36" s="578">
        <f>G36/G2</f>
        <v>0.15536249705473751</v>
      </c>
      <c r="K36" s="580">
        <f>F36/F2</f>
        <v>1.6594510928310227E-2</v>
      </c>
      <c r="L36" s="580">
        <f>E36/G36</f>
        <v>0.75345202282603219</v>
      </c>
    </row>
    <row r="37" spans="1:12" ht="15" thickBot="1" x14ac:dyDescent="0.4">
      <c r="A37" s="363" t="s">
        <v>121</v>
      </c>
      <c r="B37" s="364">
        <v>14130</v>
      </c>
      <c r="C37" s="364">
        <v>80059135</v>
      </c>
      <c r="D37" s="364">
        <v>19153</v>
      </c>
      <c r="E37" s="364">
        <v>209372701.19999999</v>
      </c>
      <c r="F37" s="365">
        <f t="shared" si="3"/>
        <v>33283</v>
      </c>
      <c r="G37" s="366">
        <f t="shared" si="3"/>
        <v>289431836.19999999</v>
      </c>
      <c r="H37" s="301">
        <v>9.3907375000000002</v>
      </c>
      <c r="I37" s="302">
        <v>12.331687500000001</v>
      </c>
      <c r="J37" s="578"/>
      <c r="K37" s="580"/>
      <c r="L37" s="580"/>
    </row>
    <row r="38" spans="1:12" x14ac:dyDescent="0.35">
      <c r="A38" s="249" t="s">
        <v>122</v>
      </c>
      <c r="B38" s="287">
        <v>13606</v>
      </c>
      <c r="C38" s="287">
        <v>71613976</v>
      </c>
      <c r="D38" s="287">
        <v>15595</v>
      </c>
      <c r="E38" s="287">
        <v>126851279</v>
      </c>
      <c r="F38" s="296">
        <f t="shared" si="3"/>
        <v>29201</v>
      </c>
      <c r="G38" s="296">
        <f t="shared" si="3"/>
        <v>198465255</v>
      </c>
      <c r="H38" s="303">
        <v>9.5259999999999998</v>
      </c>
      <c r="I38" s="304">
        <v>13.185</v>
      </c>
      <c r="J38" s="578"/>
      <c r="K38" s="580"/>
      <c r="L38" s="580"/>
    </row>
    <row r="39" spans="1:12" x14ac:dyDescent="0.35">
      <c r="A39" s="249" t="s">
        <v>123</v>
      </c>
      <c r="B39" s="287">
        <v>162</v>
      </c>
      <c r="C39" s="287">
        <v>1197136</v>
      </c>
      <c r="D39" s="287">
        <v>1845</v>
      </c>
      <c r="E39" s="287">
        <v>22703676</v>
      </c>
      <c r="F39" s="296">
        <f t="shared" si="3"/>
        <v>2007</v>
      </c>
      <c r="G39" s="296">
        <f t="shared" si="3"/>
        <v>23900812</v>
      </c>
      <c r="H39" s="303">
        <v>9.5595714285714273</v>
      </c>
      <c r="I39" s="304">
        <v>12.918285714285716</v>
      </c>
      <c r="J39" s="578"/>
      <c r="K39" s="580"/>
      <c r="L39" s="580"/>
    </row>
    <row r="40" spans="1:12" x14ac:dyDescent="0.35">
      <c r="A40" s="249" t="s">
        <v>124</v>
      </c>
      <c r="B40" s="287">
        <v>129</v>
      </c>
      <c r="C40" s="287">
        <v>2673101</v>
      </c>
      <c r="D40" s="287">
        <v>966</v>
      </c>
      <c r="E40" s="287">
        <v>37169871</v>
      </c>
      <c r="F40" s="296">
        <f t="shared" si="3"/>
        <v>1095</v>
      </c>
      <c r="G40" s="296">
        <f t="shared" si="3"/>
        <v>39842972</v>
      </c>
      <c r="H40" s="303">
        <v>9.1415000000000006</v>
      </c>
      <c r="I40" s="304">
        <v>11.89</v>
      </c>
      <c r="J40" s="578"/>
      <c r="K40" s="580"/>
      <c r="L40" s="580"/>
    </row>
    <row r="41" spans="1:12" ht="15" thickBot="1" x14ac:dyDescent="0.4">
      <c r="A41" s="249" t="s">
        <v>125</v>
      </c>
      <c r="B41" s="287">
        <v>233</v>
      </c>
      <c r="C41" s="287">
        <v>4574922</v>
      </c>
      <c r="D41" s="287">
        <v>747</v>
      </c>
      <c r="E41" s="287">
        <v>22647875.199999999</v>
      </c>
      <c r="F41" s="296">
        <f t="shared" si="3"/>
        <v>980</v>
      </c>
      <c r="G41" s="296">
        <f t="shared" si="3"/>
        <v>27222797.199999999</v>
      </c>
      <c r="H41" s="303">
        <v>9.0953999999999997</v>
      </c>
      <c r="I41" s="304">
        <v>9.8819999999999997</v>
      </c>
      <c r="J41" s="578"/>
      <c r="K41" s="580"/>
      <c r="L41" s="580"/>
    </row>
    <row r="42" spans="1:12" ht="15" thickBot="1" x14ac:dyDescent="0.4">
      <c r="A42" s="363" t="s">
        <v>126</v>
      </c>
      <c r="B42" s="364">
        <v>3007</v>
      </c>
      <c r="C42" s="364">
        <v>42431834</v>
      </c>
      <c r="D42" s="364">
        <v>8677</v>
      </c>
      <c r="E42" s="364">
        <v>169912668</v>
      </c>
      <c r="F42" s="365">
        <f t="shared" si="3"/>
        <v>11684</v>
      </c>
      <c r="G42" s="366">
        <f t="shared" si="3"/>
        <v>212344502</v>
      </c>
      <c r="H42" s="305">
        <v>9.0305454545454538</v>
      </c>
      <c r="I42" s="306">
        <v>9.7594545454545454</v>
      </c>
      <c r="J42" s="578"/>
      <c r="K42" s="580"/>
      <c r="L42" s="580"/>
    </row>
    <row r="43" spans="1:12" x14ac:dyDescent="0.35">
      <c r="A43" s="249" t="s">
        <v>127</v>
      </c>
      <c r="B43" s="287">
        <v>3001</v>
      </c>
      <c r="C43" s="287">
        <v>42400370</v>
      </c>
      <c r="D43" s="287">
        <v>8601</v>
      </c>
      <c r="E43" s="287">
        <v>168500873</v>
      </c>
      <c r="F43" s="296">
        <f t="shared" si="3"/>
        <v>11602</v>
      </c>
      <c r="G43" s="296">
        <f t="shared" si="3"/>
        <v>210901243</v>
      </c>
      <c r="H43" s="303">
        <v>8.8795999999999999</v>
      </c>
      <c r="I43" s="304">
        <v>9.4976000000000003</v>
      </c>
      <c r="J43" s="578"/>
      <c r="K43" s="580"/>
      <c r="L43" s="580"/>
    </row>
    <row r="44" spans="1:12" ht="15" thickBot="1" x14ac:dyDescent="0.4">
      <c r="A44" s="249" t="s">
        <v>128</v>
      </c>
      <c r="B44" s="287">
        <v>6</v>
      </c>
      <c r="C44" s="287">
        <v>31464</v>
      </c>
      <c r="D44" s="287">
        <v>76</v>
      </c>
      <c r="E44" s="287">
        <v>1411795</v>
      </c>
      <c r="F44" s="296">
        <f t="shared" si="3"/>
        <v>82</v>
      </c>
      <c r="G44" s="296">
        <f t="shared" si="3"/>
        <v>1443259</v>
      </c>
      <c r="H44" s="303">
        <v>9.1563333333333308</v>
      </c>
      <c r="I44" s="304">
        <v>9.977666666666666</v>
      </c>
      <c r="J44" s="578"/>
      <c r="K44" s="580"/>
      <c r="L44" s="580"/>
    </row>
    <row r="45" spans="1:12" ht="15" thickBot="1" x14ac:dyDescent="0.4">
      <c r="A45" s="363" t="s">
        <v>94</v>
      </c>
      <c r="B45" s="364">
        <v>955</v>
      </c>
      <c r="C45" s="364">
        <v>2888833</v>
      </c>
      <c r="D45" s="364">
        <v>565</v>
      </c>
      <c r="E45" s="364">
        <v>3876020</v>
      </c>
      <c r="F45" s="365">
        <f t="shared" si="3"/>
        <v>1520</v>
      </c>
      <c r="G45" s="366">
        <f t="shared" si="3"/>
        <v>6764853</v>
      </c>
      <c r="H45" s="305">
        <v>8.8849999999999998</v>
      </c>
      <c r="I45" s="306">
        <v>9.1690000000000005</v>
      </c>
      <c r="J45" s="578"/>
      <c r="K45" s="580"/>
      <c r="L45" s="580"/>
    </row>
    <row r="46" spans="1:12" ht="15" thickBot="1" x14ac:dyDescent="0.4">
      <c r="A46" s="249" t="s">
        <v>120</v>
      </c>
      <c r="B46" s="287">
        <v>955</v>
      </c>
      <c r="C46" s="287">
        <v>2888833</v>
      </c>
      <c r="D46" s="287">
        <v>565</v>
      </c>
      <c r="E46" s="287">
        <v>3876020</v>
      </c>
      <c r="F46" s="296">
        <f t="shared" si="3"/>
        <v>1520</v>
      </c>
      <c r="G46" s="296">
        <f t="shared" si="3"/>
        <v>6764853</v>
      </c>
      <c r="H46" s="303">
        <v>8.8849999999999998</v>
      </c>
      <c r="I46" s="304">
        <v>9.1690000000000005</v>
      </c>
      <c r="J46" s="578"/>
      <c r="K46" s="580"/>
      <c r="L46" s="580"/>
    </row>
    <row r="47" spans="1:12" ht="15" thickBot="1" x14ac:dyDescent="0.4">
      <c r="A47" s="473" t="s">
        <v>92</v>
      </c>
      <c r="B47" s="474">
        <v>1099</v>
      </c>
      <c r="C47" s="474">
        <v>81324908</v>
      </c>
      <c r="D47" s="474">
        <v>6464</v>
      </c>
      <c r="E47" s="474">
        <v>1256669791</v>
      </c>
      <c r="F47" s="475">
        <f t="shared" si="3"/>
        <v>7563</v>
      </c>
      <c r="G47" s="478">
        <f t="shared" si="3"/>
        <v>1337994699</v>
      </c>
      <c r="H47" s="380">
        <v>9.0015250000000009</v>
      </c>
      <c r="I47" s="381">
        <v>10.524708333333331</v>
      </c>
      <c r="J47" s="578">
        <f>G47/G2</f>
        <v>0.40876570291606673</v>
      </c>
      <c r="K47" s="583">
        <f>F47/F2</f>
        <v>2.6997716813476941E-3</v>
      </c>
      <c r="L47" s="583">
        <f>E47/G47</f>
        <v>0.93921881150890862</v>
      </c>
    </row>
    <row r="48" spans="1:12" ht="15" thickBot="1" x14ac:dyDescent="0.4">
      <c r="A48" s="363" t="s">
        <v>121</v>
      </c>
      <c r="B48" s="364">
        <v>764</v>
      </c>
      <c r="C48" s="364">
        <v>50224418</v>
      </c>
      <c r="D48" s="364">
        <v>3800</v>
      </c>
      <c r="E48" s="364">
        <v>740784695</v>
      </c>
      <c r="F48" s="365">
        <f t="shared" ref="F48:G63" si="4">B48+D48</f>
        <v>4564</v>
      </c>
      <c r="G48" s="366">
        <f t="shared" si="4"/>
        <v>791009113</v>
      </c>
      <c r="H48" s="307">
        <v>9.4063500000000015</v>
      </c>
      <c r="I48" s="308">
        <v>10.823437500000001</v>
      </c>
      <c r="J48" s="578"/>
      <c r="K48" s="583"/>
      <c r="L48" s="583"/>
    </row>
    <row r="49" spans="1:12" x14ac:dyDescent="0.35">
      <c r="A49" s="249" t="s">
        <v>122</v>
      </c>
      <c r="B49" s="287">
        <v>717</v>
      </c>
      <c r="C49" s="287">
        <v>37818155</v>
      </c>
      <c r="D49" s="287">
        <v>2984</v>
      </c>
      <c r="E49" s="287">
        <v>517508404</v>
      </c>
      <c r="F49" s="294">
        <f t="shared" si="4"/>
        <v>3701</v>
      </c>
      <c r="G49" s="309">
        <f t="shared" si="4"/>
        <v>555326559</v>
      </c>
      <c r="H49" s="303">
        <v>9.7609999999999992</v>
      </c>
      <c r="I49" s="304">
        <v>11.318</v>
      </c>
      <c r="J49" s="578"/>
      <c r="K49" s="583"/>
      <c r="L49" s="583"/>
    </row>
    <row r="50" spans="1:12" x14ac:dyDescent="0.35">
      <c r="A50" s="249" t="s">
        <v>123</v>
      </c>
      <c r="B50" s="287">
        <v>19</v>
      </c>
      <c r="C50" s="287">
        <v>2215510</v>
      </c>
      <c r="D50" s="287">
        <v>530</v>
      </c>
      <c r="E50" s="287">
        <v>91802117</v>
      </c>
      <c r="F50" s="294">
        <f t="shared" si="4"/>
        <v>549</v>
      </c>
      <c r="G50" s="309">
        <f t="shared" si="4"/>
        <v>94017627</v>
      </c>
      <c r="H50" s="303">
        <v>9.7609999999999992</v>
      </c>
      <c r="I50" s="304">
        <v>11.318</v>
      </c>
      <c r="J50" s="578"/>
      <c r="K50" s="583"/>
      <c r="L50" s="583"/>
    </row>
    <row r="51" spans="1:12" x14ac:dyDescent="0.35">
      <c r="A51" s="249" t="s">
        <v>124</v>
      </c>
      <c r="B51" s="287">
        <v>11</v>
      </c>
      <c r="C51" s="287">
        <v>6203725</v>
      </c>
      <c r="D51" s="287">
        <v>82</v>
      </c>
      <c r="E51" s="287">
        <v>29852709</v>
      </c>
      <c r="F51" s="294">
        <f t="shared" si="4"/>
        <v>93</v>
      </c>
      <c r="G51" s="309">
        <f t="shared" si="4"/>
        <v>36056434</v>
      </c>
      <c r="H51" s="303">
        <v>8.7569999999999997</v>
      </c>
      <c r="I51" s="304">
        <v>10.595000000000001</v>
      </c>
      <c r="J51" s="578"/>
      <c r="K51" s="583"/>
      <c r="L51" s="583"/>
    </row>
    <row r="52" spans="1:12" ht="15" thickBot="1" x14ac:dyDescent="0.4">
      <c r="A52" s="249" t="s">
        <v>125</v>
      </c>
      <c r="B52" s="287">
        <v>17</v>
      </c>
      <c r="C52" s="287">
        <v>3987028</v>
      </c>
      <c r="D52" s="287">
        <v>204</v>
      </c>
      <c r="E52" s="287">
        <v>101621465</v>
      </c>
      <c r="F52" s="294">
        <f t="shared" si="4"/>
        <v>221</v>
      </c>
      <c r="G52" s="309">
        <f t="shared" si="4"/>
        <v>105608493</v>
      </c>
      <c r="H52" s="303">
        <v>9.0953999999999997</v>
      </c>
      <c r="I52" s="304">
        <v>9.8819999999999997</v>
      </c>
      <c r="J52" s="578"/>
      <c r="K52" s="583"/>
      <c r="L52" s="583"/>
    </row>
    <row r="53" spans="1:12" ht="15" thickBot="1" x14ac:dyDescent="0.4">
      <c r="A53" s="363" t="s">
        <v>126</v>
      </c>
      <c r="B53" s="364">
        <v>330</v>
      </c>
      <c r="C53" s="364">
        <v>29485036</v>
      </c>
      <c r="D53" s="364">
        <v>2639</v>
      </c>
      <c r="E53" s="364">
        <v>503235980</v>
      </c>
      <c r="F53" s="365">
        <f t="shared" si="4"/>
        <v>2969</v>
      </c>
      <c r="G53" s="366">
        <f t="shared" si="4"/>
        <v>532721016</v>
      </c>
      <c r="H53" s="305">
        <v>8.8895999999999997</v>
      </c>
      <c r="I53" s="306">
        <v>9.8955999999999982</v>
      </c>
      <c r="J53" s="578"/>
      <c r="K53" s="583"/>
      <c r="L53" s="583"/>
    </row>
    <row r="54" spans="1:12" x14ac:dyDescent="0.35">
      <c r="A54" s="249" t="s">
        <v>127</v>
      </c>
      <c r="B54" s="287">
        <v>330</v>
      </c>
      <c r="C54" s="287">
        <v>29485036</v>
      </c>
      <c r="D54" s="287">
        <v>2627</v>
      </c>
      <c r="E54" s="287">
        <v>502232862</v>
      </c>
      <c r="F54" s="296">
        <f t="shared" si="4"/>
        <v>2957</v>
      </c>
      <c r="G54" s="299">
        <f t="shared" si="4"/>
        <v>531717898</v>
      </c>
      <c r="H54" s="303">
        <v>8.7006666666666668</v>
      </c>
      <c r="I54" s="304">
        <v>9.3986666666666654</v>
      </c>
      <c r="J54" s="578"/>
      <c r="K54" s="583"/>
      <c r="L54" s="583"/>
    </row>
    <row r="55" spans="1:12" ht="15" thickBot="1" x14ac:dyDescent="0.4">
      <c r="A55" s="249" t="s">
        <v>128</v>
      </c>
      <c r="B55" s="287">
        <v>0</v>
      </c>
      <c r="C55" s="287">
        <v>0</v>
      </c>
      <c r="D55" s="287">
        <v>12</v>
      </c>
      <c r="E55" s="287">
        <v>1003118</v>
      </c>
      <c r="F55" s="296">
        <f t="shared" si="4"/>
        <v>12</v>
      </c>
      <c r="G55" s="299">
        <f t="shared" si="4"/>
        <v>1003118</v>
      </c>
      <c r="H55" s="303">
        <v>9.173</v>
      </c>
      <c r="I55" s="304">
        <v>10.641</v>
      </c>
      <c r="J55" s="578"/>
      <c r="K55" s="583"/>
      <c r="L55" s="583"/>
    </row>
    <row r="56" spans="1:12" ht="15" thickBot="1" x14ac:dyDescent="0.4">
      <c r="A56" s="363" t="s">
        <v>94</v>
      </c>
      <c r="B56" s="364">
        <v>5</v>
      </c>
      <c r="C56" s="364">
        <v>1615454</v>
      </c>
      <c r="D56" s="364">
        <v>25</v>
      </c>
      <c r="E56" s="364">
        <v>12649116</v>
      </c>
      <c r="F56" s="365">
        <f t="shared" si="4"/>
        <v>30</v>
      </c>
      <c r="G56" s="366">
        <f t="shared" si="4"/>
        <v>14264570</v>
      </c>
      <c r="H56" s="305">
        <v>7.0290000000000008</v>
      </c>
      <c r="I56" s="306">
        <v>9.98</v>
      </c>
      <c r="J56" s="578"/>
      <c r="K56" s="583"/>
      <c r="L56" s="583"/>
    </row>
    <row r="57" spans="1:12" ht="15" thickBot="1" x14ac:dyDescent="0.4">
      <c r="A57" s="249" t="s">
        <v>120</v>
      </c>
      <c r="B57" s="287">
        <v>5</v>
      </c>
      <c r="C57" s="287">
        <v>1615454</v>
      </c>
      <c r="D57" s="287">
        <v>25</v>
      </c>
      <c r="E57" s="287">
        <v>12649116</v>
      </c>
      <c r="F57" s="296">
        <f t="shared" si="4"/>
        <v>30</v>
      </c>
      <c r="G57" s="299">
        <f t="shared" si="4"/>
        <v>14264570</v>
      </c>
      <c r="H57" s="303">
        <v>7.0290000000000008</v>
      </c>
      <c r="I57" s="304">
        <v>9.98</v>
      </c>
      <c r="J57" s="578"/>
      <c r="K57" s="583"/>
      <c r="L57" s="583"/>
    </row>
    <row r="58" spans="1:12" ht="15" thickBot="1" x14ac:dyDescent="0.4">
      <c r="A58" s="473" t="s">
        <v>107</v>
      </c>
      <c r="B58" s="474">
        <v>3956</v>
      </c>
      <c r="C58" s="474">
        <v>3440540.6</v>
      </c>
      <c r="D58" s="474">
        <v>11870</v>
      </c>
      <c r="E58" s="474">
        <v>11848250</v>
      </c>
      <c r="F58" s="475">
        <f t="shared" si="4"/>
        <v>15826</v>
      </c>
      <c r="G58" s="478">
        <f t="shared" si="4"/>
        <v>15288790.6</v>
      </c>
      <c r="H58" s="380">
        <v>8.7007142857142856</v>
      </c>
      <c r="I58" s="381">
        <v>10.84842857142857</v>
      </c>
      <c r="J58" s="584">
        <f>G58/G2</f>
        <v>4.6708206250864626E-3</v>
      </c>
      <c r="K58" s="583">
        <f>F58/F2</f>
        <v>5.6494230634680162E-3</v>
      </c>
      <c r="L58" s="583">
        <f>E58/G58</f>
        <v>0.77496319427646554</v>
      </c>
    </row>
    <row r="59" spans="1:12" ht="15" thickBot="1" x14ac:dyDescent="0.4">
      <c r="A59" s="363" t="s">
        <v>121</v>
      </c>
      <c r="B59" s="364">
        <v>3365</v>
      </c>
      <c r="C59" s="364">
        <v>1696120.6</v>
      </c>
      <c r="D59" s="364">
        <v>10954</v>
      </c>
      <c r="E59" s="364">
        <v>5550437</v>
      </c>
      <c r="F59" s="365">
        <f t="shared" si="4"/>
        <v>14319</v>
      </c>
      <c r="G59" s="366">
        <f t="shared" si="4"/>
        <v>7246557.5999999996</v>
      </c>
      <c r="H59" s="305">
        <v>8.4309999999999992</v>
      </c>
      <c r="I59" s="306">
        <v>11.8695</v>
      </c>
      <c r="J59" s="584"/>
      <c r="K59" s="583"/>
      <c r="L59" s="583"/>
    </row>
    <row r="60" spans="1:12" x14ac:dyDescent="0.35">
      <c r="A60" s="249" t="s">
        <v>122</v>
      </c>
      <c r="B60" s="287">
        <v>2081</v>
      </c>
      <c r="C60" s="287">
        <v>1074972</v>
      </c>
      <c r="D60" s="287">
        <v>5752</v>
      </c>
      <c r="E60" s="287">
        <v>3480442</v>
      </c>
      <c r="F60" s="296">
        <f t="shared" si="4"/>
        <v>7833</v>
      </c>
      <c r="G60" s="299">
        <f t="shared" si="4"/>
        <v>4555414</v>
      </c>
      <c r="H60" s="303">
        <v>9.5259999999999998</v>
      </c>
      <c r="I60" s="304">
        <v>13.185</v>
      </c>
      <c r="J60" s="584"/>
      <c r="K60" s="583"/>
      <c r="L60" s="583"/>
    </row>
    <row r="61" spans="1:12" x14ac:dyDescent="0.35">
      <c r="A61" s="249" t="s">
        <v>123</v>
      </c>
      <c r="B61" s="287">
        <v>19</v>
      </c>
      <c r="C61" s="287">
        <v>3480</v>
      </c>
      <c r="D61" s="287">
        <v>144</v>
      </c>
      <c r="E61" s="287">
        <v>120843</v>
      </c>
      <c r="F61" s="296">
        <f t="shared" si="4"/>
        <v>163</v>
      </c>
      <c r="G61" s="299">
        <f t="shared" si="4"/>
        <v>124323</v>
      </c>
      <c r="H61" s="303">
        <v>9.5259999999999998</v>
      </c>
      <c r="I61" s="304">
        <v>13.185</v>
      </c>
      <c r="J61" s="584"/>
      <c r="K61" s="583"/>
      <c r="L61" s="583"/>
    </row>
    <row r="62" spans="1:12" x14ac:dyDescent="0.35">
      <c r="A62" s="249" t="s">
        <v>124</v>
      </c>
      <c r="B62" s="287">
        <v>1160</v>
      </c>
      <c r="C62" s="287">
        <v>201509</v>
      </c>
      <c r="D62" s="287">
        <v>3256</v>
      </c>
      <c r="E62" s="287">
        <v>575355</v>
      </c>
      <c r="F62" s="296">
        <f t="shared" si="4"/>
        <v>4416</v>
      </c>
      <c r="G62" s="299">
        <f t="shared" si="4"/>
        <v>776864</v>
      </c>
      <c r="H62" s="303">
        <v>9.5259999999999998</v>
      </c>
      <c r="I62" s="304">
        <v>13.185</v>
      </c>
      <c r="J62" s="584"/>
      <c r="K62" s="583"/>
      <c r="L62" s="583"/>
    </row>
    <row r="63" spans="1:12" ht="15" thickBot="1" x14ac:dyDescent="0.4">
      <c r="A63" s="249" t="s">
        <v>125</v>
      </c>
      <c r="B63" s="287">
        <v>105</v>
      </c>
      <c r="C63" s="287">
        <v>416159.6</v>
      </c>
      <c r="D63" s="287">
        <v>1802</v>
      </c>
      <c r="E63" s="287">
        <v>1373797</v>
      </c>
      <c r="F63" s="296">
        <f t="shared" si="4"/>
        <v>1907</v>
      </c>
      <c r="G63" s="299">
        <f t="shared" si="4"/>
        <v>1789956.6</v>
      </c>
      <c r="H63" s="303">
        <v>5.1459999999999999</v>
      </c>
      <c r="I63" s="304">
        <v>7.923</v>
      </c>
      <c r="J63" s="584"/>
      <c r="K63" s="583"/>
      <c r="L63" s="583"/>
    </row>
    <row r="64" spans="1:12" ht="15" thickBot="1" x14ac:dyDescent="0.4">
      <c r="A64" s="363" t="s">
        <v>126</v>
      </c>
      <c r="B64" s="364">
        <v>289</v>
      </c>
      <c r="C64" s="364">
        <v>1696663</v>
      </c>
      <c r="D64" s="364">
        <v>726</v>
      </c>
      <c r="E64" s="364">
        <v>6215473</v>
      </c>
      <c r="F64" s="365">
        <f t="shared" ref="F64:G74" si="5">B64+D64</f>
        <v>1015</v>
      </c>
      <c r="G64" s="366">
        <f t="shared" si="5"/>
        <v>7912136</v>
      </c>
      <c r="H64" s="305">
        <v>9.1479999999999997</v>
      </c>
      <c r="I64" s="306">
        <v>9.645999999999999</v>
      </c>
      <c r="J64" s="584"/>
      <c r="K64" s="583"/>
      <c r="L64" s="583"/>
    </row>
    <row r="65" spans="1:12" x14ac:dyDescent="0.35">
      <c r="A65" s="249" t="s">
        <v>127</v>
      </c>
      <c r="B65" s="287">
        <v>289</v>
      </c>
      <c r="C65" s="287">
        <v>1696663</v>
      </c>
      <c r="D65" s="287">
        <v>724</v>
      </c>
      <c r="E65" s="287">
        <v>6198554</v>
      </c>
      <c r="F65" s="296">
        <f t="shared" si="5"/>
        <v>1013</v>
      </c>
      <c r="G65" s="299">
        <f t="shared" si="5"/>
        <v>7895217</v>
      </c>
      <c r="H65" s="303">
        <v>9.1479999999999997</v>
      </c>
      <c r="I65" s="304">
        <v>9.645999999999999</v>
      </c>
      <c r="J65" s="584"/>
      <c r="K65" s="583"/>
      <c r="L65" s="583"/>
    </row>
    <row r="66" spans="1:12" ht="15" thickBot="1" x14ac:dyDescent="0.4">
      <c r="A66" s="249" t="s">
        <v>128</v>
      </c>
      <c r="B66" s="287">
        <v>0</v>
      </c>
      <c r="C66" s="287">
        <v>0</v>
      </c>
      <c r="D66" s="287">
        <v>2</v>
      </c>
      <c r="E66" s="287">
        <v>16919</v>
      </c>
      <c r="F66" s="296">
        <f t="shared" si="5"/>
        <v>2</v>
      </c>
      <c r="G66" s="299">
        <f t="shared" si="5"/>
        <v>16919</v>
      </c>
      <c r="H66" s="303">
        <v>9.1479999999999997</v>
      </c>
      <c r="I66" s="304">
        <v>9.645999999999999</v>
      </c>
      <c r="J66" s="584"/>
      <c r="K66" s="583"/>
      <c r="L66" s="583"/>
    </row>
    <row r="67" spans="1:12" ht="15" thickBot="1" x14ac:dyDescent="0.4">
      <c r="A67" s="363" t="s">
        <v>94</v>
      </c>
      <c r="B67" s="364">
        <v>302</v>
      </c>
      <c r="C67" s="364">
        <v>47757</v>
      </c>
      <c r="D67" s="364">
        <v>190</v>
      </c>
      <c r="E67" s="364">
        <v>82340</v>
      </c>
      <c r="F67" s="365">
        <f t="shared" si="5"/>
        <v>492</v>
      </c>
      <c r="G67" s="366">
        <f t="shared" si="5"/>
        <v>130097</v>
      </c>
      <c r="H67" s="305">
        <v>8.8849999999999998</v>
      </c>
      <c r="I67" s="306">
        <v>9.1690000000000005</v>
      </c>
      <c r="J67" s="584"/>
      <c r="K67" s="583"/>
      <c r="L67" s="583"/>
    </row>
    <row r="68" spans="1:12" ht="15" thickBot="1" x14ac:dyDescent="0.4">
      <c r="A68" s="249" t="s">
        <v>120</v>
      </c>
      <c r="B68" s="287">
        <v>302</v>
      </c>
      <c r="C68" s="287">
        <v>47757</v>
      </c>
      <c r="D68" s="287">
        <v>190</v>
      </c>
      <c r="E68" s="287">
        <v>82340</v>
      </c>
      <c r="F68" s="296">
        <f t="shared" si="5"/>
        <v>492</v>
      </c>
      <c r="G68" s="299">
        <f t="shared" si="5"/>
        <v>130097</v>
      </c>
      <c r="H68" s="303">
        <v>8.8849999999999998</v>
      </c>
      <c r="I68" s="304">
        <v>9.1690000000000005</v>
      </c>
      <c r="J68" s="584"/>
      <c r="K68" s="583"/>
      <c r="L68" s="583"/>
    </row>
    <row r="69" spans="1:12" ht="15" thickBot="1" x14ac:dyDescent="0.4">
      <c r="A69" s="476" t="s">
        <v>9</v>
      </c>
      <c r="B69" s="477">
        <v>493</v>
      </c>
      <c r="C69" s="477">
        <v>1077314</v>
      </c>
      <c r="D69" s="477">
        <v>146</v>
      </c>
      <c r="E69" s="477">
        <v>498210</v>
      </c>
      <c r="F69" s="479">
        <f t="shared" si="5"/>
        <v>639</v>
      </c>
      <c r="G69" s="480">
        <f t="shared" si="5"/>
        <v>1575524</v>
      </c>
      <c r="H69" s="384">
        <v>9.395999999999999</v>
      </c>
      <c r="I69" s="385">
        <v>11.597428571428571</v>
      </c>
      <c r="J69" s="581">
        <f>G69/G2</f>
        <v>4.813323818117258E-4</v>
      </c>
      <c r="K69" s="582">
        <f>F69/F2</f>
        <v>2.2810446970529901E-4</v>
      </c>
      <c r="L69" s="582">
        <f>E69/G69</f>
        <v>0.31621860409616104</v>
      </c>
    </row>
    <row r="70" spans="1:12" ht="15" thickBot="1" x14ac:dyDescent="0.4">
      <c r="A70" s="362" t="s">
        <v>121</v>
      </c>
      <c r="B70" s="364">
        <v>493</v>
      </c>
      <c r="C70" s="364">
        <v>1077314</v>
      </c>
      <c r="D70" s="364">
        <v>146</v>
      </c>
      <c r="E70" s="364">
        <v>498210</v>
      </c>
      <c r="F70" s="365">
        <f t="shared" si="5"/>
        <v>639</v>
      </c>
      <c r="G70" s="366">
        <f t="shared" si="5"/>
        <v>1575524</v>
      </c>
      <c r="H70" s="301">
        <v>9.3522499999999997</v>
      </c>
      <c r="I70" s="302">
        <v>12.977499999999999</v>
      </c>
      <c r="J70" s="581"/>
      <c r="K70" s="582"/>
      <c r="L70" s="582"/>
    </row>
    <row r="71" spans="1:12" x14ac:dyDescent="0.35">
      <c r="A71" s="247" t="s">
        <v>122</v>
      </c>
      <c r="B71" s="282">
        <v>0</v>
      </c>
      <c r="C71" s="282">
        <v>0</v>
      </c>
      <c r="D71" s="282">
        <v>0</v>
      </c>
      <c r="E71" s="282">
        <v>0</v>
      </c>
      <c r="F71" s="294">
        <f t="shared" si="5"/>
        <v>0</v>
      </c>
      <c r="G71" s="309">
        <f t="shared" si="5"/>
        <v>0</v>
      </c>
      <c r="H71" s="310">
        <v>9.5259999999999998</v>
      </c>
      <c r="I71" s="386">
        <v>13.185</v>
      </c>
      <c r="J71" s="581"/>
      <c r="K71" s="582"/>
      <c r="L71" s="582"/>
    </row>
    <row r="72" spans="1:12" x14ac:dyDescent="0.35">
      <c r="A72" s="247" t="s">
        <v>123</v>
      </c>
      <c r="B72" s="282">
        <v>0</v>
      </c>
      <c r="C72" s="282">
        <v>0</v>
      </c>
      <c r="D72" s="282">
        <v>0</v>
      </c>
      <c r="E72" s="282">
        <v>0</v>
      </c>
      <c r="F72" s="294">
        <f t="shared" si="5"/>
        <v>0</v>
      </c>
      <c r="G72" s="309">
        <f t="shared" si="5"/>
        <v>0</v>
      </c>
      <c r="H72" s="310">
        <v>9.5259999999999998</v>
      </c>
      <c r="I72" s="386">
        <v>13.185</v>
      </c>
      <c r="J72" s="581"/>
      <c r="K72" s="582"/>
      <c r="L72" s="582"/>
    </row>
    <row r="73" spans="1:12" x14ac:dyDescent="0.35">
      <c r="A73" s="247" t="s">
        <v>124</v>
      </c>
      <c r="B73" s="282">
        <v>0</v>
      </c>
      <c r="C73" s="282">
        <v>0</v>
      </c>
      <c r="D73" s="282">
        <v>0</v>
      </c>
      <c r="E73" s="282">
        <v>0</v>
      </c>
      <c r="F73" s="294">
        <f t="shared" si="5"/>
        <v>0</v>
      </c>
      <c r="G73" s="309">
        <f t="shared" si="5"/>
        <v>0</v>
      </c>
      <c r="H73" s="310">
        <v>9.5259999999999998</v>
      </c>
      <c r="I73" s="386">
        <v>13.185</v>
      </c>
      <c r="J73" s="581"/>
      <c r="K73" s="582"/>
      <c r="L73" s="582"/>
    </row>
    <row r="74" spans="1:12" ht="15" thickBot="1" x14ac:dyDescent="0.4">
      <c r="A74" s="387" t="s">
        <v>125</v>
      </c>
      <c r="B74" s="388">
        <v>493</v>
      </c>
      <c r="C74" s="388">
        <v>1077314</v>
      </c>
      <c r="D74" s="388">
        <v>146</v>
      </c>
      <c r="E74" s="388">
        <v>498210</v>
      </c>
      <c r="F74" s="389">
        <f t="shared" si="5"/>
        <v>639</v>
      </c>
      <c r="G74" s="390">
        <f t="shared" si="5"/>
        <v>1575524</v>
      </c>
      <c r="H74" s="392">
        <v>8.8309999999999995</v>
      </c>
      <c r="I74" s="393">
        <v>12.355</v>
      </c>
      <c r="J74" s="581"/>
      <c r="K74" s="582"/>
      <c r="L74" s="582"/>
    </row>
    <row r="75" spans="1:12" x14ac:dyDescent="0.35">
      <c r="A75" s="2"/>
      <c r="B75" s="3"/>
      <c r="C75" s="3"/>
      <c r="D75" s="3"/>
      <c r="E75" s="3"/>
      <c r="F75" s="3"/>
      <c r="G75" s="3"/>
      <c r="H75" s="156"/>
      <c r="I75" s="156"/>
      <c r="J75" s="2"/>
      <c r="K75" s="2"/>
      <c r="L75" s="2"/>
    </row>
    <row r="76" spans="1:12" x14ac:dyDescent="0.35">
      <c r="A76" s="2"/>
      <c r="B76" s="3"/>
      <c r="C76" s="3"/>
      <c r="D76" s="3"/>
      <c r="E76" s="3"/>
      <c r="F76" s="3"/>
      <c r="G76" s="3"/>
      <c r="H76" s="3"/>
      <c r="I76" s="3"/>
      <c r="J76" s="2"/>
      <c r="K76" s="2"/>
      <c r="L76" s="2"/>
    </row>
    <row r="77" spans="1:12" x14ac:dyDescent="0.35">
      <c r="A77" s="2"/>
      <c r="B77" s="3"/>
      <c r="C77" s="3"/>
      <c r="D77" s="3"/>
      <c r="E77" s="3"/>
      <c r="F77" s="3"/>
      <c r="G77" s="3"/>
      <c r="H77" s="156"/>
      <c r="I77" s="156"/>
      <c r="J77" s="2"/>
      <c r="K77" s="2"/>
      <c r="L77" s="2"/>
    </row>
    <row r="78" spans="1:12" x14ac:dyDescent="0.35">
      <c r="A78" s="2"/>
      <c r="B78" s="3"/>
      <c r="C78" s="3"/>
      <c r="D78" s="3"/>
      <c r="E78" s="3"/>
      <c r="F78" s="3"/>
      <c r="G78" s="3"/>
      <c r="H78" s="156"/>
      <c r="I78" s="156"/>
      <c r="J78" s="2"/>
      <c r="K78" s="2"/>
      <c r="L78" s="2"/>
    </row>
    <row r="79" spans="1:12" x14ac:dyDescent="0.35">
      <c r="A79" s="2"/>
      <c r="B79" s="3"/>
      <c r="C79" s="3"/>
      <c r="D79" s="3"/>
      <c r="E79" s="3"/>
      <c r="F79" s="3"/>
      <c r="G79" s="3"/>
      <c r="H79" s="156"/>
      <c r="I79" s="156"/>
      <c r="J79" s="2"/>
      <c r="K79" s="2"/>
      <c r="L79" s="2"/>
    </row>
    <row r="80" spans="1:12" x14ac:dyDescent="0.35">
      <c r="A80" s="2"/>
      <c r="B80" s="3"/>
      <c r="C80" s="3"/>
      <c r="D80" s="3"/>
      <c r="E80" s="3"/>
      <c r="F80" s="3"/>
      <c r="G80" s="3"/>
      <c r="H80" s="156"/>
      <c r="I80" s="156"/>
      <c r="J80" s="2"/>
      <c r="K80" s="2"/>
      <c r="L80" s="2"/>
    </row>
    <row r="81" spans="1:12" x14ac:dyDescent="0.35">
      <c r="A81" s="2"/>
      <c r="B81" s="3"/>
      <c r="C81" s="3"/>
      <c r="D81" s="3"/>
      <c r="E81" s="3"/>
      <c r="F81" s="3"/>
      <c r="G81" s="3"/>
      <c r="H81" s="156"/>
      <c r="I81" s="156"/>
      <c r="J81" s="2"/>
      <c r="K81" s="2"/>
      <c r="L81" s="2"/>
    </row>
    <row r="82" spans="1:12" x14ac:dyDescent="0.35">
      <c r="H82" s="156"/>
      <c r="I82" s="156"/>
    </row>
    <row r="83" spans="1:12" x14ac:dyDescent="0.35">
      <c r="H83" s="147"/>
      <c r="I83" s="147"/>
    </row>
    <row r="84" spans="1:12" x14ac:dyDescent="0.35">
      <c r="H84" s="147"/>
      <c r="I84" s="147"/>
    </row>
    <row r="85" spans="1:12" x14ac:dyDescent="0.35">
      <c r="H85" s="147"/>
      <c r="I85" s="147"/>
    </row>
    <row r="86" spans="1:12" x14ac:dyDescent="0.35">
      <c r="H86" s="147"/>
      <c r="I86" s="147"/>
    </row>
    <row r="87" spans="1:12" x14ac:dyDescent="0.35">
      <c r="H87" s="147"/>
      <c r="I87" s="147"/>
    </row>
    <row r="88" spans="1:12" x14ac:dyDescent="0.35">
      <c r="H88" s="147"/>
      <c r="I88" s="147"/>
    </row>
    <row r="89" spans="1:12" x14ac:dyDescent="0.35">
      <c r="H89" s="147"/>
      <c r="I89" s="147"/>
    </row>
  </sheetData>
  <mergeCells count="21">
    <mergeCell ref="J69:J74"/>
    <mergeCell ref="K69:K74"/>
    <mergeCell ref="L69:L74"/>
    <mergeCell ref="J47:J57"/>
    <mergeCell ref="K47:K57"/>
    <mergeCell ref="L47:L57"/>
    <mergeCell ref="J58:J68"/>
    <mergeCell ref="K58:K68"/>
    <mergeCell ref="L58:L68"/>
    <mergeCell ref="J25:J35"/>
    <mergeCell ref="K25:K35"/>
    <mergeCell ref="L25:L35"/>
    <mergeCell ref="J36:J46"/>
    <mergeCell ref="K36:K46"/>
    <mergeCell ref="L36:L46"/>
    <mergeCell ref="J3:J13"/>
    <mergeCell ref="K3:K13"/>
    <mergeCell ref="L3:L13"/>
    <mergeCell ref="J14:J24"/>
    <mergeCell ref="K14:K24"/>
    <mergeCell ref="L14:L24"/>
  </mergeCells>
  <pageMargins left="0.7" right="0.7" top="0.75" bottom="0.75" header="0.3" footer="0.3"/>
  <pageSetup scale="5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62AFD-9C3D-4693-A2B0-B1383A1E71D1}">
  <sheetPr>
    <tabColor rgb="FFFF0000"/>
    <pageSetUpPr fitToPage="1"/>
  </sheetPr>
  <dimension ref="A1:N84"/>
  <sheetViews>
    <sheetView zoomScaleNormal="100" workbookViewId="0">
      <selection activeCell="J2" sqref="J2"/>
    </sheetView>
  </sheetViews>
  <sheetFormatPr defaultRowHeight="14.5" x14ac:dyDescent="0.35"/>
  <cols>
    <col min="1" max="1" width="17.453125" customWidth="1"/>
    <col min="2" max="2" width="13.1796875" style="1" customWidth="1"/>
    <col min="3" max="3" width="14.453125" style="1" customWidth="1"/>
    <col min="4" max="4" width="13.1796875" style="1" customWidth="1"/>
    <col min="5" max="5" width="14.1796875" style="1" customWidth="1"/>
    <col min="6" max="6" width="11.453125" style="1" customWidth="1"/>
    <col min="7" max="9" width="12.81640625" style="1" customWidth="1"/>
    <col min="10" max="10" width="12.7265625" bestFit="1" customWidth="1"/>
    <col min="11" max="11" width="11.81640625" customWidth="1"/>
    <col min="12" max="12" width="13.7265625" bestFit="1" customWidth="1"/>
    <col min="14" max="14" width="16.81640625" bestFit="1" customWidth="1"/>
  </cols>
  <sheetData>
    <row r="1" spans="1:14" ht="44" thickBot="1" x14ac:dyDescent="0.4">
      <c r="A1" s="481">
        <v>2019</v>
      </c>
      <c r="B1" s="482" t="s">
        <v>16</v>
      </c>
      <c r="C1" s="482" t="s">
        <v>17</v>
      </c>
      <c r="D1" s="482" t="s">
        <v>89</v>
      </c>
      <c r="E1" s="482" t="s">
        <v>90</v>
      </c>
      <c r="F1" s="482" t="s">
        <v>7</v>
      </c>
      <c r="G1" s="482" t="s">
        <v>6</v>
      </c>
      <c r="H1" s="482" t="s">
        <v>129</v>
      </c>
      <c r="I1" s="482" t="s">
        <v>130</v>
      </c>
      <c r="J1" s="483" t="s">
        <v>177</v>
      </c>
      <c r="K1" s="483" t="s">
        <v>8</v>
      </c>
      <c r="L1" s="484" t="s">
        <v>91</v>
      </c>
    </row>
    <row r="2" spans="1:14" ht="15" thickBot="1" x14ac:dyDescent="0.4">
      <c r="A2" s="353" t="s">
        <v>134</v>
      </c>
      <c r="B2" s="354">
        <v>1456501</v>
      </c>
      <c r="C2" s="354">
        <f>C3+C14+C25+C36+C47+C58+C69</f>
        <v>1161744237.6000001</v>
      </c>
      <c r="D2" s="354">
        <v>1368773</v>
      </c>
      <c r="E2" s="354">
        <f>E3+E14+E25+E36+E47+E58+E69</f>
        <v>2846755639.0999999</v>
      </c>
      <c r="F2" s="355">
        <f>B2+D2</f>
        <v>2825274</v>
      </c>
      <c r="G2" s="356">
        <f>C2+E2</f>
        <v>4008499876.6999998</v>
      </c>
      <c r="H2" s="357">
        <v>9.7062424242424257</v>
      </c>
      <c r="I2" s="357">
        <v>10.725871212121202</v>
      </c>
      <c r="J2" s="372">
        <f>SUM(J3:J68)</f>
        <v>0.999598156305464</v>
      </c>
      <c r="K2" s="373">
        <f>SUM(K3:K68)</f>
        <v>0.8669866840788546</v>
      </c>
      <c r="L2" s="373">
        <f>E2/G2</f>
        <v>0.71017979959215904</v>
      </c>
      <c r="N2" s="572"/>
    </row>
    <row r="3" spans="1:14" ht="15" thickBot="1" x14ac:dyDescent="0.4">
      <c r="A3" s="485" t="s">
        <v>2</v>
      </c>
      <c r="B3" s="486">
        <v>1159166</v>
      </c>
      <c r="C3" s="486">
        <v>713751015.5</v>
      </c>
      <c r="D3" s="486">
        <v>1021806</v>
      </c>
      <c r="E3" s="486">
        <v>697397497</v>
      </c>
      <c r="F3" s="486">
        <f>B3+D3</f>
        <v>2180972</v>
      </c>
      <c r="G3" s="486">
        <f>C3+E3</f>
        <v>1411148512.5</v>
      </c>
      <c r="H3" s="374">
        <v>10.045714285714286</v>
      </c>
      <c r="I3" s="375">
        <v>10.560714285714285</v>
      </c>
      <c r="J3" s="578">
        <f>G3/G$2</f>
        <v>0.35203905598264079</v>
      </c>
      <c r="K3" s="579">
        <f>F3/F2</f>
        <v>0.77195061434749335</v>
      </c>
      <c r="L3" s="579">
        <f>E3/G3</f>
        <v>0.49420559978090894</v>
      </c>
    </row>
    <row r="4" spans="1:14" ht="15" thickBot="1" x14ac:dyDescent="0.4">
      <c r="A4" s="362" t="s">
        <v>121</v>
      </c>
      <c r="B4" s="364">
        <v>543548</v>
      </c>
      <c r="C4" s="364">
        <v>329735558.5</v>
      </c>
      <c r="D4" s="364">
        <v>564059</v>
      </c>
      <c r="E4" s="364">
        <v>374400210</v>
      </c>
      <c r="F4" s="364">
        <f t="shared" ref="F4:G19" si="0">B4+D4</f>
        <v>1107607</v>
      </c>
      <c r="G4" s="367">
        <f t="shared" si="0"/>
        <v>704135768.5</v>
      </c>
      <c r="H4" s="283">
        <v>9.7492499999999982</v>
      </c>
      <c r="I4" s="284">
        <v>10.58975</v>
      </c>
      <c r="J4" s="578"/>
      <c r="K4" s="579"/>
      <c r="L4" s="579"/>
    </row>
    <row r="5" spans="1:14" x14ac:dyDescent="0.35">
      <c r="A5" s="247" t="s">
        <v>122</v>
      </c>
      <c r="B5" s="282">
        <v>367719</v>
      </c>
      <c r="C5" s="282">
        <v>213075345</v>
      </c>
      <c r="D5" s="282">
        <v>245073</v>
      </c>
      <c r="E5" s="282">
        <v>165352460</v>
      </c>
      <c r="F5" s="282">
        <f t="shared" si="0"/>
        <v>612792</v>
      </c>
      <c r="G5" s="282">
        <f t="shared" si="0"/>
        <v>378427805</v>
      </c>
      <c r="H5" s="285">
        <v>9.9220000000000006</v>
      </c>
      <c r="I5" s="286">
        <v>10.836</v>
      </c>
      <c r="J5" s="578"/>
      <c r="K5" s="579"/>
      <c r="L5" s="579"/>
    </row>
    <row r="6" spans="1:14" x14ac:dyDescent="0.35">
      <c r="A6" s="247" t="s">
        <v>123</v>
      </c>
      <c r="B6" s="282">
        <v>6130</v>
      </c>
      <c r="C6" s="282">
        <v>2517872</v>
      </c>
      <c r="D6" s="282">
        <v>37852</v>
      </c>
      <c r="E6" s="282">
        <v>18052899</v>
      </c>
      <c r="F6" s="282">
        <f t="shared" si="0"/>
        <v>43982</v>
      </c>
      <c r="G6" s="282">
        <f t="shared" si="0"/>
        <v>20570771</v>
      </c>
      <c r="H6" s="285">
        <v>9.9220000000000006</v>
      </c>
      <c r="I6" s="286">
        <v>10.836</v>
      </c>
      <c r="J6" s="578"/>
      <c r="K6" s="579"/>
      <c r="L6" s="579"/>
    </row>
    <row r="7" spans="1:14" x14ac:dyDescent="0.35">
      <c r="A7" s="247" t="s">
        <v>124</v>
      </c>
      <c r="B7" s="282">
        <v>57460</v>
      </c>
      <c r="C7" s="282">
        <v>39187923</v>
      </c>
      <c r="D7" s="282">
        <v>242167</v>
      </c>
      <c r="E7" s="282">
        <v>167503994</v>
      </c>
      <c r="F7" s="282">
        <f t="shared" si="0"/>
        <v>299627</v>
      </c>
      <c r="G7" s="282">
        <f t="shared" si="0"/>
        <v>206691917</v>
      </c>
      <c r="H7" s="285">
        <v>9.9220000000000006</v>
      </c>
      <c r="I7" s="286">
        <v>10.836</v>
      </c>
      <c r="J7" s="578"/>
      <c r="K7" s="579"/>
      <c r="L7" s="579"/>
    </row>
    <row r="8" spans="1:14" ht="15" thickBot="1" x14ac:dyDescent="0.4">
      <c r="A8" s="247" t="s">
        <v>125</v>
      </c>
      <c r="B8" s="282">
        <v>112239</v>
      </c>
      <c r="C8" s="282">
        <v>74954418.5</v>
      </c>
      <c r="D8" s="282">
        <v>38967</v>
      </c>
      <c r="E8" s="282">
        <v>23490857</v>
      </c>
      <c r="F8" s="282">
        <f t="shared" si="0"/>
        <v>151206</v>
      </c>
      <c r="G8" s="282">
        <f t="shared" si="0"/>
        <v>98445275.5</v>
      </c>
      <c r="H8" s="285">
        <v>9.2309999999999999</v>
      </c>
      <c r="I8" s="286">
        <v>9.8510000000000009</v>
      </c>
      <c r="J8" s="578"/>
      <c r="K8" s="579"/>
      <c r="L8" s="579"/>
    </row>
    <row r="9" spans="1:14" ht="15" thickBot="1" x14ac:dyDescent="0.4">
      <c r="A9" s="363" t="s">
        <v>126</v>
      </c>
      <c r="B9" s="364">
        <v>600317</v>
      </c>
      <c r="C9" s="364">
        <v>375283166</v>
      </c>
      <c r="D9" s="364">
        <v>451579</v>
      </c>
      <c r="E9" s="364">
        <v>317935547</v>
      </c>
      <c r="F9" s="364">
        <f>B9+D9</f>
        <v>1051896</v>
      </c>
      <c r="G9" s="367">
        <f t="shared" si="0"/>
        <v>693218713</v>
      </c>
      <c r="H9" s="285">
        <v>10.397</v>
      </c>
      <c r="I9" s="286">
        <v>10.792999999999999</v>
      </c>
      <c r="J9" s="578"/>
      <c r="K9" s="579"/>
      <c r="L9" s="579"/>
    </row>
    <row r="10" spans="1:14" x14ac:dyDescent="0.35">
      <c r="A10" s="249" t="s">
        <v>127</v>
      </c>
      <c r="B10" s="287">
        <v>599202</v>
      </c>
      <c r="C10" s="287">
        <v>374247678</v>
      </c>
      <c r="D10" s="287">
        <v>440781</v>
      </c>
      <c r="E10" s="287">
        <v>307104675</v>
      </c>
      <c r="F10" s="287">
        <f t="shared" ref="F10:F11" si="1">B10+D10</f>
        <v>1039983</v>
      </c>
      <c r="G10" s="287">
        <f t="shared" si="0"/>
        <v>681352353</v>
      </c>
      <c r="H10" s="285">
        <v>10.397</v>
      </c>
      <c r="I10" s="286">
        <v>10.792999999999999</v>
      </c>
      <c r="J10" s="578"/>
      <c r="K10" s="579"/>
      <c r="L10" s="579"/>
    </row>
    <row r="11" spans="1:14" ht="15" thickBot="1" x14ac:dyDescent="0.4">
      <c r="A11" s="249" t="s">
        <v>128</v>
      </c>
      <c r="B11" s="287">
        <v>1115</v>
      </c>
      <c r="C11" s="287">
        <v>1035488</v>
      </c>
      <c r="D11" s="287">
        <v>10798</v>
      </c>
      <c r="E11" s="287">
        <v>10830872</v>
      </c>
      <c r="F11" s="287">
        <f t="shared" si="1"/>
        <v>11913</v>
      </c>
      <c r="G11" s="287">
        <f t="shared" si="0"/>
        <v>11866360</v>
      </c>
      <c r="H11" s="285">
        <v>10.397</v>
      </c>
      <c r="I11" s="286">
        <v>10.792999999999999</v>
      </c>
      <c r="J11" s="578"/>
      <c r="K11" s="579"/>
      <c r="L11" s="579"/>
    </row>
    <row r="12" spans="1:14" ht="15" thickBot="1" x14ac:dyDescent="0.4">
      <c r="A12" s="363" t="s">
        <v>94</v>
      </c>
      <c r="B12" s="364">
        <v>15301</v>
      </c>
      <c r="C12" s="364">
        <v>8732291</v>
      </c>
      <c r="D12" s="364">
        <v>6168</v>
      </c>
      <c r="E12" s="364">
        <v>5061740</v>
      </c>
      <c r="F12" s="364">
        <f t="shared" si="0"/>
        <v>21469</v>
      </c>
      <c r="G12" s="367">
        <f t="shared" si="0"/>
        <v>13794031</v>
      </c>
      <c r="H12" s="285">
        <v>10.529</v>
      </c>
      <c r="I12" s="286">
        <v>9.98</v>
      </c>
      <c r="J12" s="578"/>
      <c r="K12" s="579"/>
      <c r="L12" s="579"/>
    </row>
    <row r="13" spans="1:14" ht="15" thickBot="1" x14ac:dyDescent="0.4">
      <c r="A13" s="249" t="s">
        <v>120</v>
      </c>
      <c r="B13" s="287">
        <v>15301</v>
      </c>
      <c r="C13" s="287">
        <v>8732291</v>
      </c>
      <c r="D13" s="287">
        <v>6168</v>
      </c>
      <c r="E13" s="287">
        <v>5061740</v>
      </c>
      <c r="F13" s="287">
        <f t="shared" si="0"/>
        <v>21469</v>
      </c>
      <c r="G13" s="287">
        <f t="shared" si="0"/>
        <v>13794031</v>
      </c>
      <c r="H13" s="288">
        <v>10.529</v>
      </c>
      <c r="I13" s="289">
        <v>9.98</v>
      </c>
      <c r="J13" s="578"/>
      <c r="K13" s="579"/>
      <c r="L13" s="579"/>
    </row>
    <row r="14" spans="1:14" ht="15" thickBot="1" x14ac:dyDescent="0.4">
      <c r="A14" s="485" t="s">
        <v>3</v>
      </c>
      <c r="B14" s="486">
        <v>131811</v>
      </c>
      <c r="C14" s="486">
        <v>77881376</v>
      </c>
      <c r="D14" s="486">
        <v>136654</v>
      </c>
      <c r="E14" s="486">
        <v>79155977</v>
      </c>
      <c r="F14" s="487">
        <f t="shared" si="0"/>
        <v>268465</v>
      </c>
      <c r="G14" s="487">
        <f t="shared" si="0"/>
        <v>157037353</v>
      </c>
      <c r="H14" s="376">
        <v>10.108384615384617</v>
      </c>
      <c r="I14" s="377">
        <v>10.615307692307692</v>
      </c>
      <c r="J14" s="578">
        <f>G14/G2</f>
        <v>3.9176090265788187E-2</v>
      </c>
      <c r="K14" s="580">
        <f>F14/F2</f>
        <v>9.5022642051708961E-2</v>
      </c>
      <c r="L14" s="580">
        <f>E14/G14</f>
        <v>0.50405827332048825</v>
      </c>
    </row>
    <row r="15" spans="1:14" ht="15" thickBot="1" x14ac:dyDescent="0.4">
      <c r="A15" s="362" t="s">
        <v>121</v>
      </c>
      <c r="B15" s="364">
        <v>61836</v>
      </c>
      <c r="C15" s="364">
        <v>36769407</v>
      </c>
      <c r="D15" s="364">
        <v>68469</v>
      </c>
      <c r="E15" s="364">
        <v>39037841</v>
      </c>
      <c r="F15" s="365">
        <f t="shared" si="0"/>
        <v>130305</v>
      </c>
      <c r="G15" s="366">
        <f t="shared" si="0"/>
        <v>75807248</v>
      </c>
      <c r="H15" s="292">
        <v>9.8232857142857135</v>
      </c>
      <c r="I15" s="293">
        <v>10.695285714285715</v>
      </c>
      <c r="J15" s="578"/>
      <c r="K15" s="580"/>
      <c r="L15" s="580"/>
    </row>
    <row r="16" spans="1:14" x14ac:dyDescent="0.35">
      <c r="A16" s="247" t="s">
        <v>122</v>
      </c>
      <c r="B16" s="282">
        <v>32164</v>
      </c>
      <c r="C16" s="282">
        <v>16115454</v>
      </c>
      <c r="D16" s="282">
        <v>25681</v>
      </c>
      <c r="E16" s="282">
        <v>13561811</v>
      </c>
      <c r="F16" s="294">
        <f t="shared" si="0"/>
        <v>57845</v>
      </c>
      <c r="G16" s="294">
        <f t="shared" si="0"/>
        <v>29677265</v>
      </c>
      <c r="H16" s="285">
        <v>9.9220000000000006</v>
      </c>
      <c r="I16" s="286">
        <v>10.836</v>
      </c>
      <c r="J16" s="578"/>
      <c r="K16" s="580"/>
      <c r="L16" s="580"/>
    </row>
    <row r="17" spans="1:12" x14ac:dyDescent="0.35">
      <c r="A17" s="247" t="s">
        <v>123</v>
      </c>
      <c r="B17" s="282">
        <v>331</v>
      </c>
      <c r="C17" s="282">
        <v>146319</v>
      </c>
      <c r="D17" s="282">
        <v>2394</v>
      </c>
      <c r="E17" s="282">
        <v>1176942</v>
      </c>
      <c r="F17" s="294">
        <f t="shared" si="0"/>
        <v>2725</v>
      </c>
      <c r="G17" s="294">
        <f t="shared" si="0"/>
        <v>1323261</v>
      </c>
      <c r="H17" s="285">
        <v>9.9220000000000006</v>
      </c>
      <c r="I17" s="286">
        <v>10.836</v>
      </c>
      <c r="J17" s="578"/>
      <c r="K17" s="580"/>
      <c r="L17" s="580"/>
    </row>
    <row r="18" spans="1:12" x14ac:dyDescent="0.35">
      <c r="A18" s="247" t="s">
        <v>124</v>
      </c>
      <c r="B18" s="282">
        <v>6840</v>
      </c>
      <c r="C18" s="282">
        <v>4061054</v>
      </c>
      <c r="D18" s="282">
        <v>24889</v>
      </c>
      <c r="E18" s="282">
        <v>14609140</v>
      </c>
      <c r="F18" s="294">
        <f t="shared" si="0"/>
        <v>31729</v>
      </c>
      <c r="G18" s="294">
        <f t="shared" si="0"/>
        <v>18670194</v>
      </c>
      <c r="H18" s="285">
        <v>9.9220000000000006</v>
      </c>
      <c r="I18" s="286">
        <v>10.836</v>
      </c>
      <c r="J18" s="578"/>
      <c r="K18" s="580"/>
      <c r="L18" s="580"/>
    </row>
    <row r="19" spans="1:12" ht="15" thickBot="1" x14ac:dyDescent="0.4">
      <c r="A19" s="247" t="s">
        <v>125</v>
      </c>
      <c r="B19" s="282">
        <v>22501</v>
      </c>
      <c r="C19" s="282">
        <v>16446580</v>
      </c>
      <c r="D19" s="282">
        <v>15505</v>
      </c>
      <c r="E19" s="282">
        <v>9689948</v>
      </c>
      <c r="F19" s="294">
        <f t="shared" si="0"/>
        <v>38006</v>
      </c>
      <c r="G19" s="294">
        <f t="shared" si="0"/>
        <v>26136528</v>
      </c>
      <c r="H19" s="285">
        <v>9.2309999999999999</v>
      </c>
      <c r="I19" s="286">
        <v>9.8510000000000009</v>
      </c>
      <c r="J19" s="578"/>
      <c r="K19" s="580"/>
      <c r="L19" s="580"/>
    </row>
    <row r="20" spans="1:12" ht="15" thickBot="1" x14ac:dyDescent="0.4">
      <c r="A20" s="362" t="s">
        <v>126</v>
      </c>
      <c r="B20" s="364">
        <v>67305</v>
      </c>
      <c r="C20" s="364">
        <v>39610087</v>
      </c>
      <c r="D20" s="364">
        <v>66707</v>
      </c>
      <c r="E20" s="364">
        <v>39340462</v>
      </c>
      <c r="F20" s="365">
        <f t="shared" ref="F20:G31" si="2">B20+D20</f>
        <v>134012</v>
      </c>
      <c r="G20" s="366">
        <f t="shared" si="2"/>
        <v>78950549</v>
      </c>
      <c r="H20" s="292">
        <v>10.397</v>
      </c>
      <c r="I20" s="293">
        <v>10.792999999999999</v>
      </c>
      <c r="J20" s="578"/>
      <c r="K20" s="580"/>
      <c r="L20" s="580"/>
    </row>
    <row r="21" spans="1:12" x14ac:dyDescent="0.35">
      <c r="A21" s="248" t="s">
        <v>127</v>
      </c>
      <c r="B21" s="282">
        <v>67281</v>
      </c>
      <c r="C21" s="282">
        <v>39596989</v>
      </c>
      <c r="D21" s="282">
        <v>66591</v>
      </c>
      <c r="E21" s="282">
        <v>39268542</v>
      </c>
      <c r="F21" s="294">
        <f t="shared" si="2"/>
        <v>133872</v>
      </c>
      <c r="G21" s="294">
        <f t="shared" si="2"/>
        <v>78865531</v>
      </c>
      <c r="H21" s="285">
        <v>10.397</v>
      </c>
      <c r="I21" s="286">
        <v>10.792999999999999</v>
      </c>
      <c r="J21" s="578"/>
      <c r="K21" s="580"/>
      <c r="L21" s="580"/>
    </row>
    <row r="22" spans="1:12" ht="15" thickBot="1" x14ac:dyDescent="0.4">
      <c r="A22" s="248" t="s">
        <v>128</v>
      </c>
      <c r="B22" s="282">
        <v>24</v>
      </c>
      <c r="C22" s="282">
        <v>13098</v>
      </c>
      <c r="D22" s="282">
        <v>116</v>
      </c>
      <c r="E22" s="282">
        <v>71920</v>
      </c>
      <c r="F22" s="294">
        <f t="shared" si="2"/>
        <v>140</v>
      </c>
      <c r="G22" s="294">
        <f t="shared" si="2"/>
        <v>85018</v>
      </c>
      <c r="H22" s="285">
        <v>10.397</v>
      </c>
      <c r="I22" s="286">
        <v>10.792999999999999</v>
      </c>
      <c r="J22" s="578"/>
      <c r="K22" s="580"/>
      <c r="L22" s="580"/>
    </row>
    <row r="23" spans="1:12" ht="15" thickBot="1" x14ac:dyDescent="0.4">
      <c r="A23" s="363" t="s">
        <v>94</v>
      </c>
      <c r="B23" s="364">
        <v>2670</v>
      </c>
      <c r="C23" s="364">
        <v>1501882</v>
      </c>
      <c r="D23" s="364">
        <v>1478</v>
      </c>
      <c r="E23" s="364">
        <v>777674</v>
      </c>
      <c r="F23" s="365">
        <f t="shared" si="2"/>
        <v>4148</v>
      </c>
      <c r="G23" s="366">
        <f t="shared" si="2"/>
        <v>2279556</v>
      </c>
      <c r="H23" s="292">
        <v>10.529</v>
      </c>
      <c r="I23" s="293">
        <v>9.98</v>
      </c>
      <c r="J23" s="578"/>
      <c r="K23" s="580"/>
      <c r="L23" s="580"/>
    </row>
    <row r="24" spans="1:12" ht="15" thickBot="1" x14ac:dyDescent="0.4">
      <c r="A24" s="249" t="s">
        <v>120</v>
      </c>
      <c r="B24" s="287">
        <v>2670</v>
      </c>
      <c r="C24" s="287">
        <v>1501882</v>
      </c>
      <c r="D24" s="287">
        <v>1478</v>
      </c>
      <c r="E24" s="287">
        <v>777674</v>
      </c>
      <c r="F24" s="296">
        <f t="shared" si="2"/>
        <v>4148</v>
      </c>
      <c r="G24" s="296">
        <f t="shared" si="2"/>
        <v>2279556</v>
      </c>
      <c r="H24" s="285">
        <v>10.529</v>
      </c>
      <c r="I24" s="286">
        <v>9.98</v>
      </c>
      <c r="J24" s="578"/>
      <c r="K24" s="580"/>
      <c r="L24" s="580"/>
    </row>
    <row r="25" spans="1:12" ht="15" thickBot="1" x14ac:dyDescent="0.4">
      <c r="A25" s="485" t="s">
        <v>105</v>
      </c>
      <c r="B25" s="486">
        <v>142290</v>
      </c>
      <c r="C25" s="486">
        <v>129416670.2</v>
      </c>
      <c r="D25" s="486">
        <v>163070</v>
      </c>
      <c r="E25" s="486">
        <v>254432242.40000001</v>
      </c>
      <c r="F25" s="487">
        <v>9.8845624999999941</v>
      </c>
      <c r="G25" s="490">
        <f t="shared" si="2"/>
        <v>383848912.60000002</v>
      </c>
      <c r="H25" s="379">
        <v>9.8797999999999995</v>
      </c>
      <c r="I25" s="378">
        <v>11.368571428571435</v>
      </c>
      <c r="J25" s="578">
        <f>G25/G2</f>
        <v>9.5758743771249377E-2</v>
      </c>
      <c r="K25" s="580">
        <f>F25/F2</f>
        <v>3.4986208417307467E-6</v>
      </c>
      <c r="L25" s="580">
        <f>E25/G25</f>
        <v>0.66284476534426939</v>
      </c>
    </row>
    <row r="26" spans="1:12" ht="15" thickBot="1" x14ac:dyDescent="0.4">
      <c r="A26" s="363" t="s">
        <v>121</v>
      </c>
      <c r="B26" s="364">
        <v>63491</v>
      </c>
      <c r="C26" s="364">
        <v>54948461.200000003</v>
      </c>
      <c r="D26" s="364">
        <v>84894</v>
      </c>
      <c r="E26" s="364">
        <v>139780740.40000001</v>
      </c>
      <c r="F26" s="365">
        <v>9.8835882352941127</v>
      </c>
      <c r="G26" s="366">
        <f t="shared" si="2"/>
        <v>194729201.60000002</v>
      </c>
      <c r="H26" s="298">
        <v>9.8753999999999991</v>
      </c>
      <c r="I26" s="293">
        <v>12.577000000000002</v>
      </c>
      <c r="J26" s="578"/>
      <c r="K26" s="580"/>
      <c r="L26" s="580"/>
    </row>
    <row r="27" spans="1:12" x14ac:dyDescent="0.35">
      <c r="A27" s="249" t="s">
        <v>122</v>
      </c>
      <c r="B27" s="287">
        <v>43332</v>
      </c>
      <c r="C27" s="287">
        <v>20562167</v>
      </c>
      <c r="D27" s="287">
        <v>31847</v>
      </c>
      <c r="E27" s="287">
        <v>24623607</v>
      </c>
      <c r="F27" s="296">
        <v>9.9450000000000003</v>
      </c>
      <c r="G27" s="299">
        <f t="shared" si="2"/>
        <v>45185774</v>
      </c>
      <c r="H27" s="300">
        <v>9.9450000000000021</v>
      </c>
      <c r="I27" s="286">
        <v>13.185</v>
      </c>
      <c r="J27" s="578"/>
      <c r="K27" s="580"/>
      <c r="L27" s="580"/>
    </row>
    <row r="28" spans="1:12" x14ac:dyDescent="0.35">
      <c r="A28" s="249" t="s">
        <v>123</v>
      </c>
      <c r="B28" s="287">
        <v>524</v>
      </c>
      <c r="C28" s="287">
        <v>507117</v>
      </c>
      <c r="D28" s="287">
        <v>5083</v>
      </c>
      <c r="E28" s="287">
        <v>3721568</v>
      </c>
      <c r="F28" s="296">
        <v>9.9450000000000003</v>
      </c>
      <c r="G28" s="299">
        <f t="shared" si="2"/>
        <v>4228685</v>
      </c>
      <c r="H28" s="300">
        <v>9.9450000000000003</v>
      </c>
      <c r="I28" s="286">
        <v>13.185</v>
      </c>
      <c r="J28" s="578"/>
      <c r="K28" s="580"/>
      <c r="L28" s="580"/>
    </row>
    <row r="29" spans="1:12" x14ac:dyDescent="0.35">
      <c r="A29" s="249" t="s">
        <v>124</v>
      </c>
      <c r="B29" s="287">
        <v>7880</v>
      </c>
      <c r="C29" s="287">
        <v>12610347</v>
      </c>
      <c r="D29" s="287">
        <v>38604</v>
      </c>
      <c r="E29" s="287">
        <v>79306655</v>
      </c>
      <c r="F29" s="296">
        <v>9.9450000000000003</v>
      </c>
      <c r="G29" s="299">
        <f t="shared" si="2"/>
        <v>91917002</v>
      </c>
      <c r="H29" s="300">
        <v>9.9450000000000003</v>
      </c>
      <c r="I29" s="286">
        <v>13.185</v>
      </c>
      <c r="J29" s="578"/>
      <c r="K29" s="580"/>
      <c r="L29" s="580"/>
    </row>
    <row r="30" spans="1:12" ht="15" thickBot="1" x14ac:dyDescent="0.4">
      <c r="A30" s="249" t="s">
        <v>125</v>
      </c>
      <c r="B30" s="287">
        <v>11755</v>
      </c>
      <c r="C30" s="287">
        <v>21268830.199999999</v>
      </c>
      <c r="D30" s="287">
        <v>9360</v>
      </c>
      <c r="E30" s="287">
        <v>32128910.399999999</v>
      </c>
      <c r="F30" s="296">
        <v>9.5969999999999906</v>
      </c>
      <c r="G30" s="299">
        <f t="shared" si="2"/>
        <v>53397740.599999994</v>
      </c>
      <c r="H30" s="300">
        <v>9.5969999999999995</v>
      </c>
      <c r="I30" s="286">
        <v>10.145</v>
      </c>
      <c r="J30" s="578"/>
      <c r="K30" s="580"/>
      <c r="L30" s="580"/>
    </row>
    <row r="31" spans="1:12" ht="15" thickBot="1" x14ac:dyDescent="0.4">
      <c r="A31" s="363" t="s">
        <v>126</v>
      </c>
      <c r="B31" s="364">
        <v>77220</v>
      </c>
      <c r="C31" s="364">
        <v>74185481</v>
      </c>
      <c r="D31" s="364">
        <v>77603</v>
      </c>
      <c r="E31" s="364">
        <v>114487257</v>
      </c>
      <c r="F31" s="365">
        <v>9.5639999999999983</v>
      </c>
      <c r="G31" s="366">
        <f t="shared" si="2"/>
        <v>188672738</v>
      </c>
      <c r="H31" s="300">
        <v>9.5639999999999983</v>
      </c>
      <c r="I31" s="286">
        <v>9.645999999999999</v>
      </c>
      <c r="J31" s="578"/>
      <c r="K31" s="580"/>
      <c r="L31" s="580"/>
    </row>
    <row r="32" spans="1:12" x14ac:dyDescent="0.35">
      <c r="A32" s="249" t="s">
        <v>127</v>
      </c>
      <c r="B32" s="287">
        <v>77041</v>
      </c>
      <c r="C32" s="287">
        <v>74018277</v>
      </c>
      <c r="D32" s="287">
        <v>76218</v>
      </c>
      <c r="E32" s="287">
        <v>112304078</v>
      </c>
      <c r="F32" s="296">
        <v>9.5640000000000001</v>
      </c>
      <c r="G32" s="299">
        <f t="shared" ref="G32:G47" si="3">C32+E32</f>
        <v>186322355</v>
      </c>
      <c r="H32" s="300">
        <v>9.5640000000000001</v>
      </c>
      <c r="I32" s="286">
        <v>9.645999999999999</v>
      </c>
      <c r="J32" s="578"/>
      <c r="K32" s="580"/>
      <c r="L32" s="580"/>
    </row>
    <row r="33" spans="1:12" ht="15" thickBot="1" x14ac:dyDescent="0.4">
      <c r="A33" s="249" t="s">
        <v>128</v>
      </c>
      <c r="B33" s="287">
        <v>179</v>
      </c>
      <c r="C33" s="287">
        <v>167204</v>
      </c>
      <c r="D33" s="287">
        <v>1385</v>
      </c>
      <c r="E33" s="287">
        <v>2183179</v>
      </c>
      <c r="F33" s="296">
        <v>9.5640000000000001</v>
      </c>
      <c r="G33" s="299">
        <f t="shared" si="3"/>
        <v>2350383</v>
      </c>
      <c r="H33" s="300">
        <v>9.5640000000000001</v>
      </c>
      <c r="I33" s="286">
        <v>9.645999999999999</v>
      </c>
      <c r="J33" s="578"/>
      <c r="K33" s="580"/>
      <c r="L33" s="580"/>
    </row>
    <row r="34" spans="1:12" ht="15" thickBot="1" x14ac:dyDescent="0.4">
      <c r="A34" s="363" t="s">
        <v>94</v>
      </c>
      <c r="B34" s="364">
        <v>1579</v>
      </c>
      <c r="C34" s="364">
        <v>282728</v>
      </c>
      <c r="D34" s="364">
        <v>573</v>
      </c>
      <c r="E34" s="364">
        <v>164245</v>
      </c>
      <c r="F34" s="365">
        <v>10.529</v>
      </c>
      <c r="G34" s="366">
        <f t="shared" si="3"/>
        <v>446973</v>
      </c>
      <c r="H34" s="300">
        <v>10.529</v>
      </c>
      <c r="I34" s="286">
        <v>9.98</v>
      </c>
      <c r="J34" s="578"/>
      <c r="K34" s="580"/>
      <c r="L34" s="580"/>
    </row>
    <row r="35" spans="1:12" ht="15" thickBot="1" x14ac:dyDescent="0.4">
      <c r="A35" s="249" t="s">
        <v>120</v>
      </c>
      <c r="B35" s="287">
        <v>1579</v>
      </c>
      <c r="C35" s="287">
        <v>282728</v>
      </c>
      <c r="D35" s="287">
        <v>573</v>
      </c>
      <c r="E35" s="287">
        <v>164245</v>
      </c>
      <c r="F35" s="296">
        <v>10.529</v>
      </c>
      <c r="G35" s="299">
        <f t="shared" si="3"/>
        <v>446973</v>
      </c>
      <c r="H35" s="300">
        <v>10.529</v>
      </c>
      <c r="I35" s="286">
        <v>9.98</v>
      </c>
      <c r="J35" s="578"/>
      <c r="K35" s="580"/>
      <c r="L35" s="580"/>
    </row>
    <row r="36" spans="1:12" ht="15" thickBot="1" x14ac:dyDescent="0.4">
      <c r="A36" s="485" t="s">
        <v>106</v>
      </c>
      <c r="B36" s="486">
        <v>17800</v>
      </c>
      <c r="C36" s="486">
        <v>139262663</v>
      </c>
      <c r="D36" s="486">
        <v>28679</v>
      </c>
      <c r="E36" s="486">
        <v>431762489.19999999</v>
      </c>
      <c r="F36" s="487">
        <v>9.2233499999999946</v>
      </c>
      <c r="G36" s="490">
        <f t="shared" si="3"/>
        <v>571025152.20000005</v>
      </c>
      <c r="H36" s="380">
        <v>9.6298124999999946</v>
      </c>
      <c r="I36" s="381">
        <v>10.796687499999999</v>
      </c>
      <c r="J36" s="578">
        <f>G36/G2</f>
        <v>0.14245357858663499</v>
      </c>
      <c r="K36" s="580">
        <f>F36/F2</f>
        <v>3.2645860189135618E-6</v>
      </c>
      <c r="L36" s="580">
        <f>E36/G36</f>
        <v>0.75611816316065938</v>
      </c>
    </row>
    <row r="37" spans="1:12" ht="15" thickBot="1" x14ac:dyDescent="0.4">
      <c r="A37" s="363" t="s">
        <v>121</v>
      </c>
      <c r="B37" s="364">
        <v>13864</v>
      </c>
      <c r="C37" s="364">
        <v>89401339</v>
      </c>
      <c r="D37" s="364">
        <v>19249</v>
      </c>
      <c r="E37" s="364">
        <v>235035846.19999999</v>
      </c>
      <c r="F37" s="365">
        <v>9.7687999999999953</v>
      </c>
      <c r="G37" s="366">
        <f t="shared" si="3"/>
        <v>324437185.19999999</v>
      </c>
      <c r="H37" s="301">
        <v>9.8061249999999998</v>
      </c>
      <c r="I37" s="302">
        <v>12.018437500000003</v>
      </c>
      <c r="J37" s="578"/>
      <c r="K37" s="580"/>
      <c r="L37" s="580"/>
    </row>
    <row r="38" spans="1:12" x14ac:dyDescent="0.35">
      <c r="A38" s="249" t="s">
        <v>122</v>
      </c>
      <c r="B38" s="287">
        <v>13343</v>
      </c>
      <c r="C38" s="287">
        <v>79095548</v>
      </c>
      <c r="D38" s="287">
        <v>15682</v>
      </c>
      <c r="E38" s="287">
        <v>141527332</v>
      </c>
      <c r="F38" s="296">
        <v>9.8619999999999965</v>
      </c>
      <c r="G38" s="296">
        <f t="shared" si="3"/>
        <v>220622880</v>
      </c>
      <c r="H38" s="303">
        <v>9.9450000000000003</v>
      </c>
      <c r="I38" s="304">
        <v>13.185</v>
      </c>
      <c r="J38" s="578"/>
      <c r="K38" s="580"/>
      <c r="L38" s="580"/>
    </row>
    <row r="39" spans="1:12" x14ac:dyDescent="0.35">
      <c r="A39" s="249" t="s">
        <v>123</v>
      </c>
      <c r="B39" s="287">
        <v>171</v>
      </c>
      <c r="C39" s="287">
        <v>2014700</v>
      </c>
      <c r="D39" s="287">
        <v>1842</v>
      </c>
      <c r="E39" s="287">
        <v>25020074</v>
      </c>
      <c r="F39" s="296">
        <v>9.8758333333333308</v>
      </c>
      <c r="G39" s="296">
        <f t="shared" si="3"/>
        <v>27034774</v>
      </c>
      <c r="H39" s="303">
        <v>9.9272857142857145</v>
      </c>
      <c r="I39" s="304">
        <v>12.704857142857145</v>
      </c>
      <c r="J39" s="578"/>
      <c r="K39" s="580"/>
      <c r="L39" s="580"/>
    </row>
    <row r="40" spans="1:12" x14ac:dyDescent="0.35">
      <c r="A40" s="249" t="s">
        <v>124</v>
      </c>
      <c r="B40" s="287">
        <v>124</v>
      </c>
      <c r="C40" s="287">
        <v>2686907</v>
      </c>
      <c r="D40" s="287">
        <v>973</v>
      </c>
      <c r="E40" s="287">
        <v>42490540</v>
      </c>
      <c r="F40" s="296">
        <v>9.8066666666666595</v>
      </c>
      <c r="G40" s="296">
        <f t="shared" si="3"/>
        <v>45177447</v>
      </c>
      <c r="H40" s="303">
        <v>9.7995000000000001</v>
      </c>
      <c r="I40" s="304">
        <v>11.420500000000001</v>
      </c>
      <c r="J40" s="578"/>
      <c r="K40" s="580"/>
      <c r="L40" s="580"/>
    </row>
    <row r="41" spans="1:12" ht="15" thickBot="1" x14ac:dyDescent="0.4">
      <c r="A41" s="249" t="s">
        <v>125</v>
      </c>
      <c r="B41" s="287">
        <v>226</v>
      </c>
      <c r="C41" s="287">
        <v>5604184</v>
      </c>
      <c r="D41" s="287">
        <v>752</v>
      </c>
      <c r="E41" s="287">
        <v>25997900.199999999</v>
      </c>
      <c r="F41" s="296">
        <v>9.3236666666666572</v>
      </c>
      <c r="G41" s="296">
        <f t="shared" si="3"/>
        <v>31602084.199999999</v>
      </c>
      <c r="H41" s="303">
        <v>9.1869999999999994</v>
      </c>
      <c r="I41" s="304">
        <v>9.0619999999999994</v>
      </c>
      <c r="J41" s="578"/>
      <c r="K41" s="580"/>
      <c r="L41" s="580"/>
    </row>
    <row r="42" spans="1:12" ht="15" thickBot="1" x14ac:dyDescent="0.4">
      <c r="A42" s="363" t="s">
        <v>126</v>
      </c>
      <c r="B42" s="364">
        <v>2985</v>
      </c>
      <c r="C42" s="364">
        <v>46223373</v>
      </c>
      <c r="D42" s="364">
        <v>8866</v>
      </c>
      <c r="E42" s="364">
        <v>191857181</v>
      </c>
      <c r="F42" s="365">
        <v>9.5312499999999911</v>
      </c>
      <c r="G42" s="366">
        <f t="shared" si="3"/>
        <v>238080554</v>
      </c>
      <c r="H42" s="305">
        <v>9.5159999999999982</v>
      </c>
      <c r="I42" s="306">
        <v>9.7594545454545454</v>
      </c>
      <c r="J42" s="578"/>
      <c r="K42" s="580"/>
      <c r="L42" s="580"/>
    </row>
    <row r="43" spans="1:12" x14ac:dyDescent="0.35">
      <c r="A43" s="249" t="s">
        <v>127</v>
      </c>
      <c r="B43" s="287">
        <v>2982</v>
      </c>
      <c r="C43" s="287">
        <v>46218343</v>
      </c>
      <c r="D43" s="287">
        <v>8790</v>
      </c>
      <c r="E43" s="287">
        <v>190273359</v>
      </c>
      <c r="F43" s="296">
        <v>9.5312499999999911</v>
      </c>
      <c r="G43" s="296">
        <f t="shared" si="3"/>
        <v>236491702</v>
      </c>
      <c r="H43" s="303">
        <v>9.379999999999999</v>
      </c>
      <c r="I43" s="304">
        <v>9.4976000000000003</v>
      </c>
      <c r="J43" s="578"/>
      <c r="K43" s="580"/>
      <c r="L43" s="580"/>
    </row>
    <row r="44" spans="1:12" ht="15" thickBot="1" x14ac:dyDescent="0.4">
      <c r="A44" s="249" t="s">
        <v>128</v>
      </c>
      <c r="B44" s="287">
        <v>3</v>
      </c>
      <c r="C44" s="287">
        <v>5030</v>
      </c>
      <c r="D44" s="287">
        <v>76</v>
      </c>
      <c r="E44" s="287">
        <v>1583822</v>
      </c>
      <c r="F44" s="296">
        <v>9.5312499999999911</v>
      </c>
      <c r="G44" s="296">
        <f t="shared" si="3"/>
        <v>1588852</v>
      </c>
      <c r="H44" s="303">
        <v>9.6293333333333333</v>
      </c>
      <c r="I44" s="304">
        <v>9.977666666666666</v>
      </c>
      <c r="J44" s="578"/>
      <c r="K44" s="580"/>
      <c r="L44" s="580"/>
    </row>
    <row r="45" spans="1:12" ht="15" thickBot="1" x14ac:dyDescent="0.4">
      <c r="A45" s="363" t="s">
        <v>94</v>
      </c>
      <c r="B45" s="364">
        <v>951</v>
      </c>
      <c r="C45" s="364">
        <v>3637951</v>
      </c>
      <c r="D45" s="364">
        <v>564</v>
      </c>
      <c r="E45" s="364">
        <v>4869462</v>
      </c>
      <c r="F45" s="365">
        <v>5.2645</v>
      </c>
      <c r="G45" s="366">
        <f t="shared" si="3"/>
        <v>8507413</v>
      </c>
      <c r="H45" s="305">
        <v>9.3160000000000007</v>
      </c>
      <c r="I45" s="306">
        <v>9.1690000000000005</v>
      </c>
      <c r="J45" s="578"/>
      <c r="K45" s="580"/>
      <c r="L45" s="580"/>
    </row>
    <row r="46" spans="1:12" ht="15" thickBot="1" x14ac:dyDescent="0.4">
      <c r="A46" s="249" t="s">
        <v>120</v>
      </c>
      <c r="B46" s="287">
        <v>951</v>
      </c>
      <c r="C46" s="287">
        <v>3637951</v>
      </c>
      <c r="D46" s="287">
        <v>564</v>
      </c>
      <c r="E46" s="287">
        <v>4869462</v>
      </c>
      <c r="F46" s="296">
        <v>5.2645</v>
      </c>
      <c r="G46" s="296">
        <f t="shared" si="3"/>
        <v>8507413</v>
      </c>
      <c r="H46" s="303">
        <v>9.3160000000000007</v>
      </c>
      <c r="I46" s="304">
        <v>9.1690000000000005</v>
      </c>
      <c r="J46" s="578"/>
      <c r="K46" s="580"/>
      <c r="L46" s="580"/>
    </row>
    <row r="47" spans="1:12" ht="15" thickBot="1" x14ac:dyDescent="0.4">
      <c r="A47" s="485" t="s">
        <v>92</v>
      </c>
      <c r="B47" s="486">
        <v>1050</v>
      </c>
      <c r="C47" s="486">
        <v>96861285</v>
      </c>
      <c r="D47" s="486">
        <v>6506</v>
      </c>
      <c r="E47" s="486">
        <v>1372457282</v>
      </c>
      <c r="F47" s="487">
        <v>9.0363617021276568</v>
      </c>
      <c r="G47" s="490">
        <f t="shared" si="3"/>
        <v>1469318567</v>
      </c>
      <c r="H47" s="380">
        <v>9.2505416666666669</v>
      </c>
      <c r="I47" s="381">
        <v>9.7104166666666654</v>
      </c>
      <c r="J47" s="578">
        <f>G47/G2</f>
        <v>0.36655073274184991</v>
      </c>
      <c r="K47" s="583">
        <f>F47/F2</f>
        <v>3.1984018902689283E-6</v>
      </c>
      <c r="L47" s="583">
        <f>E47/G47</f>
        <v>0.93407741032105263</v>
      </c>
    </row>
    <row r="48" spans="1:12" ht="15" thickBot="1" x14ac:dyDescent="0.4">
      <c r="A48" s="363" t="s">
        <v>121</v>
      </c>
      <c r="B48" s="364">
        <v>734</v>
      </c>
      <c r="C48" s="364">
        <v>63485796</v>
      </c>
      <c r="D48" s="364">
        <v>3819</v>
      </c>
      <c r="E48" s="364">
        <v>830342715</v>
      </c>
      <c r="F48" s="365">
        <v>9.6830344827586163</v>
      </c>
      <c r="G48" s="366">
        <f t="shared" ref="G48:G63" si="4">C48+E48</f>
        <v>893828511</v>
      </c>
      <c r="H48" s="307">
        <v>9.6311875000000011</v>
      </c>
      <c r="I48" s="308">
        <v>9.6020000000000021</v>
      </c>
      <c r="J48" s="578"/>
      <c r="K48" s="583"/>
      <c r="L48" s="583"/>
    </row>
    <row r="49" spans="1:12" x14ac:dyDescent="0.35">
      <c r="A49" s="249" t="s">
        <v>122</v>
      </c>
      <c r="B49" s="287">
        <v>684</v>
      </c>
      <c r="C49" s="287">
        <v>43416252</v>
      </c>
      <c r="D49" s="287">
        <v>2997</v>
      </c>
      <c r="E49" s="287">
        <v>592525857</v>
      </c>
      <c r="F49" s="291">
        <v>9.7605555555555483</v>
      </c>
      <c r="G49" s="297">
        <f t="shared" si="4"/>
        <v>635942109</v>
      </c>
      <c r="H49" s="303">
        <v>9.8209999999999997</v>
      </c>
      <c r="I49" s="304">
        <v>9.8239999999999998</v>
      </c>
      <c r="J49" s="578"/>
      <c r="K49" s="583"/>
      <c r="L49" s="583"/>
    </row>
    <row r="50" spans="1:12" x14ac:dyDescent="0.35">
      <c r="A50" s="249" t="s">
        <v>123</v>
      </c>
      <c r="B50" s="287">
        <v>21</v>
      </c>
      <c r="C50" s="287">
        <v>1592604</v>
      </c>
      <c r="D50" s="287">
        <v>533</v>
      </c>
      <c r="E50" s="287">
        <v>105772120</v>
      </c>
      <c r="F50" s="291">
        <v>9.7605555555555483</v>
      </c>
      <c r="G50" s="297">
        <f t="shared" si="4"/>
        <v>107364724</v>
      </c>
      <c r="H50" s="303">
        <v>9.8209999999999997</v>
      </c>
      <c r="I50" s="304">
        <v>9.8239999999999998</v>
      </c>
      <c r="J50" s="578"/>
      <c r="K50" s="583"/>
      <c r="L50" s="583"/>
    </row>
    <row r="51" spans="1:12" x14ac:dyDescent="0.35">
      <c r="A51" s="249" t="s">
        <v>124</v>
      </c>
      <c r="B51" s="287">
        <v>12</v>
      </c>
      <c r="C51" s="287">
        <v>11013846</v>
      </c>
      <c r="D51" s="287">
        <v>81</v>
      </c>
      <c r="E51" s="287">
        <v>32549590</v>
      </c>
      <c r="F51" s="291">
        <v>9.7671428571428489</v>
      </c>
      <c r="G51" s="297">
        <f t="shared" si="4"/>
        <v>43563436</v>
      </c>
      <c r="H51" s="303">
        <v>9.6539999999999999</v>
      </c>
      <c r="I51" s="304">
        <v>9.6560000000000006</v>
      </c>
      <c r="J51" s="578"/>
      <c r="K51" s="583"/>
      <c r="L51" s="583"/>
    </row>
    <row r="52" spans="1:12" ht="15" thickBot="1" x14ac:dyDescent="0.4">
      <c r="A52" s="249" t="s">
        <v>125</v>
      </c>
      <c r="B52" s="287">
        <v>17</v>
      </c>
      <c r="C52" s="287">
        <v>7463094</v>
      </c>
      <c r="D52" s="287">
        <v>208</v>
      </c>
      <c r="E52" s="287">
        <v>99495148</v>
      </c>
      <c r="F52" s="291">
        <v>9.1869999999999905</v>
      </c>
      <c r="G52" s="297">
        <f t="shared" si="4"/>
        <v>106958242</v>
      </c>
      <c r="H52" s="303">
        <v>9.1869999999999994</v>
      </c>
      <c r="I52" s="304">
        <v>9.0619999999999994</v>
      </c>
      <c r="J52" s="578"/>
      <c r="K52" s="583"/>
      <c r="L52" s="583"/>
    </row>
    <row r="53" spans="1:12" ht="15" thickBot="1" x14ac:dyDescent="0.4">
      <c r="A53" s="363" t="s">
        <v>126</v>
      </c>
      <c r="B53" s="364">
        <v>311</v>
      </c>
      <c r="C53" s="364">
        <v>31541303</v>
      </c>
      <c r="D53" s="364">
        <v>2662</v>
      </c>
      <c r="E53" s="364">
        <v>528396685</v>
      </c>
      <c r="F53" s="365">
        <v>9.5265714285714189</v>
      </c>
      <c r="G53" s="366">
        <f t="shared" si="4"/>
        <v>559937988</v>
      </c>
      <c r="H53" s="305">
        <v>9.458400000000001</v>
      </c>
      <c r="I53" s="306">
        <v>9.8955999999999982</v>
      </c>
      <c r="J53" s="578"/>
      <c r="K53" s="583"/>
      <c r="L53" s="583"/>
    </row>
    <row r="54" spans="1:12" x14ac:dyDescent="0.35">
      <c r="A54" s="249" t="s">
        <v>127</v>
      </c>
      <c r="B54" s="287">
        <v>311</v>
      </c>
      <c r="C54" s="287">
        <v>31541303</v>
      </c>
      <c r="D54" s="287">
        <v>2651</v>
      </c>
      <c r="E54" s="287">
        <v>526988903</v>
      </c>
      <c r="F54" s="296">
        <v>9.5265714285714189</v>
      </c>
      <c r="G54" s="299">
        <f t="shared" si="4"/>
        <v>558530206</v>
      </c>
      <c r="H54" s="303">
        <v>9.2573333333333334</v>
      </c>
      <c r="I54" s="304">
        <v>9.3986666666666654</v>
      </c>
      <c r="J54" s="578"/>
      <c r="K54" s="583"/>
      <c r="L54" s="583"/>
    </row>
    <row r="55" spans="1:12" ht="15" thickBot="1" x14ac:dyDescent="0.4">
      <c r="A55" s="249" t="s">
        <v>128</v>
      </c>
      <c r="B55" s="287">
        <v>0</v>
      </c>
      <c r="C55" s="287">
        <v>0</v>
      </c>
      <c r="D55" s="287">
        <v>11</v>
      </c>
      <c r="E55" s="287">
        <v>1407782</v>
      </c>
      <c r="F55" s="296">
        <v>9.5265714285714189</v>
      </c>
      <c r="G55" s="299">
        <f t="shared" si="4"/>
        <v>1407782</v>
      </c>
      <c r="H55" s="303">
        <v>9.76</v>
      </c>
      <c r="I55" s="304">
        <v>10.641</v>
      </c>
      <c r="J55" s="578"/>
      <c r="K55" s="583"/>
      <c r="L55" s="583"/>
    </row>
    <row r="56" spans="1:12" ht="15" thickBot="1" x14ac:dyDescent="0.4">
      <c r="A56" s="363" t="s">
        <v>94</v>
      </c>
      <c r="B56" s="364">
        <v>5</v>
      </c>
      <c r="C56" s="364">
        <v>1834186</v>
      </c>
      <c r="D56" s="364">
        <v>25</v>
      </c>
      <c r="E56" s="364">
        <v>13717882</v>
      </c>
      <c r="F56" s="365">
        <v>2.63225</v>
      </c>
      <c r="G56" s="366">
        <f t="shared" si="4"/>
        <v>15552068</v>
      </c>
      <c r="H56" s="305">
        <v>6.8739999999999997</v>
      </c>
      <c r="I56" s="306">
        <v>9.98</v>
      </c>
      <c r="J56" s="578"/>
      <c r="K56" s="583"/>
      <c r="L56" s="583"/>
    </row>
    <row r="57" spans="1:12" ht="15" thickBot="1" x14ac:dyDescent="0.4">
      <c r="A57" s="249" t="s">
        <v>120</v>
      </c>
      <c r="B57" s="287">
        <v>5</v>
      </c>
      <c r="C57" s="287">
        <v>1834186</v>
      </c>
      <c r="D57" s="287">
        <v>25</v>
      </c>
      <c r="E57" s="287">
        <v>13717882</v>
      </c>
      <c r="F57" s="296">
        <v>2.63225</v>
      </c>
      <c r="G57" s="299">
        <f t="shared" si="4"/>
        <v>15552068</v>
      </c>
      <c r="H57" s="303">
        <v>6.8739999999999997</v>
      </c>
      <c r="I57" s="304">
        <v>9.98</v>
      </c>
      <c r="J57" s="578"/>
      <c r="K57" s="583"/>
      <c r="L57" s="583"/>
    </row>
    <row r="58" spans="1:12" ht="15" thickBot="1" x14ac:dyDescent="0.4">
      <c r="A58" s="485" t="s">
        <v>107</v>
      </c>
      <c r="B58" s="486">
        <v>3903</v>
      </c>
      <c r="C58" s="486">
        <v>3412620.4</v>
      </c>
      <c r="D58" s="486">
        <v>11912</v>
      </c>
      <c r="E58" s="486">
        <v>11097968.6</v>
      </c>
      <c r="F58" s="487">
        <v>9.7926000000000002</v>
      </c>
      <c r="G58" s="490">
        <f t="shared" si="4"/>
        <v>14510589</v>
      </c>
      <c r="H58" s="380">
        <v>9.160857142857143</v>
      </c>
      <c r="I58" s="381">
        <v>10.65</v>
      </c>
      <c r="J58" s="584">
        <f>G58/G2</f>
        <v>3.6199549573008474E-3</v>
      </c>
      <c r="K58" s="583">
        <f>F58/F2</f>
        <v>3.4660709014417717E-6</v>
      </c>
      <c r="L58" s="583">
        <f>E58/G58</f>
        <v>0.76481861625327541</v>
      </c>
    </row>
    <row r="59" spans="1:12" ht="15" thickBot="1" x14ac:dyDescent="0.4">
      <c r="A59" s="363" t="s">
        <v>121</v>
      </c>
      <c r="B59" s="364">
        <v>3317</v>
      </c>
      <c r="C59" s="364">
        <v>1833012.4</v>
      </c>
      <c r="D59" s="364">
        <v>11004</v>
      </c>
      <c r="E59" s="364">
        <v>5804240.5999999996</v>
      </c>
      <c r="F59" s="365">
        <v>9.9450000000000003</v>
      </c>
      <c r="G59" s="366">
        <f t="shared" si="4"/>
        <v>7637253</v>
      </c>
      <c r="H59" s="305">
        <v>8.9205000000000005</v>
      </c>
      <c r="I59" s="306">
        <v>11.52225</v>
      </c>
      <c r="J59" s="584"/>
      <c r="K59" s="583"/>
      <c r="L59" s="583"/>
    </row>
    <row r="60" spans="1:12" x14ac:dyDescent="0.35">
      <c r="A60" s="249" t="s">
        <v>122</v>
      </c>
      <c r="B60" s="287">
        <v>2067</v>
      </c>
      <c r="C60" s="287">
        <v>1139644</v>
      </c>
      <c r="D60" s="287">
        <v>5758</v>
      </c>
      <c r="E60" s="287">
        <v>3644038</v>
      </c>
      <c r="F60" s="296">
        <v>9.9450000000000003</v>
      </c>
      <c r="G60" s="299">
        <f t="shared" si="4"/>
        <v>4783682</v>
      </c>
      <c r="H60" s="303">
        <v>9.9450000000000003</v>
      </c>
      <c r="I60" s="304">
        <v>13.185</v>
      </c>
      <c r="J60" s="584"/>
      <c r="K60" s="583"/>
      <c r="L60" s="583"/>
    </row>
    <row r="61" spans="1:12" x14ac:dyDescent="0.35">
      <c r="A61" s="249" t="s">
        <v>123</v>
      </c>
      <c r="B61" s="287">
        <v>18</v>
      </c>
      <c r="C61" s="287">
        <v>44712</v>
      </c>
      <c r="D61" s="287">
        <v>145</v>
      </c>
      <c r="E61" s="287">
        <v>87799</v>
      </c>
      <c r="F61" s="296">
        <v>9.9450000000000003</v>
      </c>
      <c r="G61" s="299">
        <f t="shared" si="4"/>
        <v>132511</v>
      </c>
      <c r="H61" s="303">
        <v>9.9450000000000003</v>
      </c>
      <c r="I61" s="304">
        <v>13.185</v>
      </c>
      <c r="J61" s="584"/>
      <c r="K61" s="583"/>
      <c r="L61" s="583"/>
    </row>
    <row r="62" spans="1:12" x14ac:dyDescent="0.35">
      <c r="A62" s="249" t="s">
        <v>124</v>
      </c>
      <c r="B62" s="287">
        <v>1134</v>
      </c>
      <c r="C62" s="287">
        <v>209621</v>
      </c>
      <c r="D62" s="287">
        <v>3276</v>
      </c>
      <c r="E62" s="287">
        <v>617524</v>
      </c>
      <c r="F62" s="296">
        <v>9.9450000000000003</v>
      </c>
      <c r="G62" s="299">
        <f t="shared" si="4"/>
        <v>827145</v>
      </c>
      <c r="H62" s="303">
        <v>9.9450000000000003</v>
      </c>
      <c r="I62" s="304">
        <v>13.185</v>
      </c>
      <c r="J62" s="584"/>
      <c r="K62" s="583"/>
      <c r="L62" s="583"/>
    </row>
    <row r="63" spans="1:12" ht="15" thickBot="1" x14ac:dyDescent="0.4">
      <c r="A63" s="249" t="s">
        <v>125</v>
      </c>
      <c r="B63" s="287">
        <v>98</v>
      </c>
      <c r="C63" s="287">
        <v>439035.4</v>
      </c>
      <c r="D63" s="287">
        <v>1825</v>
      </c>
      <c r="E63" s="287">
        <v>1454879.6</v>
      </c>
      <c r="F63" s="296"/>
      <c r="G63" s="299">
        <f t="shared" si="4"/>
        <v>1893915</v>
      </c>
      <c r="H63" s="303">
        <v>5.8470000000000004</v>
      </c>
      <c r="I63" s="304">
        <v>6.5339999999999998</v>
      </c>
      <c r="J63" s="584"/>
      <c r="K63" s="583"/>
      <c r="L63" s="583"/>
    </row>
    <row r="64" spans="1:12" ht="15" thickBot="1" x14ac:dyDescent="0.4">
      <c r="A64" s="363" t="s">
        <v>126</v>
      </c>
      <c r="B64" s="364">
        <v>285</v>
      </c>
      <c r="C64" s="364">
        <v>1533846</v>
      </c>
      <c r="D64" s="364">
        <v>717</v>
      </c>
      <c r="E64" s="364">
        <v>5215914</v>
      </c>
      <c r="F64" s="365">
        <v>9.5640000000000001</v>
      </c>
      <c r="G64" s="366">
        <f t="shared" ref="G64:G74" si="5">C64+E64</f>
        <v>6749760</v>
      </c>
      <c r="H64" s="305">
        <v>9.5640000000000001</v>
      </c>
      <c r="I64" s="306">
        <v>9.645999999999999</v>
      </c>
      <c r="J64" s="584"/>
      <c r="K64" s="583"/>
      <c r="L64" s="583"/>
    </row>
    <row r="65" spans="1:12" x14ac:dyDescent="0.35">
      <c r="A65" s="249" t="s">
        <v>127</v>
      </c>
      <c r="B65" s="287">
        <v>285</v>
      </c>
      <c r="C65" s="287">
        <v>1533846</v>
      </c>
      <c r="D65" s="287">
        <v>715</v>
      </c>
      <c r="E65" s="287">
        <v>5198896</v>
      </c>
      <c r="F65" s="296">
        <v>9.5640000000000001</v>
      </c>
      <c r="G65" s="299">
        <f t="shared" si="5"/>
        <v>6732742</v>
      </c>
      <c r="H65" s="303">
        <v>9.5640000000000001</v>
      </c>
      <c r="I65" s="304">
        <v>9.645999999999999</v>
      </c>
      <c r="J65" s="584"/>
      <c r="K65" s="583"/>
      <c r="L65" s="583"/>
    </row>
    <row r="66" spans="1:12" ht="15" thickBot="1" x14ac:dyDescent="0.4">
      <c r="A66" s="249" t="s">
        <v>128</v>
      </c>
      <c r="B66" s="287">
        <v>0</v>
      </c>
      <c r="C66" s="287">
        <v>0</v>
      </c>
      <c r="D66" s="287">
        <v>2</v>
      </c>
      <c r="E66" s="287">
        <v>17018</v>
      </c>
      <c r="F66" s="296">
        <v>9.5640000000000001</v>
      </c>
      <c r="G66" s="299">
        <f t="shared" si="5"/>
        <v>17018</v>
      </c>
      <c r="H66" s="303">
        <v>9.5640000000000001</v>
      </c>
      <c r="I66" s="304">
        <v>9.645999999999999</v>
      </c>
      <c r="J66" s="584"/>
      <c r="K66" s="583"/>
      <c r="L66" s="583"/>
    </row>
    <row r="67" spans="1:12" ht="15" thickBot="1" x14ac:dyDescent="0.4">
      <c r="A67" s="363" t="s">
        <v>94</v>
      </c>
      <c r="B67" s="364">
        <v>301</v>
      </c>
      <c r="C67" s="364">
        <v>45762</v>
      </c>
      <c r="D67" s="364">
        <v>191</v>
      </c>
      <c r="E67" s="364">
        <v>77814</v>
      </c>
      <c r="F67" s="365"/>
      <c r="G67" s="366">
        <f t="shared" si="5"/>
        <v>123576</v>
      </c>
      <c r="H67" s="305">
        <v>9.3160000000000007</v>
      </c>
      <c r="I67" s="306">
        <v>9.1690000000000005</v>
      </c>
      <c r="J67" s="584"/>
      <c r="K67" s="583"/>
      <c r="L67" s="583"/>
    </row>
    <row r="68" spans="1:12" ht="15" thickBot="1" x14ac:dyDescent="0.4">
      <c r="A68" s="249" t="s">
        <v>120</v>
      </c>
      <c r="B68" s="287">
        <v>301</v>
      </c>
      <c r="C68" s="287">
        <v>45762</v>
      </c>
      <c r="D68" s="287">
        <v>191</v>
      </c>
      <c r="E68" s="287">
        <v>77814</v>
      </c>
      <c r="F68" s="296"/>
      <c r="G68" s="299">
        <f t="shared" si="5"/>
        <v>123576</v>
      </c>
      <c r="H68" s="303">
        <v>9.3160000000000007</v>
      </c>
      <c r="I68" s="304">
        <v>9.1690000000000005</v>
      </c>
      <c r="J68" s="584"/>
      <c r="K68" s="583"/>
      <c r="L68" s="583"/>
    </row>
    <row r="69" spans="1:12" ht="15" thickBot="1" x14ac:dyDescent="0.4">
      <c r="A69" s="488" t="s">
        <v>9</v>
      </c>
      <c r="B69" s="489">
        <v>481</v>
      </c>
      <c r="C69" s="489">
        <v>1158607.5</v>
      </c>
      <c r="D69" s="489">
        <v>146</v>
      </c>
      <c r="E69" s="489">
        <v>452182.9</v>
      </c>
      <c r="F69" s="491">
        <v>9.8698571428571409</v>
      </c>
      <c r="G69" s="492">
        <f t="shared" si="5"/>
        <v>1610790.4</v>
      </c>
      <c r="H69" s="384">
        <v>9.8698571428571427</v>
      </c>
      <c r="I69" s="385">
        <v>11.281714285714287</v>
      </c>
      <c r="J69" s="581">
        <f>G69/G2</f>
        <v>4.0184369453594301E-4</v>
      </c>
      <c r="K69" s="582">
        <f>F69/F2</f>
        <v>3.4934159104062618E-6</v>
      </c>
      <c r="L69" s="582">
        <f>E69/G69</f>
        <v>0.28072112920464393</v>
      </c>
    </row>
    <row r="70" spans="1:12" ht="15" thickBot="1" x14ac:dyDescent="0.4">
      <c r="A70" s="362" t="s">
        <v>121</v>
      </c>
      <c r="B70" s="364">
        <v>481</v>
      </c>
      <c r="C70" s="364">
        <v>1158607.5</v>
      </c>
      <c r="D70" s="364">
        <v>146</v>
      </c>
      <c r="E70" s="364">
        <v>452182.9</v>
      </c>
      <c r="F70" s="365">
        <v>9.857999999999997</v>
      </c>
      <c r="G70" s="366">
        <f t="shared" si="5"/>
        <v>1610790.4</v>
      </c>
      <c r="H70" s="301">
        <v>9.8580000000000005</v>
      </c>
      <c r="I70" s="302">
        <v>12.425000000000001</v>
      </c>
      <c r="J70" s="581"/>
      <c r="K70" s="582"/>
      <c r="L70" s="582"/>
    </row>
    <row r="71" spans="1:12" x14ac:dyDescent="0.35">
      <c r="A71" s="247" t="s">
        <v>122</v>
      </c>
      <c r="B71" s="282">
        <v>0</v>
      </c>
      <c r="C71" s="282">
        <v>0</v>
      </c>
      <c r="D71" s="282">
        <v>0</v>
      </c>
      <c r="E71" s="282">
        <v>0</v>
      </c>
      <c r="F71" s="294">
        <v>9.9450000000000003</v>
      </c>
      <c r="G71" s="309">
        <f t="shared" si="5"/>
        <v>0</v>
      </c>
      <c r="H71" s="310">
        <v>9.9450000000000003</v>
      </c>
      <c r="I71" s="386">
        <v>13.185</v>
      </c>
      <c r="J71" s="581"/>
      <c r="K71" s="582"/>
      <c r="L71" s="582"/>
    </row>
    <row r="72" spans="1:12" x14ac:dyDescent="0.35">
      <c r="A72" s="247" t="s">
        <v>123</v>
      </c>
      <c r="B72" s="282">
        <v>0</v>
      </c>
      <c r="C72" s="282">
        <v>0</v>
      </c>
      <c r="D72" s="282">
        <v>0</v>
      </c>
      <c r="E72" s="282">
        <v>0</v>
      </c>
      <c r="F72" s="294">
        <v>9.9450000000000003</v>
      </c>
      <c r="G72" s="309">
        <f t="shared" si="5"/>
        <v>0</v>
      </c>
      <c r="H72" s="310">
        <v>9.9450000000000003</v>
      </c>
      <c r="I72" s="386">
        <v>13.185</v>
      </c>
      <c r="J72" s="581"/>
      <c r="K72" s="582"/>
      <c r="L72" s="582"/>
    </row>
    <row r="73" spans="1:12" x14ac:dyDescent="0.35">
      <c r="A73" s="247" t="s">
        <v>124</v>
      </c>
      <c r="B73" s="282">
        <v>0</v>
      </c>
      <c r="C73" s="282">
        <v>0</v>
      </c>
      <c r="D73" s="282">
        <v>0</v>
      </c>
      <c r="E73" s="282">
        <v>0</v>
      </c>
      <c r="F73" s="294">
        <v>9.9450000000000003</v>
      </c>
      <c r="G73" s="309">
        <f t="shared" si="5"/>
        <v>0</v>
      </c>
      <c r="H73" s="310">
        <v>9.9450000000000003</v>
      </c>
      <c r="I73" s="386">
        <v>13.185</v>
      </c>
      <c r="J73" s="581"/>
      <c r="K73" s="582"/>
      <c r="L73" s="582"/>
    </row>
    <row r="74" spans="1:12" ht="15" thickBot="1" x14ac:dyDescent="0.4">
      <c r="A74" s="387" t="s">
        <v>125</v>
      </c>
      <c r="B74" s="388">
        <v>481</v>
      </c>
      <c r="C74" s="388">
        <v>1158607.5</v>
      </c>
      <c r="D74" s="388">
        <v>146</v>
      </c>
      <c r="E74" s="388">
        <v>452182.9</v>
      </c>
      <c r="F74" s="389">
        <v>9.5969999999999906</v>
      </c>
      <c r="G74" s="390">
        <f t="shared" si="5"/>
        <v>1610790.4</v>
      </c>
      <c r="H74" s="392">
        <v>9.5969999999999995</v>
      </c>
      <c r="I74" s="393">
        <v>10.145</v>
      </c>
      <c r="J74" s="581"/>
      <c r="K74" s="582"/>
      <c r="L74" s="582"/>
    </row>
    <row r="75" spans="1:12" x14ac:dyDescent="0.35">
      <c r="A75" s="2"/>
      <c r="B75" s="3"/>
      <c r="C75" s="3"/>
      <c r="D75" s="3"/>
      <c r="E75" s="3"/>
      <c r="F75" s="3"/>
      <c r="G75" s="3"/>
      <c r="H75" s="156"/>
      <c r="I75" s="156"/>
      <c r="J75" s="2"/>
      <c r="K75" s="2"/>
      <c r="L75" s="2"/>
    </row>
    <row r="76" spans="1:12" x14ac:dyDescent="0.35">
      <c r="A76" s="2"/>
      <c r="B76" s="3"/>
      <c r="C76" s="3"/>
      <c r="D76" s="3"/>
      <c r="E76" s="3"/>
      <c r="F76" s="3"/>
      <c r="G76" s="3"/>
      <c r="H76" s="156"/>
      <c r="I76" s="156"/>
      <c r="J76" s="2"/>
      <c r="K76" s="2"/>
      <c r="L76" s="2"/>
    </row>
    <row r="77" spans="1:12" x14ac:dyDescent="0.35">
      <c r="H77" s="156"/>
      <c r="I77" s="156"/>
    </row>
    <row r="78" spans="1:12" x14ac:dyDescent="0.35">
      <c r="H78" s="147"/>
      <c r="I78" s="147"/>
    </row>
    <row r="79" spans="1:12" x14ac:dyDescent="0.35">
      <c r="H79" s="147"/>
      <c r="I79" s="147"/>
    </row>
    <row r="80" spans="1:12" x14ac:dyDescent="0.35">
      <c r="H80" s="147"/>
      <c r="I80" s="147"/>
    </row>
    <row r="81" spans="8:9" x14ac:dyDescent="0.35">
      <c r="H81" s="147"/>
      <c r="I81" s="147"/>
    </row>
    <row r="82" spans="8:9" x14ac:dyDescent="0.35">
      <c r="H82" s="147"/>
      <c r="I82" s="147"/>
    </row>
    <row r="83" spans="8:9" x14ac:dyDescent="0.35">
      <c r="H83" s="147"/>
      <c r="I83" s="147"/>
    </row>
    <row r="84" spans="8:9" x14ac:dyDescent="0.35">
      <c r="H84" s="147"/>
      <c r="I84" s="147"/>
    </row>
  </sheetData>
  <mergeCells count="21">
    <mergeCell ref="J69:J74"/>
    <mergeCell ref="K69:K74"/>
    <mergeCell ref="L69:L74"/>
    <mergeCell ref="J47:J57"/>
    <mergeCell ref="K47:K57"/>
    <mergeCell ref="L47:L57"/>
    <mergeCell ref="J58:J68"/>
    <mergeCell ref="K58:K68"/>
    <mergeCell ref="L58:L68"/>
    <mergeCell ref="J25:J35"/>
    <mergeCell ref="K25:K35"/>
    <mergeCell ref="L25:L35"/>
    <mergeCell ref="J36:J46"/>
    <mergeCell ref="K36:K46"/>
    <mergeCell ref="L36:L46"/>
    <mergeCell ref="J3:J13"/>
    <mergeCell ref="K3:K13"/>
    <mergeCell ref="L3:L13"/>
    <mergeCell ref="J14:J24"/>
    <mergeCell ref="K14:K24"/>
    <mergeCell ref="L14:L24"/>
  </mergeCells>
  <pageMargins left="0.7" right="0.7" top="0.75" bottom="0.75" header="0.3" footer="0.3"/>
  <pageSetup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LAYOUT</vt:lpstr>
      <vt:lpstr>WEB_Layout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Annual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skosaifi</dc:creator>
  <cp:lastModifiedBy>Pisiewski, Karin (ENE)</cp:lastModifiedBy>
  <cp:lastPrinted>2020-03-27T13:14:54Z</cp:lastPrinted>
  <dcterms:created xsi:type="dcterms:W3CDTF">2012-11-15T20:56:02Z</dcterms:created>
  <dcterms:modified xsi:type="dcterms:W3CDTF">2020-03-27T13:15:43Z</dcterms:modified>
</cp:coreProperties>
</file>