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opes\Desktop\DOER\"/>
    </mc:Choice>
  </mc:AlternateContent>
  <xr:revisionPtr revIDLastSave="0" documentId="8_{B900F8DC-1EE5-47E4-93BF-14653A40F85F}" xr6:coauthVersionLast="46" xr6:coauthVersionMax="46" xr10:uidLastSave="{00000000-0000-0000-0000-000000000000}"/>
  <bookViews>
    <workbookView xWindow="-110" yWindow="-110" windowWidth="19420" windowHeight="10420" activeTab="12" xr2:uid="{00FEB3D9-BEEB-4D89-87B6-54FC2FF243A4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  <sheet name="Annual" sheetId="13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3" l="1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B34" i="13"/>
  <c r="C34" i="13"/>
  <c r="D34" i="13"/>
  <c r="E34" i="13"/>
  <c r="B35" i="13"/>
  <c r="C35" i="13"/>
  <c r="D35" i="13"/>
  <c r="E35" i="13"/>
  <c r="B36" i="13"/>
  <c r="C36" i="13"/>
  <c r="D36" i="13"/>
  <c r="E36" i="13"/>
  <c r="B37" i="13"/>
  <c r="C37" i="13"/>
  <c r="D37" i="13"/>
  <c r="E37" i="13"/>
  <c r="B38" i="13"/>
  <c r="C38" i="13"/>
  <c r="D38" i="13"/>
  <c r="E38" i="13"/>
  <c r="B39" i="13"/>
  <c r="C39" i="13"/>
  <c r="D39" i="13"/>
  <c r="E39" i="13"/>
  <c r="B40" i="13"/>
  <c r="C40" i="13"/>
  <c r="D40" i="13"/>
  <c r="E40" i="13"/>
  <c r="B41" i="13"/>
  <c r="C41" i="13"/>
  <c r="D41" i="13"/>
  <c r="E41" i="13"/>
  <c r="B42" i="13"/>
  <c r="C42" i="13"/>
  <c r="D42" i="13"/>
  <c r="E42" i="13"/>
  <c r="B43" i="13"/>
  <c r="C43" i="13"/>
  <c r="D43" i="13"/>
  <c r="E43" i="13"/>
  <c r="B44" i="13"/>
  <c r="C44" i="13"/>
  <c r="D44" i="13"/>
  <c r="E44" i="13"/>
  <c r="B45" i="13"/>
  <c r="C45" i="13"/>
  <c r="D45" i="13"/>
  <c r="E45" i="13"/>
  <c r="B46" i="13"/>
  <c r="C46" i="13"/>
  <c r="D46" i="13"/>
  <c r="E46" i="13"/>
  <c r="B47" i="13"/>
  <c r="C47" i="13"/>
  <c r="D47" i="13"/>
  <c r="E47" i="13"/>
  <c r="B48" i="13"/>
  <c r="C48" i="13"/>
  <c r="D48" i="13"/>
  <c r="E48" i="13"/>
  <c r="B49" i="13"/>
  <c r="C49" i="13"/>
  <c r="D49" i="13"/>
  <c r="E49" i="13"/>
  <c r="B50" i="13"/>
  <c r="C50" i="13"/>
  <c r="D50" i="13"/>
  <c r="E50" i="13"/>
  <c r="B51" i="13"/>
  <c r="C51" i="13"/>
  <c r="D51" i="13"/>
  <c r="E51" i="13"/>
  <c r="B52" i="13"/>
  <c r="C52" i="13"/>
  <c r="D52" i="13"/>
  <c r="E52" i="13"/>
  <c r="B53" i="13"/>
  <c r="C53" i="13"/>
  <c r="D53" i="13"/>
  <c r="E53" i="13"/>
  <c r="E14" i="13"/>
  <c r="C14" i="13"/>
  <c r="D14" i="13"/>
  <c r="B14" i="13"/>
  <c r="E13" i="13"/>
  <c r="C13" i="13"/>
  <c r="D13" i="13"/>
  <c r="B13" i="13"/>
  <c r="A12" i="13"/>
  <c r="K33" i="13" l="1"/>
  <c r="K27" i="13"/>
  <c r="K25" i="13"/>
  <c r="K23" i="13"/>
  <c r="B4" i="13"/>
  <c r="K21" i="13"/>
  <c r="K51" i="13"/>
  <c r="K49" i="13"/>
  <c r="K47" i="13"/>
  <c r="K43" i="13"/>
  <c r="F43" i="13"/>
  <c r="F41" i="13"/>
  <c r="F37" i="13"/>
  <c r="F27" i="13"/>
  <c r="F25" i="13"/>
  <c r="F23" i="13"/>
  <c r="F21" i="13"/>
  <c r="F19" i="13"/>
  <c r="F17" i="13"/>
  <c r="F15" i="13"/>
  <c r="L14" i="13"/>
  <c r="F52" i="13"/>
  <c r="F50" i="13"/>
  <c r="F48" i="13"/>
  <c r="F44" i="13"/>
  <c r="F42" i="13"/>
  <c r="F40" i="13"/>
  <c r="F38" i="13"/>
  <c r="F36" i="13"/>
  <c r="F34" i="13"/>
  <c r="F32" i="13"/>
  <c r="F28" i="13"/>
  <c r="F26" i="13"/>
  <c r="F24" i="13"/>
  <c r="F22" i="13"/>
  <c r="F20" i="13"/>
  <c r="F18" i="13"/>
  <c r="F16" i="13"/>
  <c r="L26" i="13"/>
  <c r="L22" i="13"/>
  <c r="F53" i="13"/>
  <c r="L42" i="13"/>
  <c r="L34" i="13"/>
  <c r="F46" i="13"/>
  <c r="F30" i="13"/>
  <c r="H5" i="13" s="1"/>
  <c r="G31" i="13"/>
  <c r="G25" i="13"/>
  <c r="G51" i="13"/>
  <c r="L49" i="13"/>
  <c r="L47" i="13"/>
  <c r="L45" i="13"/>
  <c r="L43" i="13"/>
  <c r="L41" i="13"/>
  <c r="L39" i="13"/>
  <c r="L37" i="13"/>
  <c r="L35" i="13"/>
  <c r="L31" i="13"/>
  <c r="L21" i="13"/>
  <c r="L19" i="13"/>
  <c r="L15" i="13"/>
  <c r="K13" i="13"/>
  <c r="K35" i="13"/>
  <c r="B5" i="13"/>
  <c r="L50" i="13"/>
  <c r="K14" i="13"/>
  <c r="K50" i="13"/>
  <c r="K48" i="13"/>
  <c r="K46" i="13"/>
  <c r="K44" i="13"/>
  <c r="K34" i="13"/>
  <c r="K32" i="13"/>
  <c r="K30" i="13"/>
  <c r="K28" i="13"/>
  <c r="K26" i="13"/>
  <c r="K24" i="13"/>
  <c r="K22" i="13"/>
  <c r="K20" i="13"/>
  <c r="K18" i="13"/>
  <c r="K39" i="13"/>
  <c r="T5" i="13"/>
  <c r="K42" i="13"/>
  <c r="K40" i="13"/>
  <c r="K38" i="13"/>
  <c r="K36" i="13"/>
  <c r="K5" i="13"/>
  <c r="Q5" i="13"/>
  <c r="I4" i="13"/>
  <c r="J4" i="13" s="1"/>
  <c r="U5" i="13"/>
  <c r="G22" i="13"/>
  <c r="J22" i="13" s="1"/>
  <c r="K4" i="13"/>
  <c r="Q4" i="13"/>
  <c r="H4" i="13"/>
  <c r="U4" i="13"/>
  <c r="V4" i="13" s="1"/>
  <c r="L13" i="13"/>
  <c r="G53" i="13"/>
  <c r="G45" i="13"/>
  <c r="J45" i="13" s="1"/>
  <c r="G41" i="13"/>
  <c r="G37" i="13"/>
  <c r="F5" i="13"/>
  <c r="G5" i="13" s="1"/>
  <c r="G29" i="13"/>
  <c r="G19" i="13"/>
  <c r="K17" i="13"/>
  <c r="G15" i="13"/>
  <c r="G35" i="13"/>
  <c r="G26" i="13"/>
  <c r="G21" i="13"/>
  <c r="F51" i="13"/>
  <c r="F49" i="13"/>
  <c r="F47" i="13"/>
  <c r="F45" i="13"/>
  <c r="F39" i="13"/>
  <c r="F35" i="13"/>
  <c r="F33" i="13"/>
  <c r="F31" i="13"/>
  <c r="F29" i="13"/>
  <c r="T4" i="13"/>
  <c r="N4" i="13"/>
  <c r="E4" i="13"/>
  <c r="N5" i="13"/>
  <c r="G52" i="13"/>
  <c r="G50" i="13"/>
  <c r="G48" i="13"/>
  <c r="G46" i="13"/>
  <c r="G44" i="13"/>
  <c r="G42" i="13"/>
  <c r="G40" i="13"/>
  <c r="G38" i="13"/>
  <c r="J38" i="13" s="1"/>
  <c r="G36" i="13"/>
  <c r="G34" i="13"/>
  <c r="G32" i="13"/>
  <c r="G20" i="13"/>
  <c r="G18" i="13"/>
  <c r="G16" i="13"/>
  <c r="L18" i="13"/>
  <c r="C5" i="13"/>
  <c r="D5" i="13" s="1"/>
  <c r="L5" i="13"/>
  <c r="M5" i="13" s="1"/>
  <c r="O5" i="13"/>
  <c r="P5" i="13" s="1"/>
  <c r="R5" i="13"/>
  <c r="S5" i="13" s="1"/>
  <c r="G47" i="13"/>
  <c r="K45" i="13"/>
  <c r="G17" i="13"/>
  <c r="G27" i="13"/>
  <c r="G43" i="13"/>
  <c r="G30" i="13"/>
  <c r="G24" i="13"/>
  <c r="K19" i="13"/>
  <c r="L40" i="13"/>
  <c r="L48" i="13"/>
  <c r="C4" i="13"/>
  <c r="L4" i="13"/>
  <c r="M4" i="13" s="1"/>
  <c r="O4" i="13"/>
  <c r="R4" i="13"/>
  <c r="S4" i="13" s="1"/>
  <c r="K15" i="13"/>
  <c r="K37" i="13"/>
  <c r="G23" i="13"/>
  <c r="G33" i="13"/>
  <c r="G49" i="13"/>
  <c r="K16" i="13"/>
  <c r="K29" i="13"/>
  <c r="L51" i="13"/>
  <c r="E5" i="13"/>
  <c r="K31" i="13"/>
  <c r="G39" i="13"/>
  <c r="L38" i="13"/>
  <c r="K41" i="13"/>
  <c r="L46" i="13"/>
  <c r="F13" i="13"/>
  <c r="F4" i="13"/>
  <c r="G4" i="13" s="1"/>
  <c r="L20" i="13"/>
  <c r="L30" i="13"/>
  <c r="L36" i="13"/>
  <c r="L44" i="13"/>
  <c r="G28" i="13"/>
  <c r="G14" i="13"/>
  <c r="J14" i="13" s="1"/>
  <c r="F14" i="13"/>
  <c r="G13" i="13"/>
  <c r="M46" i="13" l="1"/>
  <c r="M25" i="13"/>
  <c r="M17" i="13"/>
  <c r="M18" i="13"/>
  <c r="M21" i="13"/>
  <c r="J52" i="13"/>
  <c r="M26" i="13"/>
  <c r="M43" i="13"/>
  <c r="M34" i="13"/>
  <c r="M37" i="13"/>
  <c r="M36" i="13"/>
  <c r="M41" i="13"/>
  <c r="M15" i="13"/>
  <c r="M27" i="13"/>
  <c r="M16" i="13"/>
  <c r="M28" i="13"/>
  <c r="M23" i="13"/>
  <c r="M50" i="13"/>
  <c r="M19" i="13"/>
  <c r="M32" i="13"/>
  <c r="M48" i="13"/>
  <c r="M40" i="13"/>
  <c r="M44" i="13"/>
  <c r="M24" i="13"/>
  <c r="M42" i="13"/>
  <c r="M20" i="13"/>
  <c r="I30" i="13"/>
  <c r="M31" i="13"/>
  <c r="M22" i="13"/>
  <c r="M39" i="13"/>
  <c r="K6" i="13"/>
  <c r="H45" i="13"/>
  <c r="I14" i="13"/>
  <c r="M51" i="13"/>
  <c r="B6" i="13"/>
  <c r="E6" i="13"/>
  <c r="N6" i="13"/>
  <c r="T6" i="13"/>
  <c r="H30" i="13"/>
  <c r="Q6" i="13"/>
  <c r="I52" i="13"/>
  <c r="M45" i="13"/>
  <c r="J13" i="13"/>
  <c r="M29" i="13"/>
  <c r="H52" i="13"/>
  <c r="M47" i="13"/>
  <c r="J30" i="13"/>
  <c r="M49" i="13"/>
  <c r="M33" i="13"/>
  <c r="M35" i="13"/>
  <c r="H14" i="13"/>
  <c r="U6" i="13"/>
  <c r="V5" i="13"/>
  <c r="V6" i="13" s="1"/>
  <c r="M13" i="13"/>
  <c r="H38" i="13"/>
  <c r="H6" i="13"/>
  <c r="L6" i="13"/>
  <c r="M38" i="13"/>
  <c r="S6" i="13"/>
  <c r="M30" i="13"/>
  <c r="I5" i="13"/>
  <c r="J5" i="13" s="1"/>
  <c r="J6" i="13" s="1"/>
  <c r="O6" i="13"/>
  <c r="P4" i="13"/>
  <c r="P6" i="13" s="1"/>
  <c r="F6" i="13"/>
  <c r="G6" i="13" s="1"/>
  <c r="M6" i="13"/>
  <c r="I45" i="13"/>
  <c r="M14" i="13"/>
  <c r="D4" i="13"/>
  <c r="C6" i="13"/>
  <c r="D6" i="13" s="1"/>
  <c r="I22" i="13"/>
  <c r="H22" i="13"/>
  <c r="I38" i="13"/>
  <c r="R6" i="13"/>
  <c r="H13" i="13" l="1"/>
  <c r="I13" i="13"/>
  <c r="I6" i="13"/>
  <c r="A1" i="2" l="1"/>
  <c r="A1" i="12"/>
  <c r="A1" i="11"/>
  <c r="A1" i="10"/>
  <c r="A1" i="9"/>
  <c r="A1" i="8"/>
  <c r="A1" i="7"/>
  <c r="A1" i="6"/>
  <c r="A1" i="5"/>
  <c r="A1" i="4"/>
  <c r="A1" i="3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J34" i="12" s="1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J27" i="12" s="1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8" i="12"/>
  <c r="F18" i="12"/>
  <c r="G17" i="12"/>
  <c r="F17" i="12"/>
  <c r="G16" i="12"/>
  <c r="F16" i="12"/>
  <c r="G15" i="12"/>
  <c r="F15" i="12"/>
  <c r="G14" i="12"/>
  <c r="F14" i="12"/>
  <c r="G13" i="12"/>
  <c r="F13" i="12"/>
  <c r="G12" i="12"/>
  <c r="F12" i="12"/>
  <c r="G11" i="12"/>
  <c r="J11" i="12" s="1"/>
  <c r="F11" i="12"/>
  <c r="G10" i="12"/>
  <c r="F10" i="12"/>
  <c r="G9" i="12"/>
  <c r="F9" i="12"/>
  <c r="G8" i="12"/>
  <c r="F8" i="12"/>
  <c r="G7" i="12"/>
  <c r="F7" i="12"/>
  <c r="G6" i="12"/>
  <c r="F6" i="12"/>
  <c r="G5" i="12"/>
  <c r="F5" i="12"/>
  <c r="G4" i="12"/>
  <c r="F4" i="12"/>
  <c r="G3" i="12"/>
  <c r="J3" i="12" s="1"/>
  <c r="F3" i="12"/>
  <c r="G2" i="12"/>
  <c r="F2" i="12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J34" i="11" s="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J27" i="11" s="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9" i="11"/>
  <c r="J19" i="11" s="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J11" i="11" s="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G4" i="11"/>
  <c r="F4" i="11"/>
  <c r="G3" i="11"/>
  <c r="J3" i="11" s="1"/>
  <c r="F3" i="11"/>
  <c r="G2" i="11"/>
  <c r="F2" i="11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J34" i="10" s="1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J27" i="10" s="1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J19" i="10" s="1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J11" i="10" s="1"/>
  <c r="F11" i="10"/>
  <c r="G10" i="10"/>
  <c r="F10" i="10"/>
  <c r="G9" i="10"/>
  <c r="F9" i="10"/>
  <c r="G8" i="10"/>
  <c r="F8" i="10"/>
  <c r="G7" i="10"/>
  <c r="F7" i="10"/>
  <c r="G6" i="10"/>
  <c r="F6" i="10"/>
  <c r="G5" i="10"/>
  <c r="F5" i="10"/>
  <c r="G4" i="10"/>
  <c r="F4" i="10"/>
  <c r="G3" i="10"/>
  <c r="F3" i="10"/>
  <c r="G2" i="10"/>
  <c r="F2" i="10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J34" i="9" s="1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J27" i="9" s="1"/>
  <c r="F27" i="9"/>
  <c r="G26" i="9"/>
  <c r="F26" i="9"/>
  <c r="G25" i="9"/>
  <c r="F25" i="9"/>
  <c r="G24" i="9"/>
  <c r="F24" i="9"/>
  <c r="G23" i="9"/>
  <c r="F23" i="9"/>
  <c r="G22" i="9"/>
  <c r="F22" i="9"/>
  <c r="G21" i="9"/>
  <c r="F21" i="9"/>
  <c r="G20" i="9"/>
  <c r="F20" i="9"/>
  <c r="G19" i="9"/>
  <c r="J19" i="9" s="1"/>
  <c r="F19" i="9"/>
  <c r="G18" i="9"/>
  <c r="F18" i="9"/>
  <c r="G17" i="9"/>
  <c r="F17" i="9"/>
  <c r="G16" i="9"/>
  <c r="F16" i="9"/>
  <c r="G15" i="9"/>
  <c r="F15" i="9"/>
  <c r="G14" i="9"/>
  <c r="F14" i="9"/>
  <c r="G13" i="9"/>
  <c r="F13" i="9"/>
  <c r="G12" i="9"/>
  <c r="F12" i="9"/>
  <c r="G11" i="9"/>
  <c r="J11" i="9" s="1"/>
  <c r="F11" i="9"/>
  <c r="G10" i="9"/>
  <c r="F10" i="9"/>
  <c r="G9" i="9"/>
  <c r="F9" i="9"/>
  <c r="G8" i="9"/>
  <c r="F8" i="9"/>
  <c r="G7" i="9"/>
  <c r="F7" i="9"/>
  <c r="G6" i="9"/>
  <c r="F6" i="9"/>
  <c r="G5" i="9"/>
  <c r="F5" i="9"/>
  <c r="G4" i="9"/>
  <c r="F4" i="9"/>
  <c r="G3" i="9"/>
  <c r="F3" i="9"/>
  <c r="G2" i="9"/>
  <c r="J2" i="9" s="1"/>
  <c r="F2" i="9"/>
  <c r="G42" i="8"/>
  <c r="F42" i="8"/>
  <c r="G41" i="8"/>
  <c r="F41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30" i="8"/>
  <c r="F30" i="8"/>
  <c r="G29" i="8"/>
  <c r="F29" i="8"/>
  <c r="G28" i="8"/>
  <c r="F28" i="8"/>
  <c r="G27" i="8"/>
  <c r="J27" i="8" s="1"/>
  <c r="F27" i="8"/>
  <c r="G26" i="8"/>
  <c r="F26" i="8"/>
  <c r="G25" i="8"/>
  <c r="F25" i="8"/>
  <c r="G24" i="8"/>
  <c r="F24" i="8"/>
  <c r="G23" i="8"/>
  <c r="F23" i="8"/>
  <c r="G22" i="8"/>
  <c r="F22" i="8"/>
  <c r="G21" i="8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5" i="8"/>
  <c r="F5" i="8"/>
  <c r="G4" i="8"/>
  <c r="F4" i="8"/>
  <c r="G3" i="8"/>
  <c r="J3" i="8" s="1"/>
  <c r="F3" i="8"/>
  <c r="G2" i="8"/>
  <c r="J2" i="8" s="1"/>
  <c r="F2" i="8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J34" i="7" s="1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3" i="7"/>
  <c r="F23" i="7"/>
  <c r="G22" i="7"/>
  <c r="F22" i="7"/>
  <c r="G21" i="7"/>
  <c r="F21" i="7"/>
  <c r="G20" i="7"/>
  <c r="F20" i="7"/>
  <c r="G19" i="7"/>
  <c r="J19" i="7" s="1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J11" i="7" s="1"/>
  <c r="F11" i="7"/>
  <c r="G10" i="7"/>
  <c r="F10" i="7"/>
  <c r="G9" i="7"/>
  <c r="F9" i="7"/>
  <c r="G8" i="7"/>
  <c r="F8" i="7"/>
  <c r="G7" i="7"/>
  <c r="F7" i="7"/>
  <c r="G6" i="7"/>
  <c r="F6" i="7"/>
  <c r="G5" i="7"/>
  <c r="F5" i="7"/>
  <c r="G4" i="7"/>
  <c r="F4" i="7"/>
  <c r="G3" i="7"/>
  <c r="J3" i="7" s="1"/>
  <c r="F3" i="7"/>
  <c r="G2" i="7"/>
  <c r="H34" i="7" s="1"/>
  <c r="F2" i="7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J34" i="6" s="1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J19" i="6" s="1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J11" i="6" s="1"/>
  <c r="F11" i="6"/>
  <c r="G10" i="6"/>
  <c r="F10" i="6"/>
  <c r="G9" i="6"/>
  <c r="F9" i="6"/>
  <c r="G8" i="6"/>
  <c r="F8" i="6"/>
  <c r="G7" i="6"/>
  <c r="F7" i="6"/>
  <c r="G6" i="6"/>
  <c r="F6" i="6"/>
  <c r="G5" i="6"/>
  <c r="F5" i="6"/>
  <c r="G4" i="6"/>
  <c r="F4" i="6"/>
  <c r="G3" i="6"/>
  <c r="F3" i="6"/>
  <c r="G2" i="6"/>
  <c r="J2" i="6" s="1"/>
  <c r="F2" i="6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J34" i="5" s="1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J27" i="5" s="1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J19" i="5" s="1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G4" i="5"/>
  <c r="F4" i="5"/>
  <c r="G3" i="5"/>
  <c r="J3" i="5" s="1"/>
  <c r="F3" i="5"/>
  <c r="G2" i="5"/>
  <c r="F2" i="5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J27" i="4" s="1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J19" i="4" s="1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  <c r="G3" i="4"/>
  <c r="J3" i="4" s="1"/>
  <c r="F3" i="4"/>
  <c r="G2" i="4"/>
  <c r="F2" i="4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J27" i="3" s="1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J11" i="3" s="1"/>
  <c r="F11" i="3"/>
  <c r="G10" i="3"/>
  <c r="F10" i="3"/>
  <c r="G9" i="3"/>
  <c r="F9" i="3"/>
  <c r="G8" i="3"/>
  <c r="F8" i="3"/>
  <c r="G7" i="3"/>
  <c r="F7" i="3"/>
  <c r="G6" i="3"/>
  <c r="F6" i="3"/>
  <c r="G5" i="3"/>
  <c r="F5" i="3"/>
  <c r="G4" i="3"/>
  <c r="F4" i="3"/>
  <c r="G3" i="3"/>
  <c r="J3" i="3" s="1"/>
  <c r="F3" i="3"/>
  <c r="G2" i="3"/>
  <c r="J2" i="3" s="1"/>
  <c r="F2" i="3"/>
  <c r="I34" i="3" s="1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J34" i="2" s="1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J19" i="2" s="1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J11" i="2" s="1"/>
  <c r="F11" i="2"/>
  <c r="G10" i="2"/>
  <c r="F10" i="2"/>
  <c r="G9" i="2"/>
  <c r="F9" i="2"/>
  <c r="G8" i="2"/>
  <c r="F8" i="2"/>
  <c r="G7" i="2"/>
  <c r="F7" i="2"/>
  <c r="G6" i="2"/>
  <c r="F6" i="2"/>
  <c r="G5" i="2"/>
  <c r="F5" i="2"/>
  <c r="G4" i="2"/>
  <c r="F4" i="2"/>
  <c r="G3" i="2"/>
  <c r="J3" i="2" s="1"/>
  <c r="F3" i="2"/>
  <c r="G2" i="2"/>
  <c r="J2" i="2" s="1"/>
  <c r="F2" i="2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J34" i="1" s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J27" i="1" s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J19" i="1" s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J11" i="1" s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  <c r="I34" i="1" s="1"/>
  <c r="H27" i="10" l="1"/>
  <c r="I3" i="9"/>
  <c r="J41" i="6"/>
  <c r="I41" i="8"/>
  <c r="J41" i="9"/>
  <c r="J41" i="7"/>
  <c r="J41" i="5"/>
  <c r="H3" i="5"/>
  <c r="J41" i="3"/>
  <c r="J41" i="11"/>
  <c r="H34" i="11"/>
  <c r="H3" i="8"/>
  <c r="H11" i="7"/>
  <c r="I11" i="7"/>
  <c r="J41" i="2"/>
  <c r="H41" i="12"/>
  <c r="J41" i="12"/>
  <c r="I11" i="6"/>
  <c r="I19" i="6"/>
  <c r="I27" i="6"/>
  <c r="H11" i="8"/>
  <c r="I27" i="12"/>
  <c r="H3" i="6"/>
  <c r="I27" i="10"/>
  <c r="H27" i="2"/>
  <c r="H19" i="12"/>
  <c r="I41" i="12"/>
  <c r="I41" i="11"/>
  <c r="H27" i="9"/>
  <c r="H41" i="9"/>
  <c r="J41" i="8"/>
  <c r="H34" i="8"/>
  <c r="I11" i="8"/>
  <c r="I34" i="7"/>
  <c r="H41" i="7"/>
  <c r="I19" i="7"/>
  <c r="I19" i="5"/>
  <c r="I27" i="5"/>
  <c r="I34" i="4"/>
  <c r="I3" i="4"/>
  <c r="I11" i="4"/>
  <c r="I41" i="4"/>
  <c r="H41" i="3"/>
  <c r="H34" i="3"/>
  <c r="H11" i="3"/>
  <c r="H19" i="3"/>
  <c r="H3" i="2"/>
  <c r="I27" i="2"/>
  <c r="I3" i="12"/>
  <c r="J19" i="12"/>
  <c r="H3" i="12"/>
  <c r="I34" i="12"/>
  <c r="J2" i="12"/>
  <c r="I11" i="12"/>
  <c r="I19" i="12"/>
  <c r="H34" i="12"/>
  <c r="I3" i="11"/>
  <c r="I11" i="11"/>
  <c r="I19" i="11"/>
  <c r="I34" i="11"/>
  <c r="H11" i="11"/>
  <c r="I27" i="11"/>
  <c r="H27" i="11"/>
  <c r="H41" i="11"/>
  <c r="I3" i="10"/>
  <c r="I34" i="10"/>
  <c r="J41" i="10"/>
  <c r="H3" i="10"/>
  <c r="I11" i="10"/>
  <c r="I19" i="10"/>
  <c r="H41" i="10"/>
  <c r="J3" i="10"/>
  <c r="I41" i="10"/>
  <c r="I11" i="9"/>
  <c r="I34" i="9"/>
  <c r="H3" i="9"/>
  <c r="H11" i="9"/>
  <c r="I19" i="9"/>
  <c r="I27" i="9"/>
  <c r="I41" i="9"/>
  <c r="H19" i="8"/>
  <c r="I27" i="8"/>
  <c r="J34" i="8"/>
  <c r="I19" i="8"/>
  <c r="I3" i="8"/>
  <c r="J19" i="8"/>
  <c r="I34" i="8"/>
  <c r="H41" i="8"/>
  <c r="I41" i="7"/>
  <c r="I27" i="7"/>
  <c r="I3" i="7"/>
  <c r="H27" i="7"/>
  <c r="J27" i="7"/>
  <c r="J3" i="6"/>
  <c r="H27" i="6"/>
  <c r="I41" i="6"/>
  <c r="H41" i="6"/>
  <c r="I3" i="6"/>
  <c r="I34" i="6"/>
  <c r="H11" i="5"/>
  <c r="J2" i="5"/>
  <c r="J11" i="5"/>
  <c r="I41" i="5"/>
  <c r="H27" i="5"/>
  <c r="H41" i="5"/>
  <c r="I3" i="5"/>
  <c r="I11" i="5"/>
  <c r="I34" i="5"/>
  <c r="H3" i="4"/>
  <c r="H11" i="4"/>
  <c r="I19" i="4"/>
  <c r="H34" i="4"/>
  <c r="H41" i="4"/>
  <c r="H19" i="4"/>
  <c r="I27" i="4"/>
  <c r="J34" i="4"/>
  <c r="J41" i="4"/>
  <c r="I27" i="3"/>
  <c r="I19" i="3"/>
  <c r="H27" i="3"/>
  <c r="I3" i="3"/>
  <c r="I11" i="3"/>
  <c r="I41" i="3"/>
  <c r="H41" i="2"/>
  <c r="I41" i="2"/>
  <c r="I3" i="2"/>
  <c r="I34" i="2"/>
  <c r="I11" i="2"/>
  <c r="I19" i="2"/>
  <c r="H41" i="1"/>
  <c r="H11" i="1"/>
  <c r="I11" i="1"/>
  <c r="H3" i="1"/>
  <c r="I27" i="1"/>
  <c r="J41" i="1"/>
  <c r="J2" i="1"/>
  <c r="H27" i="1"/>
  <c r="I41" i="1"/>
  <c r="H19" i="2"/>
  <c r="H34" i="10"/>
  <c r="J3" i="1"/>
  <c r="H19" i="1"/>
  <c r="H34" i="1"/>
  <c r="H11" i="2"/>
  <c r="J27" i="2"/>
  <c r="H3" i="3"/>
  <c r="J19" i="3"/>
  <c r="J34" i="3"/>
  <c r="J2" i="4"/>
  <c r="J11" i="4"/>
  <c r="H27" i="4"/>
  <c r="H19" i="5"/>
  <c r="H34" i="5"/>
  <c r="H11" i="6"/>
  <c r="J27" i="6"/>
  <c r="H3" i="7"/>
  <c r="J11" i="8"/>
  <c r="H27" i="8"/>
  <c r="J3" i="9"/>
  <c r="H19" i="9"/>
  <c r="H34" i="9"/>
  <c r="H11" i="10"/>
  <c r="H3" i="11"/>
  <c r="H27" i="12"/>
  <c r="I3" i="1"/>
  <c r="H34" i="2"/>
  <c r="H34" i="6"/>
  <c r="H19" i="10"/>
  <c r="I19" i="1"/>
  <c r="J2" i="7"/>
  <c r="J2" i="11"/>
  <c r="H19" i="6"/>
  <c r="H19" i="7"/>
  <c r="J2" i="10"/>
  <c r="H19" i="11"/>
  <c r="H11" i="12"/>
  <c r="I2" i="9" l="1"/>
  <c r="I2" i="4"/>
  <c r="I2" i="3"/>
  <c r="H2" i="4"/>
  <c r="I2" i="2"/>
  <c r="I2" i="12"/>
  <c r="H2" i="12"/>
  <c r="I2" i="7"/>
  <c r="I2" i="6"/>
  <c r="H2" i="5"/>
  <c r="I2" i="5"/>
  <c r="H2" i="2"/>
  <c r="I2" i="11"/>
  <c r="H2" i="10"/>
  <c r="I2" i="10"/>
  <c r="H2" i="9"/>
  <c r="H2" i="8"/>
  <c r="I2" i="8"/>
  <c r="H2" i="6"/>
  <c r="H2" i="3"/>
  <c r="I2" i="1"/>
  <c r="H2" i="1"/>
  <c r="H2" i="7"/>
  <c r="H2" i="11"/>
</calcChain>
</file>

<file path=xl/sharedStrings.xml><?xml version="1.0" encoding="utf-8"?>
<sst xmlns="http://schemas.openxmlformats.org/spreadsheetml/2006/main" count="685" uniqueCount="54">
  <si>
    <t>LDC # Sales Customers</t>
  </si>
  <si>
    <t>LDC  THERMS (Volume)</t>
  </si>
  <si>
    <t>CS # Sales Customer</t>
  </si>
  <si>
    <t>CS THERMS (Volume)</t>
  </si>
  <si>
    <t>Total  Gas Customer Counts</t>
  </si>
  <si>
    <t>Total Therms</t>
  </si>
  <si>
    <t>% of classs Therms</t>
  </si>
  <si>
    <t>% of Customers</t>
  </si>
  <si>
    <t>Competitive Supply (CS) Rate Class Load ( in %) Therms</t>
  </si>
  <si>
    <t>January</t>
  </si>
  <si>
    <t>R</t>
  </si>
  <si>
    <t>Berkshire</t>
  </si>
  <si>
    <t>Blackstone</t>
  </si>
  <si>
    <t>Columbia Gas</t>
  </si>
  <si>
    <t>EverSource</t>
  </si>
  <si>
    <t>Liberty</t>
  </si>
  <si>
    <t>NGrid</t>
  </si>
  <si>
    <t>Unitil</t>
  </si>
  <si>
    <t>R-LI</t>
  </si>
  <si>
    <t>Small C&amp;I</t>
  </si>
  <si>
    <t>Medium C&amp;I</t>
  </si>
  <si>
    <t>Large C&amp;I</t>
  </si>
  <si>
    <t>OutLight</t>
  </si>
  <si>
    <t>CG  # Sales Customer</t>
  </si>
  <si>
    <t>CG THERMS (Volume)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</si>
  <si>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</si>
  <si>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</si>
  <si>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</si>
  <si>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</si>
  <si>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</si>
  <si>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</si>
  <si>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</si>
  <si>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</si>
  <si>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</si>
  <si>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</si>
  <si>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</si>
  <si>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10 Therms= 1 MMBTU</t>
  </si>
  <si>
    <t>Bay State</t>
  </si>
  <si>
    <t>NGRID</t>
  </si>
  <si>
    <t>Eversource</t>
  </si>
  <si>
    <t>Customer 
Count</t>
  </si>
  <si>
    <t>Therms</t>
  </si>
  <si>
    <t>MMBTU</t>
  </si>
  <si>
    <t>Customer
 Count</t>
  </si>
  <si>
    <t>Total Residential</t>
  </si>
  <si>
    <t xml:space="preserve">Total C&amp; I </t>
  </si>
  <si>
    <t>Total</t>
  </si>
  <si>
    <t>LDC Usage/         Customer</t>
  </si>
  <si>
    <t>Tot Usage/         Customer</t>
  </si>
  <si>
    <t>Annual</t>
  </si>
  <si>
    <t xml:space="preserve">Small C&amp;I </t>
  </si>
  <si>
    <t xml:space="preserve">Medium C&amp;I </t>
  </si>
  <si>
    <t>CS  # Sales Customer</t>
  </si>
  <si>
    <t>CS Usage/        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</si>
</sst>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%"/>
    <numFmt numFmtId="166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2" borderId="1" xfId="0" applyFont="1" applyFill="1" applyBorder="1" applyAlignment="1">
      <alignment horizontal="left" wrapText="1"/>
    </xf>
    <xf numFmtId="3" fontId="3" fillId="2" borderId="2" xfId="0" applyNumberFormat="1" applyFont="1" applyFill="1" applyBorder="1" applyAlignment="1">
      <alignment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3" fontId="2" fillId="0" borderId="8" xfId="0" applyNumberFormat="1" applyFon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2" fillId="2" borderId="10" xfId="0" applyFont="1" applyFill="1" applyBorder="1" applyAlignment="1">
      <alignment horizontal="left" indent="1"/>
    </xf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0" fontId="0" fillId="0" borderId="15" xfId="0" applyBorder="1" applyAlignment="1">
      <alignment horizontal="left" indent="2"/>
    </xf>
    <xf numFmtId="3" fontId="0" fillId="0" borderId="0" xfId="0" applyNumberFormat="1"/>
    <xf numFmtId="3" fontId="0" fillId="0" borderId="1" xfId="0" applyNumberFormat="1" applyBorder="1"/>
    <xf numFmtId="164" fontId="0" fillId="0" borderId="0" xfId="0" applyNumberFormat="1"/>
    <xf numFmtId="0" fontId="0" fillId="0" borderId="17" xfId="0" applyBorder="1" applyAlignment="1">
      <alignment horizontal="left" indent="2"/>
    </xf>
    <xf numFmtId="3" fontId="0" fillId="0" borderId="18" xfId="0" applyNumberFormat="1" applyBorder="1"/>
    <xf numFmtId="3" fontId="0" fillId="0" borderId="19" xfId="0" applyNumberFormat="1" applyBorder="1"/>
    <xf numFmtId="3" fontId="2" fillId="2" borderId="12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wrapText="1"/>
    </xf>
    <xf numFmtId="3" fontId="4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wrapText="1"/>
    </xf>
    <xf numFmtId="0" fontId="2" fillId="3" borderId="10" xfId="0" applyFont="1" applyFill="1" applyBorder="1" applyAlignment="1">
      <alignment horizontal="left" indent="1"/>
    </xf>
    <xf numFmtId="3" fontId="2" fillId="3" borderId="11" xfId="0" applyNumberFormat="1" applyFont="1" applyFill="1" applyBorder="1"/>
    <xf numFmtId="3" fontId="2" fillId="3" borderId="12" xfId="0" applyNumberFormat="1" applyFont="1" applyFill="1" applyBorder="1"/>
    <xf numFmtId="3" fontId="2" fillId="3" borderId="12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3" fontId="3" fillId="4" borderId="2" xfId="0" applyNumberFormat="1" applyFont="1" applyFill="1" applyBorder="1" applyAlignment="1">
      <alignment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wrapText="1"/>
    </xf>
    <xf numFmtId="0" fontId="1" fillId="4" borderId="10" xfId="0" applyFont="1" applyFill="1" applyBorder="1" applyAlignment="1">
      <alignment horizontal="left" indent="1"/>
    </xf>
    <xf numFmtId="3" fontId="1" fillId="4" borderId="11" xfId="0" applyNumberFormat="1" applyFont="1" applyFill="1" applyBorder="1"/>
    <xf numFmtId="3" fontId="1" fillId="4" borderId="12" xfId="0" applyNumberFormat="1" applyFont="1" applyFill="1" applyBorder="1"/>
    <xf numFmtId="3" fontId="1" fillId="4" borderId="12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3" fontId="3" fillId="5" borderId="2" xfId="0" applyNumberFormat="1" applyFont="1" applyFill="1" applyBorder="1" applyAlignment="1">
      <alignment wrapText="1"/>
    </xf>
    <xf numFmtId="3" fontId="3" fillId="5" borderId="3" xfId="0" applyNumberFormat="1" applyFont="1" applyFill="1" applyBorder="1" applyAlignment="1">
      <alignment horizontal="center" vertical="center" wrapText="1"/>
    </xf>
    <xf numFmtId="3" fontId="3" fillId="5" borderId="4" xfId="0" applyNumberFormat="1" applyFont="1" applyFill="1" applyBorder="1" applyAlignment="1">
      <alignment wrapText="1"/>
    </xf>
    <xf numFmtId="3" fontId="3" fillId="5" borderId="5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wrapText="1"/>
    </xf>
    <xf numFmtId="0" fontId="1" fillId="5" borderId="10" xfId="0" applyFont="1" applyFill="1" applyBorder="1" applyAlignment="1">
      <alignment horizontal="left" indent="1"/>
    </xf>
    <xf numFmtId="3" fontId="1" fillId="5" borderId="11" xfId="0" applyNumberFormat="1" applyFont="1" applyFill="1" applyBorder="1"/>
    <xf numFmtId="3" fontId="1" fillId="5" borderId="12" xfId="0" applyNumberFormat="1" applyFont="1" applyFill="1" applyBorder="1"/>
    <xf numFmtId="3" fontId="1" fillId="5" borderId="12" xfId="0" applyNumberFormat="1" applyFont="1" applyFill="1" applyBorder="1" applyAlignment="1">
      <alignment horizontal="center"/>
    </xf>
    <xf numFmtId="3" fontId="1" fillId="6" borderId="11" xfId="0" applyNumberFormat="1" applyFont="1" applyFill="1" applyBorder="1"/>
    <xf numFmtId="0" fontId="1" fillId="6" borderId="10" xfId="0" applyFont="1" applyFill="1" applyBorder="1" applyAlignment="1">
      <alignment horizontal="left" indent="1"/>
    </xf>
    <xf numFmtId="3" fontId="1" fillId="6" borderId="12" xfId="0" applyNumberFormat="1" applyFont="1" applyFill="1" applyBorder="1"/>
    <xf numFmtId="0" fontId="1" fillId="6" borderId="1" xfId="0" applyFont="1" applyFill="1" applyBorder="1" applyAlignment="1">
      <alignment horizontal="left" wrapText="1"/>
    </xf>
    <xf numFmtId="3" fontId="3" fillId="6" borderId="3" xfId="0" applyNumberFormat="1" applyFont="1" applyFill="1" applyBorder="1" applyAlignment="1">
      <alignment horizontal="center" vertical="center" wrapText="1"/>
    </xf>
    <xf numFmtId="3" fontId="3" fillId="6" borderId="4" xfId="0" applyNumberFormat="1" applyFont="1" applyFill="1" applyBorder="1" applyAlignment="1">
      <alignment wrapText="1"/>
    </xf>
    <xf numFmtId="3" fontId="3" fillId="6" borderId="5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7" xfId="0" applyFont="1" applyFill="1" applyBorder="1" applyAlignment="1">
      <alignment wrapText="1"/>
    </xf>
    <xf numFmtId="3" fontId="1" fillId="6" borderId="12" xfId="0" applyNumberFormat="1" applyFont="1" applyFill="1" applyBorder="1" applyAlignment="1">
      <alignment horizontal="center"/>
    </xf>
    <xf numFmtId="3" fontId="0" fillId="0" borderId="6" xfId="0" applyNumberFormat="1" applyBorder="1"/>
    <xf numFmtId="3" fontId="0" fillId="0" borderId="20" xfId="0" applyNumberFormat="1" applyBorder="1"/>
    <xf numFmtId="3" fontId="1" fillId="6" borderId="0" xfId="0" applyNumberFormat="1" applyFont="1" applyFill="1" applyBorder="1"/>
    <xf numFmtId="3" fontId="0" fillId="0" borderId="0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" fillId="6" borderId="14" xfId="0" applyNumberFormat="1" applyFont="1" applyFill="1" applyBorder="1" applyAlignment="1">
      <alignment horizontal="center"/>
    </xf>
    <xf numFmtId="3" fontId="0" fillId="0" borderId="25" xfId="0" applyNumberFormat="1" applyFont="1" applyFill="1" applyBorder="1"/>
    <xf numFmtId="3" fontId="0" fillId="0" borderId="21" xfId="0" applyNumberFormat="1" applyBorder="1" applyAlignment="1">
      <alignment horizontal="center"/>
    </xf>
    <xf numFmtId="3" fontId="0" fillId="0" borderId="0" xfId="0" applyNumberFormat="1" applyFill="1" applyBorder="1"/>
    <xf numFmtId="0" fontId="0" fillId="7" borderId="8" xfId="0" applyFill="1" applyBorder="1" applyAlignment="1">
      <alignment wrapText="1"/>
    </xf>
    <xf numFmtId="3" fontId="0" fillId="8" borderId="26" xfId="0" applyNumberFormat="1" applyFill="1" applyBorder="1"/>
    <xf numFmtId="3" fontId="0" fillId="8" borderId="4" xfId="0" applyNumberFormat="1" applyFill="1" applyBorder="1"/>
    <xf numFmtId="3" fontId="0" fillId="8" borderId="5" xfId="0" applyNumberFormat="1" applyFill="1" applyBorder="1"/>
    <xf numFmtId="3" fontId="0" fillId="8" borderId="10" xfId="0" applyNumberFormat="1" applyFill="1" applyBorder="1"/>
    <xf numFmtId="3" fontId="0" fillId="8" borderId="11" xfId="0" applyNumberFormat="1" applyFill="1" applyBorder="1"/>
    <xf numFmtId="3" fontId="0" fillId="8" borderId="23" xfId="0" applyNumberFormat="1" applyFill="1" applyBorder="1"/>
    <xf numFmtId="3" fontId="0" fillId="8" borderId="15" xfId="0" applyNumberFormat="1" applyFill="1" applyBorder="1"/>
    <xf numFmtId="3" fontId="0" fillId="8" borderId="0" xfId="0" applyNumberFormat="1" applyFill="1"/>
    <xf numFmtId="3" fontId="0" fillId="8" borderId="27" xfId="0" applyNumberFormat="1" applyFill="1" applyBorder="1"/>
    <xf numFmtId="3" fontId="0" fillId="8" borderId="17" xfId="0" applyNumberFormat="1" applyFill="1" applyBorder="1"/>
    <xf numFmtId="3" fontId="0" fillId="8" borderId="18" xfId="0" applyNumberFormat="1" applyFill="1" applyBorder="1"/>
    <xf numFmtId="3" fontId="0" fillId="8" borderId="24" xfId="0" applyNumberFormat="1" applyFill="1" applyBorder="1"/>
    <xf numFmtId="3" fontId="7" fillId="0" borderId="28" xfId="0" applyNumberFormat="1" applyFont="1" applyBorder="1" applyAlignment="1">
      <alignment horizontal="center"/>
    </xf>
    <xf numFmtId="0" fontId="5" fillId="6" borderId="23" xfId="0" applyFont="1" applyFill="1" applyBorder="1"/>
    <xf numFmtId="166" fontId="8" fillId="9" borderId="0" xfId="0" applyNumberFormat="1" applyFont="1" applyFill="1"/>
    <xf numFmtId="0" fontId="8" fillId="9" borderId="0" xfId="0" applyFont="1" applyFill="1"/>
    <xf numFmtId="3" fontId="7" fillId="0" borderId="29" xfId="0" applyNumberFormat="1" applyFont="1" applyBorder="1"/>
    <xf numFmtId="3" fontId="7" fillId="0" borderId="30" xfId="0" applyNumberFormat="1" applyFont="1" applyBorder="1"/>
    <xf numFmtId="3" fontId="7" fillId="0" borderId="31" xfId="0" applyNumberFormat="1" applyFont="1" applyBorder="1"/>
    <xf numFmtId="3" fontId="6" fillId="9" borderId="8" xfId="0" applyNumberFormat="1" applyFont="1" applyFill="1" applyBorder="1" applyAlignment="1">
      <alignment horizontal="center" wrapText="1"/>
    </xf>
    <xf numFmtId="3" fontId="6" fillId="9" borderId="8" xfId="0" applyNumberFormat="1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9" fontId="2" fillId="0" borderId="13" xfId="0" applyNumberFormat="1" applyFont="1" applyBorder="1" applyAlignment="1">
      <alignment horizontal="center" vertical="top"/>
    </xf>
    <xf numFmtId="9" fontId="2" fillId="0" borderId="6" xfId="0" applyNumberFormat="1" applyFont="1" applyBorder="1" applyAlignment="1">
      <alignment horizontal="center" vertical="top"/>
    </xf>
    <xf numFmtId="9" fontId="2" fillId="0" borderId="9" xfId="0" applyNumberFormat="1" applyFont="1" applyBorder="1" applyAlignment="1">
      <alignment horizontal="center" vertical="top"/>
    </xf>
    <xf numFmtId="165" fontId="2" fillId="0" borderId="12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165" fontId="2" fillId="0" borderId="8" xfId="0" applyNumberFormat="1" applyFont="1" applyBorder="1" applyAlignment="1">
      <alignment horizontal="center" vertical="top"/>
    </xf>
    <xf numFmtId="165" fontId="2" fillId="0" borderId="14" xfId="0" applyNumberFormat="1" applyFont="1" applyBorder="1" applyAlignment="1">
      <alignment horizontal="center" vertical="top"/>
    </xf>
    <xf numFmtId="165" fontId="2" fillId="0" borderId="16" xfId="0" applyNumberFormat="1" applyFont="1" applyBorder="1" applyAlignment="1">
      <alignment horizontal="center" vertical="top"/>
    </xf>
    <xf numFmtId="165" fontId="2" fillId="0" borderId="22" xfId="0" applyNumberFormat="1" applyFont="1" applyBorder="1" applyAlignment="1">
      <alignment horizontal="center" vertical="top"/>
    </xf>
    <xf numFmtId="165" fontId="2" fillId="0" borderId="11" xfId="0" applyNumberFormat="1" applyFont="1" applyBorder="1" applyAlignment="1">
      <alignment horizontal="center" vertical="top"/>
    </xf>
    <xf numFmtId="165" fontId="2" fillId="0" borderId="18" xfId="0" applyNumberFormat="1" applyFont="1" applyBorder="1" applyAlignment="1">
      <alignment horizontal="center" vertical="top"/>
    </xf>
    <xf numFmtId="165" fontId="2" fillId="0" borderId="23" xfId="0" applyNumberFormat="1" applyFont="1" applyBorder="1" applyAlignment="1">
      <alignment horizontal="center" vertical="top"/>
    </xf>
    <xf numFmtId="165" fontId="2" fillId="0" borderId="24" xfId="0" applyNumberFormat="1" applyFont="1" applyBorder="1" applyAlignment="1">
      <alignment horizontal="center" vertical="top"/>
    </xf>
    <xf numFmtId="9" fontId="2" fillId="0" borderId="20" xfId="0" applyNumberFormat="1" applyFont="1" applyBorder="1" applyAlignment="1">
      <alignment horizontal="center" vertical="top"/>
    </xf>
    <xf numFmtId="9" fontId="2" fillId="0" borderId="12" xfId="0" applyNumberFormat="1" applyFont="1" applyBorder="1" applyAlignment="1">
      <alignment horizontal="center" vertical="top"/>
    </xf>
    <xf numFmtId="9" fontId="2" fillId="0" borderId="1" xfId="0" applyNumberFormat="1" applyFont="1" applyBorder="1" applyAlignment="1">
      <alignment horizontal="center" vertical="top"/>
    </xf>
    <xf numFmtId="9" fontId="2" fillId="0" borderId="19" xfId="0" applyNumberFormat="1" applyFont="1" applyBorder="1" applyAlignment="1">
      <alignment horizontal="center" vertical="top"/>
    </xf>
    <xf numFmtId="9" fontId="2" fillId="0" borderId="14" xfId="0" applyNumberFormat="1" applyFont="1" applyBorder="1" applyAlignment="1">
      <alignment horizontal="center" vertical="top"/>
    </xf>
    <xf numFmtId="9" fontId="2" fillId="0" borderId="16" xfId="0" applyNumberFormat="1" applyFont="1" applyBorder="1" applyAlignment="1">
      <alignment horizontal="center" vertical="top"/>
    </xf>
    <xf numFmtId="9" fontId="2" fillId="0" borderId="21" xfId="0" applyNumberFormat="1" applyFont="1" applyBorder="1" applyAlignment="1">
      <alignment horizontal="center" vertical="top"/>
    </xf>
    <xf numFmtId="9" fontId="0" fillId="0" borderId="12" xfId="0" applyNumberFormat="1" applyBorder="1" applyAlignment="1">
      <alignment horizontal="center" vertical="top"/>
    </xf>
    <xf numFmtId="9" fontId="0" fillId="0" borderId="1" xfId="0" applyNumberFormat="1" applyBorder="1" applyAlignment="1">
      <alignment horizontal="center" vertical="top"/>
    </xf>
    <xf numFmtId="9" fontId="0" fillId="0" borderId="19" xfId="0" applyNumberFormat="1" applyBorder="1" applyAlignment="1">
      <alignment horizontal="center" vertical="top"/>
    </xf>
    <xf numFmtId="9" fontId="0" fillId="0" borderId="14" xfId="0" applyNumberFormat="1" applyBorder="1" applyAlignment="1">
      <alignment horizontal="center" vertical="top"/>
    </xf>
    <xf numFmtId="9" fontId="0" fillId="0" borderId="16" xfId="0" applyNumberFormat="1" applyBorder="1" applyAlignment="1">
      <alignment horizontal="center" vertical="top"/>
    </xf>
    <xf numFmtId="9" fontId="0" fillId="0" borderId="21" xfId="0" applyNumberFormat="1" applyBorder="1" applyAlignment="1">
      <alignment horizontal="center" vertical="top"/>
    </xf>
    <xf numFmtId="3" fontId="5" fillId="6" borderId="10" xfId="0" applyNumberFormat="1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3" fontId="3" fillId="2" borderId="37" xfId="0" applyNumberFormat="1" applyFont="1" applyFill="1" applyBorder="1" applyAlignment="1">
      <alignment wrapText="1"/>
    </xf>
    <xf numFmtId="3" fontId="4" fillId="3" borderId="37" xfId="0" applyNumberFormat="1" applyFont="1" applyFill="1" applyBorder="1" applyAlignment="1">
      <alignment wrapText="1"/>
    </xf>
    <xf numFmtId="3" fontId="3" fillId="4" borderId="37" xfId="0" applyNumberFormat="1" applyFont="1" applyFill="1" applyBorder="1" applyAlignment="1">
      <alignment wrapText="1"/>
    </xf>
    <xf numFmtId="3" fontId="3" fillId="5" borderId="37" xfId="0" applyNumberFormat="1" applyFont="1" applyFill="1" applyBorder="1" applyAlignment="1">
      <alignment wrapText="1"/>
    </xf>
    <xf numFmtId="3" fontId="3" fillId="6" borderId="37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9541-B60B-45B5-B790-C196F3C45A5C}">
  <sheetPr>
    <tabColor rgb="FF00B05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43.5" x14ac:dyDescent="0.35">
      <c r="A1" s="1">
        <v>2019</v>
      </c>
      <c r="B1" s="149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7" t="s">
        <v>5</v>
      </c>
      <c r="H1" s="8" t="s">
        <v>6</v>
      </c>
      <c r="I1" s="8" t="s">
        <v>7</v>
      </c>
      <c r="J1" s="9" t="s">
        <v>8</v>
      </c>
    </row>
    <row r="2" spans="1:12" ht="15" thickBot="1" x14ac:dyDescent="0.4">
      <c r="A2" s="10" t="s">
        <v>9</v>
      </c>
      <c r="B2" s="11">
        <v>1583515</v>
      </c>
      <c r="C2" s="11">
        <v>285750983.37238193</v>
      </c>
      <c r="D2" s="11">
        <v>59771</v>
      </c>
      <c r="E2" s="11">
        <v>82347526.335014567</v>
      </c>
      <c r="F2" s="12">
        <f>B2+D2</f>
        <v>1643286</v>
      </c>
      <c r="G2" s="12">
        <f>C2+E2</f>
        <v>368098509.70739651</v>
      </c>
      <c r="H2" s="13">
        <f>SUM(H3:H42)</f>
        <v>1</v>
      </c>
      <c r="I2" s="14">
        <f>SUM(I3:I42)</f>
        <v>0.99999999999999989</v>
      </c>
      <c r="J2" s="14">
        <f>E2/G2</f>
        <v>0.22371056704487355</v>
      </c>
    </row>
    <row r="3" spans="1:12" x14ac:dyDescent="0.35">
      <c r="A3" s="15" t="s">
        <v>10</v>
      </c>
      <c r="B3" s="16">
        <v>1307932</v>
      </c>
      <c r="C3" s="16">
        <v>180204313.97810495</v>
      </c>
      <c r="D3" s="16">
        <v>28072</v>
      </c>
      <c r="E3" s="16">
        <v>3958422.49</v>
      </c>
      <c r="F3" s="17">
        <f>B3+D3</f>
        <v>1336004</v>
      </c>
      <c r="G3" s="17">
        <f>C3+E3</f>
        <v>184162736.46810496</v>
      </c>
      <c r="H3" s="121">
        <f>G3/G$2</f>
        <v>0.50030829142583844</v>
      </c>
      <c r="I3" s="141">
        <f>F3/F2</f>
        <v>0.81300759575630777</v>
      </c>
      <c r="J3" s="144">
        <f>E3/G3</f>
        <v>2.1494155473116339E-2</v>
      </c>
    </row>
    <row r="4" spans="1:12" x14ac:dyDescent="0.35">
      <c r="A4" s="18" t="s">
        <v>11</v>
      </c>
      <c r="B4" s="19">
        <v>28442</v>
      </c>
      <c r="C4" s="19">
        <v>4213244</v>
      </c>
      <c r="D4" s="19">
        <v>62</v>
      </c>
      <c r="E4" s="19">
        <v>33210</v>
      </c>
      <c r="F4" s="20">
        <f>B4+D4</f>
        <v>28504</v>
      </c>
      <c r="G4" s="20">
        <f t="shared" ref="F4:G33" si="0">C4+E4</f>
        <v>4246454</v>
      </c>
      <c r="H4" s="122"/>
      <c r="I4" s="142"/>
      <c r="J4" s="145"/>
      <c r="L4" s="19"/>
    </row>
    <row r="5" spans="1:12" x14ac:dyDescent="0.35">
      <c r="A5" s="18" t="s">
        <v>12</v>
      </c>
      <c r="B5" s="19">
        <v>1620</v>
      </c>
      <c r="C5" s="19">
        <v>228008</v>
      </c>
      <c r="F5" s="20">
        <f t="shared" si="0"/>
        <v>1620</v>
      </c>
      <c r="G5" s="20">
        <f t="shared" si="0"/>
        <v>228008</v>
      </c>
      <c r="H5" s="122"/>
      <c r="I5" s="142"/>
      <c r="J5" s="145"/>
      <c r="L5" s="21"/>
    </row>
    <row r="6" spans="1:12" x14ac:dyDescent="0.35">
      <c r="A6" s="18" t="s">
        <v>13</v>
      </c>
      <c r="B6" s="19">
        <v>252266</v>
      </c>
      <c r="C6" s="19">
        <v>36585166</v>
      </c>
      <c r="D6" s="19">
        <v>702</v>
      </c>
      <c r="E6" s="19">
        <v>15824.099999999999</v>
      </c>
      <c r="F6" s="20">
        <f t="shared" si="0"/>
        <v>252968</v>
      </c>
      <c r="G6" s="20">
        <f t="shared" si="0"/>
        <v>36600990.100000001</v>
      </c>
      <c r="H6" s="122"/>
      <c r="I6" s="142"/>
      <c r="J6" s="145"/>
    </row>
    <row r="7" spans="1:12" x14ac:dyDescent="0.35">
      <c r="A7" s="18" t="s">
        <v>14</v>
      </c>
      <c r="B7" s="19">
        <v>233089</v>
      </c>
      <c r="C7" s="19">
        <v>34061836</v>
      </c>
      <c r="D7" s="19">
        <v>5350</v>
      </c>
      <c r="E7" s="19">
        <v>800506</v>
      </c>
      <c r="F7" s="20">
        <f t="shared" si="0"/>
        <v>238439</v>
      </c>
      <c r="G7" s="20">
        <f t="shared" si="0"/>
        <v>34862342</v>
      </c>
      <c r="H7" s="122"/>
      <c r="I7" s="142"/>
      <c r="J7" s="145"/>
    </row>
    <row r="8" spans="1:12" x14ac:dyDescent="0.35">
      <c r="A8" s="18" t="s">
        <v>15</v>
      </c>
      <c r="B8" s="19">
        <v>42295</v>
      </c>
      <c r="C8" s="19">
        <v>5302107.4681049539</v>
      </c>
      <c r="D8" s="19">
        <v>238</v>
      </c>
      <c r="E8" s="19">
        <v>37327.440000000002</v>
      </c>
      <c r="F8" s="20">
        <f t="shared" si="0"/>
        <v>42533</v>
      </c>
      <c r="G8" s="20">
        <f t="shared" si="0"/>
        <v>5339434.9081049543</v>
      </c>
      <c r="H8" s="122"/>
      <c r="I8" s="142"/>
      <c r="J8" s="145"/>
    </row>
    <row r="9" spans="1:12" x14ac:dyDescent="0.35">
      <c r="A9" s="18" t="s">
        <v>16</v>
      </c>
      <c r="B9" s="19">
        <v>738728</v>
      </c>
      <c r="C9" s="19">
        <v>98401509</v>
      </c>
      <c r="D9" s="19">
        <v>21714</v>
      </c>
      <c r="E9" s="19">
        <v>3070639</v>
      </c>
      <c r="F9" s="20">
        <f t="shared" si="0"/>
        <v>760442</v>
      </c>
      <c r="G9" s="20">
        <f t="shared" si="0"/>
        <v>101472148</v>
      </c>
      <c r="H9" s="122"/>
      <c r="I9" s="142"/>
      <c r="J9" s="145"/>
    </row>
    <row r="10" spans="1:12" ht="15" thickBot="1" x14ac:dyDescent="0.4">
      <c r="A10" s="22" t="s">
        <v>17</v>
      </c>
      <c r="B10" s="23">
        <v>11492</v>
      </c>
      <c r="C10" s="23">
        <v>1412443.5099999898</v>
      </c>
      <c r="D10" s="23">
        <v>6</v>
      </c>
      <c r="E10" s="23">
        <v>915.95</v>
      </c>
      <c r="F10" s="24">
        <f t="shared" si="0"/>
        <v>11498</v>
      </c>
      <c r="G10" s="24">
        <f t="shared" si="0"/>
        <v>1413359.4599999897</v>
      </c>
      <c r="H10" s="134"/>
      <c r="I10" s="143"/>
      <c r="J10" s="146"/>
    </row>
    <row r="11" spans="1:12" x14ac:dyDescent="0.35">
      <c r="A11" s="15" t="s">
        <v>18</v>
      </c>
      <c r="B11" s="16">
        <v>151218</v>
      </c>
      <c r="C11" s="16">
        <v>20699057.747020401</v>
      </c>
      <c r="D11" s="16">
        <v>8236</v>
      </c>
      <c r="E11" s="16">
        <v>1104124.5</v>
      </c>
      <c r="F11" s="25">
        <f t="shared" si="0"/>
        <v>159454</v>
      </c>
      <c r="G11" s="25">
        <f t="shared" si="0"/>
        <v>21803182.247020401</v>
      </c>
      <c r="H11" s="121">
        <f>G11/G2</f>
        <v>5.9231922086160765E-2</v>
      </c>
      <c r="I11" s="135">
        <f>F11/F2</f>
        <v>9.7033626526362424E-2</v>
      </c>
      <c r="J11" s="138">
        <f>E11/G11</f>
        <v>5.064052061257656E-2</v>
      </c>
    </row>
    <row r="12" spans="1:12" x14ac:dyDescent="0.35">
      <c r="A12" s="18" t="s">
        <v>11</v>
      </c>
      <c r="B12" s="19">
        <v>6609</v>
      </c>
      <c r="C12" s="19">
        <v>854617</v>
      </c>
      <c r="D12" s="19">
        <v>0</v>
      </c>
      <c r="E12" s="19">
        <v>0</v>
      </c>
      <c r="F12" s="26">
        <f t="shared" si="0"/>
        <v>6609</v>
      </c>
      <c r="G12" s="26">
        <f t="shared" si="0"/>
        <v>854617</v>
      </c>
      <c r="H12" s="122"/>
      <c r="I12" s="136"/>
      <c r="J12" s="139"/>
    </row>
    <row r="13" spans="1:12" x14ac:dyDescent="0.35">
      <c r="A13" s="18" t="s">
        <v>12</v>
      </c>
      <c r="B13" s="19">
        <v>106</v>
      </c>
      <c r="C13" s="19">
        <v>13388</v>
      </c>
      <c r="F13" s="26">
        <f t="shared" si="0"/>
        <v>106</v>
      </c>
      <c r="G13" s="26">
        <f t="shared" si="0"/>
        <v>13388</v>
      </c>
      <c r="H13" s="122"/>
      <c r="I13" s="136"/>
      <c r="J13" s="139"/>
    </row>
    <row r="14" spans="1:12" x14ac:dyDescent="0.35">
      <c r="A14" s="18" t="s">
        <v>13</v>
      </c>
      <c r="B14" s="19">
        <v>40772</v>
      </c>
      <c r="C14" s="19">
        <v>5794173</v>
      </c>
      <c r="D14" s="19">
        <v>82</v>
      </c>
      <c r="E14" s="19">
        <v>1519.5</v>
      </c>
      <c r="F14" s="26">
        <f t="shared" si="0"/>
        <v>40854</v>
      </c>
      <c r="G14" s="26">
        <f t="shared" si="0"/>
        <v>5795692.5</v>
      </c>
      <c r="H14" s="122"/>
      <c r="I14" s="136"/>
      <c r="J14" s="139"/>
    </row>
    <row r="15" spans="1:12" x14ac:dyDescent="0.35">
      <c r="A15" s="18" t="s">
        <v>14</v>
      </c>
      <c r="B15" s="19">
        <v>27522</v>
      </c>
      <c r="C15" s="19">
        <v>3736818</v>
      </c>
      <c r="D15" s="19">
        <v>2626</v>
      </c>
      <c r="E15" s="19">
        <v>361908</v>
      </c>
      <c r="F15" s="26">
        <f t="shared" si="0"/>
        <v>30148</v>
      </c>
      <c r="G15" s="26">
        <f t="shared" si="0"/>
        <v>4098726</v>
      </c>
      <c r="H15" s="122"/>
      <c r="I15" s="136"/>
      <c r="J15" s="139"/>
    </row>
    <row r="16" spans="1:12" x14ac:dyDescent="0.35">
      <c r="A16" s="18" t="s">
        <v>15</v>
      </c>
      <c r="B16" s="19">
        <v>9895</v>
      </c>
      <c r="C16" s="19">
        <v>1332879.6070204</v>
      </c>
      <c r="D16" s="19">
        <v>0</v>
      </c>
      <c r="E16" s="19">
        <v>0</v>
      </c>
      <c r="F16" s="26">
        <f t="shared" si="0"/>
        <v>9895</v>
      </c>
      <c r="G16" s="26">
        <f t="shared" si="0"/>
        <v>1332879.6070204</v>
      </c>
      <c r="H16" s="122"/>
      <c r="I16" s="136"/>
      <c r="J16" s="139"/>
    </row>
    <row r="17" spans="1:13" x14ac:dyDescent="0.35">
      <c r="A17" s="18" t="s">
        <v>16</v>
      </c>
      <c r="B17" s="19">
        <v>63449</v>
      </c>
      <c r="C17" s="19">
        <v>8615539</v>
      </c>
      <c r="D17" s="19">
        <v>5528</v>
      </c>
      <c r="E17" s="19">
        <v>740697</v>
      </c>
      <c r="F17" s="26">
        <f t="shared" si="0"/>
        <v>68977</v>
      </c>
      <c r="G17" s="26">
        <f t="shared" si="0"/>
        <v>9356236</v>
      </c>
      <c r="H17" s="122"/>
      <c r="I17" s="136"/>
      <c r="J17" s="139"/>
    </row>
    <row r="18" spans="1:13" ht="15" thickBot="1" x14ac:dyDescent="0.4">
      <c r="A18" s="22" t="s">
        <v>17</v>
      </c>
      <c r="B18" s="23">
        <v>2865</v>
      </c>
      <c r="C18" s="23">
        <v>351643.14</v>
      </c>
      <c r="D18" s="23">
        <v>0</v>
      </c>
      <c r="E18" s="23">
        <v>0</v>
      </c>
      <c r="F18" s="27">
        <f t="shared" si="0"/>
        <v>2865</v>
      </c>
      <c r="G18" s="27">
        <f t="shared" si="0"/>
        <v>351643.14</v>
      </c>
      <c r="H18" s="134"/>
      <c r="I18" s="137"/>
      <c r="J18" s="140"/>
    </row>
    <row r="19" spans="1:13" x14ac:dyDescent="0.35">
      <c r="A19" s="15" t="s">
        <v>19</v>
      </c>
      <c r="B19" s="16">
        <v>101824</v>
      </c>
      <c r="C19" s="16">
        <v>30349820.449457724</v>
      </c>
      <c r="D19" s="16">
        <v>10883</v>
      </c>
      <c r="E19" s="16">
        <v>5718564.6499999994</v>
      </c>
      <c r="F19" s="25">
        <f t="shared" si="0"/>
        <v>112707</v>
      </c>
      <c r="G19" s="25">
        <f t="shared" si="0"/>
        <v>36068385.099457726</v>
      </c>
      <c r="H19" s="121">
        <f>G19/G2</f>
        <v>9.7985686299378608E-2</v>
      </c>
      <c r="I19" s="135">
        <f>F19/F2</f>
        <v>6.8586356848412272E-2</v>
      </c>
      <c r="J19" s="138">
        <f>E19/G19</f>
        <v>0.15854784277785633</v>
      </c>
    </row>
    <row r="20" spans="1:13" x14ac:dyDescent="0.35">
      <c r="A20" s="18" t="s">
        <v>11</v>
      </c>
      <c r="B20" s="19">
        <v>4051</v>
      </c>
      <c r="C20" s="19">
        <v>1414024</v>
      </c>
      <c r="D20" s="19">
        <v>544</v>
      </c>
      <c r="E20" s="19">
        <v>288532</v>
      </c>
      <c r="F20" s="26">
        <f t="shared" si="0"/>
        <v>4595</v>
      </c>
      <c r="G20" s="26">
        <f t="shared" si="0"/>
        <v>1702556</v>
      </c>
      <c r="H20" s="122"/>
      <c r="I20" s="136"/>
      <c r="J20" s="139"/>
    </row>
    <row r="21" spans="1:13" x14ac:dyDescent="0.35">
      <c r="A21" s="18" t="s">
        <v>12</v>
      </c>
      <c r="B21" s="19">
        <v>186</v>
      </c>
      <c r="C21" s="19">
        <v>121780</v>
      </c>
      <c r="F21" s="26">
        <f t="shared" si="0"/>
        <v>186</v>
      </c>
      <c r="G21" s="26">
        <f t="shared" si="0"/>
        <v>121780</v>
      </c>
      <c r="H21" s="122"/>
      <c r="I21" s="136"/>
      <c r="J21" s="139"/>
      <c r="M21" s="19"/>
    </row>
    <row r="22" spans="1:13" x14ac:dyDescent="0.35">
      <c r="A22" s="18" t="s">
        <v>13</v>
      </c>
      <c r="B22" s="19">
        <v>21368</v>
      </c>
      <c r="C22" s="19">
        <v>4985802</v>
      </c>
      <c r="D22" s="19">
        <v>2168</v>
      </c>
      <c r="E22" s="19">
        <v>81009</v>
      </c>
      <c r="F22" s="26">
        <f t="shared" si="0"/>
        <v>23536</v>
      </c>
      <c r="G22" s="26">
        <f t="shared" si="0"/>
        <v>5066811</v>
      </c>
      <c r="H22" s="122"/>
      <c r="I22" s="136"/>
      <c r="J22" s="139"/>
    </row>
    <row r="23" spans="1:13" x14ac:dyDescent="0.35">
      <c r="A23" s="18" t="s">
        <v>14</v>
      </c>
      <c r="B23" s="19">
        <v>22326</v>
      </c>
      <c r="C23" s="19">
        <v>8604670</v>
      </c>
      <c r="D23" s="19">
        <v>2254</v>
      </c>
      <c r="E23" s="19">
        <v>1502329</v>
      </c>
      <c r="F23" s="26">
        <f t="shared" si="0"/>
        <v>24580</v>
      </c>
      <c r="G23" s="26">
        <f t="shared" si="0"/>
        <v>10106999</v>
      </c>
      <c r="H23" s="122"/>
      <c r="I23" s="136"/>
      <c r="J23" s="139"/>
    </row>
    <row r="24" spans="1:13" x14ac:dyDescent="0.35">
      <c r="A24" s="18" t="s">
        <v>15</v>
      </c>
      <c r="B24" s="19">
        <v>3565</v>
      </c>
      <c r="C24" s="19">
        <v>1024028.989457725</v>
      </c>
      <c r="D24" s="19">
        <v>187</v>
      </c>
      <c r="E24" s="19">
        <v>114861.59999999999</v>
      </c>
      <c r="F24" s="26">
        <f t="shared" si="0"/>
        <v>3752</v>
      </c>
      <c r="G24" s="26">
        <f t="shared" si="0"/>
        <v>1138890.5894577249</v>
      </c>
      <c r="H24" s="122"/>
      <c r="I24" s="136"/>
      <c r="J24" s="139"/>
    </row>
    <row r="25" spans="1:13" x14ac:dyDescent="0.35">
      <c r="A25" s="18" t="s">
        <v>16</v>
      </c>
      <c r="B25" s="19">
        <v>48995</v>
      </c>
      <c r="C25" s="19">
        <v>13776525</v>
      </c>
      <c r="D25" s="19">
        <v>5634</v>
      </c>
      <c r="E25" s="19">
        <v>3645696</v>
      </c>
      <c r="F25" s="26">
        <f t="shared" si="0"/>
        <v>54629</v>
      </c>
      <c r="G25" s="26">
        <f t="shared" si="0"/>
        <v>17422221</v>
      </c>
      <c r="H25" s="122"/>
      <c r="I25" s="136"/>
      <c r="J25" s="139"/>
    </row>
    <row r="26" spans="1:13" ht="15" thickBot="1" x14ac:dyDescent="0.4">
      <c r="A26" s="22" t="s">
        <v>17</v>
      </c>
      <c r="B26" s="23">
        <v>1333</v>
      </c>
      <c r="C26" s="23">
        <v>422990.45999999897</v>
      </c>
      <c r="D26" s="23">
        <v>96</v>
      </c>
      <c r="E26" s="23">
        <v>86137.049999999901</v>
      </c>
      <c r="F26" s="27">
        <f t="shared" si="0"/>
        <v>1429</v>
      </c>
      <c r="G26" s="27">
        <f t="shared" si="0"/>
        <v>509127.50999999885</v>
      </c>
      <c r="H26" s="134"/>
      <c r="I26" s="137"/>
      <c r="J26" s="140"/>
    </row>
    <row r="27" spans="1:13" x14ac:dyDescent="0.35">
      <c r="A27" s="15" t="s">
        <v>20</v>
      </c>
      <c r="B27" s="16">
        <v>17275</v>
      </c>
      <c r="C27" s="16">
        <v>27599050.255670551</v>
      </c>
      <c r="D27" s="16">
        <v>7623</v>
      </c>
      <c r="E27" s="16">
        <v>18263388.982186586</v>
      </c>
      <c r="F27" s="25">
        <f t="shared" si="0"/>
        <v>24898</v>
      </c>
      <c r="G27" s="25">
        <f t="shared" si="0"/>
        <v>45862439.237857133</v>
      </c>
      <c r="H27" s="121">
        <f>G27/G2</f>
        <v>0.12459284139540101</v>
      </c>
      <c r="I27" s="135">
        <f>F27/F2</f>
        <v>1.5151349186933985E-2</v>
      </c>
      <c r="J27" s="138">
        <f>E27/G27</f>
        <v>0.39822105595968993</v>
      </c>
    </row>
    <row r="28" spans="1:13" x14ac:dyDescent="0.35">
      <c r="A28" s="18" t="s">
        <v>11</v>
      </c>
      <c r="B28" s="19">
        <v>345</v>
      </c>
      <c r="C28" s="19">
        <v>971070</v>
      </c>
      <c r="D28" s="19">
        <v>264</v>
      </c>
      <c r="E28" s="19">
        <v>1059106</v>
      </c>
      <c r="F28" s="26">
        <f t="shared" si="0"/>
        <v>609</v>
      </c>
      <c r="G28" s="26">
        <f t="shared" si="0"/>
        <v>2030176</v>
      </c>
      <c r="H28" s="122"/>
      <c r="I28" s="136"/>
      <c r="J28" s="139"/>
    </row>
    <row r="29" spans="1:13" x14ac:dyDescent="0.35">
      <c r="A29" s="18" t="s">
        <v>13</v>
      </c>
      <c r="B29" s="19">
        <v>4633</v>
      </c>
      <c r="C29" s="19">
        <v>7554281</v>
      </c>
      <c r="D29" s="19">
        <v>2133</v>
      </c>
      <c r="E29" s="19">
        <v>493100.89999999991</v>
      </c>
      <c r="F29" s="26">
        <f t="shared" si="0"/>
        <v>6766</v>
      </c>
      <c r="G29" s="26">
        <f t="shared" si="0"/>
        <v>8047381.9000000004</v>
      </c>
      <c r="H29" s="122"/>
      <c r="I29" s="136"/>
      <c r="J29" s="139"/>
    </row>
    <row r="30" spans="1:13" x14ac:dyDescent="0.35">
      <c r="A30" s="18" t="s">
        <v>14</v>
      </c>
      <c r="B30" s="19">
        <v>2234</v>
      </c>
      <c r="C30" s="19">
        <v>8261702</v>
      </c>
      <c r="D30" s="19">
        <v>1583</v>
      </c>
      <c r="E30" s="19">
        <v>8306470</v>
      </c>
      <c r="F30" s="26">
        <f t="shared" si="0"/>
        <v>3817</v>
      </c>
      <c r="G30" s="26">
        <f t="shared" si="0"/>
        <v>16568172</v>
      </c>
      <c r="H30" s="122"/>
      <c r="I30" s="136"/>
      <c r="J30" s="139"/>
    </row>
    <row r="31" spans="1:13" x14ac:dyDescent="0.35">
      <c r="A31" s="18" t="s">
        <v>15</v>
      </c>
      <c r="B31" s="19">
        <v>324</v>
      </c>
      <c r="C31" s="19">
        <v>957873.39067055203</v>
      </c>
      <c r="D31" s="19">
        <v>219</v>
      </c>
      <c r="E31" s="19">
        <v>978553.47218658798</v>
      </c>
      <c r="F31" s="26">
        <f t="shared" si="0"/>
        <v>543</v>
      </c>
      <c r="G31" s="26">
        <f t="shared" si="0"/>
        <v>1936426.8628571401</v>
      </c>
      <c r="H31" s="122"/>
      <c r="I31" s="136"/>
      <c r="J31" s="139"/>
    </row>
    <row r="32" spans="1:13" x14ac:dyDescent="0.35">
      <c r="A32" s="18" t="s">
        <v>16</v>
      </c>
      <c r="B32" s="19">
        <v>9565</v>
      </c>
      <c r="C32" s="19">
        <v>9328754</v>
      </c>
      <c r="D32" s="19">
        <v>3331</v>
      </c>
      <c r="E32" s="19">
        <v>7019841</v>
      </c>
      <c r="F32" s="26">
        <f t="shared" si="0"/>
        <v>12896</v>
      </c>
      <c r="G32" s="26">
        <f t="shared" si="0"/>
        <v>16348595</v>
      </c>
      <c r="H32" s="122"/>
      <c r="I32" s="136"/>
      <c r="J32" s="139"/>
    </row>
    <row r="33" spans="1:10" ht="15" thickBot="1" x14ac:dyDescent="0.4">
      <c r="A33" s="22" t="s">
        <v>17</v>
      </c>
      <c r="B33" s="23">
        <v>174</v>
      </c>
      <c r="C33" s="23">
        <v>525369.86499999987</v>
      </c>
      <c r="D33" s="23">
        <v>93</v>
      </c>
      <c r="E33" s="23">
        <v>406317.60999999987</v>
      </c>
      <c r="F33" s="27">
        <f t="shared" si="0"/>
        <v>267</v>
      </c>
      <c r="G33" s="27">
        <f t="shared" si="0"/>
        <v>931687.47499999974</v>
      </c>
      <c r="H33" s="134"/>
      <c r="I33" s="137"/>
      <c r="J33" s="140"/>
    </row>
    <row r="34" spans="1:10" x14ac:dyDescent="0.35">
      <c r="A34" s="15" t="s">
        <v>21</v>
      </c>
      <c r="B34" s="16">
        <v>5266</v>
      </c>
      <c r="C34" s="16">
        <v>26898646.942128282</v>
      </c>
      <c r="D34" s="16">
        <v>4957</v>
      </c>
      <c r="E34" s="16">
        <v>53303025.712827988</v>
      </c>
      <c r="F34" s="25">
        <f>B34+D34</f>
        <v>10223</v>
      </c>
      <c r="G34" s="25">
        <f>C34+E34</f>
        <v>80201672.654956266</v>
      </c>
      <c r="H34" s="121">
        <f>G34/G2</f>
        <v>0.21788100342679736</v>
      </c>
      <c r="I34" s="124">
        <f>F34/F2</f>
        <v>6.2210716819835381E-3</v>
      </c>
      <c r="J34" s="127">
        <f>E34/G34</f>
        <v>0.66461239458369314</v>
      </c>
    </row>
    <row r="35" spans="1:10" x14ac:dyDescent="0.35">
      <c r="A35" s="18" t="s">
        <v>11</v>
      </c>
      <c r="B35" s="19">
        <v>31</v>
      </c>
      <c r="C35" s="19">
        <v>612433</v>
      </c>
      <c r="D35" s="19">
        <v>89</v>
      </c>
      <c r="E35" s="19">
        <v>4642527</v>
      </c>
      <c r="F35" s="26">
        <f>B35+D35</f>
        <v>120</v>
      </c>
      <c r="G35" s="26">
        <f>C35+E35</f>
        <v>5254960</v>
      </c>
      <c r="H35" s="122"/>
      <c r="I35" s="125"/>
      <c r="J35" s="128"/>
    </row>
    <row r="36" spans="1:10" x14ac:dyDescent="0.35">
      <c r="A36" s="18" t="s">
        <v>13</v>
      </c>
      <c r="B36" s="19">
        <v>266</v>
      </c>
      <c r="C36" s="19">
        <v>3448959</v>
      </c>
      <c r="D36" s="19">
        <v>707</v>
      </c>
      <c r="E36" s="19">
        <v>1473521.4999999972</v>
      </c>
      <c r="F36" s="26">
        <f t="shared" ref="F36:G40" si="1">B36+D36</f>
        <v>973</v>
      </c>
      <c r="G36" s="26">
        <f t="shared" si="1"/>
        <v>4922480.4999999972</v>
      </c>
      <c r="H36" s="122"/>
      <c r="I36" s="125"/>
      <c r="J36" s="128"/>
    </row>
    <row r="37" spans="1:10" x14ac:dyDescent="0.35">
      <c r="A37" s="18" t="s">
        <v>14</v>
      </c>
      <c r="B37" s="19">
        <v>109</v>
      </c>
      <c r="C37" s="19">
        <v>5462725</v>
      </c>
      <c r="D37" s="19">
        <v>214</v>
      </c>
      <c r="E37" s="19">
        <v>10475669</v>
      </c>
      <c r="F37" s="26">
        <f t="shared" si="1"/>
        <v>323</v>
      </c>
      <c r="G37" s="26">
        <f t="shared" si="1"/>
        <v>15938394</v>
      </c>
      <c r="H37" s="122"/>
      <c r="I37" s="125"/>
      <c r="J37" s="128"/>
    </row>
    <row r="38" spans="1:10" x14ac:dyDescent="0.35">
      <c r="A38" s="18" t="s">
        <v>15</v>
      </c>
      <c r="B38" s="19">
        <v>4</v>
      </c>
      <c r="C38" s="19">
        <v>181519.21212827892</v>
      </c>
      <c r="D38" s="19">
        <v>13</v>
      </c>
      <c r="E38" s="19">
        <v>651936.01282798802</v>
      </c>
      <c r="F38" s="26">
        <f t="shared" si="1"/>
        <v>17</v>
      </c>
      <c r="G38" s="26">
        <f t="shared" si="1"/>
        <v>833455.22495626693</v>
      </c>
      <c r="H38" s="122"/>
      <c r="I38" s="125"/>
      <c r="J38" s="128"/>
    </row>
    <row r="39" spans="1:10" x14ac:dyDescent="0.35">
      <c r="A39" s="18" t="s">
        <v>16</v>
      </c>
      <c r="B39" s="19">
        <v>4852</v>
      </c>
      <c r="C39" s="19">
        <v>17123844</v>
      </c>
      <c r="D39" s="19">
        <v>3911</v>
      </c>
      <c r="E39" s="19">
        <v>34895098</v>
      </c>
      <c r="F39" s="26">
        <f t="shared" si="1"/>
        <v>8763</v>
      </c>
      <c r="G39" s="26">
        <f t="shared" si="1"/>
        <v>52018942</v>
      </c>
      <c r="H39" s="122"/>
      <c r="I39" s="125"/>
      <c r="J39" s="128"/>
    </row>
    <row r="40" spans="1:10" ht="15" thickBot="1" x14ac:dyDescent="0.4">
      <c r="A40" s="18" t="s">
        <v>17</v>
      </c>
      <c r="B40" s="19">
        <v>4</v>
      </c>
      <c r="C40" s="19">
        <v>69166.729999999807</v>
      </c>
      <c r="D40" s="19">
        <v>23</v>
      </c>
      <c r="E40" s="19">
        <v>1164274.2</v>
      </c>
      <c r="F40" s="28">
        <f t="shared" si="1"/>
        <v>27</v>
      </c>
      <c r="G40" s="28">
        <f t="shared" si="1"/>
        <v>1233440.9299999997</v>
      </c>
      <c r="H40" s="123"/>
      <c r="I40" s="126"/>
      <c r="J40" s="129"/>
    </row>
    <row r="41" spans="1:10" x14ac:dyDescent="0.35">
      <c r="A41" s="15" t="s">
        <v>22</v>
      </c>
      <c r="B41" s="16">
        <v>0</v>
      </c>
      <c r="C41" s="16">
        <v>94</v>
      </c>
      <c r="D41" s="16">
        <v>0</v>
      </c>
      <c r="E41" s="16">
        <v>0</v>
      </c>
      <c r="F41" s="25">
        <f>B41+D41</f>
        <v>0</v>
      </c>
      <c r="G41" s="25">
        <f>C41+E41</f>
        <v>94</v>
      </c>
      <c r="H41" s="130">
        <f>G41/G2</f>
        <v>2.5536642371826254E-7</v>
      </c>
      <c r="I41" s="130">
        <f>F41/F2</f>
        <v>0</v>
      </c>
      <c r="J41" s="132">
        <f>F42/G41</f>
        <v>0</v>
      </c>
    </row>
    <row r="42" spans="1:10" ht="15" thickBot="1" x14ac:dyDescent="0.4">
      <c r="A42" s="22" t="s">
        <v>13</v>
      </c>
      <c r="B42" s="23">
        <v>0</v>
      </c>
      <c r="C42" s="23">
        <v>94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94</v>
      </c>
      <c r="H42" s="131"/>
      <c r="I42" s="131"/>
      <c r="J42" s="13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5AAB-534B-4272-9EC3-0EB55D4A3C9F}">
  <sheetPr>
    <tabColor rgb="FF7030A0"/>
  </sheetPr>
  <dimension ref="A1:M42"/>
  <sheetViews>
    <sheetView zoomScaleNormal="100" workbookViewId="0">
      <selection activeCell="K7" sqref="K7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54">
        <f>JAN!A1</f>
        <v>2019</v>
      </c>
      <c r="B1" s="55" t="s">
        <v>0</v>
      </c>
      <c r="C1" s="56" t="s">
        <v>1</v>
      </c>
      <c r="D1" s="57" t="s">
        <v>52</v>
      </c>
      <c r="E1" s="58" t="s">
        <v>3</v>
      </c>
      <c r="F1" s="59" t="s">
        <v>4</v>
      </c>
      <c r="G1" s="60" t="s">
        <v>5</v>
      </c>
      <c r="H1" s="61" t="s">
        <v>6</v>
      </c>
      <c r="I1" s="61" t="s">
        <v>7</v>
      </c>
      <c r="J1" s="62" t="s">
        <v>8</v>
      </c>
    </row>
    <row r="2" spans="1:12" ht="15" thickBot="1" x14ac:dyDescent="0.4">
      <c r="A2" s="10" t="s">
        <v>33</v>
      </c>
      <c r="B2" s="11">
        <v>1602100</v>
      </c>
      <c r="C2" s="11">
        <v>72953051.642713442</v>
      </c>
      <c r="D2" s="11">
        <v>56772</v>
      </c>
      <c r="E2" s="11">
        <v>41592623.979356721</v>
      </c>
      <c r="F2" s="12">
        <f>B2+D2</f>
        <v>1658872</v>
      </c>
      <c r="G2" s="12">
        <f>C2+E2</f>
        <v>114545675.62207016</v>
      </c>
      <c r="H2" s="13">
        <f>SUM(H3:H42)</f>
        <v>1</v>
      </c>
      <c r="I2" s="14">
        <f>SUM(I3:I42)</f>
        <v>1</v>
      </c>
      <c r="J2" s="14">
        <f>E2/G2</f>
        <v>0.36310950852991292</v>
      </c>
    </row>
    <row r="3" spans="1:12" x14ac:dyDescent="0.35">
      <c r="A3" s="63" t="s">
        <v>10</v>
      </c>
      <c r="B3" s="64">
        <v>1324296</v>
      </c>
      <c r="C3" s="64">
        <v>31942086.331999999</v>
      </c>
      <c r="D3" s="64">
        <v>26171</v>
      </c>
      <c r="E3" s="64">
        <v>693308.84200000006</v>
      </c>
      <c r="F3" s="65">
        <f>B3+D3</f>
        <v>1350467</v>
      </c>
      <c r="G3" s="65">
        <f>C3+E3</f>
        <v>32635395.173999999</v>
      </c>
      <c r="H3" s="121">
        <f>G3/G$2</f>
        <v>0.28491163020135829</v>
      </c>
      <c r="I3" s="141">
        <f>F3/F2</f>
        <v>0.81408752453474409</v>
      </c>
      <c r="J3" s="144">
        <f>E3/G3</f>
        <v>2.1244076816092795E-2</v>
      </c>
    </row>
    <row r="4" spans="1:12" x14ac:dyDescent="0.35">
      <c r="A4" s="18" t="s">
        <v>11</v>
      </c>
      <c r="B4" s="19">
        <v>29367</v>
      </c>
      <c r="C4" s="19">
        <v>795170</v>
      </c>
      <c r="D4" s="19">
        <v>63</v>
      </c>
      <c r="E4" s="19">
        <v>5632</v>
      </c>
      <c r="F4" s="20">
        <f>B4+D4</f>
        <v>29430</v>
      </c>
      <c r="G4" s="20">
        <f t="shared" ref="F4:G33" si="0">C4+E4</f>
        <v>800802</v>
      </c>
      <c r="H4" s="122"/>
      <c r="I4" s="142"/>
      <c r="J4" s="145"/>
      <c r="L4" s="19"/>
    </row>
    <row r="5" spans="1:12" x14ac:dyDescent="0.35">
      <c r="A5" s="18" t="s">
        <v>12</v>
      </c>
      <c r="B5" s="19">
        <v>1608</v>
      </c>
      <c r="C5" s="19">
        <v>56671</v>
      </c>
      <c r="D5" s="19">
        <v>0</v>
      </c>
      <c r="E5" s="19">
        <v>0</v>
      </c>
      <c r="F5" s="20">
        <f t="shared" si="0"/>
        <v>1608</v>
      </c>
      <c r="G5" s="20">
        <f t="shared" si="0"/>
        <v>56671</v>
      </c>
      <c r="H5" s="122"/>
      <c r="I5" s="142"/>
      <c r="J5" s="145"/>
      <c r="L5" s="21"/>
    </row>
    <row r="6" spans="1:12" x14ac:dyDescent="0.35">
      <c r="A6" s="18" t="s">
        <v>13</v>
      </c>
      <c r="B6" s="19">
        <v>254911</v>
      </c>
      <c r="C6" s="19">
        <v>7138463</v>
      </c>
      <c r="D6" s="19">
        <v>275</v>
      </c>
      <c r="E6" s="19">
        <v>1557.0999999999899</v>
      </c>
      <c r="F6" s="20">
        <f t="shared" si="0"/>
        <v>255186</v>
      </c>
      <c r="G6" s="20">
        <f t="shared" si="0"/>
        <v>7140020.0999999996</v>
      </c>
      <c r="H6" s="122"/>
      <c r="I6" s="142"/>
      <c r="J6" s="145"/>
    </row>
    <row r="7" spans="1:12" x14ac:dyDescent="0.35">
      <c r="A7" s="18" t="s">
        <v>14</v>
      </c>
      <c r="B7" s="19">
        <v>233823</v>
      </c>
      <c r="C7" s="19">
        <v>6142752</v>
      </c>
      <c r="D7" s="19">
        <v>5017</v>
      </c>
      <c r="E7" s="19">
        <v>140316</v>
      </c>
      <c r="F7" s="20">
        <f t="shared" si="0"/>
        <v>238840</v>
      </c>
      <c r="G7" s="20">
        <f t="shared" si="0"/>
        <v>6283068</v>
      </c>
      <c r="H7" s="122"/>
      <c r="I7" s="142"/>
      <c r="J7" s="145"/>
    </row>
    <row r="8" spans="1:12" x14ac:dyDescent="0.35">
      <c r="A8" s="18" t="s">
        <v>15</v>
      </c>
      <c r="B8" s="19">
        <v>41778</v>
      </c>
      <c r="C8" s="19">
        <v>796901.11199999973</v>
      </c>
      <c r="D8" s="19">
        <v>238</v>
      </c>
      <c r="E8" s="19">
        <v>8334.4320000000007</v>
      </c>
      <c r="F8" s="20">
        <f t="shared" si="0"/>
        <v>42016</v>
      </c>
      <c r="G8" s="20">
        <f t="shared" si="0"/>
        <v>805235.54399999976</v>
      </c>
      <c r="H8" s="122"/>
      <c r="I8" s="142"/>
      <c r="J8" s="145"/>
    </row>
    <row r="9" spans="1:12" x14ac:dyDescent="0.35">
      <c r="A9" s="18" t="s">
        <v>16</v>
      </c>
      <c r="B9" s="19">
        <v>750961</v>
      </c>
      <c r="C9" s="19">
        <v>16702408</v>
      </c>
      <c r="D9" s="19">
        <v>20570</v>
      </c>
      <c r="E9" s="19">
        <v>536857</v>
      </c>
      <c r="F9" s="20">
        <f t="shared" si="0"/>
        <v>771531</v>
      </c>
      <c r="G9" s="20">
        <f t="shared" si="0"/>
        <v>17239265</v>
      </c>
      <c r="H9" s="122"/>
      <c r="I9" s="142"/>
      <c r="J9" s="145"/>
    </row>
    <row r="10" spans="1:12" ht="15" thickBot="1" x14ac:dyDescent="0.4">
      <c r="A10" s="22" t="s">
        <v>17</v>
      </c>
      <c r="B10" s="23">
        <v>11848</v>
      </c>
      <c r="C10" s="23">
        <v>309721.21999999997</v>
      </c>
      <c r="D10" s="23">
        <v>8</v>
      </c>
      <c r="E10" s="23">
        <v>612.30999999999904</v>
      </c>
      <c r="F10" s="24">
        <f t="shared" si="0"/>
        <v>11856</v>
      </c>
      <c r="G10" s="24">
        <f t="shared" si="0"/>
        <v>310333.52999999997</v>
      </c>
      <c r="H10" s="134"/>
      <c r="I10" s="143"/>
      <c r="J10" s="146"/>
    </row>
    <row r="11" spans="1:12" x14ac:dyDescent="0.35">
      <c r="A11" s="63" t="s">
        <v>18</v>
      </c>
      <c r="B11" s="64">
        <v>154163</v>
      </c>
      <c r="C11" s="64">
        <v>3818207.6119532157</v>
      </c>
      <c r="D11" s="64">
        <v>7409</v>
      </c>
      <c r="E11" s="64">
        <v>188622</v>
      </c>
      <c r="F11" s="66">
        <f t="shared" si="0"/>
        <v>161572</v>
      </c>
      <c r="G11" s="66">
        <f t="shared" si="0"/>
        <v>4006829.6119532157</v>
      </c>
      <c r="H11" s="121">
        <f>G11/G2</f>
        <v>3.4980191004095815E-2</v>
      </c>
      <c r="I11" s="135">
        <f>F11/F2</f>
        <v>9.739871430707131E-2</v>
      </c>
      <c r="J11" s="138">
        <f>E11/G11</f>
        <v>4.7075123792961124E-2</v>
      </c>
    </row>
    <row r="12" spans="1:12" x14ac:dyDescent="0.35">
      <c r="A12" s="18" t="s">
        <v>11</v>
      </c>
      <c r="B12" s="19">
        <v>5299</v>
      </c>
      <c r="C12" s="19">
        <v>126217</v>
      </c>
      <c r="D12" s="19">
        <v>0</v>
      </c>
      <c r="E12" s="19">
        <v>0</v>
      </c>
      <c r="F12" s="26">
        <f t="shared" si="0"/>
        <v>5299</v>
      </c>
      <c r="G12" s="26">
        <f t="shared" si="0"/>
        <v>126217</v>
      </c>
      <c r="H12" s="122"/>
      <c r="I12" s="136"/>
      <c r="J12" s="139"/>
    </row>
    <row r="13" spans="1:12" x14ac:dyDescent="0.35">
      <c r="A13" s="18" t="s">
        <v>12</v>
      </c>
      <c r="B13" s="19">
        <v>117</v>
      </c>
      <c r="C13" s="19">
        <v>3546</v>
      </c>
      <c r="D13" s="19">
        <v>0</v>
      </c>
      <c r="E13" s="19">
        <v>0</v>
      </c>
      <c r="F13" s="26">
        <f t="shared" si="0"/>
        <v>117</v>
      </c>
      <c r="G13" s="26">
        <f t="shared" si="0"/>
        <v>3546</v>
      </c>
      <c r="H13" s="122"/>
      <c r="I13" s="136"/>
      <c r="J13" s="139"/>
    </row>
    <row r="14" spans="1:12" x14ac:dyDescent="0.35">
      <c r="A14" s="18" t="s">
        <v>13</v>
      </c>
      <c r="B14" s="19">
        <v>39207</v>
      </c>
      <c r="C14" s="19">
        <v>1094080</v>
      </c>
      <c r="D14" s="19">
        <v>2</v>
      </c>
      <c r="E14" s="19">
        <v>0</v>
      </c>
      <c r="F14" s="26">
        <f t="shared" si="0"/>
        <v>39209</v>
      </c>
      <c r="G14" s="26">
        <f t="shared" si="0"/>
        <v>1094080</v>
      </c>
      <c r="H14" s="122"/>
      <c r="I14" s="136"/>
      <c r="J14" s="139"/>
    </row>
    <row r="15" spans="1:12" x14ac:dyDescent="0.35">
      <c r="A15" s="18" t="s">
        <v>14</v>
      </c>
      <c r="B15" s="19">
        <v>27935</v>
      </c>
      <c r="C15" s="19">
        <v>722197</v>
      </c>
      <c r="D15" s="19">
        <v>2517</v>
      </c>
      <c r="E15" s="19">
        <v>68663</v>
      </c>
      <c r="F15" s="26">
        <f t="shared" si="0"/>
        <v>30452</v>
      </c>
      <c r="G15" s="26">
        <f t="shared" si="0"/>
        <v>790860</v>
      </c>
      <c r="H15" s="122"/>
      <c r="I15" s="136"/>
      <c r="J15" s="139"/>
    </row>
    <row r="16" spans="1:12" x14ac:dyDescent="0.35">
      <c r="A16" s="18" t="s">
        <v>15</v>
      </c>
      <c r="B16" s="19">
        <v>9788</v>
      </c>
      <c r="C16" s="19">
        <v>212333.99195321542</v>
      </c>
      <c r="D16" s="19">
        <v>0</v>
      </c>
      <c r="E16" s="19">
        <v>0</v>
      </c>
      <c r="F16" s="26">
        <f t="shared" si="0"/>
        <v>9788</v>
      </c>
      <c r="G16" s="26">
        <f t="shared" si="0"/>
        <v>212333.99195321542</v>
      </c>
      <c r="H16" s="122"/>
      <c r="I16" s="136"/>
      <c r="J16" s="139"/>
    </row>
    <row r="17" spans="1:13" x14ac:dyDescent="0.35">
      <c r="A17" s="18" t="s">
        <v>16</v>
      </c>
      <c r="B17" s="19">
        <v>69342</v>
      </c>
      <c r="C17" s="19">
        <v>1597787</v>
      </c>
      <c r="D17" s="19">
        <v>4890</v>
      </c>
      <c r="E17" s="19">
        <v>119959</v>
      </c>
      <c r="F17" s="26">
        <f t="shared" si="0"/>
        <v>74232</v>
      </c>
      <c r="G17" s="26">
        <f t="shared" si="0"/>
        <v>1717746</v>
      </c>
      <c r="H17" s="122"/>
      <c r="I17" s="136"/>
      <c r="J17" s="139"/>
    </row>
    <row r="18" spans="1:13" ht="15" thickBot="1" x14ac:dyDescent="0.4">
      <c r="A18" s="22" t="s">
        <v>17</v>
      </c>
      <c r="B18" s="23">
        <v>2475</v>
      </c>
      <c r="C18" s="23">
        <v>62046.619999999893</v>
      </c>
      <c r="D18" s="23">
        <v>0</v>
      </c>
      <c r="E18" s="23">
        <v>0</v>
      </c>
      <c r="F18" s="27">
        <f t="shared" si="0"/>
        <v>2475</v>
      </c>
      <c r="G18" s="27">
        <f t="shared" si="0"/>
        <v>62046.619999999893</v>
      </c>
      <c r="H18" s="134"/>
      <c r="I18" s="137"/>
      <c r="J18" s="140"/>
    </row>
    <row r="19" spans="1:13" x14ac:dyDescent="0.35">
      <c r="A19" s="63" t="s">
        <v>19</v>
      </c>
      <c r="B19" s="64">
        <v>100530</v>
      </c>
      <c r="C19" s="64">
        <v>5195030.0955906427</v>
      </c>
      <c r="D19" s="64">
        <v>10627</v>
      </c>
      <c r="E19" s="64">
        <v>1153194.4279999998</v>
      </c>
      <c r="F19" s="66">
        <f t="shared" si="0"/>
        <v>111157</v>
      </c>
      <c r="G19" s="66">
        <f t="shared" si="0"/>
        <v>6348224.523590643</v>
      </c>
      <c r="H19" s="121">
        <f>G19/G2</f>
        <v>5.5420900781412777E-2</v>
      </c>
      <c r="I19" s="135">
        <f>F19/F2</f>
        <v>6.7007581055078397E-2</v>
      </c>
      <c r="J19" s="138">
        <f>E19/G19</f>
        <v>0.18165621327894327</v>
      </c>
    </row>
    <row r="20" spans="1:13" x14ac:dyDescent="0.35">
      <c r="A20" s="18" t="s">
        <v>11</v>
      </c>
      <c r="B20" s="19">
        <v>4016</v>
      </c>
      <c r="C20" s="19">
        <v>269319</v>
      </c>
      <c r="D20" s="19">
        <v>554</v>
      </c>
      <c r="E20" s="19">
        <v>69890</v>
      </c>
      <c r="F20" s="26">
        <f t="shared" si="0"/>
        <v>4570</v>
      </c>
      <c r="G20" s="26">
        <f t="shared" si="0"/>
        <v>339209</v>
      </c>
      <c r="H20" s="122"/>
      <c r="I20" s="136"/>
      <c r="J20" s="139"/>
    </row>
    <row r="21" spans="1:13" x14ac:dyDescent="0.35">
      <c r="A21" s="18" t="s">
        <v>12</v>
      </c>
      <c r="B21" s="19">
        <v>185</v>
      </c>
      <c r="C21" s="19">
        <v>32384</v>
      </c>
      <c r="D21" s="19">
        <v>0</v>
      </c>
      <c r="E21" s="19">
        <v>0</v>
      </c>
      <c r="F21" s="26">
        <f t="shared" si="0"/>
        <v>185</v>
      </c>
      <c r="G21" s="26">
        <f t="shared" si="0"/>
        <v>32384</v>
      </c>
      <c r="H21" s="122"/>
      <c r="I21" s="136"/>
      <c r="J21" s="139"/>
      <c r="M21" s="19"/>
    </row>
    <row r="22" spans="1:13" x14ac:dyDescent="0.35">
      <c r="A22" s="18" t="s">
        <v>13</v>
      </c>
      <c r="B22" s="19">
        <v>20826</v>
      </c>
      <c r="C22" s="19">
        <v>695185</v>
      </c>
      <c r="D22" s="19">
        <v>2103</v>
      </c>
      <c r="E22" s="19">
        <v>15799.19999999999</v>
      </c>
      <c r="F22" s="26">
        <f t="shared" si="0"/>
        <v>22929</v>
      </c>
      <c r="G22" s="26">
        <f t="shared" si="0"/>
        <v>710984.2</v>
      </c>
      <c r="H22" s="122"/>
      <c r="I22" s="136"/>
      <c r="J22" s="139"/>
    </row>
    <row r="23" spans="1:13" x14ac:dyDescent="0.35">
      <c r="A23" s="18" t="s">
        <v>14</v>
      </c>
      <c r="B23" s="19">
        <v>22057</v>
      </c>
      <c r="C23" s="19">
        <v>1527851</v>
      </c>
      <c r="D23" s="19">
        <v>2215</v>
      </c>
      <c r="E23" s="19">
        <v>352880</v>
      </c>
      <c r="F23" s="26">
        <f t="shared" si="0"/>
        <v>24272</v>
      </c>
      <c r="G23" s="26">
        <f t="shared" si="0"/>
        <v>1880731</v>
      </c>
      <c r="H23" s="122"/>
      <c r="I23" s="136"/>
      <c r="J23" s="139"/>
    </row>
    <row r="24" spans="1:13" x14ac:dyDescent="0.35">
      <c r="A24" s="18" t="s">
        <v>15</v>
      </c>
      <c r="B24" s="19">
        <v>3470</v>
      </c>
      <c r="C24" s="19">
        <v>145457.40559064312</v>
      </c>
      <c r="D24" s="19">
        <v>200</v>
      </c>
      <c r="E24" s="19">
        <v>24276.768</v>
      </c>
      <c r="F24" s="26">
        <f t="shared" si="0"/>
        <v>3670</v>
      </c>
      <c r="G24" s="26">
        <f t="shared" si="0"/>
        <v>169734.17359064313</v>
      </c>
      <c r="H24" s="122"/>
      <c r="I24" s="136"/>
      <c r="J24" s="139"/>
    </row>
    <row r="25" spans="1:13" x14ac:dyDescent="0.35">
      <c r="A25" s="18" t="s">
        <v>16</v>
      </c>
      <c r="B25" s="19">
        <v>48658</v>
      </c>
      <c r="C25" s="19">
        <v>2452438</v>
      </c>
      <c r="D25" s="19">
        <v>5462</v>
      </c>
      <c r="E25" s="19">
        <v>675692</v>
      </c>
      <c r="F25" s="26">
        <f t="shared" si="0"/>
        <v>54120</v>
      </c>
      <c r="G25" s="26">
        <f t="shared" si="0"/>
        <v>3128130</v>
      </c>
      <c r="H25" s="122"/>
      <c r="I25" s="136"/>
      <c r="J25" s="139"/>
    </row>
    <row r="26" spans="1:13" ht="15" thickBot="1" x14ac:dyDescent="0.4">
      <c r="A26" s="22" t="s">
        <v>17</v>
      </c>
      <c r="B26" s="23">
        <v>1318</v>
      </c>
      <c r="C26" s="23">
        <v>72395.689999999799</v>
      </c>
      <c r="D26" s="23">
        <v>93</v>
      </c>
      <c r="E26" s="23">
        <v>14656.459999999992</v>
      </c>
      <c r="F26" s="27">
        <f t="shared" si="0"/>
        <v>1411</v>
      </c>
      <c r="G26" s="27">
        <f t="shared" si="0"/>
        <v>87052.14999999979</v>
      </c>
      <c r="H26" s="134"/>
      <c r="I26" s="137"/>
      <c r="J26" s="140"/>
    </row>
    <row r="27" spans="1:13" x14ac:dyDescent="0.35">
      <c r="A27" s="63" t="s">
        <v>20</v>
      </c>
      <c r="B27" s="64">
        <v>17534</v>
      </c>
      <c r="C27" s="64">
        <v>6802756.8931695912</v>
      </c>
      <c r="D27" s="64">
        <v>7539</v>
      </c>
      <c r="E27" s="64">
        <v>5035097.9354152037</v>
      </c>
      <c r="F27" s="66">
        <f t="shared" si="0"/>
        <v>25073</v>
      </c>
      <c r="G27" s="66">
        <f t="shared" si="0"/>
        <v>11837854.828584794</v>
      </c>
      <c r="H27" s="121">
        <f>G27/G2</f>
        <v>0.10334615221653927</v>
      </c>
      <c r="I27" s="135">
        <f>F27/F2</f>
        <v>1.5114487434835237E-2</v>
      </c>
      <c r="J27" s="138">
        <f>E27/G27</f>
        <v>0.42533871282632935</v>
      </c>
    </row>
    <row r="28" spans="1:13" x14ac:dyDescent="0.35">
      <c r="A28" s="18" t="s">
        <v>11</v>
      </c>
      <c r="B28" s="19">
        <v>312</v>
      </c>
      <c r="C28" s="19">
        <v>256187</v>
      </c>
      <c r="D28" s="19">
        <v>271</v>
      </c>
      <c r="E28" s="19">
        <v>327217</v>
      </c>
      <c r="F28" s="26">
        <f t="shared" si="0"/>
        <v>583</v>
      </c>
      <c r="G28" s="26">
        <f t="shared" si="0"/>
        <v>583404</v>
      </c>
      <c r="H28" s="122"/>
      <c r="I28" s="136"/>
      <c r="J28" s="139"/>
    </row>
    <row r="29" spans="1:13" x14ac:dyDescent="0.35">
      <c r="A29" s="18" t="s">
        <v>13</v>
      </c>
      <c r="B29" s="19">
        <v>4738</v>
      </c>
      <c r="C29" s="19">
        <v>1822662</v>
      </c>
      <c r="D29" s="19">
        <v>2135</v>
      </c>
      <c r="E29" s="19">
        <v>121605.9999999999</v>
      </c>
      <c r="F29" s="26">
        <f t="shared" si="0"/>
        <v>6873</v>
      </c>
      <c r="G29" s="26">
        <f t="shared" si="0"/>
        <v>1944268</v>
      </c>
      <c r="H29" s="122"/>
      <c r="I29" s="136"/>
      <c r="J29" s="139"/>
    </row>
    <row r="30" spans="1:13" x14ac:dyDescent="0.35">
      <c r="A30" s="18" t="s">
        <v>14</v>
      </c>
      <c r="B30" s="19">
        <v>2257</v>
      </c>
      <c r="C30" s="19">
        <v>2137503</v>
      </c>
      <c r="D30" s="19">
        <v>1564</v>
      </c>
      <c r="E30" s="19">
        <v>2411287</v>
      </c>
      <c r="F30" s="26">
        <f t="shared" si="0"/>
        <v>3821</v>
      </c>
      <c r="G30" s="26">
        <f t="shared" si="0"/>
        <v>4548790</v>
      </c>
      <c r="H30" s="122"/>
      <c r="I30" s="136"/>
      <c r="J30" s="139"/>
    </row>
    <row r="31" spans="1:13" x14ac:dyDescent="0.35">
      <c r="A31" s="18" t="s">
        <v>15</v>
      </c>
      <c r="B31" s="19">
        <v>315</v>
      </c>
      <c r="C31" s="19">
        <v>182959.6971695906</v>
      </c>
      <c r="D31" s="19">
        <v>216</v>
      </c>
      <c r="E31" s="19">
        <v>185764.71541520391</v>
      </c>
      <c r="F31" s="26">
        <f t="shared" si="0"/>
        <v>531</v>
      </c>
      <c r="G31" s="26">
        <f t="shared" si="0"/>
        <v>368724.41258479451</v>
      </c>
      <c r="H31" s="122"/>
      <c r="I31" s="136"/>
      <c r="J31" s="139"/>
    </row>
    <row r="32" spans="1:13" x14ac:dyDescent="0.35">
      <c r="A32" s="18" t="s">
        <v>16</v>
      </c>
      <c r="B32" s="19">
        <v>9744</v>
      </c>
      <c r="C32" s="19">
        <v>2297361</v>
      </c>
      <c r="D32" s="19">
        <v>3255</v>
      </c>
      <c r="E32" s="19">
        <v>1865719</v>
      </c>
      <c r="F32" s="26">
        <f t="shared" si="0"/>
        <v>12999</v>
      </c>
      <c r="G32" s="26">
        <f t="shared" si="0"/>
        <v>4163080</v>
      </c>
      <c r="H32" s="122"/>
      <c r="I32" s="136"/>
      <c r="J32" s="139"/>
    </row>
    <row r="33" spans="1:10" ht="15" thickBot="1" x14ac:dyDescent="0.4">
      <c r="A33" s="22" t="s">
        <v>17</v>
      </c>
      <c r="B33" s="23">
        <v>168</v>
      </c>
      <c r="C33" s="23">
        <v>106084.196</v>
      </c>
      <c r="D33" s="23">
        <v>98</v>
      </c>
      <c r="E33" s="23">
        <v>123504.2199999998</v>
      </c>
      <c r="F33" s="27">
        <f t="shared" si="0"/>
        <v>266</v>
      </c>
      <c r="G33" s="27">
        <f t="shared" si="0"/>
        <v>229588.41599999979</v>
      </c>
      <c r="H33" s="134"/>
      <c r="I33" s="137"/>
      <c r="J33" s="140"/>
    </row>
    <row r="34" spans="1:10" x14ac:dyDescent="0.35">
      <c r="A34" s="63" t="s">
        <v>21</v>
      </c>
      <c r="B34" s="64">
        <v>5577</v>
      </c>
      <c r="C34" s="64">
        <v>25194870.710000001</v>
      </c>
      <c r="D34" s="64">
        <v>5026</v>
      </c>
      <c r="E34" s="64">
        <v>34522400.773941517</v>
      </c>
      <c r="F34" s="66">
        <f>B34+D34</f>
        <v>10603</v>
      </c>
      <c r="G34" s="66">
        <f>C34+E34</f>
        <v>59717271.483941518</v>
      </c>
      <c r="H34" s="121">
        <f>G34/G2</f>
        <v>0.52134025278240581</v>
      </c>
      <c r="I34" s="124">
        <f>F34/F2</f>
        <v>6.3916926682709698E-3</v>
      </c>
      <c r="J34" s="127">
        <f>E34/G34</f>
        <v>0.57809742334300862</v>
      </c>
    </row>
    <row r="35" spans="1:10" x14ac:dyDescent="0.35">
      <c r="A35" s="18" t="s">
        <v>11</v>
      </c>
      <c r="B35" s="19">
        <v>26</v>
      </c>
      <c r="C35" s="19">
        <v>245754</v>
      </c>
      <c r="D35" s="19">
        <v>91</v>
      </c>
      <c r="E35" s="19">
        <v>3579853</v>
      </c>
      <c r="F35" s="26">
        <f>B35+D35</f>
        <v>117</v>
      </c>
      <c r="G35" s="26">
        <f>C35+E35</f>
        <v>3825607</v>
      </c>
      <c r="H35" s="122"/>
      <c r="I35" s="125"/>
      <c r="J35" s="128"/>
    </row>
    <row r="36" spans="1:10" x14ac:dyDescent="0.35">
      <c r="A36" s="18" t="s">
        <v>13</v>
      </c>
      <c r="B36" s="19">
        <v>270</v>
      </c>
      <c r="C36" s="19">
        <v>1350122</v>
      </c>
      <c r="D36" s="19">
        <v>705</v>
      </c>
      <c r="E36" s="19">
        <v>690615.1</v>
      </c>
      <c r="F36" s="26">
        <f t="shared" ref="F36:G40" si="1">B36+D36</f>
        <v>975</v>
      </c>
      <c r="G36" s="26">
        <f t="shared" si="1"/>
        <v>2040737.1</v>
      </c>
      <c r="H36" s="122"/>
      <c r="I36" s="125"/>
      <c r="J36" s="128"/>
    </row>
    <row r="37" spans="1:10" x14ac:dyDescent="0.35">
      <c r="A37" s="18" t="s">
        <v>14</v>
      </c>
      <c r="B37" s="19">
        <v>113</v>
      </c>
      <c r="C37" s="19">
        <v>2659324</v>
      </c>
      <c r="D37" s="19">
        <v>212</v>
      </c>
      <c r="E37" s="19">
        <v>6196337</v>
      </c>
      <c r="F37" s="26">
        <f t="shared" si="1"/>
        <v>325</v>
      </c>
      <c r="G37" s="26">
        <f t="shared" si="1"/>
        <v>8855661</v>
      </c>
      <c r="H37" s="122"/>
      <c r="I37" s="125"/>
      <c r="J37" s="128"/>
    </row>
    <row r="38" spans="1:10" x14ac:dyDescent="0.35">
      <c r="A38" s="18" t="s">
        <v>15</v>
      </c>
      <c r="B38" s="19">
        <v>3</v>
      </c>
      <c r="C38" s="19">
        <v>62828.159999999894</v>
      </c>
      <c r="D38" s="19">
        <v>13</v>
      </c>
      <c r="E38" s="19">
        <v>397740.01394151995</v>
      </c>
      <c r="F38" s="26">
        <f t="shared" si="1"/>
        <v>16</v>
      </c>
      <c r="G38" s="26">
        <f t="shared" si="1"/>
        <v>460568.17394151987</v>
      </c>
      <c r="H38" s="122"/>
      <c r="I38" s="125"/>
      <c r="J38" s="128"/>
    </row>
    <row r="39" spans="1:10" x14ac:dyDescent="0.35">
      <c r="A39" s="18" t="s">
        <v>16</v>
      </c>
      <c r="B39" s="19">
        <v>5159</v>
      </c>
      <c r="C39" s="19">
        <v>20850013</v>
      </c>
      <c r="D39" s="19">
        <v>3982</v>
      </c>
      <c r="E39" s="19">
        <v>22840837</v>
      </c>
      <c r="F39" s="26">
        <f t="shared" si="1"/>
        <v>9141</v>
      </c>
      <c r="G39" s="26">
        <f t="shared" si="1"/>
        <v>43690850</v>
      </c>
      <c r="H39" s="122"/>
      <c r="I39" s="125"/>
      <c r="J39" s="128"/>
    </row>
    <row r="40" spans="1:10" ht="15" thickBot="1" x14ac:dyDescent="0.4">
      <c r="A40" s="18" t="s">
        <v>17</v>
      </c>
      <c r="B40" s="19">
        <v>6</v>
      </c>
      <c r="C40" s="19">
        <v>26829.549999999901</v>
      </c>
      <c r="D40" s="19">
        <v>23</v>
      </c>
      <c r="E40" s="19">
        <v>817018.65999999887</v>
      </c>
      <c r="F40" s="28">
        <f t="shared" si="1"/>
        <v>29</v>
      </c>
      <c r="G40" s="28">
        <f t="shared" si="1"/>
        <v>843848.2099999988</v>
      </c>
      <c r="H40" s="123"/>
      <c r="I40" s="126"/>
      <c r="J40" s="129"/>
    </row>
    <row r="41" spans="1:10" x14ac:dyDescent="0.35">
      <c r="A41" s="63" t="s">
        <v>22</v>
      </c>
      <c r="B41" s="64">
        <v>0</v>
      </c>
      <c r="C41" s="64">
        <v>100</v>
      </c>
      <c r="D41" s="64">
        <v>0</v>
      </c>
      <c r="E41" s="64">
        <v>0</v>
      </c>
      <c r="F41" s="66">
        <f>B41+D41</f>
        <v>0</v>
      </c>
      <c r="G41" s="66">
        <f>C41+E41</f>
        <v>100</v>
      </c>
      <c r="H41" s="130">
        <f>G41/G2</f>
        <v>8.7301418806885484E-7</v>
      </c>
      <c r="I41" s="130">
        <f>F41/F2</f>
        <v>0</v>
      </c>
      <c r="J41" s="132">
        <f>F42/G41</f>
        <v>0</v>
      </c>
    </row>
    <row r="42" spans="1:10" ht="15" thickBot="1" x14ac:dyDescent="0.4">
      <c r="A42" s="22" t="s">
        <v>13</v>
      </c>
      <c r="B42" s="23">
        <v>0</v>
      </c>
      <c r="C42" s="23">
        <v>100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100</v>
      </c>
      <c r="H42" s="131"/>
      <c r="I42" s="131"/>
      <c r="J42" s="13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A8340-2D75-4327-8C70-BA4734DC9B92}">
  <sheetPr>
    <tabColor rgb="FF7030A0"/>
  </sheetPr>
  <dimension ref="A1:M42"/>
  <sheetViews>
    <sheetView zoomScaleNormal="100" workbookViewId="0">
      <selection activeCell="L8" sqref="L8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54">
        <f>JAN!A1</f>
        <v>2019</v>
      </c>
      <c r="B1" s="152" t="s">
        <v>0</v>
      </c>
      <c r="C1" s="56" t="s">
        <v>1</v>
      </c>
      <c r="D1" s="57" t="s">
        <v>52</v>
      </c>
      <c r="E1" s="58" t="s">
        <v>3</v>
      </c>
      <c r="F1" s="59" t="s">
        <v>4</v>
      </c>
      <c r="G1" s="60" t="s">
        <v>5</v>
      </c>
      <c r="H1" s="61" t="s">
        <v>6</v>
      </c>
      <c r="I1" s="61" t="s">
        <v>7</v>
      </c>
      <c r="J1" s="62" t="s">
        <v>8</v>
      </c>
    </row>
    <row r="2" spans="1:12" ht="15" thickBot="1" x14ac:dyDescent="0.4">
      <c r="A2" s="10" t="s">
        <v>34</v>
      </c>
      <c r="B2" s="11">
        <v>1603510</v>
      </c>
      <c r="C2" s="11">
        <v>135709538.40468732</v>
      </c>
      <c r="D2" s="11">
        <v>56244</v>
      </c>
      <c r="E2" s="11">
        <v>66202037.880826704</v>
      </c>
      <c r="F2" s="12">
        <f>B2+D2</f>
        <v>1659754</v>
      </c>
      <c r="G2" s="12">
        <f>C2+E2</f>
        <v>201911576.28551403</v>
      </c>
      <c r="H2" s="13">
        <f>SUM(H3:H42)</f>
        <v>0.99999999999999989</v>
      </c>
      <c r="I2" s="14">
        <f>SUM(I3:I42)</f>
        <v>1</v>
      </c>
      <c r="J2" s="14">
        <f>E2/G2</f>
        <v>0.32787638578589173</v>
      </c>
    </row>
    <row r="3" spans="1:12" x14ac:dyDescent="0.35">
      <c r="A3" s="63" t="s">
        <v>10</v>
      </c>
      <c r="B3" s="64">
        <v>1335968</v>
      </c>
      <c r="C3" s="64">
        <v>77054980.288720235</v>
      </c>
      <c r="D3" s="64">
        <v>26841</v>
      </c>
      <c r="E3" s="64">
        <v>1575695.7063659246</v>
      </c>
      <c r="F3" s="65">
        <f>B3+D3</f>
        <v>1362809</v>
      </c>
      <c r="G3" s="65">
        <f>C3+E3</f>
        <v>78630675.995086163</v>
      </c>
      <c r="H3" s="121">
        <f>G3/G$2</f>
        <v>0.38943124233698262</v>
      </c>
      <c r="I3" s="141">
        <f>F3/F2</f>
        <v>0.821090956852642</v>
      </c>
      <c r="J3" s="144">
        <f>E3/G3</f>
        <v>2.0039198269952478E-2</v>
      </c>
    </row>
    <row r="4" spans="1:12" x14ac:dyDescent="0.35">
      <c r="A4" s="18" t="s">
        <v>11</v>
      </c>
      <c r="B4" s="19">
        <v>29340</v>
      </c>
      <c r="C4" s="19">
        <v>2326485</v>
      </c>
      <c r="D4" s="19">
        <v>69</v>
      </c>
      <c r="E4" s="19">
        <v>16369</v>
      </c>
      <c r="F4" s="20">
        <f>B4+D4</f>
        <v>29409</v>
      </c>
      <c r="G4" s="20">
        <f t="shared" ref="F4:G33" si="0">C4+E4</f>
        <v>2342854</v>
      </c>
      <c r="H4" s="122"/>
      <c r="I4" s="142"/>
      <c r="J4" s="145"/>
      <c r="L4" s="19"/>
    </row>
    <row r="5" spans="1:12" x14ac:dyDescent="0.35">
      <c r="A5" s="18" t="s">
        <v>12</v>
      </c>
      <c r="B5" s="19">
        <v>1636</v>
      </c>
      <c r="C5" s="19">
        <v>124973</v>
      </c>
      <c r="D5" s="19">
        <v>0</v>
      </c>
      <c r="E5" s="19">
        <v>0</v>
      </c>
      <c r="F5" s="20">
        <f t="shared" si="0"/>
        <v>1636</v>
      </c>
      <c r="G5" s="20">
        <f t="shared" si="0"/>
        <v>124973</v>
      </c>
      <c r="H5" s="122"/>
      <c r="I5" s="142"/>
      <c r="J5" s="145"/>
      <c r="L5" s="21"/>
    </row>
    <row r="6" spans="1:12" x14ac:dyDescent="0.35">
      <c r="A6" s="18" t="s">
        <v>13</v>
      </c>
      <c r="B6" s="19">
        <v>256408</v>
      </c>
      <c r="C6" s="19">
        <v>17329244</v>
      </c>
      <c r="D6" s="19">
        <v>285</v>
      </c>
      <c r="E6" s="19">
        <v>3347.3999999999896</v>
      </c>
      <c r="F6" s="20">
        <f t="shared" si="0"/>
        <v>256693</v>
      </c>
      <c r="G6" s="20">
        <f t="shared" si="0"/>
        <v>17332591.399999999</v>
      </c>
      <c r="H6" s="122"/>
      <c r="I6" s="142"/>
      <c r="J6" s="145"/>
    </row>
    <row r="7" spans="1:12" x14ac:dyDescent="0.35">
      <c r="A7" s="18" t="s">
        <v>14</v>
      </c>
      <c r="B7" s="19">
        <v>235070</v>
      </c>
      <c r="C7" s="19">
        <v>15542096</v>
      </c>
      <c r="D7" s="19">
        <v>4929</v>
      </c>
      <c r="E7" s="19">
        <v>332510</v>
      </c>
      <c r="F7" s="20">
        <f t="shared" si="0"/>
        <v>239999</v>
      </c>
      <c r="G7" s="20">
        <f t="shared" si="0"/>
        <v>15874606</v>
      </c>
      <c r="H7" s="122"/>
      <c r="I7" s="142"/>
      <c r="J7" s="145"/>
    </row>
    <row r="8" spans="1:12" x14ac:dyDescent="0.35">
      <c r="A8" s="18" t="s">
        <v>15</v>
      </c>
      <c r="B8" s="19">
        <v>42029</v>
      </c>
      <c r="C8" s="19">
        <v>2187200.4487202317</v>
      </c>
      <c r="D8" s="19">
        <v>238</v>
      </c>
      <c r="E8" s="19">
        <v>18216.4863659244</v>
      </c>
      <c r="F8" s="20">
        <f t="shared" si="0"/>
        <v>42267</v>
      </c>
      <c r="G8" s="20">
        <f t="shared" si="0"/>
        <v>2205416.9350861562</v>
      </c>
      <c r="H8" s="122"/>
      <c r="I8" s="142"/>
      <c r="J8" s="145"/>
    </row>
    <row r="9" spans="1:12" x14ac:dyDescent="0.35">
      <c r="A9" s="18" t="s">
        <v>16</v>
      </c>
      <c r="B9" s="19">
        <v>759549</v>
      </c>
      <c r="C9" s="19">
        <v>38888216</v>
      </c>
      <c r="D9" s="19">
        <v>21311</v>
      </c>
      <c r="E9" s="19">
        <v>1204288</v>
      </c>
      <c r="F9" s="20">
        <f t="shared" si="0"/>
        <v>780860</v>
      </c>
      <c r="G9" s="20">
        <f t="shared" si="0"/>
        <v>40092504</v>
      </c>
      <c r="H9" s="122"/>
      <c r="I9" s="142"/>
      <c r="J9" s="145"/>
    </row>
    <row r="10" spans="1:12" ht="15" thickBot="1" x14ac:dyDescent="0.4">
      <c r="A10" s="22" t="s">
        <v>17</v>
      </c>
      <c r="B10" s="23">
        <v>11936</v>
      </c>
      <c r="C10" s="23">
        <v>656765.84</v>
      </c>
      <c r="D10" s="23">
        <v>9</v>
      </c>
      <c r="E10" s="23">
        <v>964.82</v>
      </c>
      <c r="F10" s="24">
        <f t="shared" si="0"/>
        <v>11945</v>
      </c>
      <c r="G10" s="24">
        <f t="shared" si="0"/>
        <v>657730.65999999992</v>
      </c>
      <c r="H10" s="134"/>
      <c r="I10" s="143"/>
      <c r="J10" s="146"/>
    </row>
    <row r="11" spans="1:12" x14ac:dyDescent="0.35">
      <c r="A11" s="63" t="s">
        <v>18</v>
      </c>
      <c r="B11" s="64">
        <v>143514</v>
      </c>
      <c r="C11" s="64">
        <v>8548516.1985750236</v>
      </c>
      <c r="D11" s="64">
        <v>6430</v>
      </c>
      <c r="E11" s="64">
        <v>356200</v>
      </c>
      <c r="F11" s="66">
        <f t="shared" si="0"/>
        <v>149944</v>
      </c>
      <c r="G11" s="66">
        <f t="shared" si="0"/>
        <v>8904716.1985750236</v>
      </c>
      <c r="H11" s="121">
        <f>G11/G2</f>
        <v>4.4102058744681719E-2</v>
      </c>
      <c r="I11" s="135">
        <f>F11/F2</f>
        <v>9.0341098741138742E-2</v>
      </c>
      <c r="J11" s="138">
        <f>E11/G11</f>
        <v>4.0001274836473831E-2</v>
      </c>
    </row>
    <row r="12" spans="1:12" x14ac:dyDescent="0.35">
      <c r="A12" s="18" t="s">
        <v>11</v>
      </c>
      <c r="B12" s="19">
        <v>5531</v>
      </c>
      <c r="C12" s="19">
        <v>388180</v>
      </c>
      <c r="D12" s="19">
        <v>0</v>
      </c>
      <c r="E12" s="19">
        <v>0</v>
      </c>
      <c r="F12" s="26">
        <f t="shared" si="0"/>
        <v>5531</v>
      </c>
      <c r="G12" s="26">
        <f t="shared" si="0"/>
        <v>388180</v>
      </c>
      <c r="H12" s="122"/>
      <c r="I12" s="136"/>
      <c r="J12" s="139"/>
    </row>
    <row r="13" spans="1:12" x14ac:dyDescent="0.35">
      <c r="A13" s="18" t="s">
        <v>12</v>
      </c>
      <c r="B13" s="19">
        <v>111</v>
      </c>
      <c r="C13" s="19">
        <v>7191</v>
      </c>
      <c r="D13" s="19">
        <v>0</v>
      </c>
      <c r="E13" s="19">
        <v>0</v>
      </c>
      <c r="F13" s="26">
        <f t="shared" si="0"/>
        <v>111</v>
      </c>
      <c r="G13" s="26">
        <f t="shared" si="0"/>
        <v>7191</v>
      </c>
      <c r="H13" s="122"/>
      <c r="I13" s="136"/>
      <c r="J13" s="139"/>
    </row>
    <row r="14" spans="1:12" x14ac:dyDescent="0.35">
      <c r="A14" s="18" t="s">
        <v>13</v>
      </c>
      <c r="B14" s="19">
        <v>39293</v>
      </c>
      <c r="C14" s="19">
        <v>2708136</v>
      </c>
      <c r="D14" s="19">
        <v>2</v>
      </c>
      <c r="E14" s="19">
        <v>0</v>
      </c>
      <c r="F14" s="26">
        <f t="shared" si="0"/>
        <v>39295</v>
      </c>
      <c r="G14" s="26">
        <f t="shared" si="0"/>
        <v>2708136</v>
      </c>
      <c r="H14" s="122"/>
      <c r="I14" s="136"/>
      <c r="J14" s="139"/>
    </row>
    <row r="15" spans="1:12" x14ac:dyDescent="0.35">
      <c r="A15" s="18" t="s">
        <v>14</v>
      </c>
      <c r="B15" s="19">
        <v>27950</v>
      </c>
      <c r="C15" s="19">
        <v>1737517</v>
      </c>
      <c r="D15" s="19">
        <v>2419</v>
      </c>
      <c r="E15" s="19">
        <v>146743</v>
      </c>
      <c r="F15" s="26">
        <f t="shared" si="0"/>
        <v>30369</v>
      </c>
      <c r="G15" s="26">
        <f t="shared" si="0"/>
        <v>1884260</v>
      </c>
      <c r="H15" s="122"/>
      <c r="I15" s="136"/>
      <c r="J15" s="139"/>
    </row>
    <row r="16" spans="1:12" x14ac:dyDescent="0.35">
      <c r="A16" s="18" t="s">
        <v>15</v>
      </c>
      <c r="B16" s="19">
        <v>10029</v>
      </c>
      <c r="C16" s="19">
        <v>594535.63857502327</v>
      </c>
      <c r="D16" s="19">
        <v>0</v>
      </c>
      <c r="E16" s="19">
        <v>0</v>
      </c>
      <c r="F16" s="26">
        <f t="shared" si="0"/>
        <v>10029</v>
      </c>
      <c r="G16" s="26">
        <f t="shared" si="0"/>
        <v>594535.63857502327</v>
      </c>
      <c r="H16" s="122"/>
      <c r="I16" s="136"/>
      <c r="J16" s="139"/>
    </row>
    <row r="17" spans="1:13" x14ac:dyDescent="0.35">
      <c r="A17" s="18" t="s">
        <v>16</v>
      </c>
      <c r="B17" s="19">
        <v>58145</v>
      </c>
      <c r="C17" s="19">
        <v>2983370</v>
      </c>
      <c r="D17" s="19">
        <v>4009</v>
      </c>
      <c r="E17" s="19">
        <v>209457</v>
      </c>
      <c r="F17" s="26">
        <f t="shared" si="0"/>
        <v>62154</v>
      </c>
      <c r="G17" s="26">
        <f t="shared" si="0"/>
        <v>3192827</v>
      </c>
      <c r="H17" s="122"/>
      <c r="I17" s="136"/>
      <c r="J17" s="139"/>
    </row>
    <row r="18" spans="1:13" ht="15" thickBot="1" x14ac:dyDescent="0.4">
      <c r="A18" s="22" t="s">
        <v>17</v>
      </c>
      <c r="B18" s="23">
        <v>2455</v>
      </c>
      <c r="C18" s="23">
        <v>129586.56</v>
      </c>
      <c r="D18" s="23">
        <v>0</v>
      </c>
      <c r="E18" s="23">
        <v>0</v>
      </c>
      <c r="F18" s="27">
        <f t="shared" si="0"/>
        <v>2455</v>
      </c>
      <c r="G18" s="27">
        <f t="shared" si="0"/>
        <v>129586.56</v>
      </c>
      <c r="H18" s="134"/>
      <c r="I18" s="137"/>
      <c r="J18" s="140"/>
    </row>
    <row r="19" spans="1:13" x14ac:dyDescent="0.35">
      <c r="A19" s="63" t="s">
        <v>19</v>
      </c>
      <c r="B19" s="64">
        <v>101011</v>
      </c>
      <c r="C19" s="64">
        <v>11852933.379754115</v>
      </c>
      <c r="D19" s="64">
        <v>10623</v>
      </c>
      <c r="E19" s="64">
        <v>2542352.2588925459</v>
      </c>
      <c r="F19" s="66">
        <f t="shared" si="0"/>
        <v>111634</v>
      </c>
      <c r="G19" s="66">
        <f t="shared" si="0"/>
        <v>14395285.63864666</v>
      </c>
      <c r="H19" s="121">
        <f>G19/G2</f>
        <v>7.1294999045973168E-2</v>
      </c>
      <c r="I19" s="135">
        <f>F19/F2</f>
        <v>6.7259364942033578E-2</v>
      </c>
      <c r="J19" s="138">
        <f>E19/G19</f>
        <v>0.17661005989816256</v>
      </c>
    </row>
    <row r="20" spans="1:13" x14ac:dyDescent="0.35">
      <c r="A20" s="18" t="s">
        <v>11</v>
      </c>
      <c r="B20" s="19">
        <v>4040</v>
      </c>
      <c r="C20" s="19">
        <v>689501</v>
      </c>
      <c r="D20" s="19">
        <v>561</v>
      </c>
      <c r="E20" s="19">
        <v>167139</v>
      </c>
      <c r="F20" s="26">
        <f t="shared" si="0"/>
        <v>4601</v>
      </c>
      <c r="G20" s="26">
        <f t="shared" si="0"/>
        <v>856640</v>
      </c>
      <c r="H20" s="122"/>
      <c r="I20" s="136"/>
      <c r="J20" s="139"/>
    </row>
    <row r="21" spans="1:13" x14ac:dyDescent="0.35">
      <c r="A21" s="18" t="s">
        <v>12</v>
      </c>
      <c r="B21" s="19">
        <v>186</v>
      </c>
      <c r="C21" s="19">
        <v>64980</v>
      </c>
      <c r="D21" s="19">
        <v>0</v>
      </c>
      <c r="E21" s="19">
        <v>0</v>
      </c>
      <c r="F21" s="26">
        <f t="shared" si="0"/>
        <v>186</v>
      </c>
      <c r="G21" s="26">
        <f t="shared" si="0"/>
        <v>64980</v>
      </c>
      <c r="H21" s="122"/>
      <c r="I21" s="136"/>
      <c r="J21" s="139"/>
      <c r="M21" s="19"/>
    </row>
    <row r="22" spans="1:13" x14ac:dyDescent="0.35">
      <c r="A22" s="18" t="s">
        <v>13</v>
      </c>
      <c r="B22" s="19">
        <v>21156</v>
      </c>
      <c r="C22" s="19">
        <v>1909045</v>
      </c>
      <c r="D22" s="19">
        <v>2180</v>
      </c>
      <c r="E22" s="19">
        <v>31446.099999999991</v>
      </c>
      <c r="F22" s="26">
        <f t="shared" si="0"/>
        <v>23336</v>
      </c>
      <c r="G22" s="26">
        <f t="shared" si="0"/>
        <v>1940491.1</v>
      </c>
      <c r="H22" s="122"/>
      <c r="I22" s="136"/>
      <c r="J22" s="139"/>
    </row>
    <row r="23" spans="1:13" x14ac:dyDescent="0.35">
      <c r="A23" s="18" t="s">
        <v>14</v>
      </c>
      <c r="B23" s="19">
        <v>22194</v>
      </c>
      <c r="C23" s="19">
        <v>3619368</v>
      </c>
      <c r="D23" s="19">
        <v>2233</v>
      </c>
      <c r="E23" s="19">
        <v>717012</v>
      </c>
      <c r="F23" s="26">
        <f t="shared" si="0"/>
        <v>24427</v>
      </c>
      <c r="G23" s="26">
        <f t="shared" si="0"/>
        <v>4336380</v>
      </c>
      <c r="H23" s="122"/>
      <c r="I23" s="136"/>
      <c r="J23" s="139"/>
    </row>
    <row r="24" spans="1:13" x14ac:dyDescent="0.35">
      <c r="A24" s="18" t="s">
        <v>15</v>
      </c>
      <c r="B24" s="19">
        <v>3536</v>
      </c>
      <c r="C24" s="19">
        <v>362642.98975411319</v>
      </c>
      <c r="D24" s="19">
        <v>199</v>
      </c>
      <c r="E24" s="19">
        <v>56490.758892545891</v>
      </c>
      <c r="F24" s="26">
        <f t="shared" si="0"/>
        <v>3735</v>
      </c>
      <c r="G24" s="26">
        <f t="shared" si="0"/>
        <v>419133.74864665908</v>
      </c>
      <c r="H24" s="122"/>
      <c r="I24" s="136"/>
      <c r="J24" s="139"/>
    </row>
    <row r="25" spans="1:13" x14ac:dyDescent="0.35">
      <c r="A25" s="18" t="s">
        <v>16</v>
      </c>
      <c r="B25" s="19">
        <v>48571</v>
      </c>
      <c r="C25" s="19">
        <v>5021951</v>
      </c>
      <c r="D25" s="19">
        <v>5357</v>
      </c>
      <c r="E25" s="19">
        <v>1540604</v>
      </c>
      <c r="F25" s="26">
        <f t="shared" si="0"/>
        <v>53928</v>
      </c>
      <c r="G25" s="26">
        <f t="shared" si="0"/>
        <v>6562555</v>
      </c>
      <c r="H25" s="122"/>
      <c r="I25" s="136"/>
      <c r="J25" s="139"/>
    </row>
    <row r="26" spans="1:13" ht="15" thickBot="1" x14ac:dyDescent="0.4">
      <c r="A26" s="22" t="s">
        <v>17</v>
      </c>
      <c r="B26" s="23">
        <v>1328</v>
      </c>
      <c r="C26" s="23">
        <v>185445.3899999999</v>
      </c>
      <c r="D26" s="23">
        <v>93</v>
      </c>
      <c r="E26" s="23">
        <v>29660.399999999892</v>
      </c>
      <c r="F26" s="27">
        <f t="shared" si="0"/>
        <v>1421</v>
      </c>
      <c r="G26" s="27">
        <f t="shared" si="0"/>
        <v>215105.7899999998</v>
      </c>
      <c r="H26" s="134"/>
      <c r="I26" s="137"/>
      <c r="J26" s="140"/>
    </row>
    <row r="27" spans="1:13" x14ac:dyDescent="0.35">
      <c r="A27" s="63" t="s">
        <v>20</v>
      </c>
      <c r="B27" s="64">
        <v>17517</v>
      </c>
      <c r="C27" s="64">
        <v>14288734.377637945</v>
      </c>
      <c r="D27" s="64">
        <v>7502</v>
      </c>
      <c r="E27" s="64">
        <v>9541237.5786602087</v>
      </c>
      <c r="F27" s="66">
        <f t="shared" si="0"/>
        <v>25019</v>
      </c>
      <c r="G27" s="66">
        <f t="shared" si="0"/>
        <v>23829971.956298154</v>
      </c>
      <c r="H27" s="121">
        <f>G27/G2</f>
        <v>0.11802182120851391</v>
      </c>
      <c r="I27" s="135">
        <f>F27/F2</f>
        <v>1.5073920593051741E-2</v>
      </c>
      <c r="J27" s="138">
        <f>E27/G27</f>
        <v>0.40038811611519765</v>
      </c>
    </row>
    <row r="28" spans="1:13" x14ac:dyDescent="0.35">
      <c r="A28" s="18" t="s">
        <v>11</v>
      </c>
      <c r="B28" s="19">
        <v>316</v>
      </c>
      <c r="C28" s="19">
        <v>511585</v>
      </c>
      <c r="D28" s="19">
        <v>271</v>
      </c>
      <c r="E28" s="19">
        <v>649205</v>
      </c>
      <c r="F28" s="26">
        <f t="shared" si="0"/>
        <v>587</v>
      </c>
      <c r="G28" s="26">
        <f t="shared" si="0"/>
        <v>1160790</v>
      </c>
      <c r="H28" s="122"/>
      <c r="I28" s="136"/>
      <c r="J28" s="139"/>
    </row>
    <row r="29" spans="1:13" x14ac:dyDescent="0.35">
      <c r="A29" s="18" t="s">
        <v>13</v>
      </c>
      <c r="B29" s="19">
        <v>4744</v>
      </c>
      <c r="C29" s="19">
        <v>3688349</v>
      </c>
      <c r="D29" s="19">
        <v>2161</v>
      </c>
      <c r="E29" s="19">
        <v>249382.799999999</v>
      </c>
      <c r="F29" s="26">
        <f t="shared" si="0"/>
        <v>6905</v>
      </c>
      <c r="G29" s="26">
        <f t="shared" si="0"/>
        <v>3937731.7999999989</v>
      </c>
      <c r="H29" s="122"/>
      <c r="I29" s="136"/>
      <c r="J29" s="139"/>
    </row>
    <row r="30" spans="1:13" x14ac:dyDescent="0.35">
      <c r="A30" s="18" t="s">
        <v>14</v>
      </c>
      <c r="B30" s="19">
        <v>2259</v>
      </c>
      <c r="C30" s="19">
        <v>4493825</v>
      </c>
      <c r="D30" s="19">
        <v>1576</v>
      </c>
      <c r="E30" s="19">
        <v>4759095</v>
      </c>
      <c r="F30" s="26">
        <f t="shared" si="0"/>
        <v>3835</v>
      </c>
      <c r="G30" s="26">
        <f t="shared" si="0"/>
        <v>9252920</v>
      </c>
      <c r="H30" s="122"/>
      <c r="I30" s="136"/>
      <c r="J30" s="139"/>
    </row>
    <row r="31" spans="1:13" x14ac:dyDescent="0.35">
      <c r="A31" s="18" t="s">
        <v>15</v>
      </c>
      <c r="B31" s="19">
        <v>316</v>
      </c>
      <c r="C31" s="19">
        <v>388277.9896379463</v>
      </c>
      <c r="D31" s="19">
        <v>216</v>
      </c>
      <c r="E31" s="19">
        <v>469332.278660212</v>
      </c>
      <c r="F31" s="26">
        <f t="shared" si="0"/>
        <v>532</v>
      </c>
      <c r="G31" s="26">
        <f t="shared" si="0"/>
        <v>857610.26829815831</v>
      </c>
      <c r="H31" s="122"/>
      <c r="I31" s="136"/>
      <c r="J31" s="139"/>
    </row>
    <row r="32" spans="1:13" x14ac:dyDescent="0.35">
      <c r="A32" s="18" t="s">
        <v>16</v>
      </c>
      <c r="B32" s="19">
        <v>9708</v>
      </c>
      <c r="C32" s="19">
        <v>4966275</v>
      </c>
      <c r="D32" s="19">
        <v>3182</v>
      </c>
      <c r="E32" s="19">
        <v>3168561</v>
      </c>
      <c r="F32" s="26">
        <f t="shared" si="0"/>
        <v>12890</v>
      </c>
      <c r="G32" s="26">
        <f t="shared" si="0"/>
        <v>8134836</v>
      </c>
      <c r="H32" s="122"/>
      <c r="I32" s="136"/>
      <c r="J32" s="139"/>
    </row>
    <row r="33" spans="1:10" ht="15" thickBot="1" x14ac:dyDescent="0.4">
      <c r="A33" s="22" t="s">
        <v>17</v>
      </c>
      <c r="B33" s="23">
        <v>174</v>
      </c>
      <c r="C33" s="23">
        <v>240422.3879999989</v>
      </c>
      <c r="D33" s="23">
        <v>96</v>
      </c>
      <c r="E33" s="23">
        <v>245661.49999999901</v>
      </c>
      <c r="F33" s="27">
        <f t="shared" si="0"/>
        <v>270</v>
      </c>
      <c r="G33" s="27">
        <f t="shared" si="0"/>
        <v>486083.88799999794</v>
      </c>
      <c r="H33" s="134"/>
      <c r="I33" s="137"/>
      <c r="J33" s="140"/>
    </row>
    <row r="34" spans="1:10" x14ac:dyDescent="0.35">
      <c r="A34" s="63" t="s">
        <v>21</v>
      </c>
      <c r="B34" s="64">
        <v>5500</v>
      </c>
      <c r="C34" s="64">
        <v>23964274.16</v>
      </c>
      <c r="D34" s="64">
        <v>4848</v>
      </c>
      <c r="E34" s="64">
        <v>52186552.336908028</v>
      </c>
      <c r="F34" s="66">
        <f>B34+D34</f>
        <v>10348</v>
      </c>
      <c r="G34" s="66">
        <f>C34+E34</f>
        <v>76150826.496908024</v>
      </c>
      <c r="H34" s="121">
        <f>G34/G2</f>
        <v>0.37714938339754517</v>
      </c>
      <c r="I34" s="124">
        <f>F34/F2</f>
        <v>6.2346588711339147E-3</v>
      </c>
      <c r="J34" s="127">
        <f>E34/G34</f>
        <v>0.68530513374043256</v>
      </c>
    </row>
    <row r="35" spans="1:10" x14ac:dyDescent="0.35">
      <c r="A35" s="18" t="s">
        <v>11</v>
      </c>
      <c r="B35" s="19">
        <v>26</v>
      </c>
      <c r="C35" s="19">
        <v>343631</v>
      </c>
      <c r="D35" s="19">
        <v>91</v>
      </c>
      <c r="E35" s="19">
        <v>4308201</v>
      </c>
      <c r="F35" s="26">
        <f>B35+D35</f>
        <v>117</v>
      </c>
      <c r="G35" s="26">
        <f>C35+E35</f>
        <v>4651832</v>
      </c>
      <c r="H35" s="122"/>
      <c r="I35" s="125"/>
      <c r="J35" s="128"/>
    </row>
    <row r="36" spans="1:10" x14ac:dyDescent="0.35">
      <c r="A36" s="18" t="s">
        <v>13</v>
      </c>
      <c r="B36" s="19">
        <v>271</v>
      </c>
      <c r="C36" s="19">
        <v>2198775</v>
      </c>
      <c r="D36" s="19">
        <v>714</v>
      </c>
      <c r="E36" s="19">
        <v>981749.99999999697</v>
      </c>
      <c r="F36" s="26">
        <f t="shared" ref="F36:G40" si="1">B36+D36</f>
        <v>985</v>
      </c>
      <c r="G36" s="26">
        <f t="shared" si="1"/>
        <v>3180524.9999999972</v>
      </c>
      <c r="H36" s="122"/>
      <c r="I36" s="125"/>
      <c r="J36" s="128"/>
    </row>
    <row r="37" spans="1:10" x14ac:dyDescent="0.35">
      <c r="A37" s="18" t="s">
        <v>14</v>
      </c>
      <c r="B37" s="19">
        <v>111</v>
      </c>
      <c r="C37" s="19">
        <v>3429654</v>
      </c>
      <c r="D37" s="19">
        <v>212</v>
      </c>
      <c r="E37" s="19">
        <v>15613766</v>
      </c>
      <c r="F37" s="26">
        <f t="shared" si="1"/>
        <v>323</v>
      </c>
      <c r="G37" s="26">
        <f t="shared" si="1"/>
        <v>19043420</v>
      </c>
      <c r="H37" s="122"/>
      <c r="I37" s="125"/>
      <c r="J37" s="128"/>
    </row>
    <row r="38" spans="1:10" x14ac:dyDescent="0.35">
      <c r="A38" s="18" t="s">
        <v>15</v>
      </c>
      <c r="B38" s="19">
        <v>3</v>
      </c>
      <c r="C38" s="19">
        <v>86337.119999999893</v>
      </c>
      <c r="D38" s="19">
        <v>13</v>
      </c>
      <c r="E38" s="19">
        <v>527466.6469080341</v>
      </c>
      <c r="F38" s="26">
        <f t="shared" si="1"/>
        <v>16</v>
      </c>
      <c r="G38" s="26">
        <f t="shared" si="1"/>
        <v>613803.76690803398</v>
      </c>
      <c r="H38" s="122"/>
      <c r="I38" s="125"/>
      <c r="J38" s="128"/>
    </row>
    <row r="39" spans="1:10" x14ac:dyDescent="0.35">
      <c r="A39" s="18" t="s">
        <v>16</v>
      </c>
      <c r="B39" s="19">
        <v>5082</v>
      </c>
      <c r="C39" s="19">
        <v>17839737</v>
      </c>
      <c r="D39" s="19">
        <v>3796</v>
      </c>
      <c r="E39" s="19">
        <v>29749824</v>
      </c>
      <c r="F39" s="26">
        <f t="shared" si="1"/>
        <v>8878</v>
      </c>
      <c r="G39" s="26">
        <f t="shared" si="1"/>
        <v>47589561</v>
      </c>
      <c r="H39" s="122"/>
      <c r="I39" s="125"/>
      <c r="J39" s="128"/>
    </row>
    <row r="40" spans="1:10" ht="15" thickBot="1" x14ac:dyDescent="0.4">
      <c r="A40" s="18" t="s">
        <v>17</v>
      </c>
      <c r="B40" s="19">
        <v>7</v>
      </c>
      <c r="C40" s="19">
        <v>66140.039999999804</v>
      </c>
      <c r="D40" s="19">
        <v>22</v>
      </c>
      <c r="E40" s="19">
        <v>1005544.689999999</v>
      </c>
      <c r="F40" s="28">
        <f t="shared" si="1"/>
        <v>29</v>
      </c>
      <c r="G40" s="28">
        <f t="shared" si="1"/>
        <v>1071684.7299999988</v>
      </c>
      <c r="H40" s="123"/>
      <c r="I40" s="126"/>
      <c r="J40" s="129"/>
    </row>
    <row r="41" spans="1:10" x14ac:dyDescent="0.35">
      <c r="A41" s="63" t="s">
        <v>22</v>
      </c>
      <c r="B41" s="64">
        <v>0</v>
      </c>
      <c r="C41" s="64">
        <v>100</v>
      </c>
      <c r="D41" s="64">
        <v>0</v>
      </c>
      <c r="E41" s="64">
        <v>0</v>
      </c>
      <c r="F41" s="66">
        <f>B41+D41</f>
        <v>0</v>
      </c>
      <c r="G41" s="66">
        <f>C41+E41</f>
        <v>100</v>
      </c>
      <c r="H41" s="130">
        <f>G41/G2</f>
        <v>4.9526630339705993E-7</v>
      </c>
      <c r="I41" s="130">
        <f>F41/F2</f>
        <v>0</v>
      </c>
      <c r="J41" s="132">
        <f>F42/G41</f>
        <v>0</v>
      </c>
    </row>
    <row r="42" spans="1:10" ht="15" thickBot="1" x14ac:dyDescent="0.4">
      <c r="A42" s="22" t="s">
        <v>13</v>
      </c>
      <c r="B42" s="23">
        <v>0</v>
      </c>
      <c r="C42" s="23">
        <v>100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100</v>
      </c>
      <c r="H42" s="131"/>
      <c r="I42" s="131"/>
      <c r="J42" s="13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DBF7-B975-4D08-8C29-55D1B9BED4D9}">
  <sheetPr>
    <tabColor rgb="FF7030A0"/>
  </sheetPr>
  <dimension ref="A1:M42"/>
  <sheetViews>
    <sheetView zoomScaleNormal="100" workbookViewId="0">
      <selection activeCell="L5" sqref="L5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54">
        <f>JAN!A1</f>
        <v>2019</v>
      </c>
      <c r="B1" s="55" t="s">
        <v>0</v>
      </c>
      <c r="C1" s="56" t="s">
        <v>1</v>
      </c>
      <c r="D1" s="57" t="s">
        <v>52</v>
      </c>
      <c r="E1" s="58" t="s">
        <v>3</v>
      </c>
      <c r="F1" s="59" t="s">
        <v>4</v>
      </c>
      <c r="G1" s="60" t="s">
        <v>5</v>
      </c>
      <c r="H1" s="61" t="s">
        <v>6</v>
      </c>
      <c r="I1" s="61" t="s">
        <v>7</v>
      </c>
      <c r="J1" s="62" t="s">
        <v>8</v>
      </c>
    </row>
    <row r="2" spans="1:12" ht="15" thickBot="1" x14ac:dyDescent="0.4">
      <c r="A2" s="10" t="s">
        <v>35</v>
      </c>
      <c r="B2" s="11">
        <v>1651333</v>
      </c>
      <c r="C2" s="11">
        <v>270928090.16091144</v>
      </c>
      <c r="D2" s="11">
        <v>59611</v>
      </c>
      <c r="E2" s="11">
        <v>77525005.445076928</v>
      </c>
      <c r="F2" s="12">
        <f>B2+D2</f>
        <v>1710944</v>
      </c>
      <c r="G2" s="12">
        <f>C2+E2</f>
        <v>348453095.60598838</v>
      </c>
      <c r="H2" s="13">
        <f>SUM(H3:H42)</f>
        <v>0.99999999999999978</v>
      </c>
      <c r="I2" s="14">
        <f>SUM(I3:I42)</f>
        <v>1</v>
      </c>
      <c r="J2" s="14">
        <f>E2/G2</f>
        <v>0.22248333110731766</v>
      </c>
    </row>
    <row r="3" spans="1:12" x14ac:dyDescent="0.35">
      <c r="A3" s="63" t="s">
        <v>10</v>
      </c>
      <c r="B3" s="64">
        <v>1356240</v>
      </c>
      <c r="C3" s="64">
        <v>158949252.43693671</v>
      </c>
      <c r="D3" s="64">
        <v>27160</v>
      </c>
      <c r="E3" s="64">
        <v>3352117.2189951311</v>
      </c>
      <c r="F3" s="65">
        <f>B3+D3</f>
        <v>1383400</v>
      </c>
      <c r="G3" s="65">
        <f>C3+E3</f>
        <v>162301369.65593183</v>
      </c>
      <c r="H3" s="121">
        <f>G3/G$2</f>
        <v>0.46577680526464116</v>
      </c>
      <c r="I3" s="141">
        <f>F3/F2</f>
        <v>0.808559485289992</v>
      </c>
      <c r="J3" s="144">
        <f>E3/G3</f>
        <v>2.0653659461416733E-2</v>
      </c>
    </row>
    <row r="4" spans="1:12" x14ac:dyDescent="0.35">
      <c r="A4" s="18" t="s">
        <v>11</v>
      </c>
      <c r="B4" s="19">
        <v>29565</v>
      </c>
      <c r="C4" s="19">
        <v>3646760</v>
      </c>
      <c r="D4" s="19">
        <v>73</v>
      </c>
      <c r="E4" s="19">
        <v>30942</v>
      </c>
      <c r="F4" s="20">
        <f>B4+D4</f>
        <v>29638</v>
      </c>
      <c r="G4" s="20">
        <f t="shared" ref="F4:G33" si="0">C4+E4</f>
        <v>3677702</v>
      </c>
      <c r="H4" s="122"/>
      <c r="I4" s="142"/>
      <c r="J4" s="145"/>
      <c r="L4" s="19"/>
    </row>
    <row r="5" spans="1:12" x14ac:dyDescent="0.35">
      <c r="A5" s="18" t="s">
        <v>12</v>
      </c>
      <c r="B5" s="19">
        <v>1642</v>
      </c>
      <c r="C5" s="19">
        <v>200042</v>
      </c>
      <c r="D5" s="19">
        <v>0</v>
      </c>
      <c r="E5" s="19">
        <v>0</v>
      </c>
      <c r="F5" s="20">
        <f t="shared" si="0"/>
        <v>1642</v>
      </c>
      <c r="G5" s="20">
        <f t="shared" si="0"/>
        <v>200042</v>
      </c>
      <c r="H5" s="122"/>
      <c r="I5" s="142"/>
      <c r="J5" s="145"/>
      <c r="L5" s="21"/>
    </row>
    <row r="6" spans="1:12" x14ac:dyDescent="0.35">
      <c r="A6" s="18" t="s">
        <v>13</v>
      </c>
      <c r="B6" s="19">
        <v>257588</v>
      </c>
      <c r="C6" s="19">
        <v>32847850</v>
      </c>
      <c r="D6" s="19">
        <v>289</v>
      </c>
      <c r="E6" s="19">
        <v>5953.1999999999989</v>
      </c>
      <c r="F6" s="20">
        <f t="shared" si="0"/>
        <v>257877</v>
      </c>
      <c r="G6" s="20">
        <f t="shared" si="0"/>
        <v>32853803.199999999</v>
      </c>
      <c r="H6" s="122"/>
      <c r="I6" s="142"/>
      <c r="J6" s="145"/>
    </row>
    <row r="7" spans="1:12" x14ac:dyDescent="0.35">
      <c r="A7" s="18" t="s">
        <v>14</v>
      </c>
      <c r="B7" s="19">
        <v>236663</v>
      </c>
      <c r="C7" s="19">
        <v>28603405</v>
      </c>
      <c r="D7" s="19">
        <v>5050</v>
      </c>
      <c r="E7" s="19">
        <v>654356</v>
      </c>
      <c r="F7" s="20">
        <f t="shared" si="0"/>
        <v>241713</v>
      </c>
      <c r="G7" s="20">
        <f t="shared" si="0"/>
        <v>29257761</v>
      </c>
      <c r="H7" s="122"/>
      <c r="I7" s="142"/>
      <c r="J7" s="145"/>
    </row>
    <row r="8" spans="1:12" x14ac:dyDescent="0.35">
      <c r="A8" s="18" t="s">
        <v>15</v>
      </c>
      <c r="B8" s="19">
        <v>42281</v>
      </c>
      <c r="C8" s="19">
        <v>4158918.7069367021</v>
      </c>
      <c r="D8" s="19">
        <v>238</v>
      </c>
      <c r="E8" s="19">
        <v>26016.718995131399</v>
      </c>
      <c r="F8" s="20">
        <f t="shared" si="0"/>
        <v>42519</v>
      </c>
      <c r="G8" s="20">
        <f t="shared" si="0"/>
        <v>4184935.4259318337</v>
      </c>
      <c r="H8" s="122"/>
      <c r="I8" s="142"/>
      <c r="J8" s="145"/>
    </row>
    <row r="9" spans="1:12" x14ac:dyDescent="0.35">
      <c r="A9" s="18" t="s">
        <v>16</v>
      </c>
      <c r="B9" s="19">
        <v>776556</v>
      </c>
      <c r="C9" s="19">
        <v>88238173</v>
      </c>
      <c r="D9" s="19">
        <v>21501</v>
      </c>
      <c r="E9" s="19">
        <v>2632827</v>
      </c>
      <c r="F9" s="20">
        <f t="shared" si="0"/>
        <v>798057</v>
      </c>
      <c r="G9" s="20">
        <f t="shared" si="0"/>
        <v>90871000</v>
      </c>
      <c r="H9" s="122"/>
      <c r="I9" s="142"/>
      <c r="J9" s="145"/>
    </row>
    <row r="10" spans="1:12" ht="15" thickBot="1" x14ac:dyDescent="0.4">
      <c r="A10" s="22" t="s">
        <v>17</v>
      </c>
      <c r="B10" s="23">
        <v>11945</v>
      </c>
      <c r="C10" s="23">
        <v>1254103.73</v>
      </c>
      <c r="D10" s="23">
        <v>9</v>
      </c>
      <c r="E10" s="23">
        <v>2022.3</v>
      </c>
      <c r="F10" s="24">
        <f t="shared" si="0"/>
        <v>11954</v>
      </c>
      <c r="G10" s="24">
        <f t="shared" si="0"/>
        <v>1256126.03</v>
      </c>
      <c r="H10" s="134"/>
      <c r="I10" s="143"/>
      <c r="J10" s="146"/>
    </row>
    <row r="11" spans="1:12" x14ac:dyDescent="0.35">
      <c r="A11" s="63" t="s">
        <v>18</v>
      </c>
      <c r="B11" s="64">
        <v>144476</v>
      </c>
      <c r="C11" s="64">
        <v>17133960.163657252</v>
      </c>
      <c r="D11" s="64">
        <v>6475</v>
      </c>
      <c r="E11" s="64">
        <v>769768</v>
      </c>
      <c r="F11" s="66">
        <f t="shared" si="0"/>
        <v>150951</v>
      </c>
      <c r="G11" s="66">
        <f t="shared" si="0"/>
        <v>17903728.163657252</v>
      </c>
      <c r="H11" s="121">
        <f>G11/G2</f>
        <v>5.1380597243715707E-2</v>
      </c>
      <c r="I11" s="135">
        <f>F11/F2</f>
        <v>8.8226733312136457E-2</v>
      </c>
      <c r="J11" s="138">
        <f>E11/G11</f>
        <v>4.2994844032683138E-2</v>
      </c>
    </row>
    <row r="12" spans="1:12" x14ac:dyDescent="0.35">
      <c r="A12" s="18" t="s">
        <v>11</v>
      </c>
      <c r="B12" s="19">
        <v>5524</v>
      </c>
      <c r="C12" s="19">
        <v>630173</v>
      </c>
      <c r="D12" s="19">
        <v>0</v>
      </c>
      <c r="E12" s="19">
        <v>0</v>
      </c>
      <c r="F12" s="26">
        <f t="shared" si="0"/>
        <v>5524</v>
      </c>
      <c r="G12" s="26">
        <f t="shared" si="0"/>
        <v>630173</v>
      </c>
      <c r="H12" s="122"/>
      <c r="I12" s="136"/>
      <c r="J12" s="139"/>
    </row>
    <row r="13" spans="1:12" x14ac:dyDescent="0.35">
      <c r="A13" s="18" t="s">
        <v>12</v>
      </c>
      <c r="B13" s="19">
        <v>105</v>
      </c>
      <c r="C13" s="19">
        <v>10323</v>
      </c>
      <c r="D13" s="19">
        <v>0</v>
      </c>
      <c r="E13" s="19">
        <v>0</v>
      </c>
      <c r="F13" s="26">
        <f t="shared" si="0"/>
        <v>105</v>
      </c>
      <c r="G13" s="26">
        <f t="shared" si="0"/>
        <v>10323</v>
      </c>
      <c r="H13" s="122"/>
      <c r="I13" s="136"/>
      <c r="J13" s="139"/>
    </row>
    <row r="14" spans="1:12" x14ac:dyDescent="0.35">
      <c r="A14" s="18" t="s">
        <v>13</v>
      </c>
      <c r="B14" s="19">
        <v>38783</v>
      </c>
      <c r="C14" s="19">
        <v>4917231</v>
      </c>
      <c r="D14" s="19">
        <v>2</v>
      </c>
      <c r="E14" s="19">
        <v>0</v>
      </c>
      <c r="F14" s="26">
        <f t="shared" si="0"/>
        <v>38785</v>
      </c>
      <c r="G14" s="26">
        <f t="shared" si="0"/>
        <v>4917231</v>
      </c>
      <c r="H14" s="122"/>
      <c r="I14" s="136"/>
      <c r="J14" s="139"/>
    </row>
    <row r="15" spans="1:12" x14ac:dyDescent="0.35">
      <c r="A15" s="18" t="s">
        <v>14</v>
      </c>
      <c r="B15" s="19">
        <v>27148</v>
      </c>
      <c r="C15" s="19">
        <v>3146065</v>
      </c>
      <c r="D15" s="19">
        <v>2266</v>
      </c>
      <c r="E15" s="19">
        <v>266092</v>
      </c>
      <c r="F15" s="26">
        <f t="shared" si="0"/>
        <v>29414</v>
      </c>
      <c r="G15" s="26">
        <f t="shared" si="0"/>
        <v>3412157</v>
      </c>
      <c r="H15" s="122"/>
      <c r="I15" s="136"/>
      <c r="J15" s="139"/>
    </row>
    <row r="16" spans="1:12" x14ac:dyDescent="0.35">
      <c r="A16" s="18" t="s">
        <v>15</v>
      </c>
      <c r="B16" s="19">
        <v>10105</v>
      </c>
      <c r="C16" s="19">
        <v>1037494.5036572503</v>
      </c>
      <c r="D16" s="19">
        <v>0</v>
      </c>
      <c r="E16" s="19">
        <v>0</v>
      </c>
      <c r="F16" s="26">
        <f t="shared" si="0"/>
        <v>10105</v>
      </c>
      <c r="G16" s="26">
        <f t="shared" si="0"/>
        <v>1037494.5036572503</v>
      </c>
      <c r="H16" s="122"/>
      <c r="I16" s="136"/>
      <c r="J16" s="139"/>
    </row>
    <row r="17" spans="1:13" x14ac:dyDescent="0.35">
      <c r="A17" s="18" t="s">
        <v>16</v>
      </c>
      <c r="B17" s="19">
        <v>60316</v>
      </c>
      <c r="C17" s="19">
        <v>7137875</v>
      </c>
      <c r="D17" s="19">
        <v>4207</v>
      </c>
      <c r="E17" s="19">
        <v>503676</v>
      </c>
      <c r="F17" s="26">
        <f t="shared" si="0"/>
        <v>64523</v>
      </c>
      <c r="G17" s="26">
        <f t="shared" si="0"/>
        <v>7641551</v>
      </c>
      <c r="H17" s="122"/>
      <c r="I17" s="136"/>
      <c r="J17" s="139"/>
    </row>
    <row r="18" spans="1:13" ht="15" thickBot="1" x14ac:dyDescent="0.4">
      <c r="A18" s="22" t="s">
        <v>17</v>
      </c>
      <c r="B18" s="23">
        <v>2495</v>
      </c>
      <c r="C18" s="23">
        <v>254798.66</v>
      </c>
      <c r="D18" s="23">
        <v>0</v>
      </c>
      <c r="E18" s="23">
        <v>0</v>
      </c>
      <c r="F18" s="27">
        <f t="shared" si="0"/>
        <v>2495</v>
      </c>
      <c r="G18" s="27">
        <f t="shared" si="0"/>
        <v>254798.66</v>
      </c>
      <c r="H18" s="134"/>
      <c r="I18" s="137"/>
      <c r="J18" s="140"/>
    </row>
    <row r="19" spans="1:13" x14ac:dyDescent="0.35">
      <c r="A19" s="63" t="s">
        <v>19</v>
      </c>
      <c r="B19" s="64">
        <v>127064</v>
      </c>
      <c r="C19" s="64">
        <v>30577890.721682571</v>
      </c>
      <c r="D19" s="64">
        <v>13222</v>
      </c>
      <c r="E19" s="64">
        <v>5754945.6861207392</v>
      </c>
      <c r="F19" s="66">
        <f t="shared" si="0"/>
        <v>140286</v>
      </c>
      <c r="G19" s="66">
        <f t="shared" si="0"/>
        <v>36332836.407803312</v>
      </c>
      <c r="H19" s="121">
        <f>G19/G2</f>
        <v>0.10426894427388439</v>
      </c>
      <c r="I19" s="135">
        <f>F19/F2</f>
        <v>8.1993332335833322E-2</v>
      </c>
      <c r="J19" s="138">
        <f>E19/G19</f>
        <v>0.15839516688228428</v>
      </c>
    </row>
    <row r="20" spans="1:13" x14ac:dyDescent="0.35">
      <c r="A20" s="18" t="s">
        <v>11</v>
      </c>
      <c r="B20" s="19">
        <v>4076</v>
      </c>
      <c r="C20" s="19">
        <v>1174418</v>
      </c>
      <c r="D20" s="19">
        <v>554</v>
      </c>
      <c r="E20" s="19">
        <v>257642</v>
      </c>
      <c r="F20" s="26">
        <f t="shared" si="0"/>
        <v>4630</v>
      </c>
      <c r="G20" s="26">
        <f t="shared" si="0"/>
        <v>1432060</v>
      </c>
      <c r="H20" s="122"/>
      <c r="I20" s="136"/>
      <c r="J20" s="139"/>
    </row>
    <row r="21" spans="1:13" x14ac:dyDescent="0.35">
      <c r="A21" s="18" t="s">
        <v>12</v>
      </c>
      <c r="B21" s="19">
        <v>188</v>
      </c>
      <c r="C21" s="19">
        <v>98682</v>
      </c>
      <c r="D21" s="19">
        <v>0</v>
      </c>
      <c r="E21" s="19">
        <v>0</v>
      </c>
      <c r="F21" s="26">
        <f t="shared" si="0"/>
        <v>188</v>
      </c>
      <c r="G21" s="26">
        <f t="shared" si="0"/>
        <v>98682</v>
      </c>
      <c r="H21" s="122"/>
      <c r="I21" s="136"/>
      <c r="J21" s="139"/>
      <c r="M21" s="19"/>
    </row>
    <row r="22" spans="1:13" x14ac:dyDescent="0.35">
      <c r="A22" s="18" t="s">
        <v>13</v>
      </c>
      <c r="B22" s="19">
        <v>21238</v>
      </c>
      <c r="C22" s="19">
        <v>4340746</v>
      </c>
      <c r="D22" s="19">
        <v>2210</v>
      </c>
      <c r="E22" s="19">
        <v>64391.299999999901</v>
      </c>
      <c r="F22" s="26">
        <f t="shared" si="0"/>
        <v>23448</v>
      </c>
      <c r="G22" s="26">
        <f t="shared" si="0"/>
        <v>4405137.3</v>
      </c>
      <c r="H22" s="122"/>
      <c r="I22" s="136"/>
      <c r="J22" s="139"/>
    </row>
    <row r="23" spans="1:13" x14ac:dyDescent="0.35">
      <c r="A23" s="18" t="s">
        <v>14</v>
      </c>
      <c r="B23" s="19">
        <v>22269</v>
      </c>
      <c r="C23" s="19">
        <v>6931695</v>
      </c>
      <c r="D23" s="19">
        <v>2302</v>
      </c>
      <c r="E23" s="19">
        <v>1278297</v>
      </c>
      <c r="F23" s="26">
        <f t="shared" si="0"/>
        <v>24571</v>
      </c>
      <c r="G23" s="26">
        <f t="shared" si="0"/>
        <v>8209992</v>
      </c>
      <c r="H23" s="122"/>
      <c r="I23" s="136"/>
      <c r="J23" s="139"/>
    </row>
    <row r="24" spans="1:13" x14ac:dyDescent="0.35">
      <c r="A24" s="18" t="s">
        <v>15</v>
      </c>
      <c r="B24" s="19">
        <v>3580</v>
      </c>
      <c r="C24" s="19">
        <v>785072.88168257009</v>
      </c>
      <c r="D24" s="19">
        <v>208</v>
      </c>
      <c r="E24" s="19">
        <v>83495.636120739931</v>
      </c>
      <c r="F24" s="26">
        <f t="shared" si="0"/>
        <v>3788</v>
      </c>
      <c r="G24" s="26">
        <f t="shared" si="0"/>
        <v>868568.51780331007</v>
      </c>
      <c r="H24" s="122"/>
      <c r="I24" s="136"/>
      <c r="J24" s="139"/>
    </row>
    <row r="25" spans="1:13" x14ac:dyDescent="0.35">
      <c r="A25" s="18" t="s">
        <v>16</v>
      </c>
      <c r="B25" s="19">
        <v>74382</v>
      </c>
      <c r="C25" s="19">
        <v>16905258</v>
      </c>
      <c r="D25" s="19">
        <v>7855</v>
      </c>
      <c r="E25" s="19">
        <v>4020956</v>
      </c>
      <c r="F25" s="26">
        <f t="shared" si="0"/>
        <v>82237</v>
      </c>
      <c r="G25" s="26">
        <f t="shared" si="0"/>
        <v>20926214</v>
      </c>
      <c r="H25" s="122"/>
      <c r="I25" s="136"/>
      <c r="J25" s="139"/>
    </row>
    <row r="26" spans="1:13" ht="15" thickBot="1" x14ac:dyDescent="0.4">
      <c r="A26" s="22" t="s">
        <v>17</v>
      </c>
      <c r="B26" s="23">
        <v>1331</v>
      </c>
      <c r="C26" s="23">
        <v>342018.83999999892</v>
      </c>
      <c r="D26" s="23">
        <v>93</v>
      </c>
      <c r="E26" s="23">
        <v>50163.749999999898</v>
      </c>
      <c r="F26" s="27">
        <f t="shared" si="0"/>
        <v>1424</v>
      </c>
      <c r="G26" s="27">
        <f t="shared" si="0"/>
        <v>392182.5899999988</v>
      </c>
      <c r="H26" s="134"/>
      <c r="I26" s="137"/>
      <c r="J26" s="140"/>
    </row>
    <row r="27" spans="1:13" x14ac:dyDescent="0.35">
      <c r="A27" s="63" t="s">
        <v>20</v>
      </c>
      <c r="B27" s="64">
        <v>17769</v>
      </c>
      <c r="C27" s="64">
        <v>23530878.583376825</v>
      </c>
      <c r="D27" s="64">
        <v>7747</v>
      </c>
      <c r="E27" s="64">
        <v>15428603.292403113</v>
      </c>
      <c r="F27" s="66">
        <f t="shared" si="0"/>
        <v>25516</v>
      </c>
      <c r="G27" s="66">
        <f t="shared" si="0"/>
        <v>38959481.875779942</v>
      </c>
      <c r="H27" s="121">
        <f>G27/G2</f>
        <v>0.1118069615884061</v>
      </c>
      <c r="I27" s="135">
        <f>F27/F2</f>
        <v>1.4913404529896946E-2</v>
      </c>
      <c r="J27" s="138">
        <f>E27/G27</f>
        <v>0.39601664471812853</v>
      </c>
    </row>
    <row r="28" spans="1:13" x14ac:dyDescent="0.35">
      <c r="A28" s="18" t="s">
        <v>11</v>
      </c>
      <c r="B28" s="19">
        <v>316</v>
      </c>
      <c r="C28" s="19">
        <v>756411</v>
      </c>
      <c r="D28" s="19">
        <v>275</v>
      </c>
      <c r="E28" s="19">
        <v>974392</v>
      </c>
      <c r="F28" s="26">
        <f t="shared" si="0"/>
        <v>591</v>
      </c>
      <c r="G28" s="26">
        <f t="shared" si="0"/>
        <v>1730803</v>
      </c>
      <c r="H28" s="122"/>
      <c r="I28" s="136"/>
      <c r="J28" s="139"/>
    </row>
    <row r="29" spans="1:13" x14ac:dyDescent="0.35">
      <c r="A29" s="18" t="s">
        <v>13</v>
      </c>
      <c r="B29" s="19">
        <v>4760</v>
      </c>
      <c r="C29" s="19">
        <v>6910563</v>
      </c>
      <c r="D29" s="19">
        <v>2165</v>
      </c>
      <c r="E29" s="19">
        <v>440064.49999999889</v>
      </c>
      <c r="F29" s="26">
        <f t="shared" si="0"/>
        <v>6925</v>
      </c>
      <c r="G29" s="26">
        <f t="shared" si="0"/>
        <v>7350627.4999999991</v>
      </c>
      <c r="H29" s="122"/>
      <c r="I29" s="136"/>
      <c r="J29" s="139"/>
    </row>
    <row r="30" spans="1:13" x14ac:dyDescent="0.35">
      <c r="A30" s="18" t="s">
        <v>14</v>
      </c>
      <c r="B30" s="19">
        <v>2223</v>
      </c>
      <c r="C30" s="19">
        <v>6909592</v>
      </c>
      <c r="D30" s="19">
        <v>1621</v>
      </c>
      <c r="E30" s="19">
        <v>6936406</v>
      </c>
      <c r="F30" s="26">
        <f t="shared" si="0"/>
        <v>3844</v>
      </c>
      <c r="G30" s="26">
        <f t="shared" si="0"/>
        <v>13845998</v>
      </c>
      <c r="H30" s="122"/>
      <c r="I30" s="136"/>
      <c r="J30" s="139"/>
    </row>
    <row r="31" spans="1:13" x14ac:dyDescent="0.35">
      <c r="A31" s="18" t="s">
        <v>15</v>
      </c>
      <c r="B31" s="19">
        <v>322</v>
      </c>
      <c r="C31" s="19">
        <v>694767.03937682486</v>
      </c>
      <c r="D31" s="19">
        <v>214</v>
      </c>
      <c r="E31" s="19">
        <v>713014.66240311495</v>
      </c>
      <c r="F31" s="26">
        <f t="shared" si="0"/>
        <v>536</v>
      </c>
      <c r="G31" s="26">
        <f t="shared" si="0"/>
        <v>1407781.7017799397</v>
      </c>
      <c r="H31" s="122"/>
      <c r="I31" s="136"/>
      <c r="J31" s="139"/>
    </row>
    <row r="32" spans="1:13" x14ac:dyDescent="0.35">
      <c r="A32" s="18" t="s">
        <v>16</v>
      </c>
      <c r="B32" s="19">
        <v>9974</v>
      </c>
      <c r="C32" s="19">
        <v>7825034</v>
      </c>
      <c r="D32" s="19">
        <v>3376</v>
      </c>
      <c r="E32" s="19">
        <v>6018166</v>
      </c>
      <c r="F32" s="26">
        <f t="shared" si="0"/>
        <v>13350</v>
      </c>
      <c r="G32" s="26">
        <f t="shared" si="0"/>
        <v>13843200</v>
      </c>
      <c r="H32" s="122"/>
      <c r="I32" s="136"/>
      <c r="J32" s="139"/>
    </row>
    <row r="33" spans="1:10" ht="15" thickBot="1" x14ac:dyDescent="0.4">
      <c r="A33" s="22" t="s">
        <v>17</v>
      </c>
      <c r="B33" s="23">
        <v>174</v>
      </c>
      <c r="C33" s="23">
        <v>434511.54399999999</v>
      </c>
      <c r="D33" s="23">
        <v>96</v>
      </c>
      <c r="E33" s="23">
        <v>346560.1299999989</v>
      </c>
      <c r="F33" s="27">
        <f t="shared" si="0"/>
        <v>270</v>
      </c>
      <c r="G33" s="27">
        <f t="shared" si="0"/>
        <v>781071.67399999895</v>
      </c>
      <c r="H33" s="134"/>
      <c r="I33" s="137"/>
      <c r="J33" s="140"/>
    </row>
    <row r="34" spans="1:10" x14ac:dyDescent="0.35">
      <c r="A34" s="63" t="s">
        <v>21</v>
      </c>
      <c r="B34" s="64">
        <v>5784</v>
      </c>
      <c r="C34" s="64">
        <v>40736008.255258031</v>
      </c>
      <c r="D34" s="64">
        <v>5007</v>
      </c>
      <c r="E34" s="64">
        <v>52219571.247557931</v>
      </c>
      <c r="F34" s="66">
        <f>B34+D34</f>
        <v>10791</v>
      </c>
      <c r="G34" s="66">
        <f>C34+E34</f>
        <v>92955579.502815962</v>
      </c>
      <c r="H34" s="121">
        <f>G34/G2</f>
        <v>0.26676640464668172</v>
      </c>
      <c r="I34" s="124">
        <f>F34/F2</f>
        <v>6.307044532141321E-3</v>
      </c>
      <c r="J34" s="127">
        <f>E34/G34</f>
        <v>0.56176908935279146</v>
      </c>
    </row>
    <row r="35" spans="1:10" x14ac:dyDescent="0.35">
      <c r="A35" s="18" t="s">
        <v>11</v>
      </c>
      <c r="B35" s="19">
        <v>27</v>
      </c>
      <c r="C35" s="19">
        <v>427553</v>
      </c>
      <c r="D35" s="19">
        <v>90</v>
      </c>
      <c r="E35" s="19">
        <v>4734944</v>
      </c>
      <c r="F35" s="26">
        <f>B35+D35</f>
        <v>117</v>
      </c>
      <c r="G35" s="26">
        <f>C35+E35</f>
        <v>5162497</v>
      </c>
      <c r="H35" s="122"/>
      <c r="I35" s="125"/>
      <c r="J35" s="128"/>
    </row>
    <row r="36" spans="1:10" x14ac:dyDescent="0.35">
      <c r="A36" s="18" t="s">
        <v>13</v>
      </c>
      <c r="B36" s="19">
        <v>266</v>
      </c>
      <c r="C36" s="19">
        <v>3408903</v>
      </c>
      <c r="D36" s="19">
        <v>718</v>
      </c>
      <c r="E36" s="19">
        <v>1396229.1</v>
      </c>
      <c r="F36" s="26">
        <f t="shared" ref="F36:G40" si="1">B36+D36</f>
        <v>984</v>
      </c>
      <c r="G36" s="26">
        <f t="shared" si="1"/>
        <v>4805132.0999999996</v>
      </c>
      <c r="H36" s="122"/>
      <c r="I36" s="125"/>
      <c r="J36" s="128"/>
    </row>
    <row r="37" spans="1:10" x14ac:dyDescent="0.35">
      <c r="A37" s="18" t="s">
        <v>14</v>
      </c>
      <c r="B37" s="19">
        <v>115</v>
      </c>
      <c r="C37" s="19">
        <v>4536779</v>
      </c>
      <c r="D37" s="19">
        <v>211</v>
      </c>
      <c r="E37" s="19">
        <v>731309</v>
      </c>
      <c r="F37" s="26">
        <f t="shared" si="1"/>
        <v>326</v>
      </c>
      <c r="G37" s="26">
        <f t="shared" si="1"/>
        <v>5268088</v>
      </c>
      <c r="H37" s="122"/>
      <c r="I37" s="125"/>
      <c r="J37" s="128"/>
    </row>
    <row r="38" spans="1:10" x14ac:dyDescent="0.35">
      <c r="A38" s="18" t="s">
        <v>15</v>
      </c>
      <c r="B38" s="19">
        <v>3</v>
      </c>
      <c r="C38" s="19">
        <v>111539.6452580331</v>
      </c>
      <c r="D38" s="19">
        <v>14</v>
      </c>
      <c r="E38" s="19">
        <v>585859.4975579353</v>
      </c>
      <c r="F38" s="26">
        <f t="shared" si="1"/>
        <v>17</v>
      </c>
      <c r="G38" s="26">
        <f t="shared" si="1"/>
        <v>697399.14281596837</v>
      </c>
      <c r="H38" s="122"/>
      <c r="I38" s="125"/>
      <c r="J38" s="128"/>
    </row>
    <row r="39" spans="1:10" x14ac:dyDescent="0.35">
      <c r="A39" s="18" t="s">
        <v>16</v>
      </c>
      <c r="B39" s="19">
        <v>5366</v>
      </c>
      <c r="C39" s="19">
        <v>32124172</v>
      </c>
      <c r="D39" s="19">
        <v>3952</v>
      </c>
      <c r="E39" s="19">
        <v>43592974</v>
      </c>
      <c r="F39" s="26">
        <f t="shared" si="1"/>
        <v>9318</v>
      </c>
      <c r="G39" s="26">
        <f t="shared" si="1"/>
        <v>75717146</v>
      </c>
      <c r="H39" s="122"/>
      <c r="I39" s="125"/>
      <c r="J39" s="128"/>
    </row>
    <row r="40" spans="1:10" ht="15" thickBot="1" x14ac:dyDescent="0.4">
      <c r="A40" s="18" t="s">
        <v>17</v>
      </c>
      <c r="B40" s="19">
        <v>7</v>
      </c>
      <c r="C40" s="19">
        <v>127061.6099999999</v>
      </c>
      <c r="D40" s="19">
        <v>22</v>
      </c>
      <c r="E40" s="19">
        <v>1178255.649999999</v>
      </c>
      <c r="F40" s="28">
        <f t="shared" si="1"/>
        <v>29</v>
      </c>
      <c r="G40" s="28">
        <f t="shared" si="1"/>
        <v>1305317.2599999988</v>
      </c>
      <c r="H40" s="123"/>
      <c r="I40" s="126"/>
      <c r="J40" s="129"/>
    </row>
    <row r="41" spans="1:10" x14ac:dyDescent="0.35">
      <c r="A41" s="63" t="s">
        <v>22</v>
      </c>
      <c r="B41" s="64">
        <v>0</v>
      </c>
      <c r="C41" s="64">
        <v>100</v>
      </c>
      <c r="D41" s="64">
        <v>0</v>
      </c>
      <c r="E41" s="64">
        <v>0</v>
      </c>
      <c r="F41" s="66">
        <f>B41+D41</f>
        <v>0</v>
      </c>
      <c r="G41" s="66">
        <f>C41+E41</f>
        <v>100</v>
      </c>
      <c r="H41" s="130">
        <f>G41/G2</f>
        <v>2.8698267072672101E-7</v>
      </c>
      <c r="I41" s="130">
        <f>F41/F2</f>
        <v>0</v>
      </c>
      <c r="J41" s="132">
        <f>F42/G41</f>
        <v>0</v>
      </c>
    </row>
    <row r="42" spans="1:10" ht="15" thickBot="1" x14ac:dyDescent="0.4">
      <c r="A42" s="22" t="s">
        <v>13</v>
      </c>
      <c r="B42" s="23">
        <v>0</v>
      </c>
      <c r="C42" s="23">
        <v>100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100</v>
      </c>
      <c r="H42" s="131"/>
      <c r="I42" s="131"/>
      <c r="J42" s="13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B2953-332C-4ABF-BDE9-16430826E29B}">
  <sheetPr>
    <tabColor theme="4" tint="-0.249977111117893"/>
  </sheetPr>
  <dimension ref="A1:V54"/>
  <sheetViews>
    <sheetView tabSelected="1" zoomScaleNormal="100" workbookViewId="0">
      <selection activeCell="G11" sqref="G11"/>
    </sheetView>
  </sheetViews>
  <sheetFormatPr defaultRowHeight="14.5" x14ac:dyDescent="0.35"/>
  <cols>
    <col min="1" max="1" width="17.453125" customWidth="1"/>
    <col min="2" max="2" width="10.81640625" style="19" customWidth="1"/>
    <col min="3" max="3" width="14.81640625" style="19" customWidth="1"/>
    <col min="4" max="4" width="10.81640625" style="19" customWidth="1"/>
    <col min="5" max="5" width="11.54296875" style="19" customWidth="1"/>
    <col min="6" max="6" width="11.453125" customWidth="1"/>
    <col min="7" max="7" width="14.26953125" customWidth="1"/>
    <col min="8" max="8" width="10.54296875" customWidth="1"/>
    <col min="9" max="9" width="14" customWidth="1"/>
    <col min="10" max="10" width="13.81640625" customWidth="1"/>
    <col min="11" max="11" width="10.1796875" customWidth="1"/>
    <col min="12" max="12" width="12.54296875" customWidth="1"/>
    <col min="13" max="13" width="13.453125" customWidth="1"/>
    <col min="14" max="14" width="10.453125" customWidth="1"/>
    <col min="15" max="15" width="9.81640625" customWidth="1"/>
    <col min="18" max="18" width="11.1796875" customWidth="1"/>
    <col min="19" max="19" width="11.26953125" customWidth="1"/>
    <col min="21" max="21" width="10.54296875" customWidth="1"/>
  </cols>
  <sheetData>
    <row r="1" spans="1:22" ht="15" thickBot="1" x14ac:dyDescent="0.4"/>
    <row r="2" spans="1:22" x14ac:dyDescent="0.35">
      <c r="A2" s="106" t="s">
        <v>36</v>
      </c>
      <c r="B2" s="147" t="s">
        <v>37</v>
      </c>
      <c r="C2" s="148"/>
      <c r="D2" s="104"/>
      <c r="E2" s="147" t="s">
        <v>11</v>
      </c>
      <c r="F2" s="148"/>
      <c r="G2" s="104"/>
      <c r="H2" s="147" t="s">
        <v>12</v>
      </c>
      <c r="I2" s="148"/>
      <c r="J2" s="104"/>
      <c r="K2" s="147" t="s">
        <v>38</v>
      </c>
      <c r="L2" s="148"/>
      <c r="M2" s="104"/>
      <c r="N2" s="147" t="s">
        <v>15</v>
      </c>
      <c r="O2" s="148"/>
      <c r="P2" s="104"/>
      <c r="Q2" s="147" t="s">
        <v>39</v>
      </c>
      <c r="R2" s="148"/>
      <c r="S2" s="104"/>
      <c r="T2" s="147" t="s">
        <v>17</v>
      </c>
      <c r="U2" s="148"/>
      <c r="V2" s="104"/>
    </row>
    <row r="3" spans="1:22" ht="27" thickBot="1" x14ac:dyDescent="0.4">
      <c r="A3" s="105">
        <v>0.1</v>
      </c>
      <c r="B3" s="110" t="s">
        <v>40</v>
      </c>
      <c r="C3" s="111" t="s">
        <v>41</v>
      </c>
      <c r="D3" s="112" t="s">
        <v>42</v>
      </c>
      <c r="E3" s="110" t="s">
        <v>40</v>
      </c>
      <c r="F3" s="111" t="s">
        <v>41</v>
      </c>
      <c r="G3" s="112" t="s">
        <v>42</v>
      </c>
      <c r="H3" s="110" t="s">
        <v>40</v>
      </c>
      <c r="I3" s="111" t="s">
        <v>41</v>
      </c>
      <c r="J3" s="112" t="s">
        <v>42</v>
      </c>
      <c r="K3" s="110" t="s">
        <v>40</v>
      </c>
      <c r="L3" s="111" t="s">
        <v>41</v>
      </c>
      <c r="M3" s="112" t="s">
        <v>42</v>
      </c>
      <c r="N3" s="110" t="s">
        <v>43</v>
      </c>
      <c r="O3" s="111" t="s">
        <v>41</v>
      </c>
      <c r="P3" s="112" t="s">
        <v>42</v>
      </c>
      <c r="Q3" s="110" t="s">
        <v>43</v>
      </c>
      <c r="R3" s="111" t="s">
        <v>41</v>
      </c>
      <c r="S3" s="112" t="s">
        <v>42</v>
      </c>
      <c r="T3" s="110" t="s">
        <v>40</v>
      </c>
      <c r="U3" s="111" t="s">
        <v>41</v>
      </c>
      <c r="V3" s="112" t="s">
        <v>42</v>
      </c>
    </row>
    <row r="4" spans="1:22" x14ac:dyDescent="0.35">
      <c r="A4" s="107" t="s">
        <v>44</v>
      </c>
      <c r="B4" s="113">
        <f>B17+B25</f>
        <v>293438.08333333331</v>
      </c>
      <c r="C4" s="114">
        <f>C17+C25</f>
        <v>265030341.99999997</v>
      </c>
      <c r="D4" s="114">
        <f>C4*A3</f>
        <v>26503034.199999999</v>
      </c>
      <c r="E4" s="114">
        <f>B15+B23</f>
        <v>34885.666666666672</v>
      </c>
      <c r="F4" s="114">
        <f>C15+C23</f>
        <v>32390429</v>
      </c>
      <c r="G4" s="114">
        <f>F4*$A$3</f>
        <v>3239042.9000000004</v>
      </c>
      <c r="H4" s="114">
        <f>B16+B24</f>
        <v>1725</v>
      </c>
      <c r="I4" s="114">
        <f>C16+C24</f>
        <v>1316153</v>
      </c>
      <c r="J4" s="114">
        <f>I4*$A$3</f>
        <v>131615.30000000002</v>
      </c>
      <c r="K4" s="114">
        <f>B20+B28</f>
        <v>817149.91666666663</v>
      </c>
      <c r="L4" s="114">
        <f>C20+C28</f>
        <v>683638891</v>
      </c>
      <c r="M4" s="114">
        <f>L4*$A$3</f>
        <v>68363889.100000009</v>
      </c>
      <c r="N4" s="114">
        <f>B19+B27</f>
        <v>51867.583333333328</v>
      </c>
      <c r="O4" s="114">
        <f>C19+C27</f>
        <v>41195862.57281094</v>
      </c>
      <c r="P4" s="114">
        <f>O4*$A$3</f>
        <v>4119586.2572810943</v>
      </c>
      <c r="Q4" s="114">
        <f>B18+B26</f>
        <v>261662.75</v>
      </c>
      <c r="R4" s="114">
        <f>C18+C26</f>
        <v>225780813</v>
      </c>
      <c r="S4" s="114">
        <f>R4*$A$3</f>
        <v>22578081.300000001</v>
      </c>
      <c r="T4" s="114">
        <f>B21+B29</f>
        <v>14334.5</v>
      </c>
      <c r="U4" s="114">
        <f>C21+C29</f>
        <v>11180435.769999973</v>
      </c>
      <c r="V4" s="115">
        <f>$A$3*U4</f>
        <v>1118043.5769999975</v>
      </c>
    </row>
    <row r="5" spans="1:22" ht="15" thickBot="1" x14ac:dyDescent="0.4">
      <c r="A5" s="108" t="s">
        <v>45</v>
      </c>
      <c r="B5" s="116">
        <f>B33+B40+B47</f>
        <v>25977.916666666668</v>
      </c>
      <c r="C5" s="103">
        <f>C33+C40+C47</f>
        <v>107515154.49999997</v>
      </c>
      <c r="D5" s="103">
        <f>C5*A3</f>
        <v>10751515.449999997</v>
      </c>
      <c r="E5" s="103">
        <f>B31+B39+B46</f>
        <v>4402.5833333333339</v>
      </c>
      <c r="F5" s="103">
        <f>C31+C39+C46</f>
        <v>18941992</v>
      </c>
      <c r="G5" s="103">
        <f>F5*$A$3</f>
        <v>1894199.2000000002</v>
      </c>
      <c r="H5" s="103">
        <f>F30+B32</f>
        <v>114514.66666666667</v>
      </c>
      <c r="I5" s="103">
        <f>G30+C32</f>
        <v>233722775.60457906</v>
      </c>
      <c r="J5" s="103">
        <f>I5*$A$3</f>
        <v>23372277.560457908</v>
      </c>
      <c r="K5" s="103">
        <f>B36+B43+B50</f>
        <v>66049.166666666672</v>
      </c>
      <c r="L5" s="103">
        <f>C36+C43+C50</f>
        <v>374157008</v>
      </c>
      <c r="M5" s="103">
        <f>L5*$A$3</f>
        <v>37415700.800000004</v>
      </c>
      <c r="N5" s="103">
        <f>B35+B42+B49</f>
        <v>3837.0833333333335</v>
      </c>
      <c r="O5" s="103">
        <f>C35+C42+C49</f>
        <v>13293650.357804248</v>
      </c>
      <c r="P5" s="103">
        <f>O5*$A$3</f>
        <v>1329365.035780425</v>
      </c>
      <c r="Q5" s="103">
        <f>B34+B41+B48</f>
        <v>24581.75</v>
      </c>
      <c r="R5" s="103">
        <f>C34+C41+C48</f>
        <v>149372151</v>
      </c>
      <c r="S5" s="103">
        <f>R5*$A$3</f>
        <v>14937215.100000001</v>
      </c>
      <c r="T5" s="103">
        <f>B37+B44+B51</f>
        <v>1493.5</v>
      </c>
      <c r="U5" s="103">
        <f>C37+C44+C51</f>
        <v>6336060.1439999929</v>
      </c>
      <c r="V5" s="117">
        <f>$A$3*U5</f>
        <v>633606.01439999929</v>
      </c>
    </row>
    <row r="6" spans="1:22" ht="15.5" thickTop="1" thickBot="1" x14ac:dyDescent="0.4">
      <c r="A6" s="109" t="s">
        <v>46</v>
      </c>
      <c r="B6" s="118">
        <f>SUM(B4:B5)</f>
        <v>319416</v>
      </c>
      <c r="C6" s="119">
        <f>SUM(C4:C5)</f>
        <v>372545496.49999994</v>
      </c>
      <c r="D6" s="119">
        <f>C6*A3</f>
        <v>37254549.649999999</v>
      </c>
      <c r="E6" s="119">
        <f>SUM(E4:E5)</f>
        <v>39288.250000000007</v>
      </c>
      <c r="F6" s="119">
        <f>SUM(F4:F5)</f>
        <v>51332421</v>
      </c>
      <c r="G6" s="119">
        <f>F6*A3</f>
        <v>5133242.1000000006</v>
      </c>
      <c r="H6" s="119">
        <f t="shared" ref="H6:V6" si="0">SUM(H4:H5)</f>
        <v>116239.66666666667</v>
      </c>
      <c r="I6" s="119">
        <f t="shared" si="0"/>
        <v>235038928.60457906</v>
      </c>
      <c r="J6" s="119">
        <f t="shared" si="0"/>
        <v>23503892.860457908</v>
      </c>
      <c r="K6" s="119">
        <f t="shared" si="0"/>
        <v>883199.08333333326</v>
      </c>
      <c r="L6" s="119">
        <f t="shared" si="0"/>
        <v>1057795899</v>
      </c>
      <c r="M6" s="119">
        <f t="shared" si="0"/>
        <v>105779589.90000001</v>
      </c>
      <c r="N6" s="119">
        <f t="shared" si="0"/>
        <v>55704.666666666664</v>
      </c>
      <c r="O6" s="119">
        <f t="shared" si="0"/>
        <v>54489512.930615187</v>
      </c>
      <c r="P6" s="119">
        <f t="shared" si="0"/>
        <v>5448951.293061519</v>
      </c>
      <c r="Q6" s="119">
        <f t="shared" si="0"/>
        <v>286244.5</v>
      </c>
      <c r="R6" s="119">
        <f t="shared" si="0"/>
        <v>375152964</v>
      </c>
      <c r="S6" s="119">
        <f t="shared" si="0"/>
        <v>37515296.400000006</v>
      </c>
      <c r="T6" s="119">
        <f t="shared" si="0"/>
        <v>15828</v>
      </c>
      <c r="U6" s="119">
        <f t="shared" si="0"/>
        <v>17516495.913999967</v>
      </c>
      <c r="V6" s="120">
        <f t="shared" si="0"/>
        <v>1751649.5913999968</v>
      </c>
    </row>
    <row r="11" spans="1:22" ht="15" thickBot="1" x14ac:dyDescent="0.4"/>
    <row r="12" spans="1:22" ht="72.5" x14ac:dyDescent="0.35">
      <c r="A12" s="70">
        <f>JAN!A1</f>
        <v>2019</v>
      </c>
      <c r="B12" s="153" t="s">
        <v>0</v>
      </c>
      <c r="C12" s="71" t="s">
        <v>1</v>
      </c>
      <c r="D12" s="72" t="s">
        <v>52</v>
      </c>
      <c r="E12" s="73" t="s">
        <v>3</v>
      </c>
      <c r="F12" s="74" t="s">
        <v>4</v>
      </c>
      <c r="G12" s="75" t="s">
        <v>5</v>
      </c>
      <c r="H12" s="76" t="s">
        <v>6</v>
      </c>
      <c r="I12" s="76" t="s">
        <v>7</v>
      </c>
      <c r="J12" s="77" t="s">
        <v>8</v>
      </c>
      <c r="K12" s="90" t="s">
        <v>47</v>
      </c>
      <c r="L12" s="90" t="s">
        <v>53</v>
      </c>
      <c r="M12" s="90" t="s">
        <v>48</v>
      </c>
    </row>
    <row r="13" spans="1:22" ht="15" thickBot="1" x14ac:dyDescent="0.4">
      <c r="A13" s="10" t="s">
        <v>49</v>
      </c>
      <c r="B13" s="11">
        <f>AVERAGE(JAN!B2,FEB!B2,MAR!B2,APR!B2,MAY!B2,JUNE!B2,JULY!B2,AUG!B2,SEP!B2,OCT!B2,NOV!B2,DEC!B2)</f>
        <v>1601590.1666666667</v>
      </c>
      <c r="C13" s="11">
        <f>SUM(JAN!C2,FEB!C2,MAR!C2,APR!C2,MAY!C2,JUNE!C2,JULY!C2,AUG!C2,SEP!C2,OCT!C2,NOV!C2,DEC!C2)</f>
        <v>1930810865.3446155</v>
      </c>
      <c r="D13" s="11">
        <f>AVERAGE(JAN!D2,FEB!D2,MAR!D2,APR!D2,MAY!D2,JUNE!D2,JULY!D2,AUG!D2,SEP!D2,OCT!D2,NOV!D2,DEC!D2)</f>
        <v>57997.666666666664</v>
      </c>
      <c r="E13" s="11">
        <f>SUM(JAN!E2,FEB!E2,MAR!E2,APR!E2,MAY!E2,JUNE!E2,JULY!E2,AUG!E2,SEP!E2,OCT!E2,NOV!E2,DEC!E2)</f>
        <v>795895954.88505054</v>
      </c>
      <c r="F13" s="12">
        <f>B13+D13</f>
        <v>1659587.8333333335</v>
      </c>
      <c r="G13" s="12">
        <f>C13+E13</f>
        <v>2726706820.2296658</v>
      </c>
      <c r="H13" s="13">
        <f>SUM(H14:H53)</f>
        <v>0.99999999999999989</v>
      </c>
      <c r="I13" s="14">
        <f>SUM(I14:I53)</f>
        <v>0.99999999999999989</v>
      </c>
      <c r="J13" s="14">
        <f>E13/G13</f>
        <v>0.29188908355685034</v>
      </c>
      <c r="K13" s="91">
        <f>C13/B13</f>
        <v>1205.5586413615065</v>
      </c>
      <c r="L13" s="92">
        <f>E13/D13</f>
        <v>13722.896120275826</v>
      </c>
      <c r="M13" s="93">
        <f>G13/F13</f>
        <v>1643.0024163005526</v>
      </c>
    </row>
    <row r="14" spans="1:22" x14ac:dyDescent="0.35">
      <c r="A14" s="68" t="s">
        <v>10</v>
      </c>
      <c r="B14" s="67">
        <f>AVERAGE(JAN!B3,FEB!B3,MAR!B3,APR!B3,MAY!B3,JUNE!B3,JULY!B3,AUG!B3,SEP!B3,OCT!B3,NOV!B3,DEC!B3)</f>
        <v>1322081.9166666667</v>
      </c>
      <c r="C14" s="67">
        <f>SUM(JAN!C3,FEB!C3,MAR!C3,APR!C3,MAY!C3,JUNE!C3,JULY!C3,AUG!C3,SEP!C3,OCT!C3,NOV!C3,DEC!C3)</f>
        <v>1126428421.5865459</v>
      </c>
      <c r="D14" s="67">
        <f>AVERAGE(JAN!D3,FEB!D3,MAR!D3,APR!D3,MAY!D3,JUNE!D3,JULY!D3,AUG!D3,SEP!D3,OCT!D3,NOV!D3,DEC!D3)</f>
        <v>26953.083333333332</v>
      </c>
      <c r="E14" s="67">
        <f>SUM(JAN!E3,FEB!E3,MAR!E3,APR!E3,MAY!E3,JUNE!E3,JULY!E3,AUG!E3,SEP!E3,OCT!E3,NOV!E3,DEC!E3)</f>
        <v>24724561.765406825</v>
      </c>
      <c r="F14" s="69">
        <f>B14+D14</f>
        <v>1349035</v>
      </c>
      <c r="G14" s="69">
        <f>C14+E14</f>
        <v>1151152983.3519528</v>
      </c>
      <c r="H14" s="121">
        <f>G14/G$13</f>
        <v>0.42217702864549012</v>
      </c>
      <c r="I14" s="141">
        <f>F14/F13</f>
        <v>0.8128735176916918</v>
      </c>
      <c r="J14" s="144">
        <f>E14/G14</f>
        <v>2.1478085122459828E-2</v>
      </c>
      <c r="K14" s="94">
        <f t="shared" ref="K14:K51" si="1">C14/B14</f>
        <v>852.01106481100862</v>
      </c>
      <c r="L14" s="95">
        <f t="shared" ref="L14:L51" si="2">E14/D14</f>
        <v>917.31849227170028</v>
      </c>
      <c r="M14" s="96">
        <f t="shared" ref="M14:M51" si="3">G14/F14</f>
        <v>853.3158764242238</v>
      </c>
    </row>
    <row r="15" spans="1:22" x14ac:dyDescent="0.35">
      <c r="A15" s="18" t="s">
        <v>11</v>
      </c>
      <c r="B15" s="82">
        <f>AVERAGE(JAN!B4,FEB!B4,MAR!B4,APR!B4,MAY!B4,JUNE!B4,JULY!B4,AUG!B4,SEP!B4,OCT!B4,NOV!B4,DEC!B4)</f>
        <v>28561.166666666668</v>
      </c>
      <c r="C15" s="82">
        <f>SUM(JAN!C4,FEB!C4,MAR!C4,APR!C4,MAY!C4,JUNE!C4,JULY!C4,AUG!C4,SEP!C4,OCT!C4,NOV!C4,DEC!C4)</f>
        <v>26865341</v>
      </c>
      <c r="D15" s="82">
        <f>AVERAGE(JAN!D4,FEB!D4,MAR!D4,APR!D4,MAY!D4,JUNE!D4,JULY!D4,AUG!D4,SEP!D4,OCT!D4,NOV!D4,DEC!D4)</f>
        <v>65</v>
      </c>
      <c r="E15" s="82">
        <f>SUM(JAN!E4,FEB!E4,MAR!E4,APR!E4,MAY!E4,JUNE!E4,JULY!E4,AUG!E4,SEP!E4,OCT!E4,NOV!E4,DEC!E4)</f>
        <v>222052</v>
      </c>
      <c r="F15" s="79">
        <f>B15+D15</f>
        <v>28626.166666666668</v>
      </c>
      <c r="G15" s="20">
        <f t="shared" ref="F15:G44" si="4">C15+E15</f>
        <v>27087393</v>
      </c>
      <c r="H15" s="122"/>
      <c r="I15" s="142"/>
      <c r="J15" s="145"/>
      <c r="K15" s="97">
        <f t="shared" si="1"/>
        <v>940.62477606540347</v>
      </c>
      <c r="L15" s="98">
        <f t="shared" si="2"/>
        <v>3416.1846153846154</v>
      </c>
      <c r="M15" s="99">
        <f t="shared" si="3"/>
        <v>946.24590555261204</v>
      </c>
    </row>
    <row r="16" spans="1:22" x14ac:dyDescent="0.35">
      <c r="A16" s="18" t="s">
        <v>12</v>
      </c>
      <c r="B16" s="82">
        <f>AVERAGE(JAN!B5,FEB!B5,MAR!B5,APR!B5,MAY!B5,JUNE!B5,JULY!B5,AUG!B5,SEP!B5,OCT!B5,NOV!B5,DEC!B5)</f>
        <v>1612.3333333333333</v>
      </c>
      <c r="C16" s="82">
        <f>SUM(JAN!C5,FEB!C5,MAR!C5,APR!C5,MAY!C5,JUNE!C5,JULY!C5,AUG!C5,SEP!C5,OCT!C5,NOV!C5,DEC!C5)</f>
        <v>1243994</v>
      </c>
      <c r="D16" s="82">
        <f>AVERAGE(JAN!D5,FEB!D5,MAR!D5,APR!D5,MAY!D5,JUNE!D5,JULY!D5,AUG!D5,SEP!D5,OCT!D5,NOV!D5,DEC!D5)</f>
        <v>0</v>
      </c>
      <c r="E16" s="82">
        <f>SUM(JAN!E5,FEB!E5,MAR!E5,APR!E5,MAY!E5,JUNE!E5,JULY!E5,AUG!E5,SEP!E5,OCT!E5,NOV!E5,DEC!E5)</f>
        <v>0</v>
      </c>
      <c r="F16" s="79">
        <f t="shared" si="4"/>
        <v>1612.3333333333333</v>
      </c>
      <c r="G16" s="20">
        <f t="shared" si="4"/>
        <v>1243994</v>
      </c>
      <c r="H16" s="122"/>
      <c r="I16" s="142"/>
      <c r="J16" s="145"/>
      <c r="K16" s="97">
        <f t="shared" si="1"/>
        <v>771.54889394252643</v>
      </c>
      <c r="L16" s="98"/>
      <c r="M16" s="99">
        <f t="shared" si="3"/>
        <v>771.54889394252643</v>
      </c>
    </row>
    <row r="17" spans="1:13" x14ac:dyDescent="0.35">
      <c r="A17" s="18" t="s">
        <v>13</v>
      </c>
      <c r="B17" s="82">
        <f>AVERAGE(JAN!B6,FEB!B6,MAR!B6,APR!B6,MAY!B6,JUNE!B6,JULY!B6,AUG!B6,SEP!B6,OCT!B6,NOV!B6,DEC!B6)</f>
        <v>254056.25</v>
      </c>
      <c r="C17" s="82">
        <f>SUM(JAN!C6,FEB!C6,MAR!C6,APR!C6,MAY!C6,JUNE!C6,JULY!C6,AUG!C6,SEP!C6,OCT!C6,NOV!C6,DEC!C6)</f>
        <v>227661704.69999999</v>
      </c>
      <c r="D17" s="82">
        <f>AVERAGE(JAN!D6,FEB!D6,MAR!D6,APR!D6,MAY!D6,JUNE!D6,JULY!D6,AUG!D6,SEP!D6,OCT!D6,NOV!D6,DEC!D6)</f>
        <v>433.33333333333331</v>
      </c>
      <c r="E17" s="82">
        <f>SUM(JAN!E6,FEB!E6,MAR!E6,APR!E6,MAY!E6,JUNE!E6,JULY!E6,AUG!E6,SEP!E6,OCT!E6,NOV!E6,DEC!E6)</f>
        <v>147599.11999999985</v>
      </c>
      <c r="F17" s="79">
        <f t="shared" si="4"/>
        <v>254489.58333333334</v>
      </c>
      <c r="G17" s="20">
        <f t="shared" si="4"/>
        <v>227809303.81999999</v>
      </c>
      <c r="H17" s="122"/>
      <c r="I17" s="142"/>
      <c r="J17" s="145"/>
      <c r="K17" s="97">
        <f t="shared" si="1"/>
        <v>896.10747501783555</v>
      </c>
      <c r="L17" s="98"/>
      <c r="M17" s="99">
        <f t="shared" si="3"/>
        <v>895.16160479390931</v>
      </c>
    </row>
    <row r="18" spans="1:13" x14ac:dyDescent="0.35">
      <c r="A18" s="18" t="s">
        <v>14</v>
      </c>
      <c r="B18" s="82">
        <f>AVERAGE(JAN!B7,FEB!B7,MAR!B7,APR!B7,MAY!B7,JUNE!B7,JULY!B7,AUG!B7,SEP!B7,OCT!B7,NOV!B7,DEC!B7)</f>
        <v>233649.75</v>
      </c>
      <c r="C18" s="82">
        <f>SUM(JAN!C7,FEB!C7,MAR!C7,APR!C7,MAY!C7,JUNE!C7,JULY!C7,AUG!C7,SEP!C7,OCT!C7,NOV!C7,DEC!C7)</f>
        <v>202302638</v>
      </c>
      <c r="D18" s="82">
        <f>AVERAGE(JAN!D7,FEB!D7,MAR!D7,APR!D7,MAY!D7,JUNE!D7,JULY!D7,AUG!D7,SEP!D7,OCT!D7,NOV!D7,DEC!D7)</f>
        <v>5238.833333333333</v>
      </c>
      <c r="E18" s="82">
        <f>SUM(JAN!E7,FEB!E7,MAR!E7,APR!E7,MAY!E7,JUNE!E7,JULY!E7,AUG!E7,SEP!E7,OCT!E7,NOV!E7,DEC!E7)</f>
        <v>4874174</v>
      </c>
      <c r="F18" s="79">
        <f t="shared" si="4"/>
        <v>238888.58333333334</v>
      </c>
      <c r="G18" s="20">
        <f t="shared" si="4"/>
        <v>207176812</v>
      </c>
      <c r="H18" s="122"/>
      <c r="I18" s="142"/>
      <c r="J18" s="145"/>
      <c r="K18" s="97">
        <f t="shared" si="1"/>
        <v>865.8371686680598</v>
      </c>
      <c r="L18" s="98">
        <f t="shared" si="2"/>
        <v>930.39302643718395</v>
      </c>
      <c r="M18" s="99">
        <f t="shared" si="3"/>
        <v>867.2528804397308</v>
      </c>
    </row>
    <row r="19" spans="1:13" x14ac:dyDescent="0.35">
      <c r="A19" s="18" t="s">
        <v>15</v>
      </c>
      <c r="B19" s="82">
        <f>AVERAGE(JAN!B8,FEB!B8,MAR!B8,APR!B8,MAY!B8,JUNE!B8,JULY!B8,AUG!B8,SEP!B8,OCT!B8,NOV!B8,DEC!B8)</f>
        <v>41811.916666666664</v>
      </c>
      <c r="C19" s="82">
        <f>SUM(JAN!C8,FEB!C8,MAR!C8,APR!C8,MAY!C8,JUNE!C8,JULY!C8,AUG!C8,SEP!C8,OCT!C8,NOV!C8,DEC!C8)</f>
        <v>33143903.496546015</v>
      </c>
      <c r="D19" s="82">
        <f>AVERAGE(JAN!D8,FEB!D8,MAR!D8,APR!D8,MAY!D8,JUNE!D8,JULY!D8,AUG!D8,SEP!D8,OCT!D8,NOV!D8,DEC!D8)</f>
        <v>237.66666666666666</v>
      </c>
      <c r="E19" s="82">
        <f>SUM(JAN!E8,FEB!E8,MAR!E8,APR!E8,MAY!E8,JUNE!E8,JULY!E8,AUG!E8,SEP!E8,OCT!E8,NOV!E8,DEC!E8)</f>
        <v>219337.19540682583</v>
      </c>
      <c r="F19" s="79">
        <f t="shared" si="4"/>
        <v>42049.583333333328</v>
      </c>
      <c r="G19" s="20">
        <f t="shared" si="4"/>
        <v>33363240.691952839</v>
      </c>
      <c r="H19" s="122"/>
      <c r="I19" s="142"/>
      <c r="J19" s="145"/>
      <c r="K19" s="97">
        <f t="shared" si="1"/>
        <v>792.69036530365588</v>
      </c>
      <c r="L19" s="98">
        <f t="shared" si="2"/>
        <v>922.87740002872022</v>
      </c>
      <c r="M19" s="99">
        <f t="shared" si="3"/>
        <v>793.42618992148971</v>
      </c>
    </row>
    <row r="20" spans="1:13" x14ac:dyDescent="0.35">
      <c r="A20" s="18" t="s">
        <v>16</v>
      </c>
      <c r="B20" s="82">
        <f>AVERAGE(JAN!B9,FEB!B9,MAR!B9,APR!B9,MAY!B9,JUNE!B9,JULY!B9,AUG!B9,SEP!B9,OCT!B9,NOV!B9,DEC!B9)</f>
        <v>750789.91666666663</v>
      </c>
      <c r="C20" s="82">
        <f>SUM(JAN!C9,FEB!C9,MAR!C9,APR!C9,MAY!C9,JUNE!C9,JULY!C9,AUG!C9,SEP!C9,OCT!C9,NOV!C9,DEC!C9)</f>
        <v>626297531</v>
      </c>
      <c r="D20" s="82">
        <f>AVERAGE(JAN!D9,FEB!D9,MAR!D9,APR!D9,MAY!D9,JUNE!D9,JULY!D9,AUG!D9,SEP!D9,OCT!D9,NOV!D9,DEC!D9)</f>
        <v>20970.75</v>
      </c>
      <c r="E20" s="82">
        <f>SUM(JAN!E9,FEB!E9,MAR!E9,APR!E9,MAY!E9,JUNE!E9,JULY!E9,AUG!E9,SEP!E9,OCT!E9,NOV!E9,DEC!E9)</f>
        <v>19250590</v>
      </c>
      <c r="F20" s="79">
        <f t="shared" si="4"/>
        <v>771760.66666666663</v>
      </c>
      <c r="G20" s="20">
        <f t="shared" si="4"/>
        <v>645548121</v>
      </c>
      <c r="H20" s="122"/>
      <c r="I20" s="142"/>
      <c r="J20" s="145"/>
      <c r="K20" s="97">
        <f t="shared" si="1"/>
        <v>834.1847927055494</v>
      </c>
      <c r="L20" s="98">
        <f t="shared" si="2"/>
        <v>917.97336766686931</v>
      </c>
      <c r="M20" s="99">
        <f t="shared" si="3"/>
        <v>836.46154680077848</v>
      </c>
    </row>
    <row r="21" spans="1:13" ht="15" thickBot="1" x14ac:dyDescent="0.4">
      <c r="A21" s="22" t="s">
        <v>17</v>
      </c>
      <c r="B21" s="82">
        <f>AVERAGE(JAN!B10,FEB!B10,MAR!B10,APR!B10,MAY!B10,JUNE!B10,JULY!B10,AUG!B10,SEP!B10,OCT!B10,NOV!B10,DEC!B10)</f>
        <v>11600.583333333334</v>
      </c>
      <c r="C21" s="82">
        <f>SUM(JAN!C10,FEB!C10,MAR!C10,APR!C10,MAY!C10,JUNE!C10,JULY!C10,AUG!C10,SEP!C10,OCT!C10,NOV!C10,DEC!C10)</f>
        <v>8913309.3899999745</v>
      </c>
      <c r="D21" s="82">
        <f>AVERAGE(JAN!D10,FEB!D10,MAR!D10,APR!D10,MAY!D10,JUNE!D10,JULY!D10,AUG!D10,SEP!D10,OCT!D10,NOV!D10,DEC!D10)</f>
        <v>7.5</v>
      </c>
      <c r="E21" s="82">
        <f>SUM(JAN!E10,FEB!E10,MAR!E10,APR!E10,MAY!E10,JUNE!E10,JULY!E10,AUG!E10,SEP!E10,OCT!E10,NOV!E10,DEC!E10)</f>
        <v>10809.449999999977</v>
      </c>
      <c r="F21" s="80">
        <f t="shared" si="4"/>
        <v>11608.083333333334</v>
      </c>
      <c r="G21" s="24">
        <f t="shared" si="4"/>
        <v>8924118.8399999738</v>
      </c>
      <c r="H21" s="134"/>
      <c r="I21" s="143"/>
      <c r="J21" s="146"/>
      <c r="K21" s="100">
        <f t="shared" si="1"/>
        <v>768.35010222186884</v>
      </c>
      <c r="L21" s="101">
        <f t="shared" si="2"/>
        <v>1441.259999999997</v>
      </c>
      <c r="M21" s="102">
        <f t="shared" si="3"/>
        <v>768.78487031306975</v>
      </c>
    </row>
    <row r="22" spans="1:13" x14ac:dyDescent="0.35">
      <c r="A22" s="68" t="s">
        <v>18</v>
      </c>
      <c r="B22" s="81">
        <f>AVERAGE(JAN!B11,FEB!B11,MAR!B11,APR!B11,MAY!B11,JUNE!B11,JULY!B11,AUG!B11,SEP!B11,OCT!B11,NOV!B11,DEC!B11)</f>
        <v>152981.58333333334</v>
      </c>
      <c r="C22" s="81">
        <f>SUM(JAN!C11,FEB!C11,MAR!C11,APR!C11,MAY!C11,JUNE!C11,JULY!C11,AUG!C11,SEP!C11,OCT!C11,NOV!C11,DEC!C11)</f>
        <v>134104504.75626491</v>
      </c>
      <c r="D22" s="81">
        <f>AVERAGE(JAN!D11,FEB!D11,MAR!D11,APR!D11,MAY!D11,JUNE!D11,JULY!D11,AUG!D11,SEP!D11,OCT!D11,NOV!D11,DEC!D11)</f>
        <v>7695.083333333333</v>
      </c>
      <c r="E22" s="81">
        <f>SUM(JAN!E11,FEB!E11,MAR!E11,APR!E11,MAY!E11,JUNE!E11,JULY!E11,AUG!E11,SEP!E11,OCT!E11,NOV!E11,DEC!E11)</f>
        <v>6917766.0999999987</v>
      </c>
      <c r="F22" s="78">
        <f t="shared" si="4"/>
        <v>160676.66666666669</v>
      </c>
      <c r="G22" s="78">
        <f t="shared" si="4"/>
        <v>141022270.85626492</v>
      </c>
      <c r="H22" s="121">
        <f>G22/G13</f>
        <v>5.1718897613050624E-2</v>
      </c>
      <c r="I22" s="135">
        <f>F22/F13</f>
        <v>9.6817211743437909E-2</v>
      </c>
      <c r="J22" s="138">
        <f>E22/G22</f>
        <v>4.9054422808513985E-2</v>
      </c>
      <c r="K22" s="94">
        <f t="shared" si="1"/>
        <v>876.60554842123088</v>
      </c>
      <c r="L22" s="95">
        <f t="shared" si="2"/>
        <v>898.98520917035751</v>
      </c>
      <c r="M22" s="96">
        <f t="shared" si="3"/>
        <v>877.67734906291037</v>
      </c>
    </row>
    <row r="23" spans="1:13" x14ac:dyDescent="0.35">
      <c r="A23" s="18" t="s">
        <v>11</v>
      </c>
      <c r="B23" s="82">
        <f>AVERAGE(JAN!B12,FEB!B12,MAR!B12,APR!B12,MAY!B12,JUNE!B12,JULY!B12,AUG!B12,SEP!B12,OCT!B12,NOV!B12,DEC!B12)</f>
        <v>6324.5</v>
      </c>
      <c r="C23" s="82">
        <f>SUM(JAN!C12,FEB!C12,MAR!C12,APR!C12,MAY!C12,JUNE!C12,JULY!C12,AUG!C12,SEP!C12,OCT!C12,NOV!C12,DEC!C12)</f>
        <v>5525088</v>
      </c>
      <c r="D23" s="82">
        <f>AVERAGE(JAN!D12,FEB!D12,MAR!D12,APR!D12,MAY!D12,JUNE!D12,JULY!D12,AUG!D12,SEP!D12,OCT!D12,NOV!D12,DEC!D12)</f>
        <v>0</v>
      </c>
      <c r="E23" s="82">
        <f>SUM(JAN!E12,FEB!E12,MAR!E12,APR!E12,MAY!E12,JUNE!E12,JULY!E12,AUG!E12,SEP!E12,OCT!E12,NOV!E12,DEC!E12)</f>
        <v>0</v>
      </c>
      <c r="F23" s="83">
        <f t="shared" si="4"/>
        <v>6324.5</v>
      </c>
      <c r="G23" s="26">
        <f t="shared" si="4"/>
        <v>5525088</v>
      </c>
      <c r="H23" s="122"/>
      <c r="I23" s="136"/>
      <c r="J23" s="139"/>
      <c r="K23" s="97">
        <f t="shared" si="1"/>
        <v>873.60075895327691</v>
      </c>
      <c r="L23" s="98"/>
      <c r="M23" s="99">
        <f t="shared" si="3"/>
        <v>873.60075895327691</v>
      </c>
    </row>
    <row r="24" spans="1:13" x14ac:dyDescent="0.35">
      <c r="A24" s="18" t="s">
        <v>12</v>
      </c>
      <c r="B24" s="82">
        <f>AVERAGE(JAN!B13,FEB!B13,MAR!B13,APR!B13,MAY!B13,JUNE!B13,JULY!B13,AUG!B13,SEP!B13,OCT!B13,NOV!B13,DEC!B13)</f>
        <v>112.66666666666667</v>
      </c>
      <c r="C24" s="82">
        <f>SUM(JAN!C13,FEB!C13,MAR!C13,APR!C13,MAY!C13,JUNE!C13,JULY!C13,AUG!C13,SEP!C13,OCT!C13,NOV!C13,DEC!C13)</f>
        <v>72159</v>
      </c>
      <c r="D24" s="82">
        <f>AVERAGE(JAN!D13,FEB!D13,MAR!D13,APR!D13,MAY!D13,JUNE!D13,JULY!D13,AUG!D13,SEP!D13,OCT!D13,NOV!D13,DEC!D13)</f>
        <v>0</v>
      </c>
      <c r="E24" s="82">
        <f>SUM(JAN!E13,FEB!E13,MAR!E13,APR!E13,MAY!E13,JUNE!E13,JULY!E13,AUG!E13,SEP!E13,OCT!E13,NOV!E13,DEC!E13)</f>
        <v>0</v>
      </c>
      <c r="F24" s="83">
        <f t="shared" si="4"/>
        <v>112.66666666666667</v>
      </c>
      <c r="G24" s="26">
        <f t="shared" si="4"/>
        <v>72159</v>
      </c>
      <c r="H24" s="122"/>
      <c r="I24" s="136"/>
      <c r="J24" s="139"/>
      <c r="K24" s="97">
        <f t="shared" si="1"/>
        <v>640.46449704142015</v>
      </c>
      <c r="L24" s="98"/>
      <c r="M24" s="99">
        <f t="shared" si="3"/>
        <v>640.46449704142015</v>
      </c>
    </row>
    <row r="25" spans="1:13" x14ac:dyDescent="0.35">
      <c r="A25" s="18" t="s">
        <v>13</v>
      </c>
      <c r="B25" s="82">
        <f>AVERAGE(JAN!B14,FEB!B14,MAR!B14,APR!B14,MAY!B14,JUNE!B14,JULY!B14,AUG!B14,SEP!B14,OCT!B14,NOV!B14,DEC!B14)</f>
        <v>39381.833333333336</v>
      </c>
      <c r="C25" s="82">
        <f>SUM(JAN!C14,FEB!C14,MAR!C14,APR!C14,MAY!C14,JUNE!C14,JULY!C14,AUG!C14,SEP!C14,OCT!C14,NOV!C14,DEC!C14)</f>
        <v>37368637.29999999</v>
      </c>
      <c r="D25" s="82">
        <f>AVERAGE(JAN!D14,FEB!D14,MAR!D14,APR!D14,MAY!D14,JUNE!D14,JULY!D14,AUG!D14,SEP!D14,OCT!D14,NOV!D14,DEC!D14)</f>
        <v>30.333333333333332</v>
      </c>
      <c r="E25" s="82">
        <f>SUM(JAN!E14,FEB!E14,MAR!E14,APR!E14,MAY!E14,JUNE!E14,JULY!E14,AUG!E14,SEP!E14,OCT!E14,NOV!E14,DEC!E14)</f>
        <v>12029.099999999989</v>
      </c>
      <c r="F25" s="83">
        <f t="shared" si="4"/>
        <v>39412.166666666672</v>
      </c>
      <c r="G25" s="26">
        <f t="shared" si="4"/>
        <v>37380666.399999991</v>
      </c>
      <c r="H25" s="122"/>
      <c r="I25" s="136"/>
      <c r="J25" s="139"/>
      <c r="K25" s="97">
        <f t="shared" si="1"/>
        <v>948.88008345641572</v>
      </c>
      <c r="L25" s="98"/>
      <c r="M25" s="99">
        <f t="shared" si="3"/>
        <v>948.45499655351739</v>
      </c>
    </row>
    <row r="26" spans="1:13" x14ac:dyDescent="0.35">
      <c r="A26" s="18" t="s">
        <v>14</v>
      </c>
      <c r="B26" s="82">
        <f>AVERAGE(JAN!B15,FEB!B15,MAR!B15,APR!B15,MAY!B15,JUNE!B15,JULY!B15,AUG!B15,SEP!B15,OCT!B15,NOV!B15,DEC!B15)</f>
        <v>28013</v>
      </c>
      <c r="C26" s="82">
        <f>SUM(JAN!C15,FEB!C15,MAR!C15,APR!C15,MAY!C15,JUNE!C15,JULY!C15,AUG!C15,SEP!C15,OCT!C15,NOV!C15,DEC!C15)</f>
        <v>23478175</v>
      </c>
      <c r="D26" s="82">
        <f>AVERAGE(JAN!D15,FEB!D15,MAR!D15,APR!D15,MAY!D15,JUNE!D15,JULY!D15,AUG!D15,SEP!D15,OCT!D15,NOV!D15,DEC!D15)</f>
        <v>2607.3333333333335</v>
      </c>
      <c r="E26" s="82">
        <f>SUM(JAN!E15,FEB!E15,MAR!E15,APR!E15,MAY!E15,JUNE!E15,JULY!E15,AUG!E15,SEP!E15,OCT!E15,NOV!E15,DEC!E15)</f>
        <v>2278444</v>
      </c>
      <c r="F26" s="83">
        <f t="shared" si="4"/>
        <v>30620.333333333332</v>
      </c>
      <c r="G26" s="26">
        <f t="shared" si="4"/>
        <v>25756619</v>
      </c>
      <c r="H26" s="122"/>
      <c r="I26" s="136"/>
      <c r="J26" s="139"/>
      <c r="K26" s="97">
        <f t="shared" si="1"/>
        <v>838.11712419233925</v>
      </c>
      <c r="L26" s="98">
        <f t="shared" si="2"/>
        <v>873.85988238302218</v>
      </c>
      <c r="M26" s="99">
        <f t="shared" si="3"/>
        <v>841.1606340013717</v>
      </c>
    </row>
    <row r="27" spans="1:13" x14ac:dyDescent="0.35">
      <c r="A27" s="18" t="s">
        <v>15</v>
      </c>
      <c r="B27" s="82">
        <f>AVERAGE(JAN!B16,FEB!B16,MAR!B16,APR!B16,MAY!B16,JUNE!B16,JULY!B16,AUG!B16,SEP!B16,OCT!B16,NOV!B16,DEC!B16)</f>
        <v>10055.666666666666</v>
      </c>
      <c r="C27" s="82">
        <f>SUM(JAN!C16,FEB!C16,MAR!C16,APR!C16,MAY!C16,JUNE!C16,JULY!C16,AUG!C16,SEP!C16,OCT!C16,NOV!C16,DEC!C16)</f>
        <v>8051959.0762649281</v>
      </c>
      <c r="D27" s="82">
        <f>AVERAGE(JAN!D16,FEB!D16,MAR!D16,APR!D16,MAY!D16,JUNE!D16,JULY!D16,AUG!D16,SEP!D16,OCT!D16,NOV!D16,DEC!D16)</f>
        <v>0</v>
      </c>
      <c r="E27" s="82">
        <f>SUM(JAN!E16,FEB!E16,MAR!E16,APR!E16,MAY!E16,JUNE!E16,JULY!E16,AUG!E16,SEP!E16,OCT!E16,NOV!E16,DEC!E16)</f>
        <v>0</v>
      </c>
      <c r="F27" s="83">
        <f t="shared" si="4"/>
        <v>10055.666666666666</v>
      </c>
      <c r="G27" s="26">
        <f t="shared" si="4"/>
        <v>8051959.0762649281</v>
      </c>
      <c r="H27" s="122"/>
      <c r="I27" s="136"/>
      <c r="J27" s="139"/>
      <c r="K27" s="97">
        <f t="shared" si="1"/>
        <v>800.73846351293753</v>
      </c>
      <c r="L27" s="98"/>
      <c r="M27" s="99">
        <f t="shared" si="3"/>
        <v>800.73846351293753</v>
      </c>
    </row>
    <row r="28" spans="1:13" x14ac:dyDescent="0.35">
      <c r="A28" s="18" t="s">
        <v>16</v>
      </c>
      <c r="B28" s="82">
        <f>AVERAGE(JAN!B17,FEB!B17,MAR!B17,APR!B17,MAY!B17,JUNE!B17,JULY!B17,AUG!B17,SEP!B17,OCT!B17,NOV!B17,DEC!B17)</f>
        <v>66360</v>
      </c>
      <c r="C28" s="82">
        <f>SUM(JAN!C17,FEB!C17,MAR!C17,APR!C17,MAY!C17,JUNE!C17,JULY!C17,AUG!C17,SEP!C17,OCT!C17,NOV!C17,DEC!C17)</f>
        <v>57341360</v>
      </c>
      <c r="D28" s="82">
        <f>AVERAGE(JAN!D17,FEB!D17,MAR!D17,APR!D17,MAY!D17,JUNE!D17,JULY!D17,AUG!D17,SEP!D17,OCT!D17,NOV!D17,DEC!D17)</f>
        <v>5057.416666666667</v>
      </c>
      <c r="E28" s="82">
        <f>SUM(JAN!E17,FEB!E17,MAR!E17,APR!E17,MAY!E17,JUNE!E17,JULY!E17,AUG!E17,SEP!E17,OCT!E17,NOV!E17,DEC!E17)</f>
        <v>4627293</v>
      </c>
      <c r="F28" s="83">
        <f t="shared" si="4"/>
        <v>71417.416666666672</v>
      </c>
      <c r="G28" s="26">
        <f t="shared" si="4"/>
        <v>61968653</v>
      </c>
      <c r="H28" s="122"/>
      <c r="I28" s="136"/>
      <c r="J28" s="139"/>
      <c r="K28" s="97">
        <f t="shared" si="1"/>
        <v>864.09523809523807</v>
      </c>
      <c r="L28" s="98"/>
      <c r="M28" s="99">
        <f t="shared" si="3"/>
        <v>867.69664729308556</v>
      </c>
    </row>
    <row r="29" spans="1:13" ht="15" thickBot="1" x14ac:dyDescent="0.4">
      <c r="A29" s="22" t="s">
        <v>17</v>
      </c>
      <c r="B29" s="82">
        <f>AVERAGE(JAN!B18,FEB!B18,MAR!B18,APR!B18,MAY!B18,JUNE!B18,JULY!B18,AUG!B18,SEP!B18,OCT!B18,NOV!B18,DEC!B18)</f>
        <v>2733.9166666666665</v>
      </c>
      <c r="C29" s="82">
        <f>SUM(JAN!C18,FEB!C18,MAR!C18,APR!C18,MAY!C18,JUNE!C18,JULY!C18,AUG!C18,SEP!C18,OCT!C18,NOV!C18,DEC!C18)</f>
        <v>2267126.379999999</v>
      </c>
      <c r="D29" s="82">
        <f>AVERAGE(JAN!D18,FEB!D18,MAR!D18,APR!D18,MAY!D18,JUNE!D18,JULY!D18,AUG!D18,SEP!D18,OCT!D18,NOV!D18,DEC!D18)</f>
        <v>0</v>
      </c>
      <c r="E29" s="82">
        <f>SUM(JAN!E18,FEB!E18,MAR!E18,APR!E18,MAY!E18,JUNE!E18,JULY!E18,AUG!E18,SEP!E18,OCT!E18,NOV!E18,DEC!E18)</f>
        <v>0</v>
      </c>
      <c r="F29" s="84">
        <f t="shared" si="4"/>
        <v>2733.9166666666665</v>
      </c>
      <c r="G29" s="27">
        <f t="shared" si="4"/>
        <v>2267126.379999999</v>
      </c>
      <c r="H29" s="134"/>
      <c r="I29" s="137"/>
      <c r="J29" s="140"/>
      <c r="K29" s="100">
        <f t="shared" si="1"/>
        <v>829.25950437406618</v>
      </c>
      <c r="L29" s="101"/>
      <c r="M29" s="102">
        <f t="shared" si="3"/>
        <v>829.25950437406618</v>
      </c>
    </row>
    <row r="30" spans="1:13" x14ac:dyDescent="0.35">
      <c r="A30" s="68" t="s">
        <v>50</v>
      </c>
      <c r="B30" s="81">
        <f>AVERAGE(JAN!B19,FEB!B19,MAR!B19,APR!B19,MAY!B19,JUNE!B19,JULY!B19,AUG!B19,SEP!B19,OCT!B19,NOV!B19,DEC!B19)</f>
        <v>103506.58333333333</v>
      </c>
      <c r="C30" s="81">
        <f>SUM(JAN!C19,FEB!C19,MAR!C19,APR!C19,MAY!C19,JUNE!C19,JULY!C19,AUG!C19,SEP!C19,OCT!C19,NOV!C19,DEC!C19)</f>
        <v>194332009.96701923</v>
      </c>
      <c r="D30" s="81">
        <f>AVERAGE(JAN!D19,FEB!D19,MAR!D19,APR!D19,MAY!D19,JUNE!D19,JULY!D19,AUG!D19,SEP!D19,OCT!D19,NOV!D19,DEC!D19)</f>
        <v>10823.416666666666</v>
      </c>
      <c r="E30" s="81">
        <f>SUM(JAN!E19,FEB!E19,MAR!E19,APR!E19,MAY!E19,JUNE!E19,JULY!E19,AUG!E19,SEP!E19,OCT!E19,NOV!E19,DEC!E19)</f>
        <v>38730036.637559824</v>
      </c>
      <c r="F30" s="78">
        <f t="shared" si="4"/>
        <v>114330</v>
      </c>
      <c r="G30" s="78">
        <f t="shared" si="4"/>
        <v>233062046.60457906</v>
      </c>
      <c r="H30" s="121">
        <f>G30/G13</f>
        <v>8.5473819508379942E-2</v>
      </c>
      <c r="I30" s="135">
        <f>F30/F13</f>
        <v>6.8890599041308148E-2</v>
      </c>
      <c r="J30" s="138">
        <f>E30/G30</f>
        <v>0.16617908064314957</v>
      </c>
      <c r="K30" s="94">
        <f t="shared" si="1"/>
        <v>1877.4845397146485</v>
      </c>
      <c r="L30" s="95">
        <f t="shared" si="2"/>
        <v>3578.3558769236292</v>
      </c>
      <c r="M30" s="96">
        <f t="shared" si="3"/>
        <v>2038.5029878822625</v>
      </c>
    </row>
    <row r="31" spans="1:13" x14ac:dyDescent="0.35">
      <c r="A31" s="18" t="s">
        <v>11</v>
      </c>
      <c r="B31" s="82">
        <f>AVERAGE(JAN!B20,FEB!B20,MAR!B20,APR!B20,MAY!B20,JUNE!B20,JULY!B20,AUG!B20,SEP!B20,OCT!B20,NOV!B20,DEC!B20)</f>
        <v>4051.3333333333335</v>
      </c>
      <c r="C31" s="82">
        <f>SUM(JAN!C20,FEB!C20,MAR!C20,APR!C20,MAY!C20,JUNE!C20,JULY!C20,AUG!C20,SEP!C20,OCT!C20,NOV!C20,DEC!C20)</f>
        <v>8991708</v>
      </c>
      <c r="D31" s="82">
        <f>AVERAGE(JAN!D20,FEB!D20,MAR!D20,APR!D20,MAY!D20,JUNE!D20,JULY!D20,AUG!D20,SEP!D20,OCT!D20,NOV!D20,DEC!D20)</f>
        <v>546.41666666666663</v>
      </c>
      <c r="E31" s="82">
        <f>SUM(JAN!E20,FEB!E20,MAR!E20,APR!E20,MAY!E20,JUNE!E20,JULY!E20,AUG!E20,SEP!E20,OCT!E20,NOV!E20,DEC!E20)</f>
        <v>1934482</v>
      </c>
      <c r="F31" s="83">
        <f t="shared" si="4"/>
        <v>4597.75</v>
      </c>
      <c r="G31" s="26">
        <f t="shared" si="4"/>
        <v>10926190</v>
      </c>
      <c r="H31" s="122"/>
      <c r="I31" s="136"/>
      <c r="J31" s="139"/>
      <c r="K31" s="97">
        <f t="shared" si="1"/>
        <v>2219.4441336185619</v>
      </c>
      <c r="L31" s="98">
        <f t="shared" si="2"/>
        <v>3540.3056275735858</v>
      </c>
      <c r="M31" s="99">
        <f t="shared" si="3"/>
        <v>2376.4210755260724</v>
      </c>
    </row>
    <row r="32" spans="1:13" x14ac:dyDescent="0.35">
      <c r="A32" s="18" t="s">
        <v>12</v>
      </c>
      <c r="B32" s="82">
        <f>AVERAGE(JAN!B21,FEB!B21,MAR!B21,APR!B21,MAY!B21,JUNE!B21,JULY!B21,AUG!B21,SEP!B21,OCT!B21,NOV!B21,DEC!B21)</f>
        <v>184.66666666666666</v>
      </c>
      <c r="C32" s="82">
        <f>SUM(JAN!C21,FEB!C21,MAR!C21,APR!C21,MAY!C21,JUNE!C21,JULY!C21,AUG!C21,SEP!C21,OCT!C21,NOV!C21,DEC!C21)</f>
        <v>660729</v>
      </c>
      <c r="D32" s="82">
        <f>AVERAGE(JAN!D21,FEB!D21,MAR!D21,APR!D21,MAY!D21,JUNE!D21,JULY!D21,AUG!D21,SEP!D21,OCT!D21,NOV!D21,DEC!D21)</f>
        <v>0</v>
      </c>
      <c r="E32" s="82">
        <f>SUM(JAN!E21,FEB!E21,MAR!E21,APR!E21,MAY!E21,JUNE!E21,JULY!E21,AUG!E21,SEP!E21,OCT!E21,NOV!E21,DEC!E21)</f>
        <v>0</v>
      </c>
      <c r="F32" s="83">
        <f t="shared" si="4"/>
        <v>184.66666666666666</v>
      </c>
      <c r="G32" s="26">
        <f t="shared" si="4"/>
        <v>660729</v>
      </c>
      <c r="H32" s="122"/>
      <c r="I32" s="136"/>
      <c r="J32" s="139"/>
      <c r="K32" s="97">
        <f t="shared" si="1"/>
        <v>3577.9548736462098</v>
      </c>
      <c r="L32" s="98"/>
      <c r="M32" s="99">
        <f t="shared" si="3"/>
        <v>3577.9548736462098</v>
      </c>
    </row>
    <row r="33" spans="1:13" x14ac:dyDescent="0.35">
      <c r="A33" s="18" t="s">
        <v>13</v>
      </c>
      <c r="B33" s="82">
        <f>AVERAGE(JAN!B22,FEB!B22,MAR!B22,APR!B22,MAY!B22,JUNE!B22,JULY!B22,AUG!B22,SEP!B22,OCT!B22,NOV!B22,DEC!B22)</f>
        <v>21028.25</v>
      </c>
      <c r="C33" s="82">
        <f>SUM(JAN!C22,FEB!C22,MAR!C22,APR!C22,MAY!C22,JUNE!C22,JULY!C22,AUG!C22,SEP!C22,OCT!C22,NOV!C22,DEC!C22)</f>
        <v>30034155.100000001</v>
      </c>
      <c r="D33" s="82">
        <f>AVERAGE(JAN!D22,FEB!D22,MAR!D22,APR!D22,MAY!D22,JUNE!D22,JULY!D22,AUG!D22,SEP!D22,OCT!D22,NOV!D22,DEC!D22)</f>
        <v>2128.5</v>
      </c>
      <c r="E33" s="82">
        <f>SUM(JAN!E22,FEB!E22,MAR!E22,APR!E22,MAY!E22,JUNE!E22,JULY!E22,AUG!E22,SEP!E22,OCT!E22,NOV!E22,DEC!E22)</f>
        <v>915239.78999999969</v>
      </c>
      <c r="F33" s="83">
        <f t="shared" si="4"/>
        <v>23156.75</v>
      </c>
      <c r="G33" s="26">
        <f t="shared" si="4"/>
        <v>30949394.890000001</v>
      </c>
      <c r="H33" s="122"/>
      <c r="I33" s="136"/>
      <c r="J33" s="139"/>
      <c r="K33" s="97">
        <f t="shared" si="1"/>
        <v>1428.2764899599349</v>
      </c>
      <c r="L33" s="98"/>
      <c r="M33" s="99">
        <f t="shared" si="3"/>
        <v>1336.5172094529673</v>
      </c>
    </row>
    <row r="34" spans="1:13" x14ac:dyDescent="0.35">
      <c r="A34" s="18" t="s">
        <v>14</v>
      </c>
      <c r="B34" s="82">
        <f>AVERAGE(JAN!B23,FEB!B23,MAR!B23,APR!B23,MAY!B23,JUNE!B23,JULY!B23,AUG!B23,SEP!B23,OCT!B23,NOV!B23,DEC!B23)</f>
        <v>22221.25</v>
      </c>
      <c r="C34" s="82">
        <f>SUM(JAN!C23,FEB!C23,MAR!C23,APR!C23,MAY!C23,JUNE!C23,JULY!C23,AUG!C23,SEP!C23,OCT!C23,NOV!C23,DEC!C23)</f>
        <v>50896997</v>
      </c>
      <c r="D34" s="82">
        <f>AVERAGE(JAN!D23,FEB!D23,MAR!D23,APR!D23,MAY!D23,JUNE!D23,JULY!D23,AUG!D23,SEP!D23,OCT!D23,NOV!D23,DEC!D23)</f>
        <v>2231.0833333333335</v>
      </c>
      <c r="E34" s="82">
        <f>SUM(JAN!E23,FEB!E23,MAR!E23,APR!E23,MAY!E23,JUNE!E23,JULY!E23,AUG!E23,SEP!E23,OCT!E23,NOV!E23,DEC!E23)</f>
        <v>9485854</v>
      </c>
      <c r="F34" s="83">
        <f t="shared" si="4"/>
        <v>24452.333333333332</v>
      </c>
      <c r="G34" s="26">
        <f t="shared" si="4"/>
        <v>60382851</v>
      </c>
      <c r="H34" s="122"/>
      <c r="I34" s="136"/>
      <c r="J34" s="139"/>
      <c r="K34" s="97">
        <f t="shared" si="1"/>
        <v>2290.4650728469369</v>
      </c>
      <c r="L34" s="98">
        <f t="shared" si="2"/>
        <v>4251.6807231165722</v>
      </c>
      <c r="M34" s="99">
        <f t="shared" si="3"/>
        <v>2469.4105947625994</v>
      </c>
    </row>
    <row r="35" spans="1:13" x14ac:dyDescent="0.35">
      <c r="A35" s="18" t="s">
        <v>15</v>
      </c>
      <c r="B35" s="82">
        <f>AVERAGE(JAN!B24,FEB!B24,MAR!B24,APR!B24,MAY!B24,JUNE!B24,JULY!B24,AUG!B24,SEP!B24,OCT!B24,NOV!B24,DEC!B24)</f>
        <v>3512.0833333333335</v>
      </c>
      <c r="C35" s="82">
        <f>SUM(JAN!C24,FEB!C24,MAR!C24,APR!C24,MAY!C24,JUNE!C24,JULY!C24,AUG!C24,SEP!C24,OCT!C24,NOV!C24,DEC!C24)</f>
        <v>6183220.6870192112</v>
      </c>
      <c r="D35" s="82">
        <f>AVERAGE(JAN!D24,FEB!D24,MAR!D24,APR!D24,MAY!D24,JUNE!D24,JULY!D24,AUG!D24,SEP!D24,OCT!D24,NOV!D24,DEC!D24)</f>
        <v>193.75</v>
      </c>
      <c r="E35" s="82">
        <f>SUM(JAN!E24,FEB!E24,MAR!E24,APR!E24,MAY!E24,JUNE!E24,JULY!E24,AUG!E24,SEP!E24,OCT!E24,NOV!E24,DEC!E24)</f>
        <v>694075.03755982732</v>
      </c>
      <c r="F35" s="83">
        <f t="shared" si="4"/>
        <v>3705.8333333333335</v>
      </c>
      <c r="G35" s="26">
        <f t="shared" si="4"/>
        <v>6877295.7245790381</v>
      </c>
      <c r="H35" s="122"/>
      <c r="I35" s="136"/>
      <c r="J35" s="139"/>
      <c r="K35" s="97">
        <f t="shared" si="1"/>
        <v>1760.5563707256028</v>
      </c>
      <c r="L35" s="98">
        <f t="shared" si="2"/>
        <v>3582.3227745023346</v>
      </c>
      <c r="M35" s="99">
        <f t="shared" si="3"/>
        <v>1855.8027590498866</v>
      </c>
    </row>
    <row r="36" spans="1:13" x14ac:dyDescent="0.35">
      <c r="A36" s="18" t="s">
        <v>16</v>
      </c>
      <c r="B36" s="82">
        <f>AVERAGE(JAN!B25,FEB!B25,MAR!B25,APR!B25,MAY!B25,JUNE!B25,JULY!B25,AUG!B25,SEP!B25,OCT!B25,NOV!B25,DEC!B25)</f>
        <v>51190.166666666664</v>
      </c>
      <c r="C36" s="82">
        <f>SUM(JAN!C25,FEB!C25,MAR!C25,APR!C25,MAY!C25,JUNE!C25,JULY!C25,AUG!C25,SEP!C25,OCT!C25,NOV!C25,DEC!C25)</f>
        <v>95046833</v>
      </c>
      <c r="D36" s="82">
        <f>AVERAGE(JAN!D25,FEB!D25,MAR!D25,APR!D25,MAY!D25,JUNE!D25,JULY!D25,AUG!D25,SEP!D25,OCT!D25,NOV!D25,DEC!D25)</f>
        <v>5628.833333333333</v>
      </c>
      <c r="E36" s="82">
        <f>SUM(JAN!E25,FEB!E25,MAR!E25,APR!E25,MAY!E25,JUNE!E25,JULY!E25,AUG!E25,SEP!E25,OCT!E25,NOV!E25,DEC!E25)</f>
        <v>25197898</v>
      </c>
      <c r="F36" s="83">
        <f t="shared" si="4"/>
        <v>56819</v>
      </c>
      <c r="G36" s="26">
        <f t="shared" si="4"/>
        <v>120244731</v>
      </c>
      <c r="H36" s="122"/>
      <c r="I36" s="136"/>
      <c r="J36" s="139"/>
      <c r="K36" s="97">
        <f t="shared" si="1"/>
        <v>1856.7400574980222</v>
      </c>
      <c r="L36" s="98">
        <f t="shared" si="2"/>
        <v>4476.5756077339893</v>
      </c>
      <c r="M36" s="99">
        <f t="shared" si="3"/>
        <v>2116.2767912142067</v>
      </c>
    </row>
    <row r="37" spans="1:13" ht="15" thickBot="1" x14ac:dyDescent="0.4">
      <c r="A37" s="22" t="s">
        <v>17</v>
      </c>
      <c r="B37" s="82">
        <f>AVERAGE(JAN!B26,FEB!B26,MAR!B26,APR!B26,MAY!B26,JUNE!B26,JULY!B26,AUG!B26,SEP!B26,OCT!B26,NOV!B26,DEC!B26)</f>
        <v>1318.8333333333333</v>
      </c>
      <c r="C37" s="82">
        <f>SUM(JAN!C26,FEB!C26,MAR!C26,APR!C26,MAY!C26,JUNE!C26,JULY!C26,AUG!C26,SEP!C26,OCT!C26,NOV!C26,DEC!C26)</f>
        <v>2518367.1799999969</v>
      </c>
      <c r="D37" s="82">
        <f>AVERAGE(JAN!D26,FEB!D26,MAR!D26,APR!D26,MAY!D26,JUNE!D26,JULY!D26,AUG!D26,SEP!D26,OCT!D26,NOV!D26,DEC!D26)</f>
        <v>94.833333333333329</v>
      </c>
      <c r="E37" s="82">
        <f>SUM(JAN!E26,FEB!E26,MAR!E26,APR!E26,MAY!E26,JUNE!E26,JULY!E26,AUG!E26,SEP!E26,OCT!E26,NOV!E26,DEC!E26)</f>
        <v>502487.80999999924</v>
      </c>
      <c r="F37" s="84">
        <f t="shared" si="4"/>
        <v>1413.6666666666665</v>
      </c>
      <c r="G37" s="27">
        <f t="shared" si="4"/>
        <v>3020854.989999996</v>
      </c>
      <c r="H37" s="134"/>
      <c r="I37" s="137"/>
      <c r="J37" s="140"/>
      <c r="K37" s="100">
        <f t="shared" si="1"/>
        <v>1909.5416504486266</v>
      </c>
      <c r="L37" s="101">
        <f t="shared" si="2"/>
        <v>5298.6412302284634</v>
      </c>
      <c r="M37" s="102">
        <f t="shared" si="3"/>
        <v>2136.8934142890803</v>
      </c>
    </row>
    <row r="38" spans="1:13" x14ac:dyDescent="0.35">
      <c r="A38" s="68" t="s">
        <v>51</v>
      </c>
      <c r="B38" s="81">
        <f>AVERAGE(JAN!B27,FEB!B27,MAR!B27,APR!B27,MAY!B27,JUNE!B27,JULY!B27,AUG!B27,SEP!B27,OCT!B27,NOV!B27,DEC!B27)</f>
        <v>17521.5</v>
      </c>
      <c r="C38" s="81">
        <f>SUM(JAN!C27,FEB!C27,MAR!C27,APR!C27,MAY!C27,JUNE!C27,JULY!C27,AUG!C27,SEP!C27,OCT!C27,NOV!C27,DEC!C27)</f>
        <v>187340430.44543183</v>
      </c>
      <c r="D38" s="81">
        <f>AVERAGE(JAN!D27,FEB!D27,MAR!D27,APR!D27,MAY!D27,JUNE!D27,JULY!D27,AUG!D27,SEP!D27,OCT!D27,NOV!D27,DEC!D27)</f>
        <v>7550.666666666667</v>
      </c>
      <c r="E38" s="81">
        <f>SUM(JAN!E27,FEB!E27,MAR!E27,APR!E27,MAY!E27,JUNE!E27,JULY!E27,AUG!E27,SEP!E27,OCT!E27,NOV!E27,DEC!E27)</f>
        <v>125129223.73041931</v>
      </c>
      <c r="F38" s="78">
        <f t="shared" si="4"/>
        <v>25072.166666666668</v>
      </c>
      <c r="G38" s="78">
        <f t="shared" si="4"/>
        <v>312469654.17585111</v>
      </c>
      <c r="H38" s="121">
        <f>G38/G13</f>
        <v>0.11459598511200861</v>
      </c>
      <c r="I38" s="135">
        <f>F38/F13</f>
        <v>1.5107465940087333E-2</v>
      </c>
      <c r="J38" s="138">
        <f>E38/G38</f>
        <v>0.40045240252354014</v>
      </c>
      <c r="K38" s="94">
        <f t="shared" si="1"/>
        <v>10692.031529574057</v>
      </c>
      <c r="L38" s="95">
        <f t="shared" si="2"/>
        <v>16571.943810315111</v>
      </c>
      <c r="M38" s="96">
        <f t="shared" si="3"/>
        <v>12462.810188290512</v>
      </c>
    </row>
    <row r="39" spans="1:13" x14ac:dyDescent="0.35">
      <c r="A39" s="18" t="s">
        <v>11</v>
      </c>
      <c r="B39" s="82">
        <f>AVERAGE(JAN!B28,FEB!B28,MAR!B28,APR!B28,MAY!B28,JUNE!B28,JULY!B28,AUG!B28,SEP!B28,OCT!B28,NOV!B28,DEC!B28)</f>
        <v>324</v>
      </c>
      <c r="C39" s="82">
        <f>SUM(JAN!C28,FEB!C28,MAR!C28,APR!C28,MAY!C28,JUNE!C28,JULY!C28,AUG!C28,SEP!C28,OCT!C28,NOV!C28,DEC!C28)</f>
        <v>6031805</v>
      </c>
      <c r="D39" s="82">
        <f>AVERAGE(JAN!D28,FEB!D28,MAR!D28,APR!D28,MAY!D28,JUNE!D28,JULY!D28,AUG!D28,SEP!D28,OCT!D28,NOV!D28,DEC!D28)</f>
        <v>266.75</v>
      </c>
      <c r="E39" s="82">
        <f>SUM(JAN!E28,FEB!E28,MAR!E28,APR!E28,MAY!E28,JUNE!E28,JULY!E28,AUG!E28,SEP!E28,OCT!E28,NOV!E28,DEC!E28)</f>
        <v>6785951</v>
      </c>
      <c r="F39" s="83">
        <f t="shared" si="4"/>
        <v>590.75</v>
      </c>
      <c r="G39" s="26">
        <f t="shared" si="4"/>
        <v>12817756</v>
      </c>
      <c r="H39" s="122"/>
      <c r="I39" s="136"/>
      <c r="J39" s="139"/>
      <c r="K39" s="97">
        <f t="shared" si="1"/>
        <v>18616.682098765432</v>
      </c>
      <c r="L39" s="98">
        <f t="shared" si="2"/>
        <v>25439.366447985005</v>
      </c>
      <c r="M39" s="99">
        <f t="shared" si="3"/>
        <v>21697.428692340247</v>
      </c>
    </row>
    <row r="40" spans="1:13" x14ac:dyDescent="0.35">
      <c r="A40" s="18" t="s">
        <v>13</v>
      </c>
      <c r="B40" s="82">
        <f>AVERAGE(JAN!B29,FEB!B29,MAR!B29,APR!B29,MAY!B29,JUNE!B29,JULY!B29,AUG!B29,SEP!B29,OCT!B29,NOV!B29,DEC!B29)</f>
        <v>4688.166666666667</v>
      </c>
      <c r="C40" s="82">
        <f>SUM(JAN!C29,FEB!C29,MAR!C29,APR!C29,MAY!C29,JUNE!C29,JULY!C29,AUG!C29,SEP!C29,OCT!C29,NOV!C29,DEC!C29)</f>
        <v>51421839.399999976</v>
      </c>
      <c r="D40" s="82">
        <f>AVERAGE(JAN!D29,FEB!D29,MAR!D29,APR!D29,MAY!D29,JUNE!D29,JULY!D29,AUG!D29,SEP!D29,OCT!D29,NOV!D29,DEC!D29)</f>
        <v>2115.4166666666665</v>
      </c>
      <c r="E40" s="82">
        <f>SUM(JAN!E29,FEB!E29,MAR!E29,APR!E29,MAY!E29,JUNE!E29,JULY!E29,AUG!E29,SEP!E29,OCT!E29,NOV!E29,DEC!E29)</f>
        <v>6349937.9799999977</v>
      </c>
      <c r="F40" s="83">
        <f t="shared" si="4"/>
        <v>6803.5833333333339</v>
      </c>
      <c r="G40" s="26">
        <f t="shared" si="4"/>
        <v>57771777.379999973</v>
      </c>
      <c r="H40" s="122"/>
      <c r="I40" s="136"/>
      <c r="J40" s="139"/>
      <c r="K40" s="97">
        <f t="shared" si="1"/>
        <v>10968.432450495924</v>
      </c>
      <c r="L40" s="98">
        <f t="shared" si="2"/>
        <v>3001.7433823123883</v>
      </c>
      <c r="M40" s="99">
        <f t="shared" si="3"/>
        <v>8491.3749930796221</v>
      </c>
    </row>
    <row r="41" spans="1:13" x14ac:dyDescent="0.35">
      <c r="A41" s="18" t="s">
        <v>14</v>
      </c>
      <c r="B41" s="82">
        <f>AVERAGE(JAN!B30,FEB!B30,MAR!B30,APR!B30,MAY!B30,JUNE!B30,JULY!B30,AUG!B30,SEP!B30,OCT!B30,NOV!B30,DEC!B30)</f>
        <v>2248.1666666666665</v>
      </c>
      <c r="C41" s="82">
        <f>SUM(JAN!C30,FEB!C30,MAR!C30,APR!C30,MAY!C30,JUNE!C30,JULY!C30,AUG!C30,SEP!C30,OCT!C30,NOV!C30,DEC!C30)</f>
        <v>53885109</v>
      </c>
      <c r="D41" s="82">
        <f>AVERAGE(JAN!D30,FEB!D30,MAR!D30,APR!D30,MAY!D30,JUNE!D30,JULY!D30,AUG!D30,SEP!D30,OCT!D30,NOV!D30,DEC!D30)</f>
        <v>1579.5833333333333</v>
      </c>
      <c r="E41" s="82">
        <f>SUM(JAN!E30,FEB!E30,MAR!E30,APR!E30,MAY!E30,JUNE!E30,JULY!E30,AUG!E30,SEP!E30,OCT!E30,NOV!E30,DEC!E30)</f>
        <v>54638802</v>
      </c>
      <c r="F41" s="83">
        <f t="shared" si="4"/>
        <v>3827.75</v>
      </c>
      <c r="G41" s="26">
        <f t="shared" si="4"/>
        <v>108523911</v>
      </c>
      <c r="H41" s="122"/>
      <c r="I41" s="136"/>
      <c r="J41" s="139"/>
      <c r="K41" s="97">
        <f t="shared" si="1"/>
        <v>23968.467195492623</v>
      </c>
      <c r="L41" s="98">
        <f t="shared" si="2"/>
        <v>34590.642257979423</v>
      </c>
      <c r="M41" s="99">
        <f t="shared" si="3"/>
        <v>28351.88060871269</v>
      </c>
    </row>
    <row r="42" spans="1:13" x14ac:dyDescent="0.35">
      <c r="A42" s="18" t="s">
        <v>15</v>
      </c>
      <c r="B42" s="82">
        <f>AVERAGE(JAN!B31,FEB!B31,MAR!B31,APR!B31,MAY!B31,JUNE!B31,JULY!B31,AUG!B31,SEP!B31,OCT!B31,NOV!B31,DEC!B31)</f>
        <v>321.91666666666669</v>
      </c>
      <c r="C42" s="82">
        <f>SUM(JAN!C31,FEB!C31,MAR!C31,APR!C31,MAY!C31,JUNE!C31,JULY!C31,AUG!C31,SEP!C31,OCT!C31,NOV!C31,DEC!C31)</f>
        <v>5906570.5514318319</v>
      </c>
      <c r="D42" s="82">
        <f>AVERAGE(JAN!D31,FEB!D31,MAR!D31,APR!D31,MAY!D31,JUNE!D31,JULY!D31,AUG!D31,SEP!D31,OCT!D31,NOV!D31,DEC!D31)</f>
        <v>216.75</v>
      </c>
      <c r="E42" s="82">
        <f>SUM(JAN!E31,FEB!E31,MAR!E31,APR!E31,MAY!E31,JUNE!E31,JULY!E31,AUG!E31,SEP!E31,OCT!E31,NOV!E31,DEC!E31)</f>
        <v>5995839.2904193299</v>
      </c>
      <c r="F42" s="83">
        <f t="shared" si="4"/>
        <v>538.66666666666674</v>
      </c>
      <c r="G42" s="26">
        <f t="shared" si="4"/>
        <v>11902409.841851162</v>
      </c>
      <c r="H42" s="122"/>
      <c r="I42" s="136"/>
      <c r="J42" s="139"/>
      <c r="K42" s="97">
        <f t="shared" si="1"/>
        <v>18348.135287906283</v>
      </c>
      <c r="L42" s="98">
        <f t="shared" si="2"/>
        <v>27662.465007701638</v>
      </c>
      <c r="M42" s="99">
        <f t="shared" si="3"/>
        <v>22096.057874723687</v>
      </c>
    </row>
    <row r="43" spans="1:13" x14ac:dyDescent="0.35">
      <c r="A43" s="18" t="s">
        <v>16</v>
      </c>
      <c r="B43" s="82">
        <f>AVERAGE(JAN!B32,FEB!B32,MAR!B32,APR!B32,MAY!B32,JUNE!B32,JULY!B32,AUG!B32,SEP!B32,OCT!B32,NOV!B32,DEC!B32)</f>
        <v>9769.8333333333339</v>
      </c>
      <c r="C43" s="82">
        <f>SUM(JAN!C32,FEB!C32,MAR!C32,APR!C32,MAY!C32,JUNE!C32,JULY!C32,AUG!C32,SEP!C32,OCT!C32,NOV!C32,DEC!C32)</f>
        <v>66869726</v>
      </c>
      <c r="D43" s="82">
        <f>AVERAGE(JAN!D32,FEB!D32,MAR!D32,APR!D32,MAY!D32,JUNE!D32,JULY!D32,AUG!D32,SEP!D32,OCT!D32,NOV!D32,DEC!D32)</f>
        <v>3276.0833333333335</v>
      </c>
      <c r="E43" s="82">
        <f>SUM(JAN!E32,FEB!E32,MAR!E32,APR!E32,MAY!E32,JUNE!E32,JULY!E32,AUG!E32,SEP!E32,OCT!E32,NOV!E32,DEC!E32)</f>
        <v>48686523</v>
      </c>
      <c r="F43" s="83">
        <f t="shared" si="4"/>
        <v>13045.916666666668</v>
      </c>
      <c r="G43" s="26">
        <f t="shared" si="4"/>
        <v>115556249</v>
      </c>
      <c r="H43" s="122"/>
      <c r="I43" s="136"/>
      <c r="J43" s="139"/>
      <c r="K43" s="97">
        <f t="shared" si="1"/>
        <v>6844.5104147119528</v>
      </c>
      <c r="L43" s="98">
        <f t="shared" si="2"/>
        <v>14861.197975224481</v>
      </c>
      <c r="M43" s="99">
        <f t="shared" si="3"/>
        <v>8857.6565336535696</v>
      </c>
    </row>
    <row r="44" spans="1:13" ht="15" thickBot="1" x14ac:dyDescent="0.4">
      <c r="A44" s="22" t="s">
        <v>17</v>
      </c>
      <c r="B44" s="82">
        <f>AVERAGE(JAN!B33,FEB!B33,MAR!B33,APR!B33,MAY!B33,JUNE!B33,JULY!B33,AUG!B33,SEP!B33,OCT!B33,NOV!B33,DEC!B33)</f>
        <v>169.41666666666666</v>
      </c>
      <c r="C44" s="82">
        <f>SUM(JAN!C33,FEB!C33,MAR!C33,APR!C33,MAY!C33,JUNE!C33,JULY!C33,AUG!C33,SEP!C33,OCT!C33,NOV!C33,DEC!C33)</f>
        <v>3225380.4939999972</v>
      </c>
      <c r="D44" s="82">
        <f>AVERAGE(JAN!D33,FEB!D33,MAR!D33,APR!D33,MAY!D33,JUNE!D33,JULY!D33,AUG!D33,SEP!D33,OCT!D33,NOV!D33,DEC!D33)</f>
        <v>96.083333333333329</v>
      </c>
      <c r="E44" s="82">
        <f>SUM(JAN!E33,FEB!E33,MAR!E33,APR!E33,MAY!E33,JUNE!E33,JULY!E33,AUG!E33,SEP!E33,OCT!E33,NOV!E33,DEC!E33)</f>
        <v>2672170.4599999939</v>
      </c>
      <c r="F44" s="84">
        <f t="shared" si="4"/>
        <v>265.5</v>
      </c>
      <c r="G44" s="27">
        <f t="shared" si="4"/>
        <v>5897550.9539999906</v>
      </c>
      <c r="H44" s="134"/>
      <c r="I44" s="137"/>
      <c r="J44" s="140"/>
      <c r="K44" s="100">
        <f t="shared" si="1"/>
        <v>19038.153432365947</v>
      </c>
      <c r="L44" s="101">
        <f t="shared" si="2"/>
        <v>27810.967493495169</v>
      </c>
      <c r="M44" s="102">
        <f t="shared" si="3"/>
        <v>22212.997943502789</v>
      </c>
    </row>
    <row r="45" spans="1:13" x14ac:dyDescent="0.35">
      <c r="A45" s="68" t="s">
        <v>21</v>
      </c>
      <c r="B45" s="81">
        <f>AVERAGE(JAN!B34,FEB!B34,MAR!B34,APR!B34,MAY!B34,JUNE!B34,JULY!B34,AUG!B34,SEP!B34,OCT!B34,NOV!B34,DEC!B34)</f>
        <v>5498.583333333333</v>
      </c>
      <c r="C45" s="81">
        <f>SUM(JAN!C34,FEB!C34,MAR!C34,APR!C34,MAY!C34,JUNE!C34,JULY!C34,AUG!C34,SEP!C34,OCT!C34,NOV!C34,DEC!C34)</f>
        <v>288604304.5893532</v>
      </c>
      <c r="D45" s="81">
        <f>AVERAGE(JAN!D34,FEB!D34,MAR!D34,APR!D34,MAY!D34,JUNE!D34,JULY!D34,AUG!D34,SEP!D34,OCT!D34,NOV!D34,DEC!D34)</f>
        <v>4975.416666666667</v>
      </c>
      <c r="E45" s="81">
        <f>SUM(JAN!E34,FEB!E34,MAR!E34,APR!E34,MAY!E34,JUNE!E34,JULY!E34,AUG!E34,SEP!E34,OCT!E34,NOV!E34,DEC!E34)</f>
        <v>600394366.65166438</v>
      </c>
      <c r="F45" s="78">
        <f>B45+D45</f>
        <v>10474</v>
      </c>
      <c r="G45" s="78">
        <f>C45+E45</f>
        <v>888998671.24101758</v>
      </c>
      <c r="H45" s="121">
        <f>G45/G13</f>
        <v>0.32603383123020857</v>
      </c>
      <c r="I45" s="124">
        <f>F45/F13</f>
        <v>6.3112055834746916E-3</v>
      </c>
      <c r="J45" s="127">
        <f>E45/G45</f>
        <v>0.67536025201649674</v>
      </c>
      <c r="K45" s="94">
        <f t="shared" si="1"/>
        <v>52487.029311674807</v>
      </c>
      <c r="L45" s="95">
        <f t="shared" si="2"/>
        <v>120672.1782065149</v>
      </c>
      <c r="M45" s="96">
        <f t="shared" si="3"/>
        <v>84876.711021674389</v>
      </c>
    </row>
    <row r="46" spans="1:13" x14ac:dyDescent="0.35">
      <c r="A46" s="18" t="s">
        <v>11</v>
      </c>
      <c r="B46" s="82">
        <f>AVERAGE(JAN!B35,FEB!B35,MAR!B35,APR!B35,MAY!B35,JUNE!B35,JULY!B35,AUG!B35,SEP!B35,OCT!B35,NOV!B35,DEC!B35)</f>
        <v>27.25</v>
      </c>
      <c r="C46" s="82">
        <f>SUM(JAN!C35,FEB!C35,MAR!C35,APR!C35,MAY!C35,JUNE!C35,JULY!C35,AUG!C35,SEP!C35,OCT!C35,NOV!C35,DEC!C35)</f>
        <v>3918479</v>
      </c>
      <c r="D46" s="82">
        <f>AVERAGE(JAN!D35,FEB!D35,MAR!D35,APR!D35,MAY!D35,JUNE!D35,JULY!D35,AUG!D35,SEP!D35,OCT!D35,NOV!D35,DEC!D35)</f>
        <v>88</v>
      </c>
      <c r="E46" s="82">
        <f>SUM(JAN!E35,FEB!E35,MAR!E35,APR!E35,MAY!E35,JUNE!E35,JULY!E35,AUG!E35,SEP!E35,OCT!E35,NOV!E35,DEC!E35)</f>
        <v>44833280</v>
      </c>
      <c r="F46" s="83">
        <f>B46+D46</f>
        <v>115.25</v>
      </c>
      <c r="G46" s="26">
        <f>C46+E46</f>
        <v>48751759</v>
      </c>
      <c r="H46" s="122"/>
      <c r="I46" s="125"/>
      <c r="J46" s="128"/>
      <c r="K46" s="97">
        <f t="shared" si="1"/>
        <v>143797.39449541285</v>
      </c>
      <c r="L46" s="98">
        <f t="shared" si="2"/>
        <v>509469.09090909088</v>
      </c>
      <c r="M46" s="99">
        <f t="shared" si="3"/>
        <v>423008.75488069415</v>
      </c>
    </row>
    <row r="47" spans="1:13" x14ac:dyDescent="0.35">
      <c r="A47" s="18" t="s">
        <v>13</v>
      </c>
      <c r="B47" s="82">
        <f>AVERAGE(JAN!B36,FEB!B36,MAR!B36,APR!B36,MAY!B36,JUNE!B36,JULY!B36,AUG!B36,SEP!B36,OCT!B36,NOV!B36,DEC!B36)</f>
        <v>261.5</v>
      </c>
      <c r="C47" s="82">
        <f>SUM(JAN!C36,FEB!C36,MAR!C36,APR!C36,MAY!C36,JUNE!C36,JULY!C36,AUG!C36,SEP!C36,OCT!C36,NOV!C36,DEC!C36)</f>
        <v>26059160</v>
      </c>
      <c r="D47" s="82">
        <f>AVERAGE(JAN!D36,FEB!D36,MAR!D36,APR!D36,MAY!D36,JUNE!D36,JULY!D36,AUG!D36,SEP!D36,OCT!D36,NOV!D36,DEC!D36)</f>
        <v>711.91666666666663</v>
      </c>
      <c r="E47" s="82">
        <f>SUM(JAN!E36,FEB!E36,MAR!E36,APR!E36,MAY!E36,JUNE!E36,JULY!E36,AUG!E36,SEP!E36,OCT!E36,NOV!E36,DEC!E36)</f>
        <v>24313667.45999999</v>
      </c>
      <c r="F47" s="83">
        <f t="shared" ref="F47:G51" si="5">B47+D47</f>
        <v>973.41666666666663</v>
      </c>
      <c r="G47" s="26">
        <f t="shared" si="5"/>
        <v>50372827.459999993</v>
      </c>
      <c r="H47" s="122"/>
      <c r="I47" s="125"/>
      <c r="J47" s="128"/>
      <c r="K47" s="97">
        <f t="shared" si="1"/>
        <v>99652.619502868067</v>
      </c>
      <c r="L47" s="98">
        <f t="shared" si="2"/>
        <v>34152.406592531886</v>
      </c>
      <c r="M47" s="99">
        <f t="shared" si="3"/>
        <v>51748.47440458864</v>
      </c>
    </row>
    <row r="48" spans="1:13" x14ac:dyDescent="0.35">
      <c r="A48" s="18" t="s">
        <v>14</v>
      </c>
      <c r="B48" s="82">
        <f>AVERAGE(JAN!B37,FEB!B37,MAR!B37,APR!B37,MAY!B37,JUNE!B37,JULY!B37,AUG!B37,SEP!B37,OCT!B37,NOV!B37,DEC!B37)</f>
        <v>112.33333333333333</v>
      </c>
      <c r="C48" s="82">
        <f>SUM(JAN!C37,FEB!C37,MAR!C37,APR!C37,MAY!C37,JUNE!C37,JULY!C37,AUG!C37,SEP!C37,OCT!C37,NOV!C37,DEC!C37)</f>
        <v>44590045</v>
      </c>
      <c r="D48" s="82">
        <f>AVERAGE(JAN!D37,FEB!D37,MAR!D37,APR!D37,MAY!D37,JUNE!D37,JULY!D37,AUG!D37,SEP!D37,OCT!D37,NOV!D37,DEC!D37)</f>
        <v>213.16666666666666</v>
      </c>
      <c r="E48" s="82">
        <f>SUM(JAN!E37,FEB!E37,MAR!E37,APR!E37,MAY!E37,JUNE!E37,JULY!E37,AUG!E37,SEP!E37,OCT!E37,NOV!E37,DEC!E37)</f>
        <v>98736181</v>
      </c>
      <c r="F48" s="83">
        <f t="shared" si="5"/>
        <v>325.5</v>
      </c>
      <c r="G48" s="26">
        <f t="shared" si="5"/>
        <v>143326226</v>
      </c>
      <c r="H48" s="122"/>
      <c r="I48" s="125"/>
      <c r="J48" s="128"/>
      <c r="K48" s="97">
        <f t="shared" si="1"/>
        <v>396944.02077151334</v>
      </c>
      <c r="L48" s="98">
        <f t="shared" si="2"/>
        <v>463187.7138389367</v>
      </c>
      <c r="M48" s="99">
        <f t="shared" si="3"/>
        <v>440326.34715821815</v>
      </c>
    </row>
    <row r="49" spans="1:13" x14ac:dyDescent="0.35">
      <c r="A49" s="18" t="s">
        <v>15</v>
      </c>
      <c r="B49" s="82">
        <f>AVERAGE(JAN!B38,FEB!B38,MAR!B38,APR!B38,MAY!B38,JUNE!B38,JULY!B38,AUG!B38,SEP!B38,OCT!B38,NOV!B38,DEC!B38)</f>
        <v>3.0833333333333335</v>
      </c>
      <c r="C49" s="82">
        <f>SUM(JAN!C38,FEB!C38,MAR!C38,APR!C38,MAY!C38,JUNE!C38,JULY!C38,AUG!C38,SEP!C38,OCT!C38,NOV!C38,DEC!C38)</f>
        <v>1203859.1193532054</v>
      </c>
      <c r="D49" s="82">
        <f>AVERAGE(JAN!D38,FEB!D38,MAR!D38,APR!D38,MAY!D38,JUNE!D38,JULY!D38,AUG!D38,SEP!D38,OCT!D38,NOV!D38,DEC!D38)</f>
        <v>13.666666666666666</v>
      </c>
      <c r="E49" s="82">
        <f>SUM(JAN!E38,FEB!E38,MAR!E38,APR!E38,MAY!E38,JUNE!E38,JULY!E38,AUG!E38,SEP!E38,OCT!E38,NOV!E38,DEC!E38)</f>
        <v>5270524.3816644987</v>
      </c>
      <c r="F49" s="83">
        <f t="shared" si="5"/>
        <v>16.75</v>
      </c>
      <c r="G49" s="26">
        <f t="shared" si="5"/>
        <v>6474383.5010177046</v>
      </c>
      <c r="H49" s="122"/>
      <c r="I49" s="125"/>
      <c r="J49" s="128"/>
      <c r="K49" s="97">
        <f t="shared" si="1"/>
        <v>390440.79546590446</v>
      </c>
      <c r="L49" s="98">
        <f t="shared" si="2"/>
        <v>385648.12548764626</v>
      </c>
      <c r="M49" s="99">
        <f t="shared" si="3"/>
        <v>386530.3582697137</v>
      </c>
    </row>
    <row r="50" spans="1:13" x14ac:dyDescent="0.35">
      <c r="A50" s="18" t="s">
        <v>16</v>
      </c>
      <c r="B50" s="82">
        <f>AVERAGE(JAN!B39,FEB!B39,MAR!B39,APR!B39,MAY!B39,JUNE!B39,JULY!B39,AUG!B39,SEP!B39,OCT!B39,NOV!B39,DEC!B39)</f>
        <v>5089.166666666667</v>
      </c>
      <c r="C50" s="82">
        <f>SUM(JAN!C39,FEB!C39,MAR!C39,APR!C39,MAY!C39,JUNE!C39,JULY!C39,AUG!C39,SEP!C39,OCT!C39,NOV!C39,DEC!C39)</f>
        <v>212240449</v>
      </c>
      <c r="D50" s="82">
        <f>AVERAGE(JAN!D39,FEB!D39,MAR!D39,APR!D39,MAY!D39,JUNE!D39,JULY!D39,AUG!D39,SEP!D39,OCT!D39,NOV!D39,DEC!D39)</f>
        <v>3925.8333333333335</v>
      </c>
      <c r="E50" s="82">
        <f>SUM(JAN!E39,FEB!E39,MAR!E39,APR!E39,MAY!E39,JUNE!E39,JULY!E39,AUG!E39,SEP!E39,OCT!E39,NOV!E39,DEC!E39)</f>
        <v>415983605</v>
      </c>
      <c r="F50" s="83">
        <f t="shared" si="5"/>
        <v>9015</v>
      </c>
      <c r="G50" s="26">
        <f t="shared" si="5"/>
        <v>628224054</v>
      </c>
      <c r="H50" s="122"/>
      <c r="I50" s="125"/>
      <c r="J50" s="128"/>
      <c r="K50" s="97">
        <f t="shared" si="1"/>
        <v>41704.362010807265</v>
      </c>
      <c r="L50" s="98">
        <f t="shared" si="2"/>
        <v>105960.58713648906</v>
      </c>
      <c r="M50" s="99">
        <f t="shared" si="3"/>
        <v>69686.528452579034</v>
      </c>
    </row>
    <row r="51" spans="1:13" ht="15" thickBot="1" x14ac:dyDescent="0.4">
      <c r="A51" s="18" t="s">
        <v>17</v>
      </c>
      <c r="B51" s="82">
        <f>AVERAGE(JAN!B40,FEB!B40,MAR!B40,APR!B40,MAY!B40,JUNE!B40,JULY!B40,AUG!B40,SEP!B40,OCT!B40,NOV!B40,DEC!B40)</f>
        <v>5.25</v>
      </c>
      <c r="C51" s="82">
        <f>SUM(JAN!C40,FEB!C40,MAR!C40,APR!C40,MAY!C40,JUNE!C40,JULY!C40,AUG!C40,SEP!C40,OCT!C40,NOV!C40,DEC!C40)</f>
        <v>592312.46999999916</v>
      </c>
      <c r="D51" s="82">
        <f>AVERAGE(JAN!D40,FEB!D40,MAR!D40,APR!D40,MAY!D40,JUNE!D40,JULY!D40,AUG!D40,SEP!D40,OCT!D40,NOV!D40,DEC!D40)</f>
        <v>22.833333333333332</v>
      </c>
      <c r="E51" s="82">
        <f>SUM(JAN!E40,FEB!E40,MAR!E40,APR!E40,MAY!E40,JUNE!E40,JULY!E40,AUG!E40,SEP!E40,OCT!E40,NOV!E40,DEC!E40)</f>
        <v>11257108.809999984</v>
      </c>
      <c r="F51" s="85">
        <f t="shared" si="5"/>
        <v>28.083333333333332</v>
      </c>
      <c r="G51" s="28">
        <f t="shared" si="5"/>
        <v>11849421.279999983</v>
      </c>
      <c r="H51" s="123"/>
      <c r="I51" s="126"/>
      <c r="J51" s="129"/>
      <c r="K51" s="100">
        <f t="shared" si="1"/>
        <v>112821.42285714269</v>
      </c>
      <c r="L51" s="101">
        <f t="shared" si="2"/>
        <v>493012.06467153213</v>
      </c>
      <c r="M51" s="102">
        <f t="shared" si="3"/>
        <v>421937.84973293706</v>
      </c>
    </row>
    <row r="52" spans="1:13" ht="15" thickBot="1" x14ac:dyDescent="0.4">
      <c r="A52" s="68" t="s">
        <v>22</v>
      </c>
      <c r="B52" s="67">
        <f>AVERAGE(JAN!B41,FEB!B41,MAR!B41,APR!B41,MAY!B41,JUNE!B41,JULY!B41,AUG!B41,SEP!B41,OCT!B41,NOV!B41,DEC!B41)</f>
        <v>0</v>
      </c>
      <c r="C52" s="67">
        <f>SUM(JAN!C41,FEB!C41,MAR!C41,APR!C41,MAY!C41,JUNE!C41,JULY!C41,AUG!C41,SEP!C41,OCT!C41,NOV!C41,DEC!C41)</f>
        <v>1194</v>
      </c>
      <c r="D52" s="67">
        <f>AVERAGE(JAN!D41,FEB!D41,MAR!D41,APR!D41,MAY!D41,JUNE!D41,JULY!D41,AUG!D41,SEP!D41,OCT!D41,NOV!D41,DEC!D41)</f>
        <v>0</v>
      </c>
      <c r="E52" s="67">
        <f>SUM(JAN!E41,FEB!E41,MAR!E41,APR!E41,MAY!E41,JUNE!E41,JULY!E41,AUG!E41,SEP!E41,OCT!E41,NOV!E41,DEC!E41)</f>
        <v>0</v>
      </c>
      <c r="F52" s="78">
        <f>B52+D52</f>
        <v>0</v>
      </c>
      <c r="G52" s="86">
        <f>C52+E52</f>
        <v>1194</v>
      </c>
      <c r="H52" s="130">
        <f>G52/G13</f>
        <v>4.3789086202506785E-7</v>
      </c>
      <c r="I52" s="130">
        <f>F52/F13</f>
        <v>0</v>
      </c>
      <c r="J52" s="132">
        <f>F53/G52</f>
        <v>0</v>
      </c>
      <c r="K52" s="94"/>
      <c r="L52" s="95"/>
      <c r="M52" s="96"/>
    </row>
    <row r="53" spans="1:13" ht="15" thickBot="1" x14ac:dyDescent="0.4">
      <c r="A53" s="22" t="s">
        <v>13</v>
      </c>
      <c r="B53" s="87">
        <f>AVERAGE(JAN!B42,FEB!B42,MAR!B42,APR!B42,MAY!B42,JUNE!B42,JULY!B42,AUG!B42,SEP!B42,OCT!B42,NOV!B42,DEC!B42)</f>
        <v>0</v>
      </c>
      <c r="C53" s="87">
        <f>SUM(JAN!C42,FEB!C42,MAR!C42,APR!C42,MAY!C42,JUNE!C42,JULY!C42,AUG!C42,SEP!C42,OCT!C42,NOV!C42,DEC!C42)</f>
        <v>1194</v>
      </c>
      <c r="D53" s="87">
        <f>AVERAGE(JAN!D42,FEB!D42,MAR!D42,APR!D42,MAY!D42,JUNE!D42,JULY!D42,AUG!D42,SEP!D42,OCT!D42,NOV!D42,DEC!D42)</f>
        <v>0</v>
      </c>
      <c r="E53" s="87">
        <f>SUM(JAN!E42,FEB!E42,MAR!E42,APR!E42,MAY!E42,JUNE!E42,JULY!E42,AUG!E42,SEP!E42,OCT!E42,NOV!E42,DEC!E42)</f>
        <v>0</v>
      </c>
      <c r="F53" s="27">
        <f t="shared" ref="F53:G53" si="6">B53+D53</f>
        <v>0</v>
      </c>
      <c r="G53" s="88">
        <f t="shared" si="6"/>
        <v>1194</v>
      </c>
      <c r="H53" s="131"/>
      <c r="I53" s="131"/>
      <c r="J53" s="133"/>
      <c r="K53" s="100"/>
      <c r="L53" s="101"/>
      <c r="M53" s="102"/>
    </row>
    <row r="54" spans="1:13" x14ac:dyDescent="0.35">
      <c r="K54" s="89"/>
      <c r="L54" s="89"/>
      <c r="M54" s="89"/>
    </row>
  </sheetData>
  <mergeCells count="25">
    <mergeCell ref="T2:U2"/>
    <mergeCell ref="B2:C2"/>
    <mergeCell ref="E2:F2"/>
    <mergeCell ref="H2:I2"/>
    <mergeCell ref="K2:L2"/>
    <mergeCell ref="N2:O2"/>
    <mergeCell ref="Q2:R2"/>
    <mergeCell ref="H45:H51"/>
    <mergeCell ref="I45:I51"/>
    <mergeCell ref="J45:J51"/>
    <mergeCell ref="H52:H53"/>
    <mergeCell ref="I52:I53"/>
    <mergeCell ref="J52:J53"/>
    <mergeCell ref="H30:H37"/>
    <mergeCell ref="I30:I37"/>
    <mergeCell ref="J30:J37"/>
    <mergeCell ref="H38:H44"/>
    <mergeCell ref="I38:I44"/>
    <mergeCell ref="J38:J44"/>
    <mergeCell ref="H14:H21"/>
    <mergeCell ref="I14:I21"/>
    <mergeCell ref="J14:J21"/>
    <mergeCell ref="H22:H29"/>
    <mergeCell ref="I22:I29"/>
    <mergeCell ref="J22:J29"/>
  </mergeCells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E35E4-9E3C-4F3D-BDC8-8860FC6A3728}">
  <sheetPr>
    <tabColor rgb="FF00B050"/>
  </sheetPr>
  <dimension ref="A1:M42"/>
  <sheetViews>
    <sheetView zoomScaleNormal="100" workbookViewId="0">
      <selection activeCell="J1" activeCellId="1" sqref="B1 J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1">
        <f>JAN!A1</f>
        <v>2019</v>
      </c>
      <c r="B1" s="149" t="s">
        <v>0</v>
      </c>
      <c r="C1" s="3" t="s">
        <v>1</v>
      </c>
      <c r="D1" s="4" t="s">
        <v>23</v>
      </c>
      <c r="E1" s="5" t="s">
        <v>24</v>
      </c>
      <c r="F1" s="6" t="s">
        <v>4</v>
      </c>
      <c r="G1" s="7" t="s">
        <v>5</v>
      </c>
      <c r="H1" s="8" t="s">
        <v>6</v>
      </c>
      <c r="I1" s="8" t="s">
        <v>7</v>
      </c>
      <c r="J1" s="9" t="s">
        <v>8</v>
      </c>
    </row>
    <row r="2" spans="1:12" ht="15" thickBot="1" x14ac:dyDescent="0.4">
      <c r="A2" s="10" t="s">
        <v>25</v>
      </c>
      <c r="B2" s="11">
        <v>1584250</v>
      </c>
      <c r="C2" s="11">
        <v>327330682.53138775</v>
      </c>
      <c r="D2" s="11">
        <v>59004</v>
      </c>
      <c r="E2" s="11">
        <v>123746355.69999999</v>
      </c>
      <c r="F2" s="12">
        <f>B2+D2</f>
        <v>1643254</v>
      </c>
      <c r="G2" s="12">
        <f>C2+E2</f>
        <v>451077038.23138773</v>
      </c>
      <c r="H2" s="13">
        <f>SUM(H3:H42)</f>
        <v>1.0000000000000002</v>
      </c>
      <c r="I2" s="14">
        <f>SUM(I3:I42)</f>
        <v>0.99999999999999989</v>
      </c>
      <c r="J2" s="14">
        <f>E2/G2</f>
        <v>0.27433530242459864</v>
      </c>
    </row>
    <row r="3" spans="1:12" x14ac:dyDescent="0.35">
      <c r="A3" s="15" t="s">
        <v>10</v>
      </c>
      <c r="B3" s="16">
        <v>1306404</v>
      </c>
      <c r="C3" s="16">
        <v>204278021.88738775</v>
      </c>
      <c r="D3" s="16">
        <v>27425</v>
      </c>
      <c r="E3" s="16">
        <v>4397654.3299999991</v>
      </c>
      <c r="F3" s="17">
        <f>B3+D3</f>
        <v>1333829</v>
      </c>
      <c r="G3" s="17">
        <f>C3+E3</f>
        <v>208675676.21738777</v>
      </c>
      <c r="H3" s="121">
        <f>G3/G$2</f>
        <v>0.46261649015781642</v>
      </c>
      <c r="I3" s="141">
        <f>F3/F2</f>
        <v>0.81169983459647743</v>
      </c>
      <c r="J3" s="144">
        <f>E3/G3</f>
        <v>2.1074110838959235E-2</v>
      </c>
    </row>
    <row r="4" spans="1:12" x14ac:dyDescent="0.35">
      <c r="A4" s="18" t="s">
        <v>11</v>
      </c>
      <c r="B4" s="19">
        <v>28260</v>
      </c>
      <c r="C4" s="19">
        <v>5092097</v>
      </c>
      <c r="D4" s="19">
        <v>63</v>
      </c>
      <c r="E4" s="19">
        <v>41968</v>
      </c>
      <c r="F4" s="20">
        <f>B4+D4</f>
        <v>28323</v>
      </c>
      <c r="G4" s="20">
        <f t="shared" ref="F4:G33" si="0">C4+E4</f>
        <v>5134065</v>
      </c>
      <c r="H4" s="122"/>
      <c r="I4" s="142"/>
      <c r="J4" s="145"/>
      <c r="L4" s="19"/>
    </row>
    <row r="5" spans="1:12" x14ac:dyDescent="0.35">
      <c r="A5" s="18" t="s">
        <v>12</v>
      </c>
      <c r="B5" s="19">
        <v>1615</v>
      </c>
      <c r="C5" s="19">
        <v>200607</v>
      </c>
      <c r="F5" s="20">
        <f t="shared" si="0"/>
        <v>1615</v>
      </c>
      <c r="G5" s="20">
        <f t="shared" si="0"/>
        <v>200607</v>
      </c>
      <c r="H5" s="122"/>
      <c r="I5" s="142"/>
      <c r="J5" s="145"/>
      <c r="L5" s="21"/>
    </row>
    <row r="6" spans="1:12" x14ac:dyDescent="0.35">
      <c r="A6" s="18" t="s">
        <v>13</v>
      </c>
      <c r="B6" s="19">
        <v>252259</v>
      </c>
      <c r="C6" s="19">
        <v>42194814</v>
      </c>
      <c r="D6" s="19">
        <v>690</v>
      </c>
      <c r="E6" s="19">
        <v>14044</v>
      </c>
      <c r="F6" s="20">
        <f t="shared" si="0"/>
        <v>252949</v>
      </c>
      <c r="G6" s="20">
        <f t="shared" si="0"/>
        <v>42208858</v>
      </c>
      <c r="H6" s="122"/>
      <c r="I6" s="142"/>
      <c r="J6" s="145"/>
    </row>
    <row r="7" spans="1:12" x14ac:dyDescent="0.35">
      <c r="A7" s="18" t="s">
        <v>14</v>
      </c>
      <c r="B7" s="19">
        <v>233088</v>
      </c>
      <c r="C7" s="19">
        <v>36159471</v>
      </c>
      <c r="D7" s="19">
        <v>5456</v>
      </c>
      <c r="E7" s="19">
        <v>879634</v>
      </c>
      <c r="F7" s="20">
        <f t="shared" si="0"/>
        <v>238544</v>
      </c>
      <c r="G7" s="20">
        <f t="shared" si="0"/>
        <v>37039105</v>
      </c>
      <c r="H7" s="122"/>
      <c r="I7" s="142"/>
      <c r="J7" s="145"/>
    </row>
    <row r="8" spans="1:12" x14ac:dyDescent="0.35">
      <c r="A8" s="18" t="s">
        <v>15</v>
      </c>
      <c r="B8" s="19">
        <v>42034</v>
      </c>
      <c r="C8" s="19">
        <v>6126721.3173877494</v>
      </c>
      <c r="D8" s="19">
        <v>238</v>
      </c>
      <c r="E8" s="19">
        <v>35717.519999999997</v>
      </c>
      <c r="F8" s="20">
        <f t="shared" si="0"/>
        <v>42272</v>
      </c>
      <c r="G8" s="20">
        <f t="shared" si="0"/>
        <v>6162438.837387749</v>
      </c>
      <c r="H8" s="122"/>
      <c r="I8" s="142"/>
      <c r="J8" s="145"/>
    </row>
    <row r="9" spans="1:12" x14ac:dyDescent="0.35">
      <c r="A9" s="18" t="s">
        <v>16</v>
      </c>
      <c r="B9" s="19">
        <v>737668</v>
      </c>
      <c r="C9" s="19">
        <v>113006751</v>
      </c>
      <c r="D9" s="19">
        <v>20972</v>
      </c>
      <c r="E9" s="19">
        <v>3425182</v>
      </c>
      <c r="F9" s="20">
        <f t="shared" si="0"/>
        <v>758640</v>
      </c>
      <c r="G9" s="20">
        <f t="shared" si="0"/>
        <v>116431933</v>
      </c>
      <c r="H9" s="122"/>
      <c r="I9" s="142"/>
      <c r="J9" s="145"/>
    </row>
    <row r="10" spans="1:12" ht="15" thickBot="1" x14ac:dyDescent="0.4">
      <c r="A10" s="22" t="s">
        <v>17</v>
      </c>
      <c r="B10" s="23">
        <v>11480</v>
      </c>
      <c r="C10" s="23">
        <v>1497560.5699999998</v>
      </c>
      <c r="D10" s="23">
        <v>6</v>
      </c>
      <c r="E10" s="23">
        <v>1108.8099999999899</v>
      </c>
      <c r="F10" s="24">
        <f t="shared" si="0"/>
        <v>11486</v>
      </c>
      <c r="G10" s="24">
        <f t="shared" si="0"/>
        <v>1498669.38</v>
      </c>
      <c r="H10" s="134"/>
      <c r="I10" s="143"/>
      <c r="J10" s="146"/>
    </row>
    <row r="11" spans="1:12" x14ac:dyDescent="0.35">
      <c r="A11" s="15" t="s">
        <v>18</v>
      </c>
      <c r="B11" s="16">
        <v>153385</v>
      </c>
      <c r="C11" s="16">
        <v>23753540.16</v>
      </c>
      <c r="D11" s="16">
        <v>8214</v>
      </c>
      <c r="E11" s="16">
        <v>1261293.8</v>
      </c>
      <c r="F11" s="25">
        <f t="shared" si="0"/>
        <v>161599</v>
      </c>
      <c r="G11" s="25">
        <f t="shared" si="0"/>
        <v>25014833.960000001</v>
      </c>
      <c r="H11" s="121">
        <f>G11/G2</f>
        <v>5.5455791006520289E-2</v>
      </c>
      <c r="I11" s="135">
        <f>F11/F2</f>
        <v>9.8340852966126963E-2</v>
      </c>
      <c r="J11" s="138">
        <f>E11/G11</f>
        <v>5.0421833781382416E-2</v>
      </c>
    </row>
    <row r="12" spans="1:12" x14ac:dyDescent="0.35">
      <c r="A12" s="18" t="s">
        <v>11</v>
      </c>
      <c r="B12" s="19">
        <v>6780</v>
      </c>
      <c r="C12" s="19">
        <v>1105596</v>
      </c>
      <c r="D12" s="19">
        <v>0</v>
      </c>
      <c r="E12" s="19">
        <v>0</v>
      </c>
      <c r="F12" s="26">
        <f t="shared" si="0"/>
        <v>6780</v>
      </c>
      <c r="G12" s="26">
        <f t="shared" si="0"/>
        <v>1105596</v>
      </c>
      <c r="H12" s="122"/>
      <c r="I12" s="136"/>
      <c r="J12" s="139"/>
    </row>
    <row r="13" spans="1:12" x14ac:dyDescent="0.35">
      <c r="A13" s="18" t="s">
        <v>12</v>
      </c>
      <c r="B13" s="19">
        <v>113</v>
      </c>
      <c r="C13" s="19">
        <v>12271</v>
      </c>
      <c r="F13" s="26">
        <f t="shared" si="0"/>
        <v>113</v>
      </c>
      <c r="G13" s="26">
        <f t="shared" si="0"/>
        <v>12271</v>
      </c>
      <c r="H13" s="122"/>
      <c r="I13" s="136"/>
      <c r="J13" s="139"/>
    </row>
    <row r="14" spans="1:12" x14ac:dyDescent="0.35">
      <c r="A14" s="18" t="s">
        <v>13</v>
      </c>
      <c r="B14" s="19">
        <v>41007</v>
      </c>
      <c r="C14" s="19">
        <v>6774104</v>
      </c>
      <c r="D14" s="19">
        <v>81</v>
      </c>
      <c r="E14" s="19">
        <v>1466.79999999999</v>
      </c>
      <c r="F14" s="26">
        <f t="shared" si="0"/>
        <v>41088</v>
      </c>
      <c r="G14" s="26">
        <f t="shared" si="0"/>
        <v>6775570.7999999998</v>
      </c>
      <c r="H14" s="122"/>
      <c r="I14" s="136"/>
      <c r="J14" s="139"/>
    </row>
    <row r="15" spans="1:12" x14ac:dyDescent="0.35">
      <c r="A15" s="18" t="s">
        <v>14</v>
      </c>
      <c r="B15" s="19">
        <v>27820</v>
      </c>
      <c r="C15" s="19">
        <v>4082248</v>
      </c>
      <c r="D15" s="19">
        <v>2690</v>
      </c>
      <c r="E15" s="19">
        <v>410949</v>
      </c>
      <c r="F15" s="26">
        <f t="shared" si="0"/>
        <v>30510</v>
      </c>
      <c r="G15" s="26">
        <f t="shared" si="0"/>
        <v>4493197</v>
      </c>
      <c r="H15" s="122"/>
      <c r="I15" s="136"/>
      <c r="J15" s="139"/>
    </row>
    <row r="16" spans="1:12" x14ac:dyDescent="0.35">
      <c r="A16" s="18" t="s">
        <v>15</v>
      </c>
      <c r="B16" s="19">
        <v>10208</v>
      </c>
      <c r="C16" s="19">
        <v>1400568.48</v>
      </c>
      <c r="D16" s="19">
        <v>0</v>
      </c>
      <c r="E16" s="19">
        <v>0</v>
      </c>
      <c r="F16" s="26">
        <f t="shared" si="0"/>
        <v>10208</v>
      </c>
      <c r="G16" s="26">
        <f t="shared" si="0"/>
        <v>1400568.48</v>
      </c>
      <c r="H16" s="122"/>
      <c r="I16" s="136"/>
      <c r="J16" s="139"/>
    </row>
    <row r="17" spans="1:13" x14ac:dyDescent="0.35">
      <c r="A17" s="18" t="s">
        <v>16</v>
      </c>
      <c r="B17" s="19">
        <v>64592</v>
      </c>
      <c r="C17" s="19">
        <v>9978111</v>
      </c>
      <c r="D17" s="19">
        <v>5443</v>
      </c>
      <c r="E17" s="19">
        <v>848878</v>
      </c>
      <c r="F17" s="26">
        <f t="shared" si="0"/>
        <v>70035</v>
      </c>
      <c r="G17" s="26">
        <f t="shared" si="0"/>
        <v>10826989</v>
      </c>
      <c r="H17" s="122"/>
      <c r="I17" s="136"/>
      <c r="J17" s="139"/>
    </row>
    <row r="18" spans="1:13" ht="15" thickBot="1" x14ac:dyDescent="0.4">
      <c r="A18" s="22" t="s">
        <v>17</v>
      </c>
      <c r="B18" s="23">
        <v>2865</v>
      </c>
      <c r="C18" s="23">
        <v>400641.68000000005</v>
      </c>
      <c r="D18" s="23">
        <v>0</v>
      </c>
      <c r="E18" s="23">
        <v>0</v>
      </c>
      <c r="F18" s="27">
        <f t="shared" si="0"/>
        <v>2865</v>
      </c>
      <c r="G18" s="27">
        <f t="shared" si="0"/>
        <v>400641.68000000005</v>
      </c>
      <c r="H18" s="134"/>
      <c r="I18" s="137"/>
      <c r="J18" s="140"/>
    </row>
    <row r="19" spans="1:13" x14ac:dyDescent="0.35">
      <c r="A19" s="15" t="s">
        <v>19</v>
      </c>
      <c r="B19" s="16">
        <v>101692</v>
      </c>
      <c r="C19" s="16">
        <v>35127264.590000004</v>
      </c>
      <c r="D19" s="16">
        <v>10703</v>
      </c>
      <c r="E19" s="16">
        <v>6030071.4000000004</v>
      </c>
      <c r="F19" s="25">
        <f t="shared" si="0"/>
        <v>112395</v>
      </c>
      <c r="G19" s="25">
        <f t="shared" si="0"/>
        <v>41157335.990000002</v>
      </c>
      <c r="H19" s="121">
        <f>G19/G2</f>
        <v>9.124236549785901E-2</v>
      </c>
      <c r="I19" s="135">
        <f>F19/F2</f>
        <v>6.839782529055155E-2</v>
      </c>
      <c r="J19" s="138">
        <f>E19/G19</f>
        <v>0.14651267519999658</v>
      </c>
    </row>
    <row r="20" spans="1:13" x14ac:dyDescent="0.35">
      <c r="A20" s="18" t="s">
        <v>11</v>
      </c>
      <c r="B20" s="19">
        <v>4055</v>
      </c>
      <c r="C20" s="19">
        <v>1721621</v>
      </c>
      <c r="D20" s="19">
        <v>540</v>
      </c>
      <c r="E20" s="19">
        <v>345503</v>
      </c>
      <c r="F20" s="26">
        <f t="shared" si="0"/>
        <v>4595</v>
      </c>
      <c r="G20" s="26">
        <f t="shared" si="0"/>
        <v>2067124</v>
      </c>
      <c r="H20" s="122"/>
      <c r="I20" s="136"/>
      <c r="J20" s="139"/>
    </row>
    <row r="21" spans="1:13" x14ac:dyDescent="0.35">
      <c r="A21" s="18" t="s">
        <v>12</v>
      </c>
      <c r="B21" s="19">
        <v>185</v>
      </c>
      <c r="C21" s="19">
        <v>108795</v>
      </c>
      <c r="F21" s="26">
        <f t="shared" si="0"/>
        <v>185</v>
      </c>
      <c r="G21" s="26">
        <f t="shared" si="0"/>
        <v>108795</v>
      </c>
      <c r="H21" s="122"/>
      <c r="I21" s="136"/>
      <c r="J21" s="139"/>
      <c r="M21" s="19"/>
    </row>
    <row r="22" spans="1:13" x14ac:dyDescent="0.35">
      <c r="A22" s="18" t="s">
        <v>13</v>
      </c>
      <c r="B22" s="19">
        <v>21425</v>
      </c>
      <c r="C22" s="19">
        <v>6276946</v>
      </c>
      <c r="D22" s="19">
        <v>2161</v>
      </c>
      <c r="E22" s="19">
        <v>90284.599999999991</v>
      </c>
      <c r="F22" s="26">
        <f t="shared" si="0"/>
        <v>23586</v>
      </c>
      <c r="G22" s="26">
        <f t="shared" si="0"/>
        <v>6367230.5999999996</v>
      </c>
      <c r="H22" s="122"/>
      <c r="I22" s="136"/>
      <c r="J22" s="139"/>
    </row>
    <row r="23" spans="1:13" x14ac:dyDescent="0.35">
      <c r="A23" s="18" t="s">
        <v>14</v>
      </c>
      <c r="B23" s="19">
        <v>22360</v>
      </c>
      <c r="C23" s="19">
        <v>9403392</v>
      </c>
      <c r="D23" s="19">
        <v>2262</v>
      </c>
      <c r="E23" s="19">
        <v>1585108</v>
      </c>
      <c r="F23" s="26">
        <f t="shared" si="0"/>
        <v>24622</v>
      </c>
      <c r="G23" s="26">
        <f t="shared" si="0"/>
        <v>10988500</v>
      </c>
      <c r="H23" s="122"/>
      <c r="I23" s="136"/>
      <c r="J23" s="139"/>
    </row>
    <row r="24" spans="1:13" x14ac:dyDescent="0.35">
      <c r="A24" s="18" t="s">
        <v>15</v>
      </c>
      <c r="B24" s="19">
        <v>3564</v>
      </c>
      <c r="C24" s="19">
        <v>1205799.1199999999</v>
      </c>
      <c r="D24" s="19">
        <v>187</v>
      </c>
      <c r="E24" s="19">
        <v>123829.68</v>
      </c>
      <c r="F24" s="26">
        <f t="shared" si="0"/>
        <v>3751</v>
      </c>
      <c r="G24" s="26">
        <f t="shared" si="0"/>
        <v>1329628.7999999998</v>
      </c>
      <c r="H24" s="122"/>
      <c r="I24" s="136"/>
      <c r="J24" s="139"/>
    </row>
    <row r="25" spans="1:13" x14ac:dyDescent="0.35">
      <c r="A25" s="18" t="s">
        <v>16</v>
      </c>
      <c r="B25" s="19">
        <v>48774</v>
      </c>
      <c r="C25" s="19">
        <v>15948369</v>
      </c>
      <c r="D25" s="19">
        <v>5456</v>
      </c>
      <c r="E25" s="19">
        <v>3801773</v>
      </c>
      <c r="F25" s="26">
        <f t="shared" si="0"/>
        <v>54230</v>
      </c>
      <c r="G25" s="26">
        <f t="shared" si="0"/>
        <v>19750142</v>
      </c>
      <c r="H25" s="122"/>
      <c r="I25" s="136"/>
      <c r="J25" s="139"/>
    </row>
    <row r="26" spans="1:13" ht="15" thickBot="1" x14ac:dyDescent="0.4">
      <c r="A26" s="22" t="s">
        <v>17</v>
      </c>
      <c r="B26" s="23">
        <v>1329</v>
      </c>
      <c r="C26" s="23">
        <v>462342.46999999991</v>
      </c>
      <c r="D26" s="23">
        <v>97</v>
      </c>
      <c r="E26" s="23">
        <v>83573.119999999792</v>
      </c>
      <c r="F26" s="27">
        <f t="shared" si="0"/>
        <v>1426</v>
      </c>
      <c r="G26" s="27">
        <f t="shared" si="0"/>
        <v>545915.58999999973</v>
      </c>
      <c r="H26" s="134"/>
      <c r="I26" s="137"/>
      <c r="J26" s="140"/>
    </row>
    <row r="27" spans="1:13" x14ac:dyDescent="0.35">
      <c r="A27" s="15" t="s">
        <v>20</v>
      </c>
      <c r="B27" s="16">
        <v>17415</v>
      </c>
      <c r="C27" s="16">
        <v>31882901.834000003</v>
      </c>
      <c r="D27" s="16">
        <v>7631</v>
      </c>
      <c r="E27" s="16">
        <v>19435273.099999998</v>
      </c>
      <c r="F27" s="25">
        <f t="shared" si="0"/>
        <v>25046</v>
      </c>
      <c r="G27" s="25">
        <f t="shared" si="0"/>
        <v>51318174.934</v>
      </c>
      <c r="H27" s="121">
        <f>G27/G2</f>
        <v>0.11376809410474904</v>
      </c>
      <c r="I27" s="135">
        <f>F27/F2</f>
        <v>1.5241709437494142E-2</v>
      </c>
      <c r="J27" s="138">
        <f>E27/G27</f>
        <v>0.37872105009571339</v>
      </c>
    </row>
    <row r="28" spans="1:13" x14ac:dyDescent="0.35">
      <c r="A28" s="18" t="s">
        <v>11</v>
      </c>
      <c r="B28" s="19">
        <v>346</v>
      </c>
      <c r="C28" s="19">
        <v>989220</v>
      </c>
      <c r="D28" s="19">
        <v>263</v>
      </c>
      <c r="E28" s="19">
        <v>1067378</v>
      </c>
      <c r="F28" s="26">
        <f t="shared" si="0"/>
        <v>609</v>
      </c>
      <c r="G28" s="26">
        <f t="shared" si="0"/>
        <v>2056598</v>
      </c>
      <c r="H28" s="122"/>
      <c r="I28" s="136"/>
      <c r="J28" s="139"/>
    </row>
    <row r="29" spans="1:13" x14ac:dyDescent="0.35">
      <c r="A29" s="18" t="s">
        <v>13</v>
      </c>
      <c r="B29" s="19">
        <v>4642</v>
      </c>
      <c r="C29" s="19">
        <v>9244532</v>
      </c>
      <c r="D29" s="19">
        <v>2135</v>
      </c>
      <c r="E29" s="19">
        <v>587057.1</v>
      </c>
      <c r="F29" s="26">
        <f t="shared" si="0"/>
        <v>6777</v>
      </c>
      <c r="G29" s="26">
        <f t="shared" si="0"/>
        <v>9831589.0999999996</v>
      </c>
      <c r="H29" s="122"/>
      <c r="I29" s="136"/>
      <c r="J29" s="139"/>
    </row>
    <row r="30" spans="1:13" x14ac:dyDescent="0.35">
      <c r="A30" s="18" t="s">
        <v>14</v>
      </c>
      <c r="B30" s="19">
        <v>2225</v>
      </c>
      <c r="C30" s="19">
        <v>8526907</v>
      </c>
      <c r="D30" s="19">
        <v>1590</v>
      </c>
      <c r="E30" s="19">
        <v>8676478</v>
      </c>
      <c r="F30" s="26">
        <f t="shared" si="0"/>
        <v>3815</v>
      </c>
      <c r="G30" s="26">
        <f t="shared" si="0"/>
        <v>17203385</v>
      </c>
      <c r="H30" s="122"/>
      <c r="I30" s="136"/>
      <c r="J30" s="139"/>
    </row>
    <row r="31" spans="1:13" x14ac:dyDescent="0.35">
      <c r="A31" s="18" t="s">
        <v>15</v>
      </c>
      <c r="B31" s="19">
        <v>325</v>
      </c>
      <c r="C31" s="19">
        <v>1033197.1199999999</v>
      </c>
      <c r="D31" s="19">
        <v>217</v>
      </c>
      <c r="E31" s="19">
        <v>1001246.3999999999</v>
      </c>
      <c r="F31" s="26">
        <f t="shared" si="0"/>
        <v>542</v>
      </c>
      <c r="G31" s="26">
        <f t="shared" si="0"/>
        <v>2034443.5199999998</v>
      </c>
      <c r="H31" s="122"/>
      <c r="I31" s="136"/>
      <c r="J31" s="139"/>
    </row>
    <row r="32" spans="1:13" x14ac:dyDescent="0.35">
      <c r="A32" s="18" t="s">
        <v>16</v>
      </c>
      <c r="B32" s="19">
        <v>9707</v>
      </c>
      <c r="C32" s="19">
        <v>11551549</v>
      </c>
      <c r="D32" s="19">
        <v>3331</v>
      </c>
      <c r="E32" s="19">
        <v>7693929</v>
      </c>
      <c r="F32" s="26">
        <f t="shared" si="0"/>
        <v>13038</v>
      </c>
      <c r="G32" s="26">
        <f t="shared" si="0"/>
        <v>19245478</v>
      </c>
      <c r="H32" s="122"/>
      <c r="I32" s="136"/>
      <c r="J32" s="139"/>
    </row>
    <row r="33" spans="1:10" ht="15" thickBot="1" x14ac:dyDescent="0.4">
      <c r="A33" s="22" t="s">
        <v>17</v>
      </c>
      <c r="B33" s="23">
        <v>170</v>
      </c>
      <c r="C33" s="23">
        <v>537496.71399999992</v>
      </c>
      <c r="D33" s="23">
        <v>95</v>
      </c>
      <c r="E33" s="23">
        <v>409184.59999999899</v>
      </c>
      <c r="F33" s="27">
        <f t="shared" si="0"/>
        <v>265</v>
      </c>
      <c r="G33" s="27">
        <f t="shared" si="0"/>
        <v>946681.31399999885</v>
      </c>
      <c r="H33" s="134"/>
      <c r="I33" s="137"/>
      <c r="J33" s="140"/>
    </row>
    <row r="34" spans="1:10" x14ac:dyDescent="0.35">
      <c r="A34" s="15" t="s">
        <v>21</v>
      </c>
      <c r="B34" s="16">
        <v>5354</v>
      </c>
      <c r="C34" s="16">
        <v>32288854.059999999</v>
      </c>
      <c r="D34" s="16">
        <v>5031</v>
      </c>
      <c r="E34" s="16">
        <v>92622063.069999993</v>
      </c>
      <c r="F34" s="25">
        <f>B34+D34</f>
        <v>10385</v>
      </c>
      <c r="G34" s="25">
        <f>C34+E34</f>
        <v>124910917.13</v>
      </c>
      <c r="H34" s="121">
        <f>G34/G2</f>
        <v>0.27691703754143387</v>
      </c>
      <c r="I34" s="124">
        <f>F34/F2</f>
        <v>6.3197777093498631E-3</v>
      </c>
      <c r="J34" s="127">
        <f>E34/G34</f>
        <v>0.74150494767086172</v>
      </c>
    </row>
    <row r="35" spans="1:10" x14ac:dyDescent="0.35">
      <c r="A35" s="18" t="s">
        <v>11</v>
      </c>
      <c r="B35" s="19">
        <v>20</v>
      </c>
      <c r="C35" s="19">
        <v>232310</v>
      </c>
      <c r="D35" s="19">
        <v>84</v>
      </c>
      <c r="E35" s="19">
        <v>3847014</v>
      </c>
      <c r="F35" s="26">
        <f>B35+D35</f>
        <v>104</v>
      </c>
      <c r="G35" s="26">
        <f>C35+E35</f>
        <v>4079324</v>
      </c>
      <c r="H35" s="122"/>
      <c r="I35" s="125"/>
      <c r="J35" s="128"/>
    </row>
    <row r="36" spans="1:10" x14ac:dyDescent="0.35">
      <c r="A36" s="18" t="s">
        <v>13</v>
      </c>
      <c r="B36" s="19">
        <v>261</v>
      </c>
      <c r="C36" s="19">
        <v>4047988</v>
      </c>
      <c r="D36" s="19">
        <v>711</v>
      </c>
      <c r="E36" s="19">
        <v>1692741.4999999991</v>
      </c>
      <c r="F36" s="26">
        <f t="shared" ref="F36:G40" si="1">B36+D36</f>
        <v>972</v>
      </c>
      <c r="G36" s="26">
        <f t="shared" si="1"/>
        <v>5740729.4999999991</v>
      </c>
      <c r="H36" s="122"/>
      <c r="I36" s="125"/>
      <c r="J36" s="128"/>
    </row>
    <row r="37" spans="1:10" x14ac:dyDescent="0.35">
      <c r="A37" s="18" t="s">
        <v>14</v>
      </c>
      <c r="B37" s="19">
        <v>114</v>
      </c>
      <c r="C37" s="19">
        <v>5628128</v>
      </c>
      <c r="D37" s="19">
        <v>210</v>
      </c>
      <c r="E37" s="19">
        <v>19820399</v>
      </c>
      <c r="F37" s="26">
        <f t="shared" si="1"/>
        <v>324</v>
      </c>
      <c r="G37" s="26">
        <f t="shared" si="1"/>
        <v>25448527</v>
      </c>
      <c r="H37" s="122"/>
      <c r="I37" s="125"/>
      <c r="J37" s="128"/>
    </row>
    <row r="38" spans="1:10" x14ac:dyDescent="0.35">
      <c r="A38" s="18" t="s">
        <v>15</v>
      </c>
      <c r="B38" s="19">
        <v>3</v>
      </c>
      <c r="C38" s="19">
        <v>193469.04</v>
      </c>
      <c r="D38" s="19">
        <v>14</v>
      </c>
      <c r="E38" s="19">
        <v>461654.87999999989</v>
      </c>
      <c r="F38" s="26">
        <f t="shared" si="1"/>
        <v>17</v>
      </c>
      <c r="G38" s="26">
        <f t="shared" si="1"/>
        <v>655123.91999999993</v>
      </c>
      <c r="H38" s="122"/>
      <c r="I38" s="125"/>
      <c r="J38" s="128"/>
    </row>
    <row r="39" spans="1:10" x14ac:dyDescent="0.35">
      <c r="A39" s="18" t="s">
        <v>16</v>
      </c>
      <c r="B39" s="19">
        <v>4952</v>
      </c>
      <c r="C39" s="19">
        <v>22111909</v>
      </c>
      <c r="D39" s="19">
        <v>3989</v>
      </c>
      <c r="E39" s="19">
        <v>65544856</v>
      </c>
      <c r="F39" s="26">
        <f t="shared" si="1"/>
        <v>8941</v>
      </c>
      <c r="G39" s="26">
        <f t="shared" si="1"/>
        <v>87656765</v>
      </c>
      <c r="H39" s="122"/>
      <c r="I39" s="125"/>
      <c r="J39" s="128"/>
    </row>
    <row r="40" spans="1:10" ht="15" thickBot="1" x14ac:dyDescent="0.4">
      <c r="A40" s="18" t="s">
        <v>17</v>
      </c>
      <c r="B40" s="19">
        <v>4</v>
      </c>
      <c r="C40" s="19">
        <v>75050.019999999902</v>
      </c>
      <c r="D40" s="19">
        <v>23</v>
      </c>
      <c r="E40" s="19">
        <v>1255397.6899999969</v>
      </c>
      <c r="F40" s="28">
        <f t="shared" si="1"/>
        <v>27</v>
      </c>
      <c r="G40" s="28">
        <f t="shared" si="1"/>
        <v>1330447.7099999967</v>
      </c>
      <c r="H40" s="123"/>
      <c r="I40" s="126"/>
      <c r="J40" s="129"/>
    </row>
    <row r="41" spans="1:10" x14ac:dyDescent="0.35">
      <c r="A41" s="15" t="s">
        <v>22</v>
      </c>
      <c r="B41" s="16">
        <v>0</v>
      </c>
      <c r="C41" s="16">
        <v>100</v>
      </c>
      <c r="D41" s="16">
        <v>0</v>
      </c>
      <c r="E41" s="16">
        <v>0</v>
      </c>
      <c r="F41" s="25">
        <f>B41+D41</f>
        <v>0</v>
      </c>
      <c r="G41" s="25">
        <f>C41+E41</f>
        <v>100</v>
      </c>
      <c r="H41" s="130">
        <f>G41/G2</f>
        <v>2.2169162144028995E-7</v>
      </c>
      <c r="I41" s="130">
        <f>F41/F2</f>
        <v>0</v>
      </c>
      <c r="J41" s="132">
        <f>F42/G41</f>
        <v>0</v>
      </c>
    </row>
    <row r="42" spans="1:10" ht="15" thickBot="1" x14ac:dyDescent="0.4">
      <c r="A42" s="22" t="s">
        <v>13</v>
      </c>
      <c r="B42" s="23">
        <v>0</v>
      </c>
      <c r="C42" s="23">
        <v>100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100</v>
      </c>
      <c r="H42" s="131"/>
      <c r="I42" s="131"/>
      <c r="J42" s="13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A2201-6EF7-4142-9706-0965A4968F15}">
  <sheetPr>
    <tabColor rgb="FF00B05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1">
        <f>JAN!A1</f>
        <v>2019</v>
      </c>
      <c r="B1" s="2" t="s">
        <v>0</v>
      </c>
      <c r="C1" s="3" t="s">
        <v>1</v>
      </c>
      <c r="D1" s="4" t="s">
        <v>52</v>
      </c>
      <c r="E1" s="5" t="s">
        <v>3</v>
      </c>
      <c r="F1" s="6" t="s">
        <v>4</v>
      </c>
      <c r="G1" s="7" t="s">
        <v>5</v>
      </c>
      <c r="H1" s="8" t="s">
        <v>6</v>
      </c>
      <c r="I1" s="8" t="s">
        <v>7</v>
      </c>
      <c r="J1" s="9" t="s">
        <v>8</v>
      </c>
    </row>
    <row r="2" spans="1:12" ht="15" thickBot="1" x14ac:dyDescent="0.4">
      <c r="A2" s="10" t="s">
        <v>26</v>
      </c>
      <c r="B2" s="11">
        <v>1610583</v>
      </c>
      <c r="C2" s="11">
        <v>291728844.50726819</v>
      </c>
      <c r="D2" s="11">
        <v>59673</v>
      </c>
      <c r="E2" s="11">
        <v>86273069.269999996</v>
      </c>
      <c r="F2" s="12">
        <f>B2+D2</f>
        <v>1670256</v>
      </c>
      <c r="G2" s="12">
        <f>C2+E2</f>
        <v>378001913.77726817</v>
      </c>
      <c r="H2" s="13">
        <f>SUM(H3:H42)</f>
        <v>1</v>
      </c>
      <c r="I2" s="14">
        <f>SUM(I3:I42)</f>
        <v>1</v>
      </c>
      <c r="J2" s="14">
        <f>E2/G2</f>
        <v>0.2282344774604371</v>
      </c>
    </row>
    <row r="3" spans="1:12" x14ac:dyDescent="0.35">
      <c r="A3" s="15" t="s">
        <v>10</v>
      </c>
      <c r="B3" s="16">
        <v>1328789</v>
      </c>
      <c r="C3" s="16">
        <v>181907239.1662682</v>
      </c>
      <c r="D3" s="16">
        <v>27709</v>
      </c>
      <c r="E3" s="16">
        <v>4030015.7399999998</v>
      </c>
      <c r="F3" s="17">
        <f>B3+D3</f>
        <v>1356498</v>
      </c>
      <c r="G3" s="17">
        <f>C3+E3</f>
        <v>185937254.90626821</v>
      </c>
      <c r="H3" s="121">
        <f>G3/G$2</f>
        <v>0.49189500933539954</v>
      </c>
      <c r="I3" s="141">
        <f>F3/F2</f>
        <v>0.81214975428916281</v>
      </c>
      <c r="J3" s="144">
        <f>E3/G3</f>
        <v>2.1674062801623852E-2</v>
      </c>
    </row>
    <row r="4" spans="1:12" x14ac:dyDescent="0.35">
      <c r="A4" s="18" t="s">
        <v>11</v>
      </c>
      <c r="B4" s="19">
        <v>28175</v>
      </c>
      <c r="C4" s="19">
        <v>4026555</v>
      </c>
      <c r="D4" s="19">
        <v>63</v>
      </c>
      <c r="E4" s="19">
        <v>36522</v>
      </c>
      <c r="F4" s="20">
        <f>B4+D4</f>
        <v>28238</v>
      </c>
      <c r="G4" s="20">
        <f t="shared" ref="F4:G33" si="0">C4+E4</f>
        <v>4063077</v>
      </c>
      <c r="H4" s="122"/>
      <c r="I4" s="142"/>
      <c r="J4" s="145"/>
      <c r="L4" s="19"/>
    </row>
    <row r="5" spans="1:12" x14ac:dyDescent="0.35">
      <c r="A5" s="18" t="s">
        <v>12</v>
      </c>
      <c r="B5" s="19">
        <v>1628</v>
      </c>
      <c r="C5" s="19">
        <v>175952</v>
      </c>
      <c r="F5" s="20">
        <f t="shared" si="0"/>
        <v>1628</v>
      </c>
      <c r="G5" s="20">
        <f t="shared" si="0"/>
        <v>175952</v>
      </c>
      <c r="H5" s="122"/>
      <c r="I5" s="142"/>
      <c r="J5" s="145"/>
      <c r="L5" s="21"/>
    </row>
    <row r="6" spans="1:12" x14ac:dyDescent="0.35">
      <c r="A6" s="18" t="s">
        <v>13</v>
      </c>
      <c r="B6" s="19">
        <v>252797</v>
      </c>
      <c r="C6" s="19">
        <v>35442062.699999996</v>
      </c>
      <c r="D6" s="19">
        <v>683</v>
      </c>
      <c r="E6" s="19">
        <v>12622.219999999899</v>
      </c>
      <c r="F6" s="20">
        <f t="shared" si="0"/>
        <v>253480</v>
      </c>
      <c r="G6" s="20">
        <f t="shared" si="0"/>
        <v>35454684.919999994</v>
      </c>
      <c r="H6" s="122"/>
      <c r="I6" s="142"/>
      <c r="J6" s="145"/>
    </row>
    <row r="7" spans="1:12" x14ac:dyDescent="0.35">
      <c r="A7" s="18" t="s">
        <v>14</v>
      </c>
      <c r="B7" s="19">
        <v>233257</v>
      </c>
      <c r="C7" s="19">
        <v>32960514</v>
      </c>
      <c r="D7" s="19">
        <v>5384</v>
      </c>
      <c r="E7" s="19">
        <v>828891</v>
      </c>
      <c r="F7" s="20">
        <f t="shared" si="0"/>
        <v>238641</v>
      </c>
      <c r="G7" s="20">
        <f t="shared" si="0"/>
        <v>33789405</v>
      </c>
      <c r="H7" s="122"/>
      <c r="I7" s="142"/>
      <c r="J7" s="145"/>
    </row>
    <row r="8" spans="1:12" x14ac:dyDescent="0.35">
      <c r="A8" s="18" t="s">
        <v>15</v>
      </c>
      <c r="B8" s="19">
        <v>41855</v>
      </c>
      <c r="C8" s="19">
        <v>5350029.4762682198</v>
      </c>
      <c r="D8" s="19">
        <v>238</v>
      </c>
      <c r="E8" s="19">
        <v>32497.68</v>
      </c>
      <c r="F8" s="20">
        <f t="shared" si="0"/>
        <v>42093</v>
      </c>
      <c r="G8" s="20">
        <f t="shared" si="0"/>
        <v>5382527.1562682195</v>
      </c>
      <c r="H8" s="122"/>
      <c r="I8" s="142"/>
      <c r="J8" s="145"/>
    </row>
    <row r="9" spans="1:12" x14ac:dyDescent="0.35">
      <c r="A9" s="18" t="s">
        <v>16</v>
      </c>
      <c r="B9" s="19">
        <v>759586</v>
      </c>
      <c r="C9" s="19">
        <v>102594269</v>
      </c>
      <c r="D9" s="19">
        <v>21335</v>
      </c>
      <c r="E9" s="19">
        <v>3118452</v>
      </c>
      <c r="F9" s="20">
        <f t="shared" si="0"/>
        <v>780921</v>
      </c>
      <c r="G9" s="20">
        <f t="shared" si="0"/>
        <v>105712721</v>
      </c>
      <c r="H9" s="122"/>
      <c r="I9" s="142"/>
      <c r="J9" s="145"/>
    </row>
    <row r="10" spans="1:12" ht="15" thickBot="1" x14ac:dyDescent="0.4">
      <c r="A10" s="22" t="s">
        <v>17</v>
      </c>
      <c r="B10" s="23">
        <v>11491</v>
      </c>
      <c r="C10" s="23">
        <v>1357856.9899999897</v>
      </c>
      <c r="D10" s="23">
        <v>6</v>
      </c>
      <c r="E10" s="23">
        <v>1030.8399999999899</v>
      </c>
      <c r="F10" s="24">
        <f t="shared" si="0"/>
        <v>11497</v>
      </c>
      <c r="G10" s="24">
        <f t="shared" si="0"/>
        <v>1358887.8299999898</v>
      </c>
      <c r="H10" s="134"/>
      <c r="I10" s="143"/>
      <c r="J10" s="146"/>
    </row>
    <row r="11" spans="1:12" x14ac:dyDescent="0.35">
      <c r="A11" s="15" t="s">
        <v>18</v>
      </c>
      <c r="B11" s="16">
        <v>155478</v>
      </c>
      <c r="C11" s="16">
        <v>22035326.789999992</v>
      </c>
      <c r="D11" s="16">
        <v>8169</v>
      </c>
      <c r="E11" s="16">
        <v>1187613.8999999999</v>
      </c>
      <c r="F11" s="25">
        <f t="shared" si="0"/>
        <v>163647</v>
      </c>
      <c r="G11" s="25">
        <f t="shared" si="0"/>
        <v>23222940.68999999</v>
      </c>
      <c r="H11" s="121">
        <f>G11/G2</f>
        <v>6.1436039987045547E-2</v>
      </c>
      <c r="I11" s="135">
        <f>F11/F2</f>
        <v>9.7977196310026729E-2</v>
      </c>
      <c r="J11" s="138">
        <f>E11/G11</f>
        <v>5.1139686220332867E-2</v>
      </c>
    </row>
    <row r="12" spans="1:12" x14ac:dyDescent="0.35">
      <c r="A12" s="18" t="s">
        <v>11</v>
      </c>
      <c r="B12" s="19">
        <v>6847</v>
      </c>
      <c r="C12" s="19">
        <v>902116</v>
      </c>
      <c r="D12" s="19">
        <v>0</v>
      </c>
      <c r="E12" s="19">
        <v>0</v>
      </c>
      <c r="F12" s="26">
        <f t="shared" si="0"/>
        <v>6847</v>
      </c>
      <c r="G12" s="26">
        <f t="shared" si="0"/>
        <v>902116</v>
      </c>
      <c r="H12" s="122"/>
      <c r="I12" s="136"/>
      <c r="J12" s="139"/>
    </row>
    <row r="13" spans="1:12" x14ac:dyDescent="0.35">
      <c r="A13" s="18" t="s">
        <v>12</v>
      </c>
      <c r="B13" s="19">
        <v>104</v>
      </c>
      <c r="C13" s="19">
        <v>9623</v>
      </c>
      <c r="F13" s="26">
        <f t="shared" si="0"/>
        <v>104</v>
      </c>
      <c r="G13" s="26">
        <f t="shared" si="0"/>
        <v>9623</v>
      </c>
      <c r="H13" s="122"/>
      <c r="I13" s="136"/>
      <c r="J13" s="139"/>
    </row>
    <row r="14" spans="1:12" x14ac:dyDescent="0.35">
      <c r="A14" s="18" t="s">
        <v>13</v>
      </c>
      <c r="B14" s="19">
        <v>40514</v>
      </c>
      <c r="C14" s="19">
        <v>6003861.2999999998</v>
      </c>
      <c r="D14" s="19">
        <v>76</v>
      </c>
      <c r="E14" s="19">
        <v>1482.9</v>
      </c>
      <c r="F14" s="26">
        <f t="shared" si="0"/>
        <v>40590</v>
      </c>
      <c r="G14" s="26">
        <f t="shared" si="0"/>
        <v>6005344.2000000002</v>
      </c>
      <c r="H14" s="122"/>
      <c r="I14" s="136"/>
      <c r="J14" s="139"/>
    </row>
    <row r="15" spans="1:12" x14ac:dyDescent="0.35">
      <c r="A15" s="18" t="s">
        <v>14</v>
      </c>
      <c r="B15" s="19">
        <v>28159</v>
      </c>
      <c r="C15" s="19">
        <v>3957060</v>
      </c>
      <c r="D15" s="19">
        <v>2686</v>
      </c>
      <c r="E15" s="19">
        <v>395794</v>
      </c>
      <c r="F15" s="26">
        <f t="shared" si="0"/>
        <v>30845</v>
      </c>
      <c r="G15" s="26">
        <f t="shared" si="0"/>
        <v>4352854</v>
      </c>
      <c r="H15" s="122"/>
      <c r="I15" s="136"/>
      <c r="J15" s="139"/>
    </row>
    <row r="16" spans="1:12" x14ac:dyDescent="0.35">
      <c r="A16" s="18" t="s">
        <v>15</v>
      </c>
      <c r="B16" s="19">
        <v>10386</v>
      </c>
      <c r="C16" s="19">
        <v>1300371.5999999898</v>
      </c>
      <c r="D16" s="19">
        <v>0</v>
      </c>
      <c r="E16" s="19">
        <v>0</v>
      </c>
      <c r="F16" s="26">
        <f t="shared" si="0"/>
        <v>10386</v>
      </c>
      <c r="G16" s="26">
        <f t="shared" si="0"/>
        <v>1300371.5999999898</v>
      </c>
      <c r="H16" s="122"/>
      <c r="I16" s="136"/>
      <c r="J16" s="139"/>
    </row>
    <row r="17" spans="1:13" x14ac:dyDescent="0.35">
      <c r="A17" s="18" t="s">
        <v>16</v>
      </c>
      <c r="B17" s="19">
        <v>66608</v>
      </c>
      <c r="C17" s="19">
        <v>9481896</v>
      </c>
      <c r="D17" s="19">
        <v>5407</v>
      </c>
      <c r="E17" s="19">
        <v>790337</v>
      </c>
      <c r="F17" s="26">
        <f t="shared" si="0"/>
        <v>72015</v>
      </c>
      <c r="G17" s="26">
        <f t="shared" si="0"/>
        <v>10272233</v>
      </c>
      <c r="H17" s="122"/>
      <c r="I17" s="136"/>
      <c r="J17" s="139"/>
    </row>
    <row r="18" spans="1:13" ht="15" thickBot="1" x14ac:dyDescent="0.4">
      <c r="A18" s="22" t="s">
        <v>17</v>
      </c>
      <c r="B18" s="23">
        <v>2860</v>
      </c>
      <c r="C18" s="23">
        <v>380398.89</v>
      </c>
      <c r="D18" s="23">
        <v>0</v>
      </c>
      <c r="E18" s="23">
        <v>0</v>
      </c>
      <c r="F18" s="27">
        <f t="shared" si="0"/>
        <v>2860</v>
      </c>
      <c r="G18" s="27">
        <f t="shared" si="0"/>
        <v>380398.89</v>
      </c>
      <c r="H18" s="134"/>
      <c r="I18" s="137"/>
      <c r="J18" s="140"/>
    </row>
    <row r="19" spans="1:13" x14ac:dyDescent="0.35">
      <c r="A19" s="15" t="s">
        <v>19</v>
      </c>
      <c r="B19" s="16">
        <v>103219</v>
      </c>
      <c r="C19" s="16">
        <v>31477415.550000001</v>
      </c>
      <c r="D19" s="16">
        <v>10946</v>
      </c>
      <c r="E19" s="16">
        <v>5688091.4299999997</v>
      </c>
      <c r="F19" s="25">
        <f t="shared" si="0"/>
        <v>114165</v>
      </c>
      <c r="G19" s="25">
        <f t="shared" si="0"/>
        <v>37165506.980000004</v>
      </c>
      <c r="H19" s="121">
        <f>G19/G2</f>
        <v>9.8320949247625258E-2</v>
      </c>
      <c r="I19" s="135">
        <f>F19/F2</f>
        <v>6.8351797568755923E-2</v>
      </c>
      <c r="J19" s="138">
        <f>E19/G19</f>
        <v>0.1530475941862155</v>
      </c>
    </row>
    <row r="20" spans="1:13" x14ac:dyDescent="0.35">
      <c r="A20" s="18" t="s">
        <v>11</v>
      </c>
      <c r="B20" s="19">
        <v>4065</v>
      </c>
      <c r="C20" s="19">
        <v>1371466</v>
      </c>
      <c r="D20" s="19">
        <v>537</v>
      </c>
      <c r="E20" s="19">
        <v>279220</v>
      </c>
      <c r="F20" s="26">
        <f t="shared" si="0"/>
        <v>4602</v>
      </c>
      <c r="G20" s="26">
        <f t="shared" si="0"/>
        <v>1650686</v>
      </c>
      <c r="H20" s="122"/>
      <c r="I20" s="136"/>
      <c r="J20" s="139"/>
    </row>
    <row r="21" spans="1:13" x14ac:dyDescent="0.35">
      <c r="A21" s="18" t="s">
        <v>12</v>
      </c>
      <c r="B21" s="19">
        <v>185</v>
      </c>
      <c r="C21" s="19">
        <v>93090</v>
      </c>
      <c r="F21" s="26">
        <f t="shared" si="0"/>
        <v>185</v>
      </c>
      <c r="G21" s="26">
        <f t="shared" si="0"/>
        <v>93090</v>
      </c>
      <c r="H21" s="122"/>
      <c r="I21" s="136"/>
      <c r="J21" s="139"/>
      <c r="M21" s="19"/>
    </row>
    <row r="22" spans="1:13" x14ac:dyDescent="0.35">
      <c r="A22" s="18" t="s">
        <v>13</v>
      </c>
      <c r="B22" s="19">
        <v>21338</v>
      </c>
      <c r="C22" s="19">
        <v>5224235.0999999996</v>
      </c>
      <c r="D22" s="19">
        <v>2166</v>
      </c>
      <c r="E22" s="19">
        <v>78651.08999999988</v>
      </c>
      <c r="F22" s="26">
        <f t="shared" si="0"/>
        <v>23504</v>
      </c>
      <c r="G22" s="26">
        <f t="shared" si="0"/>
        <v>5302886.1899999995</v>
      </c>
      <c r="H22" s="122"/>
      <c r="I22" s="136"/>
      <c r="J22" s="139"/>
    </row>
    <row r="23" spans="1:13" x14ac:dyDescent="0.35">
      <c r="A23" s="18" t="s">
        <v>14</v>
      </c>
      <c r="B23" s="19">
        <v>22394</v>
      </c>
      <c r="C23" s="19">
        <v>8560436</v>
      </c>
      <c r="D23" s="19">
        <v>2262</v>
      </c>
      <c r="E23" s="19">
        <v>1506746</v>
      </c>
      <c r="F23" s="26">
        <f t="shared" si="0"/>
        <v>24656</v>
      </c>
      <c r="G23" s="26">
        <f t="shared" si="0"/>
        <v>10067182</v>
      </c>
      <c r="H23" s="122"/>
      <c r="I23" s="136"/>
      <c r="J23" s="139"/>
    </row>
    <row r="24" spans="1:13" x14ac:dyDescent="0.35">
      <c r="A24" s="18" t="s">
        <v>15</v>
      </c>
      <c r="B24" s="19">
        <v>3559</v>
      </c>
      <c r="C24" s="19">
        <v>1057480.08</v>
      </c>
      <c r="D24" s="19">
        <v>186</v>
      </c>
      <c r="E24" s="19">
        <v>106884.23999999989</v>
      </c>
      <c r="F24" s="26">
        <f t="shared" si="0"/>
        <v>3745</v>
      </c>
      <c r="G24" s="26">
        <f t="shared" si="0"/>
        <v>1164364.32</v>
      </c>
      <c r="H24" s="122"/>
      <c r="I24" s="136"/>
      <c r="J24" s="139"/>
    </row>
    <row r="25" spans="1:13" x14ac:dyDescent="0.35">
      <c r="A25" s="18" t="s">
        <v>16</v>
      </c>
      <c r="B25" s="19">
        <v>50350</v>
      </c>
      <c r="C25" s="19">
        <v>14761680</v>
      </c>
      <c r="D25" s="19">
        <v>5699</v>
      </c>
      <c r="E25" s="19">
        <v>3637892</v>
      </c>
      <c r="F25" s="26">
        <f t="shared" si="0"/>
        <v>56049</v>
      </c>
      <c r="G25" s="26">
        <f t="shared" si="0"/>
        <v>18399572</v>
      </c>
      <c r="H25" s="122"/>
      <c r="I25" s="136"/>
      <c r="J25" s="139"/>
    </row>
    <row r="26" spans="1:13" ht="15" thickBot="1" x14ac:dyDescent="0.4">
      <c r="A26" s="22" t="s">
        <v>17</v>
      </c>
      <c r="B26" s="23">
        <v>1328</v>
      </c>
      <c r="C26" s="23">
        <v>409028.36999999988</v>
      </c>
      <c r="D26" s="23">
        <v>96</v>
      </c>
      <c r="E26" s="23">
        <v>78698.100000000006</v>
      </c>
      <c r="F26" s="27">
        <f t="shared" si="0"/>
        <v>1424</v>
      </c>
      <c r="G26" s="27">
        <f t="shared" si="0"/>
        <v>487726.46999999986</v>
      </c>
      <c r="H26" s="134"/>
      <c r="I26" s="137"/>
      <c r="J26" s="140"/>
    </row>
    <row r="27" spans="1:13" x14ac:dyDescent="0.35">
      <c r="A27" s="15" t="s">
        <v>20</v>
      </c>
      <c r="B27" s="16">
        <v>17628</v>
      </c>
      <c r="C27" s="16">
        <v>28263316.770999979</v>
      </c>
      <c r="D27" s="16">
        <v>7739</v>
      </c>
      <c r="E27" s="16">
        <v>17469693.319999997</v>
      </c>
      <c r="F27" s="25">
        <f t="shared" si="0"/>
        <v>25367</v>
      </c>
      <c r="G27" s="25">
        <f t="shared" si="0"/>
        <v>45733010.090999976</v>
      </c>
      <c r="H27" s="121">
        <f>G27/G2</f>
        <v>0.12098618664123338</v>
      </c>
      <c r="I27" s="135">
        <f>F27/F2</f>
        <v>1.5187492216761982E-2</v>
      </c>
      <c r="J27" s="138">
        <f>E27/G27</f>
        <v>0.38199307863704218</v>
      </c>
    </row>
    <row r="28" spans="1:13" x14ac:dyDescent="0.35">
      <c r="A28" s="18" t="s">
        <v>11</v>
      </c>
      <c r="B28" s="19">
        <v>347</v>
      </c>
      <c r="C28" s="19">
        <v>850668</v>
      </c>
      <c r="D28" s="19">
        <v>265</v>
      </c>
      <c r="E28" s="19">
        <v>928495</v>
      </c>
      <c r="F28" s="26">
        <f t="shared" si="0"/>
        <v>612</v>
      </c>
      <c r="G28" s="26">
        <f t="shared" si="0"/>
        <v>1779163</v>
      </c>
      <c r="H28" s="122"/>
      <c r="I28" s="136"/>
      <c r="J28" s="139"/>
    </row>
    <row r="29" spans="1:13" x14ac:dyDescent="0.35">
      <c r="A29" s="18" t="s">
        <v>13</v>
      </c>
      <c r="B29" s="19">
        <v>4677</v>
      </c>
      <c r="C29" s="19">
        <v>8111389.3999999799</v>
      </c>
      <c r="D29" s="19">
        <v>2129</v>
      </c>
      <c r="E29" s="19">
        <v>522286.08000000002</v>
      </c>
      <c r="F29" s="26">
        <f t="shared" si="0"/>
        <v>6806</v>
      </c>
      <c r="G29" s="26">
        <f t="shared" si="0"/>
        <v>8633675.47999998</v>
      </c>
      <c r="H29" s="122"/>
      <c r="I29" s="136"/>
      <c r="J29" s="139"/>
    </row>
    <row r="30" spans="1:13" x14ac:dyDescent="0.35">
      <c r="A30" s="18" t="s">
        <v>14</v>
      </c>
      <c r="B30" s="19">
        <v>2219</v>
      </c>
      <c r="C30" s="19">
        <v>8119641</v>
      </c>
      <c r="D30" s="19">
        <v>1602</v>
      </c>
      <c r="E30" s="19">
        <v>7856691</v>
      </c>
      <c r="F30" s="26">
        <f t="shared" si="0"/>
        <v>3821</v>
      </c>
      <c r="G30" s="26">
        <f t="shared" si="0"/>
        <v>15976332</v>
      </c>
      <c r="H30" s="122"/>
      <c r="I30" s="136"/>
      <c r="J30" s="139"/>
    </row>
    <row r="31" spans="1:13" x14ac:dyDescent="0.35">
      <c r="A31" s="18" t="s">
        <v>15</v>
      </c>
      <c r="B31" s="19">
        <v>326</v>
      </c>
      <c r="C31" s="19">
        <v>932019.84000000008</v>
      </c>
      <c r="D31" s="19">
        <v>217</v>
      </c>
      <c r="E31" s="19">
        <v>905868.96</v>
      </c>
      <c r="F31" s="26">
        <f t="shared" si="0"/>
        <v>543</v>
      </c>
      <c r="G31" s="26">
        <f t="shared" si="0"/>
        <v>1837888.8</v>
      </c>
      <c r="H31" s="122"/>
      <c r="I31" s="136"/>
      <c r="J31" s="139"/>
    </row>
    <row r="32" spans="1:13" x14ac:dyDescent="0.35">
      <c r="A32" s="18" t="s">
        <v>16</v>
      </c>
      <c r="B32" s="19">
        <v>9889</v>
      </c>
      <c r="C32" s="19">
        <v>9757850</v>
      </c>
      <c r="D32" s="19">
        <v>3431</v>
      </c>
      <c r="E32" s="19">
        <v>6870553</v>
      </c>
      <c r="F32" s="26">
        <f t="shared" si="0"/>
        <v>13320</v>
      </c>
      <c r="G32" s="26">
        <f t="shared" si="0"/>
        <v>16628403</v>
      </c>
      <c r="H32" s="122"/>
      <c r="I32" s="136"/>
      <c r="J32" s="139"/>
    </row>
    <row r="33" spans="1:10" ht="15" thickBot="1" x14ac:dyDescent="0.4">
      <c r="A33" s="22" t="s">
        <v>17</v>
      </c>
      <c r="B33" s="23">
        <v>170</v>
      </c>
      <c r="C33" s="23">
        <v>491748.5309999999</v>
      </c>
      <c r="D33" s="23">
        <v>95</v>
      </c>
      <c r="E33" s="23">
        <v>385799.27999999886</v>
      </c>
      <c r="F33" s="27">
        <f t="shared" si="0"/>
        <v>265</v>
      </c>
      <c r="G33" s="27">
        <f t="shared" si="0"/>
        <v>877547.81099999882</v>
      </c>
      <c r="H33" s="134"/>
      <c r="I33" s="137"/>
      <c r="J33" s="140"/>
    </row>
    <row r="34" spans="1:10" x14ac:dyDescent="0.35">
      <c r="A34" s="15" t="s">
        <v>21</v>
      </c>
      <c r="B34" s="16">
        <v>5469</v>
      </c>
      <c r="C34" s="16">
        <v>28045446.229999997</v>
      </c>
      <c r="D34" s="16">
        <v>5110</v>
      </c>
      <c r="E34" s="16">
        <v>57897654.880000003</v>
      </c>
      <c r="F34" s="25">
        <f>B34+D34</f>
        <v>10579</v>
      </c>
      <c r="G34" s="25">
        <f>C34+E34</f>
        <v>85943101.109999999</v>
      </c>
      <c r="H34" s="121">
        <f>G34/G2</f>
        <v>0.22736155023977114</v>
      </c>
      <c r="I34" s="124">
        <f>F34/F2</f>
        <v>6.3337596152925058E-3</v>
      </c>
      <c r="J34" s="127">
        <f>E34/G34</f>
        <v>0.67367425811055892</v>
      </c>
    </row>
    <row r="35" spans="1:10" x14ac:dyDescent="0.35">
      <c r="A35" s="18" t="s">
        <v>11</v>
      </c>
      <c r="B35" s="19">
        <v>29</v>
      </c>
      <c r="C35" s="19">
        <v>713177</v>
      </c>
      <c r="D35" s="19">
        <v>85</v>
      </c>
      <c r="E35" s="19">
        <v>4624380</v>
      </c>
      <c r="F35" s="26">
        <f>B35+D35</f>
        <v>114</v>
      </c>
      <c r="G35" s="26">
        <f>C35+E35</f>
        <v>5337557</v>
      </c>
      <c r="H35" s="122"/>
      <c r="I35" s="125"/>
      <c r="J35" s="128"/>
    </row>
    <row r="36" spans="1:10" x14ac:dyDescent="0.35">
      <c r="A36" s="18" t="s">
        <v>13</v>
      </c>
      <c r="B36" s="19">
        <v>258</v>
      </c>
      <c r="C36" s="19">
        <v>3474483</v>
      </c>
      <c r="D36" s="19">
        <v>715</v>
      </c>
      <c r="E36" s="19">
        <v>1566087.959999999</v>
      </c>
      <c r="F36" s="26">
        <f t="shared" ref="F36:G40" si="1">B36+D36</f>
        <v>973</v>
      </c>
      <c r="G36" s="26">
        <f t="shared" si="1"/>
        <v>5040570.959999999</v>
      </c>
      <c r="H36" s="122"/>
      <c r="I36" s="125"/>
      <c r="J36" s="128"/>
    </row>
    <row r="37" spans="1:10" x14ac:dyDescent="0.35">
      <c r="A37" s="18" t="s">
        <v>14</v>
      </c>
      <c r="B37" s="19">
        <v>116</v>
      </c>
      <c r="C37" s="19">
        <v>5319491</v>
      </c>
      <c r="D37" s="19">
        <v>211</v>
      </c>
      <c r="E37" s="19">
        <v>1595280</v>
      </c>
      <c r="F37" s="26">
        <f t="shared" si="1"/>
        <v>327</v>
      </c>
      <c r="G37" s="26">
        <f t="shared" si="1"/>
        <v>6914771</v>
      </c>
      <c r="H37" s="122"/>
      <c r="I37" s="125"/>
      <c r="J37" s="128"/>
    </row>
    <row r="38" spans="1:10" x14ac:dyDescent="0.35">
      <c r="A38" s="18" t="s">
        <v>15</v>
      </c>
      <c r="B38" s="19">
        <v>3</v>
      </c>
      <c r="C38" s="19">
        <v>131745.12</v>
      </c>
      <c r="D38" s="19">
        <v>14</v>
      </c>
      <c r="E38" s="19">
        <v>651450</v>
      </c>
      <c r="F38" s="26">
        <f t="shared" si="1"/>
        <v>17</v>
      </c>
      <c r="G38" s="26">
        <f t="shared" si="1"/>
        <v>783195.12</v>
      </c>
      <c r="H38" s="122"/>
      <c r="I38" s="125"/>
      <c r="J38" s="128"/>
    </row>
    <row r="39" spans="1:10" x14ac:dyDescent="0.35">
      <c r="A39" s="18" t="s">
        <v>16</v>
      </c>
      <c r="B39" s="19">
        <v>5059</v>
      </c>
      <c r="C39" s="19">
        <v>18329325</v>
      </c>
      <c r="D39" s="19">
        <v>4062</v>
      </c>
      <c r="E39" s="19">
        <v>48204612</v>
      </c>
      <c r="F39" s="26">
        <f t="shared" si="1"/>
        <v>9121</v>
      </c>
      <c r="G39" s="26">
        <f t="shared" si="1"/>
        <v>66533937</v>
      </c>
      <c r="H39" s="122"/>
      <c r="I39" s="125"/>
      <c r="J39" s="128"/>
    </row>
    <row r="40" spans="1:10" ht="15" thickBot="1" x14ac:dyDescent="0.4">
      <c r="A40" s="18" t="s">
        <v>17</v>
      </c>
      <c r="B40" s="19">
        <v>4</v>
      </c>
      <c r="C40" s="19">
        <v>77225.11</v>
      </c>
      <c r="D40" s="19">
        <v>23</v>
      </c>
      <c r="E40" s="19">
        <v>1255844.919999999</v>
      </c>
      <c r="F40" s="28">
        <f t="shared" si="1"/>
        <v>27</v>
      </c>
      <c r="G40" s="28">
        <f t="shared" si="1"/>
        <v>1333070.0299999991</v>
      </c>
      <c r="H40" s="123"/>
      <c r="I40" s="126"/>
      <c r="J40" s="129"/>
    </row>
    <row r="41" spans="1:10" x14ac:dyDescent="0.35">
      <c r="A41" s="15" t="s">
        <v>22</v>
      </c>
      <c r="B41" s="16">
        <v>0</v>
      </c>
      <c r="C41" s="16">
        <v>100</v>
      </c>
      <c r="D41" s="16">
        <v>0</v>
      </c>
      <c r="E41" s="16">
        <v>0</v>
      </c>
      <c r="F41" s="25">
        <f>B41+D41</f>
        <v>0</v>
      </c>
      <c r="G41" s="25">
        <f>C41+E41</f>
        <v>100</v>
      </c>
      <c r="H41" s="130">
        <f>G41/G2</f>
        <v>2.6454892516476378E-7</v>
      </c>
      <c r="I41" s="130">
        <f>F41/F2</f>
        <v>0</v>
      </c>
      <c r="J41" s="132">
        <f>F42/G41</f>
        <v>0</v>
      </c>
    </row>
    <row r="42" spans="1:10" ht="15" thickBot="1" x14ac:dyDescent="0.4">
      <c r="A42" s="22" t="s">
        <v>13</v>
      </c>
      <c r="B42" s="23">
        <v>0</v>
      </c>
      <c r="C42" s="23">
        <v>100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100</v>
      </c>
      <c r="H42" s="131"/>
      <c r="I42" s="131"/>
      <c r="J42" s="13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18FB-8341-4545-88E7-9977DC0E6653}">
  <sheetPr>
    <tabColor rgb="FFFFFF0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29">
        <f>JAN!A1</f>
        <v>2019</v>
      </c>
      <c r="B1" s="150" t="s">
        <v>0</v>
      </c>
      <c r="C1" s="30" t="s">
        <v>1</v>
      </c>
      <c r="D1" s="31" t="s">
        <v>52</v>
      </c>
      <c r="E1" s="32" t="s">
        <v>3</v>
      </c>
      <c r="F1" s="33" t="s">
        <v>4</v>
      </c>
      <c r="G1" s="34" t="s">
        <v>5</v>
      </c>
      <c r="H1" s="35" t="s">
        <v>6</v>
      </c>
      <c r="I1" s="35" t="s">
        <v>7</v>
      </c>
      <c r="J1" s="36" t="s">
        <v>8</v>
      </c>
    </row>
    <row r="2" spans="1:12" ht="15" thickBot="1" x14ac:dyDescent="0.4">
      <c r="A2" s="10" t="s">
        <v>27</v>
      </c>
      <c r="B2" s="11">
        <v>1591148</v>
      </c>
      <c r="C2" s="11">
        <v>199293870.47544315</v>
      </c>
      <c r="D2" s="11">
        <v>59219</v>
      </c>
      <c r="E2" s="11">
        <v>95632904.831650153</v>
      </c>
      <c r="F2" s="12">
        <f>B2+D2</f>
        <v>1650367</v>
      </c>
      <c r="G2" s="12">
        <f>C2+E2</f>
        <v>294926775.30709332</v>
      </c>
      <c r="H2" s="13">
        <f>SUM(H3:H42)</f>
        <v>0.99999999999999978</v>
      </c>
      <c r="I2" s="14">
        <f>SUM(I3:I42)</f>
        <v>1</v>
      </c>
      <c r="J2" s="14">
        <f>E2/G2</f>
        <v>0.32425982595873881</v>
      </c>
    </row>
    <row r="3" spans="1:12" x14ac:dyDescent="0.35">
      <c r="A3" s="37" t="s">
        <v>10</v>
      </c>
      <c r="B3" s="38">
        <v>1310912</v>
      </c>
      <c r="C3" s="38">
        <v>117430211.368</v>
      </c>
      <c r="D3" s="38">
        <v>27416</v>
      </c>
      <c r="E3" s="38">
        <v>2728950.0759999999</v>
      </c>
      <c r="F3" s="39">
        <f>B3+D3</f>
        <v>1338328</v>
      </c>
      <c r="G3" s="39">
        <f>C3+E3</f>
        <v>120159161.44400001</v>
      </c>
      <c r="H3" s="121">
        <f>G3/G$2</f>
        <v>0.40742032092163877</v>
      </c>
      <c r="I3" s="141">
        <f>F3/F2</f>
        <v>0.81092750885106157</v>
      </c>
      <c r="J3" s="144">
        <f>E3/G3</f>
        <v>2.2711127834158719E-2</v>
      </c>
    </row>
    <row r="4" spans="1:12" x14ac:dyDescent="0.35">
      <c r="A4" s="18" t="s">
        <v>11</v>
      </c>
      <c r="B4" s="19">
        <v>28143</v>
      </c>
      <c r="C4" s="19">
        <v>2957294</v>
      </c>
      <c r="D4" s="19">
        <v>65</v>
      </c>
      <c r="E4" s="19">
        <v>25217</v>
      </c>
      <c r="F4" s="20">
        <f>B4+D4</f>
        <v>28208</v>
      </c>
      <c r="G4" s="20">
        <f t="shared" ref="F4:G33" si="0">C4+E4</f>
        <v>2982511</v>
      </c>
      <c r="H4" s="122"/>
      <c r="I4" s="142"/>
      <c r="J4" s="145"/>
      <c r="L4" s="19"/>
    </row>
    <row r="5" spans="1:12" x14ac:dyDescent="0.35">
      <c r="A5" s="18" t="s">
        <v>12</v>
      </c>
      <c r="B5" s="19">
        <v>1607</v>
      </c>
      <c r="C5" s="19">
        <v>98623</v>
      </c>
      <c r="F5" s="20">
        <f t="shared" si="0"/>
        <v>1607</v>
      </c>
      <c r="G5" s="20">
        <f t="shared" si="0"/>
        <v>98623</v>
      </c>
      <c r="H5" s="122"/>
      <c r="I5" s="142"/>
      <c r="J5" s="145"/>
      <c r="L5" s="21"/>
    </row>
    <row r="6" spans="1:12" x14ac:dyDescent="0.35">
      <c r="A6" s="18" t="s">
        <v>13</v>
      </c>
      <c r="B6" s="19">
        <v>254304</v>
      </c>
      <c r="C6" s="19">
        <v>22222917</v>
      </c>
      <c r="D6" s="19">
        <v>686</v>
      </c>
      <c r="E6" s="19">
        <v>84080</v>
      </c>
      <c r="F6" s="20">
        <f t="shared" si="0"/>
        <v>254990</v>
      </c>
      <c r="G6" s="20">
        <f t="shared" si="0"/>
        <v>22306997</v>
      </c>
      <c r="H6" s="122"/>
      <c r="I6" s="142"/>
      <c r="J6" s="145"/>
    </row>
    <row r="7" spans="1:12" x14ac:dyDescent="0.35">
      <c r="A7" s="18" t="s">
        <v>14</v>
      </c>
      <c r="B7" s="19">
        <v>232994</v>
      </c>
      <c r="C7" s="19">
        <v>20143637</v>
      </c>
      <c r="D7" s="19">
        <v>5361</v>
      </c>
      <c r="E7" s="19">
        <v>503561</v>
      </c>
      <c r="F7" s="20">
        <f t="shared" si="0"/>
        <v>238355</v>
      </c>
      <c r="G7" s="20">
        <f t="shared" si="0"/>
        <v>20647198</v>
      </c>
      <c r="H7" s="122"/>
      <c r="I7" s="142"/>
      <c r="J7" s="145"/>
    </row>
    <row r="8" spans="1:12" x14ac:dyDescent="0.35">
      <c r="A8" s="18" t="s">
        <v>15</v>
      </c>
      <c r="B8" s="19">
        <v>41179</v>
      </c>
      <c r="C8" s="19">
        <v>3834322.7280000001</v>
      </c>
      <c r="D8" s="19">
        <v>238</v>
      </c>
      <c r="E8" s="19">
        <v>20803.056</v>
      </c>
      <c r="F8" s="20">
        <f t="shared" si="0"/>
        <v>41417</v>
      </c>
      <c r="G8" s="20">
        <f t="shared" si="0"/>
        <v>3855125.784</v>
      </c>
      <c r="H8" s="122"/>
      <c r="I8" s="142"/>
      <c r="J8" s="145"/>
    </row>
    <row r="9" spans="1:12" x14ac:dyDescent="0.35">
      <c r="A9" s="18" t="s">
        <v>16</v>
      </c>
      <c r="B9" s="19">
        <v>741209</v>
      </c>
      <c r="C9" s="19">
        <v>67248562</v>
      </c>
      <c r="D9" s="19">
        <v>21060</v>
      </c>
      <c r="E9" s="19">
        <v>2094526</v>
      </c>
      <c r="F9" s="20">
        <f t="shared" si="0"/>
        <v>762269</v>
      </c>
      <c r="G9" s="20">
        <f t="shared" si="0"/>
        <v>69343088</v>
      </c>
      <c r="H9" s="122"/>
      <c r="I9" s="142"/>
      <c r="J9" s="145"/>
    </row>
    <row r="10" spans="1:12" ht="15" thickBot="1" x14ac:dyDescent="0.4">
      <c r="A10" s="22" t="s">
        <v>17</v>
      </c>
      <c r="B10" s="23">
        <v>11476</v>
      </c>
      <c r="C10" s="23">
        <v>924855.6399999999</v>
      </c>
      <c r="D10" s="23">
        <v>6</v>
      </c>
      <c r="E10" s="23">
        <v>763.01999999999896</v>
      </c>
      <c r="F10" s="24">
        <f t="shared" si="0"/>
        <v>11482</v>
      </c>
      <c r="G10" s="24">
        <f t="shared" si="0"/>
        <v>925618.65999999992</v>
      </c>
      <c r="H10" s="134"/>
      <c r="I10" s="143"/>
      <c r="J10" s="146"/>
    </row>
    <row r="11" spans="1:12" x14ac:dyDescent="0.35">
      <c r="A11" s="37" t="s">
        <v>18</v>
      </c>
      <c r="B11" s="38">
        <v>154882</v>
      </c>
      <c r="C11" s="38">
        <v>14883624.709714275</v>
      </c>
      <c r="D11" s="38">
        <v>8125</v>
      </c>
      <c r="E11" s="38">
        <v>803415</v>
      </c>
      <c r="F11" s="40">
        <f t="shared" si="0"/>
        <v>163007</v>
      </c>
      <c r="G11" s="40">
        <f t="shared" si="0"/>
        <v>15687039.709714275</v>
      </c>
      <c r="H11" s="121">
        <f>G11/G2</f>
        <v>5.3189608482919537E-2</v>
      </c>
      <c r="I11" s="135">
        <f>F11/F2</f>
        <v>9.8770152335813793E-2</v>
      </c>
      <c r="J11" s="138">
        <f>E11/G11</f>
        <v>5.1215207895628737E-2</v>
      </c>
    </row>
    <row r="12" spans="1:12" x14ac:dyDescent="0.35">
      <c r="A12" s="18" t="s">
        <v>11</v>
      </c>
      <c r="B12" s="19">
        <v>6906</v>
      </c>
      <c r="C12" s="19">
        <v>683649</v>
      </c>
      <c r="D12" s="19">
        <v>0</v>
      </c>
      <c r="E12" s="19">
        <v>0</v>
      </c>
      <c r="F12" s="26">
        <f t="shared" si="0"/>
        <v>6906</v>
      </c>
      <c r="G12" s="26">
        <f t="shared" si="0"/>
        <v>683649</v>
      </c>
      <c r="H12" s="122"/>
      <c r="I12" s="136"/>
      <c r="J12" s="139"/>
    </row>
    <row r="13" spans="1:12" x14ac:dyDescent="0.35">
      <c r="A13" s="18" t="s">
        <v>12</v>
      </c>
      <c r="B13" s="19">
        <v>115</v>
      </c>
      <c r="C13" s="19">
        <v>6367</v>
      </c>
      <c r="F13" s="26">
        <f t="shared" si="0"/>
        <v>115</v>
      </c>
      <c r="G13" s="26">
        <f t="shared" si="0"/>
        <v>6367</v>
      </c>
      <c r="H13" s="122"/>
      <c r="I13" s="136"/>
      <c r="J13" s="139"/>
    </row>
    <row r="14" spans="1:12" x14ac:dyDescent="0.35">
      <c r="A14" s="18" t="s">
        <v>13</v>
      </c>
      <c r="B14" s="19">
        <v>38514</v>
      </c>
      <c r="C14" s="19">
        <v>3742379.9999999902</v>
      </c>
      <c r="D14" s="19">
        <v>67</v>
      </c>
      <c r="E14" s="19">
        <v>6844</v>
      </c>
      <c r="F14" s="26">
        <f t="shared" si="0"/>
        <v>38581</v>
      </c>
      <c r="G14" s="26">
        <f t="shared" si="0"/>
        <v>3749223.9999999902</v>
      </c>
      <c r="H14" s="122"/>
      <c r="I14" s="136"/>
      <c r="J14" s="139"/>
    </row>
    <row r="15" spans="1:12" x14ac:dyDescent="0.35">
      <c r="A15" s="18" t="s">
        <v>14</v>
      </c>
      <c r="B15" s="19">
        <v>28488</v>
      </c>
      <c r="C15" s="19">
        <v>2483896</v>
      </c>
      <c r="D15" s="19">
        <v>2681</v>
      </c>
      <c r="E15" s="19">
        <v>247123</v>
      </c>
      <c r="F15" s="26">
        <f t="shared" si="0"/>
        <v>31169</v>
      </c>
      <c r="G15" s="26">
        <f t="shared" si="0"/>
        <v>2731019</v>
      </c>
      <c r="H15" s="122"/>
      <c r="I15" s="136"/>
      <c r="J15" s="139"/>
    </row>
    <row r="16" spans="1:12" x14ac:dyDescent="0.35">
      <c r="A16" s="18" t="s">
        <v>15</v>
      </c>
      <c r="B16" s="19">
        <v>10646</v>
      </c>
      <c r="C16" s="19">
        <v>903040.14971428504</v>
      </c>
      <c r="D16" s="19">
        <v>0</v>
      </c>
      <c r="E16" s="19">
        <v>0</v>
      </c>
      <c r="F16" s="26">
        <f t="shared" si="0"/>
        <v>10646</v>
      </c>
      <c r="G16" s="26">
        <f t="shared" si="0"/>
        <v>903040.14971428504</v>
      </c>
      <c r="H16" s="122"/>
      <c r="I16" s="136"/>
      <c r="J16" s="139"/>
    </row>
    <row r="17" spans="1:13" x14ac:dyDescent="0.35">
      <c r="A17" s="18" t="s">
        <v>16</v>
      </c>
      <c r="B17" s="19">
        <v>67353</v>
      </c>
      <c r="C17" s="19">
        <v>6810777</v>
      </c>
      <c r="D17" s="19">
        <v>5377</v>
      </c>
      <c r="E17" s="19">
        <v>549448</v>
      </c>
      <c r="F17" s="26">
        <f t="shared" si="0"/>
        <v>72730</v>
      </c>
      <c r="G17" s="26">
        <f t="shared" si="0"/>
        <v>7360225</v>
      </c>
      <c r="H17" s="122"/>
      <c r="I17" s="136"/>
      <c r="J17" s="139"/>
    </row>
    <row r="18" spans="1:13" ht="15" thickBot="1" x14ac:dyDescent="0.4">
      <c r="A18" s="22" t="s">
        <v>17</v>
      </c>
      <c r="B18" s="23">
        <v>2860</v>
      </c>
      <c r="C18" s="23">
        <v>253515.55999999901</v>
      </c>
      <c r="D18" s="23">
        <v>0</v>
      </c>
      <c r="E18" s="23">
        <v>0</v>
      </c>
      <c r="F18" s="27">
        <f t="shared" si="0"/>
        <v>2860</v>
      </c>
      <c r="G18" s="27">
        <f t="shared" si="0"/>
        <v>253515.55999999901</v>
      </c>
      <c r="H18" s="134"/>
      <c r="I18" s="137"/>
      <c r="J18" s="140"/>
    </row>
    <row r="19" spans="1:13" x14ac:dyDescent="0.35">
      <c r="A19" s="37" t="s">
        <v>19</v>
      </c>
      <c r="B19" s="38">
        <v>102239</v>
      </c>
      <c r="C19" s="38">
        <v>19757456.347895045</v>
      </c>
      <c r="D19" s="38">
        <v>10876</v>
      </c>
      <c r="E19" s="38">
        <v>4390666.5200000005</v>
      </c>
      <c r="F19" s="40">
        <f t="shared" si="0"/>
        <v>113115</v>
      </c>
      <c r="G19" s="40">
        <f t="shared" si="0"/>
        <v>24148122.867895044</v>
      </c>
      <c r="H19" s="121">
        <f>G19/G2</f>
        <v>8.1878367410862393E-2</v>
      </c>
      <c r="I19" s="135">
        <f>F19/F2</f>
        <v>6.8539300652521534E-2</v>
      </c>
      <c r="J19" s="138">
        <f>E19/G19</f>
        <v>0.18182227016234859</v>
      </c>
    </row>
    <row r="20" spans="1:13" x14ac:dyDescent="0.35">
      <c r="A20" s="18" t="s">
        <v>11</v>
      </c>
      <c r="B20" s="19">
        <v>4083</v>
      </c>
      <c r="C20" s="19">
        <v>955819</v>
      </c>
      <c r="D20" s="19">
        <v>545</v>
      </c>
      <c r="E20" s="19">
        <v>214613</v>
      </c>
      <c r="F20" s="26">
        <f t="shared" si="0"/>
        <v>4628</v>
      </c>
      <c r="G20" s="26">
        <f t="shared" si="0"/>
        <v>1170432</v>
      </c>
      <c r="H20" s="122"/>
      <c r="I20" s="136"/>
      <c r="J20" s="139"/>
    </row>
    <row r="21" spans="1:13" x14ac:dyDescent="0.35">
      <c r="A21" s="18" t="s">
        <v>12</v>
      </c>
      <c r="B21" s="19">
        <v>186</v>
      </c>
      <c r="C21" s="19">
        <v>53828</v>
      </c>
      <c r="F21" s="26">
        <f t="shared" si="0"/>
        <v>186</v>
      </c>
      <c r="G21" s="26">
        <f t="shared" si="0"/>
        <v>53828</v>
      </c>
      <c r="H21" s="122"/>
      <c r="I21" s="136"/>
      <c r="J21" s="139"/>
      <c r="M21" s="19"/>
    </row>
    <row r="22" spans="1:13" x14ac:dyDescent="0.35">
      <c r="A22" s="18" t="s">
        <v>13</v>
      </c>
      <c r="B22" s="19">
        <v>21150</v>
      </c>
      <c r="C22" s="19">
        <v>3044387</v>
      </c>
      <c r="D22" s="19">
        <v>2162</v>
      </c>
      <c r="E22" s="19">
        <v>481017</v>
      </c>
      <c r="F22" s="26">
        <f t="shared" si="0"/>
        <v>23312</v>
      </c>
      <c r="G22" s="26">
        <f t="shared" si="0"/>
        <v>3525404</v>
      </c>
      <c r="H22" s="122"/>
      <c r="I22" s="136"/>
      <c r="J22" s="139"/>
    </row>
    <row r="23" spans="1:13" x14ac:dyDescent="0.35">
      <c r="A23" s="18" t="s">
        <v>14</v>
      </c>
      <c r="B23" s="19">
        <v>22319</v>
      </c>
      <c r="C23" s="19">
        <v>4943276</v>
      </c>
      <c r="D23" s="19">
        <v>2270</v>
      </c>
      <c r="E23" s="19">
        <v>928176</v>
      </c>
      <c r="F23" s="26">
        <f t="shared" si="0"/>
        <v>24589</v>
      </c>
      <c r="G23" s="26">
        <f t="shared" si="0"/>
        <v>5871452</v>
      </c>
      <c r="H23" s="122"/>
      <c r="I23" s="136"/>
      <c r="J23" s="139"/>
    </row>
    <row r="24" spans="1:13" x14ac:dyDescent="0.35">
      <c r="A24" s="18" t="s">
        <v>15</v>
      </c>
      <c r="B24" s="19">
        <v>3526</v>
      </c>
      <c r="C24" s="19">
        <v>683330.507895043</v>
      </c>
      <c r="D24" s="19">
        <v>191</v>
      </c>
      <c r="E24" s="19">
        <v>72797.279999999999</v>
      </c>
      <c r="F24" s="26">
        <f t="shared" si="0"/>
        <v>3717</v>
      </c>
      <c r="G24" s="26">
        <f t="shared" si="0"/>
        <v>756127.78789504303</v>
      </c>
      <c r="H24" s="122"/>
      <c r="I24" s="136"/>
      <c r="J24" s="139"/>
    </row>
    <row r="25" spans="1:13" x14ac:dyDescent="0.35">
      <c r="A25" s="18" t="s">
        <v>16</v>
      </c>
      <c r="B25" s="19">
        <v>49654</v>
      </c>
      <c r="C25" s="19">
        <v>9833987</v>
      </c>
      <c r="D25" s="19">
        <v>5611</v>
      </c>
      <c r="E25" s="19">
        <v>2639256</v>
      </c>
      <c r="F25" s="26">
        <f t="shared" si="0"/>
        <v>55265</v>
      </c>
      <c r="G25" s="26">
        <f t="shared" si="0"/>
        <v>12473243</v>
      </c>
      <c r="H25" s="122"/>
      <c r="I25" s="136"/>
      <c r="J25" s="139"/>
    </row>
    <row r="26" spans="1:13" ht="15" thickBot="1" x14ac:dyDescent="0.4">
      <c r="A26" s="22" t="s">
        <v>17</v>
      </c>
      <c r="B26" s="23">
        <v>1321</v>
      </c>
      <c r="C26" s="23">
        <v>242828.84</v>
      </c>
      <c r="D26" s="23">
        <v>97</v>
      </c>
      <c r="E26" s="23">
        <v>54807.239999999903</v>
      </c>
      <c r="F26" s="27">
        <f t="shared" si="0"/>
        <v>1418</v>
      </c>
      <c r="G26" s="27">
        <f t="shared" si="0"/>
        <v>297636.0799999999</v>
      </c>
      <c r="H26" s="134"/>
      <c r="I26" s="137"/>
      <c r="J26" s="140"/>
    </row>
    <row r="27" spans="1:13" x14ac:dyDescent="0.35">
      <c r="A27" s="37" t="s">
        <v>20</v>
      </c>
      <c r="B27" s="38">
        <v>17560</v>
      </c>
      <c r="C27" s="38">
        <v>19568435.469833814</v>
      </c>
      <c r="D27" s="38">
        <v>7711</v>
      </c>
      <c r="E27" s="38">
        <v>15807293.129644312</v>
      </c>
      <c r="F27" s="40">
        <f t="shared" si="0"/>
        <v>25271</v>
      </c>
      <c r="G27" s="40">
        <f t="shared" si="0"/>
        <v>35375728.599478126</v>
      </c>
      <c r="H27" s="121">
        <f>G27/G2</f>
        <v>0.11994749734961517</v>
      </c>
      <c r="I27" s="135">
        <f>F27/F2</f>
        <v>1.5312351737522623E-2</v>
      </c>
      <c r="J27" s="138">
        <f>E27/G27</f>
        <v>0.44684007242970275</v>
      </c>
    </row>
    <row r="28" spans="1:13" x14ac:dyDescent="0.35">
      <c r="A28" s="18" t="s">
        <v>11</v>
      </c>
      <c r="B28" s="19">
        <v>324</v>
      </c>
      <c r="C28" s="19">
        <v>596462</v>
      </c>
      <c r="D28" s="19">
        <v>261</v>
      </c>
      <c r="E28" s="19">
        <v>645149</v>
      </c>
      <c r="F28" s="26">
        <f t="shared" si="0"/>
        <v>585</v>
      </c>
      <c r="G28" s="26">
        <f t="shared" si="0"/>
        <v>1241611</v>
      </c>
      <c r="H28" s="122"/>
      <c r="I28" s="136"/>
      <c r="J28" s="139"/>
    </row>
    <row r="29" spans="1:13" x14ac:dyDescent="0.35">
      <c r="A29" s="18" t="s">
        <v>13</v>
      </c>
      <c r="B29" s="19">
        <v>4651</v>
      </c>
      <c r="C29" s="19">
        <v>5103339</v>
      </c>
      <c r="D29" s="19">
        <v>2138</v>
      </c>
      <c r="E29" s="19">
        <v>3354452</v>
      </c>
      <c r="F29" s="26">
        <f t="shared" si="0"/>
        <v>6789</v>
      </c>
      <c r="G29" s="26">
        <f t="shared" si="0"/>
        <v>8457791</v>
      </c>
      <c r="H29" s="122"/>
      <c r="I29" s="136"/>
      <c r="J29" s="139"/>
    </row>
    <row r="30" spans="1:13" x14ac:dyDescent="0.35">
      <c r="A30" s="18" t="s">
        <v>14</v>
      </c>
      <c r="B30" s="19">
        <v>2237</v>
      </c>
      <c r="C30" s="19">
        <v>5270805</v>
      </c>
      <c r="D30" s="19">
        <v>1603</v>
      </c>
      <c r="E30" s="19">
        <v>5284722</v>
      </c>
      <c r="F30" s="26">
        <f t="shared" si="0"/>
        <v>3840</v>
      </c>
      <c r="G30" s="26">
        <f t="shared" si="0"/>
        <v>10555527</v>
      </c>
      <c r="H30" s="122"/>
      <c r="I30" s="136"/>
      <c r="J30" s="139"/>
    </row>
    <row r="31" spans="1:13" x14ac:dyDescent="0.35">
      <c r="A31" s="18" t="s">
        <v>15</v>
      </c>
      <c r="B31" s="19">
        <v>330</v>
      </c>
      <c r="C31" s="19">
        <v>918981.83883381868</v>
      </c>
      <c r="D31" s="19">
        <v>213</v>
      </c>
      <c r="E31" s="19">
        <v>678991.54964431399</v>
      </c>
      <c r="F31" s="26">
        <f t="shared" si="0"/>
        <v>543</v>
      </c>
      <c r="G31" s="26">
        <f t="shared" si="0"/>
        <v>1597973.3884781327</v>
      </c>
      <c r="H31" s="122"/>
      <c r="I31" s="136"/>
      <c r="J31" s="139"/>
    </row>
    <row r="32" spans="1:13" x14ac:dyDescent="0.35">
      <c r="A32" s="18" t="s">
        <v>16</v>
      </c>
      <c r="B32" s="19">
        <v>9848</v>
      </c>
      <c r="C32" s="19">
        <v>7342407</v>
      </c>
      <c r="D32" s="19">
        <v>3401</v>
      </c>
      <c r="E32" s="19">
        <v>5595994</v>
      </c>
      <c r="F32" s="26">
        <f t="shared" si="0"/>
        <v>13249</v>
      </c>
      <c r="G32" s="26">
        <f t="shared" si="0"/>
        <v>12938401</v>
      </c>
      <c r="H32" s="122"/>
      <c r="I32" s="136"/>
      <c r="J32" s="139"/>
    </row>
    <row r="33" spans="1:10" ht="15" thickBot="1" x14ac:dyDescent="0.4">
      <c r="A33" s="22" t="s">
        <v>17</v>
      </c>
      <c r="B33" s="23">
        <v>170</v>
      </c>
      <c r="C33" s="23">
        <v>336440.630999999</v>
      </c>
      <c r="D33" s="23">
        <v>95</v>
      </c>
      <c r="E33" s="23">
        <v>247984.57999999891</v>
      </c>
      <c r="F33" s="27">
        <f t="shared" si="0"/>
        <v>265</v>
      </c>
      <c r="G33" s="27">
        <f t="shared" si="0"/>
        <v>584425.21099999791</v>
      </c>
      <c r="H33" s="134"/>
      <c r="I33" s="137"/>
      <c r="J33" s="140"/>
    </row>
    <row r="34" spans="1:10" x14ac:dyDescent="0.35">
      <c r="A34" s="37" t="s">
        <v>21</v>
      </c>
      <c r="B34" s="38">
        <v>5555</v>
      </c>
      <c r="C34" s="38">
        <v>27654042.580000002</v>
      </c>
      <c r="D34" s="38">
        <v>5091</v>
      </c>
      <c r="E34" s="38">
        <v>71902580.106005833</v>
      </c>
      <c r="F34" s="40">
        <f>B34+D34</f>
        <v>10646</v>
      </c>
      <c r="G34" s="40">
        <f>C34+E34</f>
        <v>99556622.686005831</v>
      </c>
      <c r="H34" s="121">
        <f>G34/G2</f>
        <v>0.33756386676775013</v>
      </c>
      <c r="I34" s="124">
        <f>F34/F2</f>
        <v>6.450686423080442E-3</v>
      </c>
      <c r="J34" s="127">
        <f>E34/G34</f>
        <v>0.72222799615030342</v>
      </c>
    </row>
    <row r="35" spans="1:10" x14ac:dyDescent="0.35">
      <c r="A35" s="18" t="s">
        <v>11</v>
      </c>
      <c r="B35" s="19">
        <v>29</v>
      </c>
      <c r="C35" s="19">
        <v>347921</v>
      </c>
      <c r="D35" s="19">
        <v>84</v>
      </c>
      <c r="E35" s="19">
        <v>4140694</v>
      </c>
      <c r="F35" s="26">
        <f>B35+D35</f>
        <v>113</v>
      </c>
      <c r="G35" s="26">
        <f>C35+E35</f>
        <v>4488615</v>
      </c>
      <c r="H35" s="122"/>
      <c r="I35" s="125"/>
      <c r="J35" s="128"/>
    </row>
    <row r="36" spans="1:10" x14ac:dyDescent="0.35">
      <c r="A36" s="18" t="s">
        <v>13</v>
      </c>
      <c r="B36" s="19">
        <v>256</v>
      </c>
      <c r="C36" s="19">
        <v>2291177</v>
      </c>
      <c r="D36" s="19">
        <v>714</v>
      </c>
      <c r="E36" s="19">
        <v>12915037</v>
      </c>
      <c r="F36" s="26">
        <f t="shared" ref="F36:G40" si="1">B36+D36</f>
        <v>970</v>
      </c>
      <c r="G36" s="26">
        <f t="shared" si="1"/>
        <v>15206214</v>
      </c>
      <c r="H36" s="122"/>
      <c r="I36" s="125"/>
      <c r="J36" s="128"/>
    </row>
    <row r="37" spans="1:10" x14ac:dyDescent="0.35">
      <c r="A37" s="18" t="s">
        <v>14</v>
      </c>
      <c r="B37" s="19">
        <v>116</v>
      </c>
      <c r="C37" s="19">
        <v>4226161</v>
      </c>
      <c r="D37" s="19">
        <v>213</v>
      </c>
      <c r="E37" s="19">
        <v>10202946</v>
      </c>
      <c r="F37" s="26">
        <f t="shared" si="1"/>
        <v>329</v>
      </c>
      <c r="G37" s="26">
        <f t="shared" si="1"/>
        <v>14429107</v>
      </c>
      <c r="H37" s="122"/>
      <c r="I37" s="125"/>
      <c r="J37" s="128"/>
    </row>
    <row r="38" spans="1:10" x14ac:dyDescent="0.35">
      <c r="A38" s="18" t="s">
        <v>15</v>
      </c>
      <c r="B38" s="19">
        <v>3</v>
      </c>
      <c r="C38" s="19">
        <v>104397.12</v>
      </c>
      <c r="D38" s="19">
        <v>14</v>
      </c>
      <c r="E38" s="19">
        <v>382481.90600583068</v>
      </c>
      <c r="F38" s="26">
        <f t="shared" si="1"/>
        <v>17</v>
      </c>
      <c r="G38" s="26">
        <f t="shared" si="1"/>
        <v>486879.02600583067</v>
      </c>
      <c r="H38" s="122"/>
      <c r="I38" s="125"/>
      <c r="J38" s="128"/>
    </row>
    <row r="39" spans="1:10" x14ac:dyDescent="0.35">
      <c r="A39" s="18" t="s">
        <v>16</v>
      </c>
      <c r="B39" s="19">
        <v>5146</v>
      </c>
      <c r="C39" s="19">
        <v>20642877</v>
      </c>
      <c r="D39" s="19">
        <v>4043</v>
      </c>
      <c r="E39" s="19">
        <v>43382999</v>
      </c>
      <c r="F39" s="26">
        <f t="shared" si="1"/>
        <v>9189</v>
      </c>
      <c r="G39" s="26">
        <f t="shared" si="1"/>
        <v>64025876</v>
      </c>
      <c r="H39" s="122"/>
      <c r="I39" s="125"/>
      <c r="J39" s="128"/>
    </row>
    <row r="40" spans="1:10" ht="15" thickBot="1" x14ac:dyDescent="0.4">
      <c r="A40" s="18" t="s">
        <v>17</v>
      </c>
      <c r="B40" s="19">
        <v>5</v>
      </c>
      <c r="C40" s="19">
        <v>41509.459999999905</v>
      </c>
      <c r="D40" s="19">
        <v>23</v>
      </c>
      <c r="E40" s="19">
        <v>878422.19999999902</v>
      </c>
      <c r="F40" s="28">
        <f t="shared" si="1"/>
        <v>28</v>
      </c>
      <c r="G40" s="28">
        <f t="shared" si="1"/>
        <v>919931.65999999898</v>
      </c>
      <c r="H40" s="123"/>
      <c r="I40" s="126"/>
      <c r="J40" s="129"/>
    </row>
    <row r="41" spans="1:10" x14ac:dyDescent="0.35">
      <c r="A41" s="37" t="s">
        <v>22</v>
      </c>
      <c r="B41" s="38">
        <v>0</v>
      </c>
      <c r="C41" s="38">
        <v>100</v>
      </c>
      <c r="D41" s="38">
        <v>0</v>
      </c>
      <c r="E41" s="38">
        <v>0</v>
      </c>
      <c r="F41" s="40">
        <f>B41+D41</f>
        <v>0</v>
      </c>
      <c r="G41" s="40">
        <f>C41+E41</f>
        <v>100</v>
      </c>
      <c r="H41" s="130">
        <f>G41/G2</f>
        <v>3.3906721387325622E-7</v>
      </c>
      <c r="I41" s="130">
        <f>F41/F2</f>
        <v>0</v>
      </c>
      <c r="J41" s="132">
        <f>F42/G41</f>
        <v>0</v>
      </c>
    </row>
    <row r="42" spans="1:10" ht="15" thickBot="1" x14ac:dyDescent="0.4">
      <c r="A42" s="22" t="s">
        <v>13</v>
      </c>
      <c r="B42" s="23">
        <v>0</v>
      </c>
      <c r="C42" s="23">
        <v>100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100</v>
      </c>
      <c r="H42" s="131"/>
      <c r="I42" s="131"/>
      <c r="J42" s="13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E383-B609-4A0F-8344-56A1809FF162}">
  <sheetPr>
    <tabColor rgb="FFFFFF0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29">
        <f>JAN!A1</f>
        <v>2019</v>
      </c>
      <c r="B1" s="150" t="s">
        <v>0</v>
      </c>
      <c r="C1" s="30" t="s">
        <v>1</v>
      </c>
      <c r="D1" s="31" t="s">
        <v>52</v>
      </c>
      <c r="E1" s="32" t="s">
        <v>3</v>
      </c>
      <c r="F1" s="33" t="s">
        <v>4</v>
      </c>
      <c r="G1" s="34" t="s">
        <v>5</v>
      </c>
      <c r="H1" s="35" t="s">
        <v>6</v>
      </c>
      <c r="I1" s="35" t="s">
        <v>7</v>
      </c>
      <c r="J1" s="36" t="s">
        <v>8</v>
      </c>
    </row>
    <row r="2" spans="1:12" ht="15" thickBot="1" x14ac:dyDescent="0.4">
      <c r="A2" s="10" t="s">
        <v>28</v>
      </c>
      <c r="B2" s="11">
        <v>1594277</v>
      </c>
      <c r="C2" s="11">
        <v>119584493.69978677</v>
      </c>
      <c r="D2" s="11">
        <v>58875</v>
      </c>
      <c r="E2" s="11">
        <v>66646238.77526971</v>
      </c>
      <c r="F2" s="12">
        <f>B2+D2</f>
        <v>1653152</v>
      </c>
      <c r="G2" s="12">
        <f>C2+E2</f>
        <v>186230732.47505647</v>
      </c>
      <c r="H2" s="13">
        <f>SUM(H3:H42)</f>
        <v>1</v>
      </c>
      <c r="I2" s="14">
        <f>SUM(I3:I42)</f>
        <v>1</v>
      </c>
      <c r="J2" s="14">
        <f>E2/G2</f>
        <v>0.35786917599218609</v>
      </c>
    </row>
    <row r="3" spans="1:12" x14ac:dyDescent="0.35">
      <c r="A3" s="37" t="s">
        <v>10</v>
      </c>
      <c r="B3" s="38">
        <v>1312272</v>
      </c>
      <c r="C3" s="38">
        <v>70384253.01813437</v>
      </c>
      <c r="D3" s="38">
        <v>27083</v>
      </c>
      <c r="E3" s="38">
        <v>1574933.348</v>
      </c>
      <c r="F3" s="39">
        <f>B3+D3</f>
        <v>1339355</v>
      </c>
      <c r="G3" s="39">
        <f>C3+E3</f>
        <v>71959186.366134375</v>
      </c>
      <c r="H3" s="121">
        <f>G3/G$2</f>
        <v>0.38639802040070109</v>
      </c>
      <c r="I3" s="141">
        <f>F3/F2</f>
        <v>0.81018260873773251</v>
      </c>
      <c r="J3" s="144">
        <f>E3/G3</f>
        <v>2.1886480761283307E-2</v>
      </c>
    </row>
    <row r="4" spans="1:12" x14ac:dyDescent="0.35">
      <c r="A4" s="18" t="s">
        <v>11</v>
      </c>
      <c r="B4" s="19">
        <v>28023</v>
      </c>
      <c r="C4" s="19">
        <v>1579895</v>
      </c>
      <c r="D4" s="19">
        <v>64</v>
      </c>
      <c r="E4" s="19">
        <v>14015</v>
      </c>
      <c r="F4" s="20">
        <f>B4+D4</f>
        <v>28087</v>
      </c>
      <c r="G4" s="20">
        <f t="shared" ref="F4:G33" si="0">C4+E4</f>
        <v>1593910</v>
      </c>
      <c r="H4" s="122"/>
      <c r="I4" s="142"/>
      <c r="J4" s="145"/>
      <c r="L4" s="19"/>
    </row>
    <row r="5" spans="1:12" x14ac:dyDescent="0.35">
      <c r="A5" s="18" t="s">
        <v>12</v>
      </c>
      <c r="B5" s="19">
        <v>1601</v>
      </c>
      <c r="C5" s="19">
        <v>54746</v>
      </c>
      <c r="D5" s="19">
        <v>0</v>
      </c>
      <c r="E5" s="19">
        <v>0</v>
      </c>
      <c r="F5" s="20">
        <f t="shared" si="0"/>
        <v>1601</v>
      </c>
      <c r="G5" s="20">
        <f t="shared" si="0"/>
        <v>54746</v>
      </c>
      <c r="H5" s="122"/>
      <c r="I5" s="142"/>
      <c r="J5" s="145"/>
      <c r="L5" s="21"/>
    </row>
    <row r="6" spans="1:12" x14ac:dyDescent="0.35">
      <c r="A6" s="18" t="s">
        <v>13</v>
      </c>
      <c r="B6" s="19">
        <v>253663</v>
      </c>
      <c r="C6" s="19">
        <v>14097998</v>
      </c>
      <c r="D6" s="19">
        <v>544</v>
      </c>
      <c r="E6" s="19">
        <v>5534.8</v>
      </c>
      <c r="F6" s="20">
        <f t="shared" si="0"/>
        <v>254207</v>
      </c>
      <c r="G6" s="20">
        <f t="shared" si="0"/>
        <v>14103532.800000001</v>
      </c>
      <c r="H6" s="122"/>
      <c r="I6" s="142"/>
      <c r="J6" s="145"/>
    </row>
    <row r="7" spans="1:12" x14ac:dyDescent="0.35">
      <c r="A7" s="18" t="s">
        <v>14</v>
      </c>
      <c r="B7" s="19">
        <v>232846</v>
      </c>
      <c r="C7" s="19">
        <v>11519507</v>
      </c>
      <c r="D7" s="19">
        <v>5359</v>
      </c>
      <c r="E7" s="19">
        <v>290363</v>
      </c>
      <c r="F7" s="20">
        <f t="shared" si="0"/>
        <v>238205</v>
      </c>
      <c r="G7" s="20">
        <f t="shared" si="0"/>
        <v>11809870</v>
      </c>
      <c r="H7" s="122"/>
      <c r="I7" s="142"/>
      <c r="J7" s="145"/>
    </row>
    <row r="8" spans="1:12" x14ac:dyDescent="0.35">
      <c r="A8" s="18" t="s">
        <v>15</v>
      </c>
      <c r="B8" s="19">
        <v>41077</v>
      </c>
      <c r="C8" s="19">
        <v>2024533.458134366</v>
      </c>
      <c r="D8" s="19">
        <v>237</v>
      </c>
      <c r="E8" s="19">
        <v>14586.288</v>
      </c>
      <c r="F8" s="20">
        <f t="shared" si="0"/>
        <v>41314</v>
      </c>
      <c r="G8" s="20">
        <f t="shared" si="0"/>
        <v>2039119.7461343659</v>
      </c>
      <c r="H8" s="122"/>
      <c r="I8" s="142"/>
      <c r="J8" s="145"/>
    </row>
    <row r="9" spans="1:12" x14ac:dyDescent="0.35">
      <c r="A9" s="18" t="s">
        <v>16</v>
      </c>
      <c r="B9" s="19">
        <v>743612</v>
      </c>
      <c r="C9" s="19">
        <v>40611425</v>
      </c>
      <c r="D9" s="19">
        <v>20871</v>
      </c>
      <c r="E9" s="19">
        <v>1249307</v>
      </c>
      <c r="F9" s="20">
        <f t="shared" si="0"/>
        <v>764483</v>
      </c>
      <c r="G9" s="20">
        <f t="shared" si="0"/>
        <v>41860732</v>
      </c>
      <c r="H9" s="122"/>
      <c r="I9" s="142"/>
      <c r="J9" s="145"/>
    </row>
    <row r="10" spans="1:12" ht="15" thickBot="1" x14ac:dyDescent="0.4">
      <c r="A10" s="22" t="s">
        <v>17</v>
      </c>
      <c r="B10" s="23">
        <v>11450</v>
      </c>
      <c r="C10" s="23">
        <v>496148.55999999901</v>
      </c>
      <c r="D10" s="23">
        <v>8</v>
      </c>
      <c r="E10" s="23">
        <v>1127.26</v>
      </c>
      <c r="F10" s="24">
        <f t="shared" si="0"/>
        <v>11458</v>
      </c>
      <c r="G10" s="24">
        <f t="shared" si="0"/>
        <v>497275.81999999902</v>
      </c>
      <c r="H10" s="134"/>
      <c r="I10" s="143"/>
      <c r="J10" s="146"/>
    </row>
    <row r="11" spans="1:12" x14ac:dyDescent="0.35">
      <c r="A11" s="37" t="s">
        <v>18</v>
      </c>
      <c r="B11" s="38">
        <v>157831</v>
      </c>
      <c r="C11" s="38">
        <v>9791131.8874527737</v>
      </c>
      <c r="D11" s="38">
        <v>8303</v>
      </c>
      <c r="E11" s="38">
        <v>514857.1</v>
      </c>
      <c r="F11" s="40">
        <f t="shared" si="0"/>
        <v>166134</v>
      </c>
      <c r="G11" s="40">
        <f t="shared" si="0"/>
        <v>10305988.987452773</v>
      </c>
      <c r="H11" s="121">
        <f>G11/G2</f>
        <v>5.5339893961020348E-2</v>
      </c>
      <c r="I11" s="135">
        <f>F11/F2</f>
        <v>0.1004952962582993</v>
      </c>
      <c r="J11" s="138">
        <f>E11/G11</f>
        <v>4.9957078415940749E-2</v>
      </c>
    </row>
    <row r="12" spans="1:12" x14ac:dyDescent="0.35">
      <c r="A12" s="18" t="s">
        <v>11</v>
      </c>
      <c r="B12" s="19">
        <v>7001</v>
      </c>
      <c r="C12" s="19">
        <v>367064</v>
      </c>
      <c r="D12" s="19">
        <v>0</v>
      </c>
      <c r="E12" s="19">
        <v>0</v>
      </c>
      <c r="F12" s="26">
        <f t="shared" si="0"/>
        <v>7001</v>
      </c>
      <c r="G12" s="26">
        <f t="shared" si="0"/>
        <v>367064</v>
      </c>
      <c r="H12" s="122"/>
      <c r="I12" s="136"/>
      <c r="J12" s="139"/>
    </row>
    <row r="13" spans="1:12" x14ac:dyDescent="0.35">
      <c r="A13" s="18" t="s">
        <v>12</v>
      </c>
      <c r="B13" s="19">
        <v>118</v>
      </c>
      <c r="C13" s="19">
        <v>3389</v>
      </c>
      <c r="D13" s="19">
        <v>0</v>
      </c>
      <c r="E13" s="19">
        <v>0</v>
      </c>
      <c r="F13" s="26">
        <f t="shared" si="0"/>
        <v>118</v>
      </c>
      <c r="G13" s="26">
        <f t="shared" si="0"/>
        <v>3389</v>
      </c>
      <c r="H13" s="122"/>
      <c r="I13" s="136"/>
      <c r="J13" s="139"/>
    </row>
    <row r="14" spans="1:12" x14ac:dyDescent="0.35">
      <c r="A14" s="18" t="s">
        <v>13</v>
      </c>
      <c r="B14" s="19">
        <v>39230</v>
      </c>
      <c r="C14" s="19">
        <v>2673340</v>
      </c>
      <c r="D14" s="19">
        <v>44</v>
      </c>
      <c r="E14" s="19">
        <v>444.1</v>
      </c>
      <c r="F14" s="26">
        <f t="shared" si="0"/>
        <v>39274</v>
      </c>
      <c r="G14" s="26">
        <f t="shared" si="0"/>
        <v>2673784.1</v>
      </c>
      <c r="H14" s="122"/>
      <c r="I14" s="136"/>
      <c r="J14" s="139"/>
    </row>
    <row r="15" spans="1:12" x14ac:dyDescent="0.35">
      <c r="A15" s="18" t="s">
        <v>14</v>
      </c>
      <c r="B15" s="19">
        <v>28664</v>
      </c>
      <c r="C15" s="19">
        <v>1436036</v>
      </c>
      <c r="D15" s="19">
        <v>2687</v>
      </c>
      <c r="E15" s="19">
        <v>144867</v>
      </c>
      <c r="F15" s="26">
        <f t="shared" si="0"/>
        <v>31351</v>
      </c>
      <c r="G15" s="26">
        <f t="shared" si="0"/>
        <v>1580903</v>
      </c>
      <c r="H15" s="122"/>
      <c r="I15" s="136"/>
      <c r="J15" s="139"/>
    </row>
    <row r="16" spans="1:12" x14ac:dyDescent="0.35">
      <c r="A16" s="18" t="s">
        <v>15</v>
      </c>
      <c r="B16" s="19">
        <v>10604</v>
      </c>
      <c r="C16" s="19">
        <v>504041.27745277446</v>
      </c>
      <c r="D16" s="19">
        <v>0</v>
      </c>
      <c r="E16" s="19">
        <v>0</v>
      </c>
      <c r="F16" s="26">
        <f t="shared" si="0"/>
        <v>10604</v>
      </c>
      <c r="G16" s="26">
        <f t="shared" si="0"/>
        <v>504041.27745277446</v>
      </c>
      <c r="H16" s="122"/>
      <c r="I16" s="136"/>
      <c r="J16" s="139"/>
    </row>
    <row r="17" spans="1:13" x14ac:dyDescent="0.35">
      <c r="A17" s="18" t="s">
        <v>16</v>
      </c>
      <c r="B17" s="19">
        <v>69354</v>
      </c>
      <c r="C17" s="19">
        <v>4650610</v>
      </c>
      <c r="D17" s="19">
        <v>5572</v>
      </c>
      <c r="E17" s="19">
        <v>369546</v>
      </c>
      <c r="F17" s="26">
        <f t="shared" si="0"/>
        <v>74926</v>
      </c>
      <c r="G17" s="26">
        <f t="shared" si="0"/>
        <v>5020156</v>
      </c>
      <c r="H17" s="122"/>
      <c r="I17" s="136"/>
      <c r="J17" s="139"/>
    </row>
    <row r="18" spans="1:13" ht="15" thickBot="1" x14ac:dyDescent="0.4">
      <c r="A18" s="22" t="s">
        <v>17</v>
      </c>
      <c r="B18" s="23">
        <v>2860</v>
      </c>
      <c r="C18" s="23">
        <v>156651.60999999999</v>
      </c>
      <c r="D18" s="23">
        <v>0</v>
      </c>
      <c r="E18" s="23">
        <v>0</v>
      </c>
      <c r="F18" s="27">
        <f t="shared" si="0"/>
        <v>2860</v>
      </c>
      <c r="G18" s="27">
        <f t="shared" si="0"/>
        <v>156651.60999999999</v>
      </c>
      <c r="H18" s="134"/>
      <c r="I18" s="137"/>
      <c r="J18" s="140"/>
    </row>
    <row r="19" spans="1:13" x14ac:dyDescent="0.35">
      <c r="A19" s="37" t="s">
        <v>19</v>
      </c>
      <c r="B19" s="38">
        <v>101351</v>
      </c>
      <c r="C19" s="38">
        <v>11117417.55538851</v>
      </c>
      <c r="D19" s="38">
        <v>10791</v>
      </c>
      <c r="E19" s="38">
        <v>2680118.3844693275</v>
      </c>
      <c r="F19" s="40">
        <f t="shared" si="0"/>
        <v>112142</v>
      </c>
      <c r="G19" s="40">
        <f t="shared" si="0"/>
        <v>13797535.939857837</v>
      </c>
      <c r="H19" s="121">
        <f>G19/G2</f>
        <v>7.4088394307882902E-2</v>
      </c>
      <c r="I19" s="135">
        <f>F19/F2</f>
        <v>6.783526257718589E-2</v>
      </c>
      <c r="J19" s="138">
        <f>E19/G19</f>
        <v>0.19424616077477252</v>
      </c>
    </row>
    <row r="20" spans="1:13" x14ac:dyDescent="0.35">
      <c r="A20" s="18" t="s">
        <v>11</v>
      </c>
      <c r="B20" s="19">
        <v>4074</v>
      </c>
      <c r="C20" s="19">
        <v>513441</v>
      </c>
      <c r="D20" s="19">
        <v>542</v>
      </c>
      <c r="E20" s="19">
        <v>125357</v>
      </c>
      <c r="F20" s="26">
        <f t="shared" si="0"/>
        <v>4616</v>
      </c>
      <c r="G20" s="26">
        <f t="shared" si="0"/>
        <v>638798</v>
      </c>
      <c r="H20" s="122"/>
      <c r="I20" s="136"/>
      <c r="J20" s="139"/>
    </row>
    <row r="21" spans="1:13" x14ac:dyDescent="0.35">
      <c r="A21" s="18" t="s">
        <v>12</v>
      </c>
      <c r="B21" s="19">
        <v>185</v>
      </c>
      <c r="C21" s="19">
        <v>28571</v>
      </c>
      <c r="D21" s="19">
        <v>0</v>
      </c>
      <c r="E21" s="19">
        <v>0</v>
      </c>
      <c r="F21" s="26">
        <f t="shared" si="0"/>
        <v>185</v>
      </c>
      <c r="G21" s="26">
        <f t="shared" si="0"/>
        <v>28571</v>
      </c>
      <c r="H21" s="122"/>
      <c r="I21" s="136"/>
      <c r="J21" s="139"/>
      <c r="M21" s="19"/>
    </row>
    <row r="22" spans="1:13" x14ac:dyDescent="0.35">
      <c r="A22" s="18" t="s">
        <v>13</v>
      </c>
      <c r="B22" s="19">
        <v>20955</v>
      </c>
      <c r="C22" s="19">
        <v>1593742</v>
      </c>
      <c r="D22" s="19">
        <v>2132</v>
      </c>
      <c r="E22" s="19">
        <v>30634.2</v>
      </c>
      <c r="F22" s="26">
        <f t="shared" si="0"/>
        <v>23087</v>
      </c>
      <c r="G22" s="26">
        <f t="shared" si="0"/>
        <v>1624376.2</v>
      </c>
      <c r="H22" s="122"/>
      <c r="I22" s="136"/>
      <c r="J22" s="139"/>
    </row>
    <row r="23" spans="1:13" x14ac:dyDescent="0.35">
      <c r="A23" s="18" t="s">
        <v>14</v>
      </c>
      <c r="B23" s="19">
        <v>22252</v>
      </c>
      <c r="C23" s="19">
        <v>2682554</v>
      </c>
      <c r="D23" s="19">
        <v>2251</v>
      </c>
      <c r="E23" s="19">
        <v>601446</v>
      </c>
      <c r="F23" s="26">
        <f t="shared" si="0"/>
        <v>24503</v>
      </c>
      <c r="G23" s="26">
        <f t="shared" si="0"/>
        <v>3284000</v>
      </c>
      <c r="H23" s="122"/>
      <c r="I23" s="136"/>
      <c r="J23" s="139"/>
    </row>
    <row r="24" spans="1:13" x14ac:dyDescent="0.35">
      <c r="A24" s="18" t="s">
        <v>15</v>
      </c>
      <c r="B24" s="19">
        <v>3503</v>
      </c>
      <c r="C24" s="19">
        <v>350192.35538850981</v>
      </c>
      <c r="D24" s="19">
        <v>192</v>
      </c>
      <c r="E24" s="19">
        <v>44047.714469328064</v>
      </c>
      <c r="F24" s="26">
        <f t="shared" si="0"/>
        <v>3695</v>
      </c>
      <c r="G24" s="26">
        <f t="shared" si="0"/>
        <v>394240.06985783787</v>
      </c>
      <c r="H24" s="122"/>
      <c r="I24" s="136"/>
      <c r="J24" s="139"/>
    </row>
    <row r="25" spans="1:13" x14ac:dyDescent="0.35">
      <c r="A25" s="18" t="s">
        <v>16</v>
      </c>
      <c r="B25" s="19">
        <v>49067</v>
      </c>
      <c r="C25" s="19">
        <v>5819497</v>
      </c>
      <c r="D25" s="19">
        <v>5579</v>
      </c>
      <c r="E25" s="19">
        <v>1841270</v>
      </c>
      <c r="F25" s="26">
        <f t="shared" si="0"/>
        <v>54646</v>
      </c>
      <c r="G25" s="26">
        <f t="shared" si="0"/>
        <v>7660767</v>
      </c>
      <c r="H25" s="122"/>
      <c r="I25" s="136"/>
      <c r="J25" s="139"/>
    </row>
    <row r="26" spans="1:13" ht="15" thickBot="1" x14ac:dyDescent="0.4">
      <c r="A26" s="22" t="s">
        <v>17</v>
      </c>
      <c r="B26" s="23">
        <v>1315</v>
      </c>
      <c r="C26" s="23">
        <v>129420.19999999991</v>
      </c>
      <c r="D26" s="23">
        <v>95</v>
      </c>
      <c r="E26" s="23">
        <v>37363.469999999899</v>
      </c>
      <c r="F26" s="27">
        <f t="shared" si="0"/>
        <v>1410</v>
      </c>
      <c r="G26" s="27">
        <f t="shared" si="0"/>
        <v>166783.66999999981</v>
      </c>
      <c r="H26" s="134"/>
      <c r="I26" s="137"/>
      <c r="J26" s="140"/>
    </row>
    <row r="27" spans="1:13" x14ac:dyDescent="0.35">
      <c r="A27" s="37" t="s">
        <v>20</v>
      </c>
      <c r="B27" s="38">
        <v>17384</v>
      </c>
      <c r="C27" s="38">
        <v>12036449.1488111</v>
      </c>
      <c r="D27" s="38">
        <v>7625</v>
      </c>
      <c r="E27" s="38">
        <v>9348036.7308140211</v>
      </c>
      <c r="F27" s="40">
        <f t="shared" si="0"/>
        <v>25009</v>
      </c>
      <c r="G27" s="40">
        <f t="shared" si="0"/>
        <v>21384485.879625119</v>
      </c>
      <c r="H27" s="121">
        <f>G27/G2</f>
        <v>0.11482791049264295</v>
      </c>
      <c r="I27" s="135">
        <f>F27/F2</f>
        <v>1.5128070498054626E-2</v>
      </c>
      <c r="J27" s="138">
        <f>E27/G27</f>
        <v>0.43714105559679217</v>
      </c>
    </row>
    <row r="28" spans="1:13" x14ac:dyDescent="0.35">
      <c r="A28" s="18" t="s">
        <v>11</v>
      </c>
      <c r="B28" s="19">
        <v>322</v>
      </c>
      <c r="C28" s="19">
        <v>378191</v>
      </c>
      <c r="D28" s="19">
        <v>261</v>
      </c>
      <c r="E28" s="19">
        <v>419940</v>
      </c>
      <c r="F28" s="26">
        <f t="shared" si="0"/>
        <v>583</v>
      </c>
      <c r="G28" s="26">
        <f t="shared" si="0"/>
        <v>798131</v>
      </c>
      <c r="H28" s="122"/>
      <c r="I28" s="136"/>
      <c r="J28" s="139"/>
    </row>
    <row r="29" spans="1:13" x14ac:dyDescent="0.35">
      <c r="A29" s="18" t="s">
        <v>13</v>
      </c>
      <c r="B29" s="19">
        <v>4671</v>
      </c>
      <c r="C29" s="19">
        <v>3226448</v>
      </c>
      <c r="D29" s="19">
        <v>2111</v>
      </c>
      <c r="E29" s="19">
        <v>223519.7</v>
      </c>
      <c r="F29" s="26">
        <f t="shared" si="0"/>
        <v>6782</v>
      </c>
      <c r="G29" s="26">
        <f t="shared" si="0"/>
        <v>3449967.7</v>
      </c>
      <c r="H29" s="122"/>
      <c r="I29" s="136"/>
      <c r="J29" s="139"/>
    </row>
    <row r="30" spans="1:13" x14ac:dyDescent="0.35">
      <c r="A30" s="18" t="s">
        <v>14</v>
      </c>
      <c r="B30" s="19">
        <v>2243</v>
      </c>
      <c r="C30" s="19">
        <v>3388371</v>
      </c>
      <c r="D30" s="19">
        <v>1589</v>
      </c>
      <c r="E30" s="19">
        <v>3743055</v>
      </c>
      <c r="F30" s="26">
        <f t="shared" si="0"/>
        <v>3832</v>
      </c>
      <c r="G30" s="26">
        <f t="shared" si="0"/>
        <v>7131426</v>
      </c>
      <c r="H30" s="122"/>
      <c r="I30" s="136"/>
      <c r="J30" s="139"/>
    </row>
    <row r="31" spans="1:13" x14ac:dyDescent="0.35">
      <c r="A31" s="18" t="s">
        <v>15</v>
      </c>
      <c r="B31" s="19">
        <v>325</v>
      </c>
      <c r="C31" s="19">
        <v>125131.40581109931</v>
      </c>
      <c r="D31" s="19">
        <v>217</v>
      </c>
      <c r="E31" s="19">
        <v>1023739.4208140206</v>
      </c>
      <c r="F31" s="26">
        <f t="shared" si="0"/>
        <v>542</v>
      </c>
      <c r="G31" s="26">
        <f t="shared" si="0"/>
        <v>1148870.8266251199</v>
      </c>
      <c r="H31" s="122"/>
      <c r="I31" s="136"/>
      <c r="J31" s="139"/>
    </row>
    <row r="32" spans="1:13" x14ac:dyDescent="0.35">
      <c r="A32" s="18" t="s">
        <v>16</v>
      </c>
      <c r="B32" s="19">
        <v>9656</v>
      </c>
      <c r="C32" s="19">
        <v>4734120</v>
      </c>
      <c r="D32" s="19">
        <v>3351</v>
      </c>
      <c r="E32" s="19">
        <v>3775893</v>
      </c>
      <c r="F32" s="26">
        <f t="shared" si="0"/>
        <v>13007</v>
      </c>
      <c r="G32" s="26">
        <f t="shared" si="0"/>
        <v>8510013</v>
      </c>
      <c r="H32" s="122"/>
      <c r="I32" s="136"/>
      <c r="J32" s="139"/>
    </row>
    <row r="33" spans="1:10" ht="15" thickBot="1" x14ac:dyDescent="0.4">
      <c r="A33" s="22" t="s">
        <v>17</v>
      </c>
      <c r="B33" s="23">
        <v>167</v>
      </c>
      <c r="C33" s="23">
        <v>184187.7429999999</v>
      </c>
      <c r="D33" s="23">
        <v>96</v>
      </c>
      <c r="E33" s="23">
        <v>161889.6099999999</v>
      </c>
      <c r="F33" s="27">
        <f t="shared" si="0"/>
        <v>263</v>
      </c>
      <c r="G33" s="27">
        <f t="shared" si="0"/>
        <v>346077.35299999977</v>
      </c>
      <c r="H33" s="134"/>
      <c r="I33" s="137"/>
      <c r="J33" s="140"/>
    </row>
    <row r="34" spans="1:10" x14ac:dyDescent="0.35">
      <c r="A34" s="37" t="s">
        <v>21</v>
      </c>
      <c r="B34" s="38">
        <v>5439</v>
      </c>
      <c r="C34" s="38">
        <v>16255142.089999998</v>
      </c>
      <c r="D34" s="38">
        <v>5073</v>
      </c>
      <c r="E34" s="38">
        <v>52528293.211986363</v>
      </c>
      <c r="F34" s="40">
        <f>B34+D34</f>
        <v>10512</v>
      </c>
      <c r="G34" s="40">
        <f>C34+E34</f>
        <v>68783435.301986367</v>
      </c>
      <c r="H34" s="121">
        <f>G34/G2</f>
        <v>0.36934524386945178</v>
      </c>
      <c r="I34" s="124">
        <f>F34/F2</f>
        <v>6.3587619287276669E-3</v>
      </c>
      <c r="J34" s="127">
        <f>E34/G34</f>
        <v>0.76367650120071018</v>
      </c>
    </row>
    <row r="35" spans="1:10" x14ac:dyDescent="0.35">
      <c r="A35" s="18" t="s">
        <v>11</v>
      </c>
      <c r="B35" s="19">
        <v>28</v>
      </c>
      <c r="C35" s="19">
        <v>274096</v>
      </c>
      <c r="D35" s="19">
        <v>87</v>
      </c>
      <c r="E35" s="19">
        <v>3331141</v>
      </c>
      <c r="F35" s="26">
        <f>B35+D35</f>
        <v>115</v>
      </c>
      <c r="G35" s="26">
        <f>C35+E35</f>
        <v>3605237</v>
      </c>
      <c r="H35" s="122"/>
      <c r="I35" s="125"/>
      <c r="J35" s="128"/>
    </row>
    <row r="36" spans="1:10" x14ac:dyDescent="0.35">
      <c r="A36" s="18" t="s">
        <v>13</v>
      </c>
      <c r="B36" s="19">
        <v>258</v>
      </c>
      <c r="C36" s="19">
        <v>1655982</v>
      </c>
      <c r="D36" s="19">
        <v>713</v>
      </c>
      <c r="E36" s="19">
        <v>1033159</v>
      </c>
      <c r="F36" s="26">
        <f t="shared" ref="F36:G40" si="1">B36+D36</f>
        <v>971</v>
      </c>
      <c r="G36" s="26">
        <f t="shared" si="1"/>
        <v>2689141</v>
      </c>
      <c r="H36" s="122"/>
      <c r="I36" s="125"/>
      <c r="J36" s="128"/>
    </row>
    <row r="37" spans="1:10" x14ac:dyDescent="0.35">
      <c r="A37" s="18" t="s">
        <v>14</v>
      </c>
      <c r="B37" s="19">
        <v>114</v>
      </c>
      <c r="C37" s="19">
        <v>2556475</v>
      </c>
      <c r="D37" s="19">
        <v>221</v>
      </c>
      <c r="E37" s="19">
        <v>14741915</v>
      </c>
      <c r="F37" s="26">
        <f t="shared" si="1"/>
        <v>335</v>
      </c>
      <c r="G37" s="26">
        <f t="shared" si="1"/>
        <v>17298390</v>
      </c>
      <c r="H37" s="122"/>
      <c r="I37" s="125"/>
      <c r="J37" s="128"/>
    </row>
    <row r="38" spans="1:10" x14ac:dyDescent="0.35">
      <c r="A38" s="18" t="s">
        <v>15</v>
      </c>
      <c r="B38" s="19">
        <v>3</v>
      </c>
      <c r="C38" s="19">
        <v>75418.559999999998</v>
      </c>
      <c r="D38" s="19">
        <v>14</v>
      </c>
      <c r="E38" s="19">
        <v>370964.16198636778</v>
      </c>
      <c r="F38" s="26">
        <f t="shared" si="1"/>
        <v>17</v>
      </c>
      <c r="G38" s="26">
        <f t="shared" si="1"/>
        <v>446382.72198636777</v>
      </c>
      <c r="H38" s="122"/>
      <c r="I38" s="125"/>
      <c r="J38" s="128"/>
    </row>
    <row r="39" spans="1:10" x14ac:dyDescent="0.35">
      <c r="A39" s="18" t="s">
        <v>16</v>
      </c>
      <c r="B39" s="19">
        <v>5031</v>
      </c>
      <c r="C39" s="19">
        <v>11659323</v>
      </c>
      <c r="D39" s="19">
        <v>4015</v>
      </c>
      <c r="E39" s="19">
        <v>32225430</v>
      </c>
      <c r="F39" s="26">
        <f t="shared" si="1"/>
        <v>9046</v>
      </c>
      <c r="G39" s="26">
        <f t="shared" si="1"/>
        <v>43884753</v>
      </c>
      <c r="H39" s="122"/>
      <c r="I39" s="125"/>
      <c r="J39" s="128"/>
    </row>
    <row r="40" spans="1:10" ht="15" thickBot="1" x14ac:dyDescent="0.4">
      <c r="A40" s="18" t="s">
        <v>17</v>
      </c>
      <c r="B40" s="19">
        <v>5</v>
      </c>
      <c r="C40" s="19">
        <v>33847.53</v>
      </c>
      <c r="D40" s="19">
        <v>23</v>
      </c>
      <c r="E40" s="19">
        <v>825684.04999999702</v>
      </c>
      <c r="F40" s="28">
        <f t="shared" si="1"/>
        <v>28</v>
      </c>
      <c r="G40" s="28">
        <f t="shared" si="1"/>
        <v>859531.57999999705</v>
      </c>
      <c r="H40" s="123"/>
      <c r="I40" s="126"/>
      <c r="J40" s="129"/>
    </row>
    <row r="41" spans="1:10" x14ac:dyDescent="0.35">
      <c r="A41" s="37" t="s">
        <v>22</v>
      </c>
      <c r="B41" s="38">
        <v>0</v>
      </c>
      <c r="C41" s="38">
        <v>100</v>
      </c>
      <c r="D41" s="38">
        <v>0</v>
      </c>
      <c r="E41" s="38">
        <v>0</v>
      </c>
      <c r="F41" s="40">
        <f>B41+D41</f>
        <v>0</v>
      </c>
      <c r="G41" s="40">
        <f>C41+E41</f>
        <v>100</v>
      </c>
      <c r="H41" s="130">
        <f>G41/G2</f>
        <v>5.3696830094030737E-7</v>
      </c>
      <c r="I41" s="130">
        <f>F41/F2</f>
        <v>0</v>
      </c>
      <c r="J41" s="132">
        <f>F42/G41</f>
        <v>0</v>
      </c>
    </row>
    <row r="42" spans="1:10" ht="15" thickBot="1" x14ac:dyDescent="0.4">
      <c r="A42" s="22" t="s">
        <v>13</v>
      </c>
      <c r="B42" s="23">
        <v>0</v>
      </c>
      <c r="C42" s="23">
        <v>100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100</v>
      </c>
      <c r="H42" s="131"/>
      <c r="I42" s="131"/>
      <c r="J42" s="13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1AA90-DBC9-48B9-8F56-ACEDFD39A952}">
  <sheetPr>
    <tabColor rgb="FFFFFF0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29">
        <f>JAN!A1</f>
        <v>2019</v>
      </c>
      <c r="B1" s="150" t="s">
        <v>0</v>
      </c>
      <c r="C1" s="30" t="s">
        <v>1</v>
      </c>
      <c r="D1" s="31" t="s">
        <v>52</v>
      </c>
      <c r="E1" s="32" t="s">
        <v>3</v>
      </c>
      <c r="F1" s="33" t="s">
        <v>4</v>
      </c>
      <c r="G1" s="34" t="s">
        <v>5</v>
      </c>
      <c r="H1" s="35" t="s">
        <v>6</v>
      </c>
      <c r="I1" s="35" t="s">
        <v>7</v>
      </c>
      <c r="J1" s="36" t="s">
        <v>8</v>
      </c>
    </row>
    <row r="2" spans="1:12" ht="15" thickBot="1" x14ac:dyDescent="0.4">
      <c r="A2" s="10" t="s">
        <v>29</v>
      </c>
      <c r="B2" s="11">
        <v>1592689</v>
      </c>
      <c r="C2" s="11">
        <v>69501381.345621228</v>
      </c>
      <c r="D2" s="11">
        <v>56493</v>
      </c>
      <c r="E2" s="11">
        <v>47734929.841591038</v>
      </c>
      <c r="F2" s="12">
        <f>B2+D2</f>
        <v>1649182</v>
      </c>
      <c r="G2" s="12">
        <f>C2+E2</f>
        <v>117236311.18721226</v>
      </c>
      <c r="H2" s="13">
        <f>SUM(H3:H42)</f>
        <v>1</v>
      </c>
      <c r="I2" s="14">
        <f>SUM(I3:I42)</f>
        <v>1.0000000000000002</v>
      </c>
      <c r="J2" s="14">
        <f>E2/G2</f>
        <v>0.40716847330145101</v>
      </c>
    </row>
    <row r="3" spans="1:12" x14ac:dyDescent="0.35">
      <c r="A3" s="37" t="s">
        <v>10</v>
      </c>
      <c r="B3" s="38">
        <v>1314444</v>
      </c>
      <c r="C3" s="38">
        <v>39132637.245974682</v>
      </c>
      <c r="D3" s="38">
        <v>26436</v>
      </c>
      <c r="E3" s="38">
        <v>947331.84</v>
      </c>
      <c r="F3" s="39">
        <f>B3+D3</f>
        <v>1340880</v>
      </c>
      <c r="G3" s="39">
        <f>C3+E3</f>
        <v>40079969.085974686</v>
      </c>
      <c r="H3" s="121">
        <f>G3/G$2</f>
        <v>0.3418733383889212</v>
      </c>
      <c r="I3" s="141">
        <f>F3/F2</f>
        <v>0.81305762493163281</v>
      </c>
      <c r="J3" s="144">
        <f>E3/G3</f>
        <v>2.3636042182764629E-2</v>
      </c>
    </row>
    <row r="4" spans="1:12" x14ac:dyDescent="0.35">
      <c r="A4" s="18" t="s">
        <v>11</v>
      </c>
      <c r="B4" s="19">
        <v>28006</v>
      </c>
      <c r="C4" s="19">
        <v>841768</v>
      </c>
      <c r="D4" s="19">
        <v>65</v>
      </c>
      <c r="E4" s="19">
        <v>7818</v>
      </c>
      <c r="F4" s="20">
        <f>B4+D4</f>
        <v>28071</v>
      </c>
      <c r="G4" s="20">
        <f t="shared" ref="F4:G33" si="0">C4+E4</f>
        <v>849586</v>
      </c>
      <c r="H4" s="122"/>
      <c r="I4" s="142"/>
      <c r="J4" s="145"/>
      <c r="L4" s="19"/>
    </row>
    <row r="5" spans="1:12" x14ac:dyDescent="0.35">
      <c r="A5" s="18" t="s">
        <v>12</v>
      </c>
      <c r="B5" s="19">
        <v>1598</v>
      </c>
      <c r="C5" s="19">
        <v>27950</v>
      </c>
      <c r="D5" s="19">
        <v>0</v>
      </c>
      <c r="E5" s="19">
        <v>0</v>
      </c>
      <c r="F5" s="20">
        <f t="shared" si="0"/>
        <v>1598</v>
      </c>
      <c r="G5" s="20">
        <f t="shared" si="0"/>
        <v>27950</v>
      </c>
      <c r="H5" s="122"/>
      <c r="I5" s="142"/>
      <c r="J5" s="145"/>
      <c r="L5" s="21"/>
    </row>
    <row r="6" spans="1:12" x14ac:dyDescent="0.35">
      <c r="A6" s="18" t="s">
        <v>13</v>
      </c>
      <c r="B6" s="19">
        <v>254159</v>
      </c>
      <c r="C6" s="19">
        <v>6924671</v>
      </c>
      <c r="D6" s="19">
        <v>257</v>
      </c>
      <c r="E6" s="19">
        <v>2323.1</v>
      </c>
      <c r="F6" s="20">
        <f t="shared" si="0"/>
        <v>254416</v>
      </c>
      <c r="G6" s="20">
        <f t="shared" si="0"/>
        <v>6926994.0999999996</v>
      </c>
      <c r="H6" s="122"/>
      <c r="I6" s="142"/>
      <c r="J6" s="145"/>
    </row>
    <row r="7" spans="1:12" x14ac:dyDescent="0.35">
      <c r="A7" s="18" t="s">
        <v>14</v>
      </c>
      <c r="B7" s="19">
        <v>232926</v>
      </c>
      <c r="C7" s="19">
        <v>6407066</v>
      </c>
      <c r="D7" s="19">
        <v>5420</v>
      </c>
      <c r="E7" s="19">
        <v>172601</v>
      </c>
      <c r="F7" s="20">
        <f t="shared" si="0"/>
        <v>238346</v>
      </c>
      <c r="G7" s="20">
        <f t="shared" si="0"/>
        <v>6579667</v>
      </c>
      <c r="H7" s="122"/>
      <c r="I7" s="142"/>
      <c r="J7" s="145"/>
    </row>
    <row r="8" spans="1:12" x14ac:dyDescent="0.35">
      <c r="A8" s="18" t="s">
        <v>15</v>
      </c>
      <c r="B8" s="19">
        <v>41970</v>
      </c>
      <c r="C8" s="19">
        <v>1277844.6859746801</v>
      </c>
      <c r="D8" s="19">
        <v>237</v>
      </c>
      <c r="E8" s="19">
        <v>8787.4799999999905</v>
      </c>
      <c r="F8" s="20">
        <f t="shared" si="0"/>
        <v>42207</v>
      </c>
      <c r="G8" s="20">
        <f t="shared" si="0"/>
        <v>1286632.1659746801</v>
      </c>
      <c r="H8" s="122"/>
      <c r="I8" s="142"/>
      <c r="J8" s="145"/>
    </row>
    <row r="9" spans="1:12" x14ac:dyDescent="0.35">
      <c r="A9" s="18" t="s">
        <v>16</v>
      </c>
      <c r="B9" s="19">
        <v>744335</v>
      </c>
      <c r="C9" s="19">
        <v>23157189</v>
      </c>
      <c r="D9" s="19">
        <v>20449</v>
      </c>
      <c r="E9" s="19">
        <v>754675</v>
      </c>
      <c r="F9" s="20">
        <f t="shared" si="0"/>
        <v>764784</v>
      </c>
      <c r="G9" s="20">
        <f t="shared" si="0"/>
        <v>23911864</v>
      </c>
      <c r="H9" s="122"/>
      <c r="I9" s="142"/>
      <c r="J9" s="145"/>
    </row>
    <row r="10" spans="1:12" ht="15" thickBot="1" x14ac:dyDescent="0.4">
      <c r="A10" s="22" t="s">
        <v>17</v>
      </c>
      <c r="B10" s="23">
        <v>11450</v>
      </c>
      <c r="C10" s="23">
        <v>496148.55999999901</v>
      </c>
      <c r="D10" s="23">
        <v>8</v>
      </c>
      <c r="E10" s="23">
        <v>1127.26</v>
      </c>
      <c r="F10" s="24">
        <f t="shared" si="0"/>
        <v>11458</v>
      </c>
      <c r="G10" s="24">
        <f t="shared" si="0"/>
        <v>497275.81999999902</v>
      </c>
      <c r="H10" s="134"/>
      <c r="I10" s="143"/>
      <c r="J10" s="146"/>
    </row>
    <row r="11" spans="1:12" x14ac:dyDescent="0.35">
      <c r="A11" s="37" t="s">
        <v>18</v>
      </c>
      <c r="B11" s="38">
        <v>154340</v>
      </c>
      <c r="C11" s="38">
        <v>5372906.7088666009</v>
      </c>
      <c r="D11" s="38">
        <v>7805</v>
      </c>
      <c r="E11" s="38">
        <v>289993.8</v>
      </c>
      <c r="F11" s="40">
        <f t="shared" si="0"/>
        <v>162145</v>
      </c>
      <c r="G11" s="40">
        <f t="shared" si="0"/>
        <v>5662900.5088666007</v>
      </c>
      <c r="H11" s="121">
        <f>G11/G2</f>
        <v>4.8303298282932422E-2</v>
      </c>
      <c r="I11" s="135">
        <f>F11/F2</f>
        <v>9.8318439080707892E-2</v>
      </c>
      <c r="J11" s="138">
        <f>E11/G11</f>
        <v>5.1209411068752944E-2</v>
      </c>
    </row>
    <row r="12" spans="1:12" x14ac:dyDescent="0.35">
      <c r="A12" s="18" t="s">
        <v>11</v>
      </c>
      <c r="B12" s="19">
        <v>6851</v>
      </c>
      <c r="C12" s="19">
        <v>196904</v>
      </c>
      <c r="D12" s="19">
        <v>0</v>
      </c>
      <c r="E12" s="19">
        <v>0</v>
      </c>
      <c r="F12" s="26">
        <f t="shared" si="0"/>
        <v>6851</v>
      </c>
      <c r="G12" s="26">
        <f t="shared" si="0"/>
        <v>196904</v>
      </c>
      <c r="H12" s="122"/>
      <c r="I12" s="136"/>
      <c r="J12" s="139"/>
    </row>
    <row r="13" spans="1:12" x14ac:dyDescent="0.35">
      <c r="A13" s="18" t="s">
        <v>12</v>
      </c>
      <c r="B13" s="19">
        <v>117</v>
      </c>
      <c r="C13" s="19">
        <v>1617</v>
      </c>
      <c r="D13" s="19">
        <v>0</v>
      </c>
      <c r="E13" s="19">
        <v>0</v>
      </c>
      <c r="F13" s="26">
        <f t="shared" si="0"/>
        <v>117</v>
      </c>
      <c r="G13" s="26">
        <f t="shared" si="0"/>
        <v>1617</v>
      </c>
      <c r="H13" s="122"/>
      <c r="I13" s="136"/>
      <c r="J13" s="139"/>
    </row>
    <row r="14" spans="1:12" x14ac:dyDescent="0.35">
      <c r="A14" s="18" t="s">
        <v>13</v>
      </c>
      <c r="B14" s="19">
        <v>38719</v>
      </c>
      <c r="C14" s="19">
        <v>1465423</v>
      </c>
      <c r="D14" s="19">
        <v>2</v>
      </c>
      <c r="E14" s="19">
        <v>268.8</v>
      </c>
      <c r="F14" s="26">
        <f t="shared" si="0"/>
        <v>38721</v>
      </c>
      <c r="G14" s="26">
        <f t="shared" si="0"/>
        <v>1465691.8</v>
      </c>
      <c r="H14" s="122"/>
      <c r="I14" s="136"/>
      <c r="J14" s="139"/>
    </row>
    <row r="15" spans="1:12" x14ac:dyDescent="0.35">
      <c r="A15" s="18" t="s">
        <v>14</v>
      </c>
      <c r="B15" s="19">
        <v>28385</v>
      </c>
      <c r="C15" s="19">
        <v>817153</v>
      </c>
      <c r="D15" s="19">
        <v>2748</v>
      </c>
      <c r="E15" s="19">
        <v>88357</v>
      </c>
      <c r="F15" s="26">
        <f t="shared" si="0"/>
        <v>31133</v>
      </c>
      <c r="G15" s="26">
        <f t="shared" si="0"/>
        <v>905510</v>
      </c>
      <c r="H15" s="122"/>
      <c r="I15" s="136"/>
      <c r="J15" s="139"/>
    </row>
    <row r="16" spans="1:12" x14ac:dyDescent="0.35">
      <c r="A16" s="18" t="s">
        <v>15</v>
      </c>
      <c r="B16" s="19">
        <v>9763</v>
      </c>
      <c r="C16" s="19">
        <v>293666.09886660095</v>
      </c>
      <c r="D16" s="19">
        <v>0</v>
      </c>
      <c r="E16" s="19">
        <v>0</v>
      </c>
      <c r="F16" s="26">
        <f t="shared" si="0"/>
        <v>9763</v>
      </c>
      <c r="G16" s="26">
        <f t="shared" si="0"/>
        <v>293666.09886660095</v>
      </c>
      <c r="H16" s="122"/>
      <c r="I16" s="136"/>
      <c r="J16" s="139"/>
    </row>
    <row r="17" spans="1:13" x14ac:dyDescent="0.35">
      <c r="A17" s="18" t="s">
        <v>16</v>
      </c>
      <c r="B17" s="19">
        <v>67645</v>
      </c>
      <c r="C17" s="19">
        <v>2441492</v>
      </c>
      <c r="D17" s="19">
        <v>5055</v>
      </c>
      <c r="E17" s="19">
        <v>201368</v>
      </c>
      <c r="F17" s="26">
        <f t="shared" si="0"/>
        <v>72700</v>
      </c>
      <c r="G17" s="26">
        <f t="shared" si="0"/>
        <v>2642860</v>
      </c>
      <c r="H17" s="122"/>
      <c r="I17" s="136"/>
      <c r="J17" s="139"/>
    </row>
    <row r="18" spans="1:13" ht="15" thickBot="1" x14ac:dyDescent="0.4">
      <c r="A18" s="22" t="s">
        <v>17</v>
      </c>
      <c r="B18" s="23">
        <v>2860</v>
      </c>
      <c r="C18" s="23">
        <v>156651.60999999999</v>
      </c>
      <c r="D18" s="23">
        <v>0</v>
      </c>
      <c r="E18" s="23">
        <v>0</v>
      </c>
      <c r="F18" s="27">
        <f t="shared" si="0"/>
        <v>2860</v>
      </c>
      <c r="G18" s="27">
        <f t="shared" si="0"/>
        <v>156651.60999999999</v>
      </c>
      <c r="H18" s="134"/>
      <c r="I18" s="137"/>
      <c r="J18" s="140"/>
    </row>
    <row r="19" spans="1:13" x14ac:dyDescent="0.35">
      <c r="A19" s="37" t="s">
        <v>19</v>
      </c>
      <c r="B19" s="38">
        <v>101017</v>
      </c>
      <c r="C19" s="38">
        <v>6586244.5094995126</v>
      </c>
      <c r="D19" s="38">
        <v>10130</v>
      </c>
      <c r="E19" s="38">
        <v>1720111.97</v>
      </c>
      <c r="F19" s="40">
        <f t="shared" si="0"/>
        <v>111147</v>
      </c>
      <c r="G19" s="40">
        <f t="shared" si="0"/>
        <v>8306356.4794995124</v>
      </c>
      <c r="H19" s="121">
        <f>G19/G2</f>
        <v>7.0851397450020948E-2</v>
      </c>
      <c r="I19" s="135">
        <f>F19/F2</f>
        <v>6.7395229877599924E-2</v>
      </c>
      <c r="J19" s="138">
        <f>E19/G19</f>
        <v>0.207083812769813</v>
      </c>
    </row>
    <row r="20" spans="1:13" x14ac:dyDescent="0.35">
      <c r="A20" s="18" t="s">
        <v>11</v>
      </c>
      <c r="B20" s="19">
        <v>4067</v>
      </c>
      <c r="C20" s="19">
        <v>293918</v>
      </c>
      <c r="D20" s="19">
        <v>545</v>
      </c>
      <c r="E20" s="19">
        <v>69884</v>
      </c>
      <c r="F20" s="26">
        <f t="shared" si="0"/>
        <v>4612</v>
      </c>
      <c r="G20" s="26">
        <f t="shared" si="0"/>
        <v>363802</v>
      </c>
      <c r="H20" s="122"/>
      <c r="I20" s="136"/>
      <c r="J20" s="139"/>
    </row>
    <row r="21" spans="1:13" x14ac:dyDescent="0.35">
      <c r="A21" s="18" t="s">
        <v>12</v>
      </c>
      <c r="B21" s="19">
        <v>183</v>
      </c>
      <c r="C21" s="19">
        <v>15272</v>
      </c>
      <c r="D21" s="19">
        <v>0</v>
      </c>
      <c r="E21" s="19">
        <v>0</v>
      </c>
      <c r="F21" s="26">
        <f t="shared" si="0"/>
        <v>183</v>
      </c>
      <c r="G21" s="26">
        <f t="shared" si="0"/>
        <v>15272</v>
      </c>
      <c r="H21" s="122"/>
      <c r="I21" s="136"/>
      <c r="J21" s="139"/>
      <c r="M21" s="19"/>
    </row>
    <row r="22" spans="1:13" x14ac:dyDescent="0.35">
      <c r="A22" s="18" t="s">
        <v>13</v>
      </c>
      <c r="B22" s="19">
        <v>20901</v>
      </c>
      <c r="C22" s="19">
        <v>671714</v>
      </c>
      <c r="D22" s="19">
        <v>1999</v>
      </c>
      <c r="E22" s="19">
        <v>15880.1</v>
      </c>
      <c r="F22" s="26">
        <f t="shared" si="0"/>
        <v>22900</v>
      </c>
      <c r="G22" s="26">
        <f t="shared" si="0"/>
        <v>687594.1</v>
      </c>
      <c r="H22" s="122"/>
      <c r="I22" s="136"/>
      <c r="J22" s="139"/>
    </row>
    <row r="23" spans="1:13" x14ac:dyDescent="0.35">
      <c r="A23" s="18" t="s">
        <v>14</v>
      </c>
      <c r="B23" s="19">
        <v>22146</v>
      </c>
      <c r="C23" s="19">
        <v>1543693</v>
      </c>
      <c r="D23" s="19">
        <v>2247</v>
      </c>
      <c r="E23" s="19">
        <v>385861</v>
      </c>
      <c r="F23" s="26">
        <f t="shared" si="0"/>
        <v>24393</v>
      </c>
      <c r="G23" s="26">
        <f t="shared" si="0"/>
        <v>1929554</v>
      </c>
      <c r="H23" s="122"/>
      <c r="I23" s="136"/>
      <c r="J23" s="139"/>
    </row>
    <row r="24" spans="1:13" x14ac:dyDescent="0.35">
      <c r="A24" s="18" t="s">
        <v>15</v>
      </c>
      <c r="B24" s="19">
        <v>3480</v>
      </c>
      <c r="C24" s="19">
        <v>228201.3094995126</v>
      </c>
      <c r="D24" s="19">
        <v>193</v>
      </c>
      <c r="E24" s="19">
        <v>27038.400000000001</v>
      </c>
      <c r="F24" s="26">
        <f t="shared" si="0"/>
        <v>3673</v>
      </c>
      <c r="G24" s="26">
        <f t="shared" si="0"/>
        <v>255239.7094995126</v>
      </c>
      <c r="H24" s="122"/>
      <c r="I24" s="136"/>
      <c r="J24" s="139"/>
    </row>
    <row r="25" spans="1:13" x14ac:dyDescent="0.35">
      <c r="A25" s="18" t="s">
        <v>16</v>
      </c>
      <c r="B25" s="19">
        <v>48925</v>
      </c>
      <c r="C25" s="19">
        <v>3704026</v>
      </c>
      <c r="D25" s="19">
        <v>5051</v>
      </c>
      <c r="E25" s="19">
        <v>1184085</v>
      </c>
      <c r="F25" s="26">
        <f t="shared" si="0"/>
        <v>53976</v>
      </c>
      <c r="G25" s="26">
        <f t="shared" si="0"/>
        <v>4888111</v>
      </c>
      <c r="H25" s="122"/>
      <c r="I25" s="136"/>
      <c r="J25" s="139"/>
    </row>
    <row r="26" spans="1:13" ht="15" thickBot="1" x14ac:dyDescent="0.4">
      <c r="A26" s="22" t="s">
        <v>17</v>
      </c>
      <c r="B26" s="23">
        <v>1315</v>
      </c>
      <c r="C26" s="23">
        <v>129420.19999999991</v>
      </c>
      <c r="D26" s="23">
        <v>95</v>
      </c>
      <c r="E26" s="23">
        <v>37363.469999999899</v>
      </c>
      <c r="F26" s="27">
        <f t="shared" si="0"/>
        <v>1410</v>
      </c>
      <c r="G26" s="27">
        <f t="shared" si="0"/>
        <v>166783.66999999981</v>
      </c>
      <c r="H26" s="134"/>
      <c r="I26" s="137"/>
      <c r="J26" s="140"/>
    </row>
    <row r="27" spans="1:13" x14ac:dyDescent="0.35">
      <c r="A27" s="37" t="s">
        <v>20</v>
      </c>
      <c r="B27" s="38">
        <v>17482</v>
      </c>
      <c r="C27" s="38">
        <v>7705371.2312804274</v>
      </c>
      <c r="D27" s="38">
        <v>7299</v>
      </c>
      <c r="E27" s="38">
        <v>4746243.5871489784</v>
      </c>
      <c r="F27" s="40">
        <f t="shared" si="0"/>
        <v>24781</v>
      </c>
      <c r="G27" s="40">
        <f t="shared" si="0"/>
        <v>12451614.818429407</v>
      </c>
      <c r="H27" s="121">
        <f>G27/G2</f>
        <v>0.1062095411595276</v>
      </c>
      <c r="I27" s="135">
        <f>F27/F2</f>
        <v>1.5026237249739567E-2</v>
      </c>
      <c r="J27" s="138">
        <f>E27/G27</f>
        <v>0.38117494448383921</v>
      </c>
    </row>
    <row r="28" spans="1:13" x14ac:dyDescent="0.35">
      <c r="A28" s="18" t="s">
        <v>11</v>
      </c>
      <c r="B28" s="19">
        <v>320</v>
      </c>
      <c r="C28" s="19">
        <v>224224</v>
      </c>
      <c r="D28" s="19">
        <v>264</v>
      </c>
      <c r="E28" s="19">
        <v>221277</v>
      </c>
      <c r="F28" s="26">
        <f t="shared" si="0"/>
        <v>584</v>
      </c>
      <c r="G28" s="26">
        <f t="shared" si="0"/>
        <v>445501</v>
      </c>
      <c r="H28" s="122"/>
      <c r="I28" s="136"/>
      <c r="J28" s="139"/>
    </row>
    <row r="29" spans="1:13" x14ac:dyDescent="0.35">
      <c r="A29" s="18" t="s">
        <v>13</v>
      </c>
      <c r="B29" s="19">
        <v>4736</v>
      </c>
      <c r="C29" s="19">
        <v>1860545</v>
      </c>
      <c r="D29" s="19">
        <v>2032</v>
      </c>
      <c r="E29" s="19">
        <v>120965.6999999999</v>
      </c>
      <c r="F29" s="26">
        <f t="shared" si="0"/>
        <v>6768</v>
      </c>
      <c r="G29" s="26">
        <f t="shared" si="0"/>
        <v>1981510.7</v>
      </c>
      <c r="H29" s="122"/>
      <c r="I29" s="136"/>
      <c r="J29" s="139"/>
    </row>
    <row r="30" spans="1:13" x14ac:dyDescent="0.35">
      <c r="A30" s="18" t="s">
        <v>14</v>
      </c>
      <c r="B30" s="19">
        <v>2247</v>
      </c>
      <c r="C30" s="19">
        <v>2310769</v>
      </c>
      <c r="D30" s="19">
        <v>1587</v>
      </c>
      <c r="E30" s="19">
        <v>2280799</v>
      </c>
      <c r="F30" s="26">
        <f t="shared" si="0"/>
        <v>3834</v>
      </c>
      <c r="G30" s="26">
        <f t="shared" si="0"/>
        <v>4591568</v>
      </c>
      <c r="H30" s="122"/>
      <c r="I30" s="136"/>
      <c r="J30" s="139"/>
    </row>
    <row r="31" spans="1:13" x14ac:dyDescent="0.35">
      <c r="A31" s="18" t="s">
        <v>15</v>
      </c>
      <c r="B31" s="19">
        <v>321</v>
      </c>
      <c r="C31" s="19">
        <v>247687.48828042793</v>
      </c>
      <c r="D31" s="19">
        <v>220</v>
      </c>
      <c r="E31" s="19">
        <v>-368841.72285102203</v>
      </c>
      <c r="F31" s="26">
        <f t="shared" si="0"/>
        <v>541</v>
      </c>
      <c r="G31" s="26">
        <f t="shared" si="0"/>
        <v>-121154.2345705941</v>
      </c>
      <c r="H31" s="122"/>
      <c r="I31" s="136"/>
      <c r="J31" s="139"/>
    </row>
    <row r="32" spans="1:13" x14ac:dyDescent="0.35">
      <c r="A32" s="18" t="s">
        <v>16</v>
      </c>
      <c r="B32" s="19">
        <v>9691</v>
      </c>
      <c r="C32" s="19">
        <v>2877958</v>
      </c>
      <c r="D32" s="19">
        <v>3100</v>
      </c>
      <c r="E32" s="19">
        <v>2330154</v>
      </c>
      <c r="F32" s="26">
        <f t="shared" si="0"/>
        <v>12791</v>
      </c>
      <c r="G32" s="26">
        <f t="shared" si="0"/>
        <v>5208112</v>
      </c>
      <c r="H32" s="122"/>
      <c r="I32" s="136"/>
      <c r="J32" s="139"/>
    </row>
    <row r="33" spans="1:10" ht="15" thickBot="1" x14ac:dyDescent="0.4">
      <c r="A33" s="22" t="s">
        <v>17</v>
      </c>
      <c r="B33" s="23">
        <v>167</v>
      </c>
      <c r="C33" s="23">
        <v>184187.7429999999</v>
      </c>
      <c r="D33" s="23">
        <v>96</v>
      </c>
      <c r="E33" s="23">
        <v>161889.6099999999</v>
      </c>
      <c r="F33" s="27">
        <f t="shared" si="0"/>
        <v>263</v>
      </c>
      <c r="G33" s="27">
        <f t="shared" si="0"/>
        <v>346077.35299999977</v>
      </c>
      <c r="H33" s="134"/>
      <c r="I33" s="137"/>
      <c r="J33" s="140"/>
    </row>
    <row r="34" spans="1:10" x14ac:dyDescent="0.35">
      <c r="A34" s="37" t="s">
        <v>21</v>
      </c>
      <c r="B34" s="38">
        <v>5406</v>
      </c>
      <c r="C34" s="38">
        <v>10704121.65</v>
      </c>
      <c r="D34" s="38">
        <v>4823</v>
      </c>
      <c r="E34" s="38">
        <v>40031248.644442059</v>
      </c>
      <c r="F34" s="40">
        <f>B34+D34</f>
        <v>10229</v>
      </c>
      <c r="G34" s="40">
        <f>C34+E34</f>
        <v>50735370.294442058</v>
      </c>
      <c r="H34" s="121">
        <f>G34/G2</f>
        <v>0.43276157174054874</v>
      </c>
      <c r="I34" s="124">
        <f>F34/F2</f>
        <v>6.2024688603198432E-3</v>
      </c>
      <c r="J34" s="127">
        <f>E34/G34</f>
        <v>0.78902052773284659</v>
      </c>
    </row>
    <row r="35" spans="1:10" x14ac:dyDescent="0.35">
      <c r="A35" s="18" t="s">
        <v>11</v>
      </c>
      <c r="B35" s="19">
        <v>28</v>
      </c>
      <c r="C35" s="19">
        <v>198151</v>
      </c>
      <c r="D35" s="19">
        <v>87</v>
      </c>
      <c r="E35" s="19">
        <v>2884284</v>
      </c>
      <c r="F35" s="26">
        <f>B35+D35</f>
        <v>115</v>
      </c>
      <c r="G35" s="26">
        <f>C35+E35</f>
        <v>3082435</v>
      </c>
      <c r="H35" s="122"/>
      <c r="I35" s="125"/>
      <c r="J35" s="128"/>
    </row>
    <row r="36" spans="1:10" x14ac:dyDescent="0.35">
      <c r="A36" s="18" t="s">
        <v>13</v>
      </c>
      <c r="B36" s="19">
        <v>259</v>
      </c>
      <c r="C36" s="19">
        <v>1170639</v>
      </c>
      <c r="D36" s="19">
        <v>711</v>
      </c>
      <c r="E36" s="19">
        <v>796393.89999999886</v>
      </c>
      <c r="F36" s="26">
        <f t="shared" ref="F36:G40" si="1">B36+D36</f>
        <v>970</v>
      </c>
      <c r="G36" s="26">
        <f t="shared" si="1"/>
        <v>1967032.899999999</v>
      </c>
      <c r="H36" s="122"/>
      <c r="I36" s="125"/>
      <c r="J36" s="128"/>
    </row>
    <row r="37" spans="1:10" x14ac:dyDescent="0.35">
      <c r="A37" s="18" t="s">
        <v>14</v>
      </c>
      <c r="B37" s="19">
        <v>109</v>
      </c>
      <c r="C37" s="19">
        <v>2804116</v>
      </c>
      <c r="D37" s="19">
        <v>217</v>
      </c>
      <c r="E37" s="19">
        <v>6980827</v>
      </c>
      <c r="F37" s="26">
        <f t="shared" si="1"/>
        <v>326</v>
      </c>
      <c r="G37" s="26">
        <f t="shared" si="1"/>
        <v>9784943</v>
      </c>
      <c r="H37" s="122"/>
      <c r="I37" s="125"/>
      <c r="J37" s="128"/>
    </row>
    <row r="38" spans="1:10" x14ac:dyDescent="0.35">
      <c r="A38" s="18" t="s">
        <v>15</v>
      </c>
      <c r="B38" s="19">
        <v>3</v>
      </c>
      <c r="C38" s="19">
        <v>67245.119999999893</v>
      </c>
      <c r="D38" s="19">
        <v>14</v>
      </c>
      <c r="E38" s="19">
        <v>315985.69444206363</v>
      </c>
      <c r="F38" s="26">
        <f t="shared" si="1"/>
        <v>17</v>
      </c>
      <c r="G38" s="26">
        <f t="shared" si="1"/>
        <v>383230.81444206351</v>
      </c>
      <c r="H38" s="122"/>
      <c r="I38" s="125"/>
      <c r="J38" s="128"/>
    </row>
    <row r="39" spans="1:10" x14ac:dyDescent="0.35">
      <c r="A39" s="18" t="s">
        <v>16</v>
      </c>
      <c r="B39" s="19">
        <v>5002</v>
      </c>
      <c r="C39" s="19">
        <v>6430123</v>
      </c>
      <c r="D39" s="19">
        <v>3771</v>
      </c>
      <c r="E39" s="19">
        <v>28228074</v>
      </c>
      <c r="F39" s="26">
        <f t="shared" si="1"/>
        <v>8773</v>
      </c>
      <c r="G39" s="26">
        <f t="shared" si="1"/>
        <v>34658197</v>
      </c>
      <c r="H39" s="122"/>
      <c r="I39" s="125"/>
      <c r="J39" s="128"/>
    </row>
    <row r="40" spans="1:10" ht="15" thickBot="1" x14ac:dyDescent="0.4">
      <c r="A40" s="18" t="s">
        <v>17</v>
      </c>
      <c r="B40" s="19">
        <v>5</v>
      </c>
      <c r="C40" s="19">
        <v>33847.53</v>
      </c>
      <c r="D40" s="19">
        <v>23</v>
      </c>
      <c r="E40" s="19">
        <v>825684.04999999702</v>
      </c>
      <c r="F40" s="28">
        <f t="shared" si="1"/>
        <v>28</v>
      </c>
      <c r="G40" s="28">
        <f t="shared" si="1"/>
        <v>859531.57999999705</v>
      </c>
      <c r="H40" s="123"/>
      <c r="I40" s="126"/>
      <c r="J40" s="129"/>
    </row>
    <row r="41" spans="1:10" x14ac:dyDescent="0.35">
      <c r="A41" s="37" t="s">
        <v>22</v>
      </c>
      <c r="B41" s="38">
        <v>0</v>
      </c>
      <c r="C41" s="38">
        <v>100</v>
      </c>
      <c r="D41" s="38">
        <v>0</v>
      </c>
      <c r="E41" s="38">
        <v>0</v>
      </c>
      <c r="F41" s="40">
        <f>B41+D41</f>
        <v>0</v>
      </c>
      <c r="G41" s="40">
        <f>C41+E41</f>
        <v>100</v>
      </c>
      <c r="H41" s="130">
        <f>G41/G2</f>
        <v>8.5297804909873061E-7</v>
      </c>
      <c r="I41" s="130">
        <f>F41/F2</f>
        <v>0</v>
      </c>
      <c r="J41" s="132">
        <f>F42/G41</f>
        <v>0</v>
      </c>
    </row>
    <row r="42" spans="1:10" ht="15" thickBot="1" x14ac:dyDescent="0.4">
      <c r="A42" s="22" t="s">
        <v>13</v>
      </c>
      <c r="B42" s="23">
        <v>0</v>
      </c>
      <c r="C42" s="23">
        <v>100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100</v>
      </c>
      <c r="H42" s="131"/>
      <c r="I42" s="131"/>
      <c r="J42" s="13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09BCD-BB6F-4C07-83DB-32CC4B213F8E}">
  <sheetPr>
    <tabColor rgb="FFFF0000"/>
  </sheetPr>
  <dimension ref="A1:M42"/>
  <sheetViews>
    <sheetView zoomScaleNormal="100" workbookViewId="0">
      <selection activeCell="J1" sqref="J1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41">
        <f>JAN!A1</f>
        <v>2019</v>
      </c>
      <c r="B1" s="42" t="s">
        <v>0</v>
      </c>
      <c r="C1" s="43" t="s">
        <v>1</v>
      </c>
      <c r="D1" s="44" t="s">
        <v>52</v>
      </c>
      <c r="E1" s="45" t="s">
        <v>3</v>
      </c>
      <c r="F1" s="46" t="s">
        <v>4</v>
      </c>
      <c r="G1" s="47" t="s">
        <v>5</v>
      </c>
      <c r="H1" s="48" t="s">
        <v>6</v>
      </c>
      <c r="I1" s="48" t="s">
        <v>7</v>
      </c>
      <c r="J1" s="49" t="s">
        <v>8</v>
      </c>
    </row>
    <row r="2" spans="1:12" ht="15" thickBot="1" x14ac:dyDescent="0.4">
      <c r="A2" s="10" t="s">
        <v>30</v>
      </c>
      <c r="B2" s="11">
        <v>1604855</v>
      </c>
      <c r="C2" s="11">
        <v>43728317.370343722</v>
      </c>
      <c r="D2" s="11">
        <v>56440</v>
      </c>
      <c r="E2" s="11">
        <v>25108375.981051601</v>
      </c>
      <c r="F2" s="12">
        <f>B2+D2</f>
        <v>1661295</v>
      </c>
      <c r="G2" s="12">
        <f>C2+E2</f>
        <v>68836693.351395324</v>
      </c>
      <c r="H2" s="13">
        <f>SUM(H3:H42)</f>
        <v>0.99999999999999989</v>
      </c>
      <c r="I2" s="14">
        <f>SUM(I3:I42)</f>
        <v>1</v>
      </c>
      <c r="J2" s="14">
        <f>E2/G2</f>
        <v>0.3647527903886838</v>
      </c>
    </row>
    <row r="3" spans="1:12" x14ac:dyDescent="0.35">
      <c r="A3" s="50" t="s">
        <v>10</v>
      </c>
      <c r="B3" s="51">
        <v>1322500</v>
      </c>
      <c r="C3" s="51">
        <v>23301229.216523856</v>
      </c>
      <c r="D3" s="51">
        <v>26273</v>
      </c>
      <c r="E3" s="51">
        <v>522961.21303992206</v>
      </c>
      <c r="F3" s="52">
        <f>B3+D3</f>
        <v>1348773</v>
      </c>
      <c r="G3" s="52">
        <f>C3+E3</f>
        <v>23824190.429563779</v>
      </c>
      <c r="H3" s="121">
        <f>G3/G$2</f>
        <v>0.3460972523468962</v>
      </c>
      <c r="I3" s="141">
        <f>F3/F2</f>
        <v>0.81188049082191904</v>
      </c>
      <c r="J3" s="144">
        <f>E3/G3</f>
        <v>2.1950849267514751E-2</v>
      </c>
    </row>
    <row r="4" spans="1:12" x14ac:dyDescent="0.35">
      <c r="A4" s="18" t="s">
        <v>11</v>
      </c>
      <c r="B4" s="19">
        <v>28165</v>
      </c>
      <c r="C4" s="19">
        <v>458332</v>
      </c>
      <c r="D4" s="19">
        <v>65</v>
      </c>
      <c r="E4" s="19">
        <v>3386</v>
      </c>
      <c r="F4" s="20">
        <f>B4+D4</f>
        <v>28230</v>
      </c>
      <c r="G4" s="20">
        <f t="shared" ref="F4:G33" si="0">C4+E4</f>
        <v>461718</v>
      </c>
      <c r="H4" s="122"/>
      <c r="I4" s="142"/>
      <c r="J4" s="145"/>
      <c r="L4" s="19"/>
    </row>
    <row r="5" spans="1:12" x14ac:dyDescent="0.35">
      <c r="A5" s="18" t="s">
        <v>12</v>
      </c>
      <c r="B5" s="19">
        <v>1596</v>
      </c>
      <c r="C5" s="19">
        <v>23918</v>
      </c>
      <c r="D5" s="19">
        <v>0</v>
      </c>
      <c r="E5" s="19">
        <v>0</v>
      </c>
      <c r="F5" s="20">
        <f t="shared" si="0"/>
        <v>1596</v>
      </c>
      <c r="G5" s="20">
        <f t="shared" si="0"/>
        <v>23918</v>
      </c>
      <c r="H5" s="122"/>
      <c r="I5" s="142"/>
      <c r="J5" s="145"/>
      <c r="L5" s="21"/>
    </row>
    <row r="6" spans="1:12" x14ac:dyDescent="0.35">
      <c r="A6" s="18" t="s">
        <v>13</v>
      </c>
      <c r="B6" s="19">
        <v>252679</v>
      </c>
      <c r="C6" s="19">
        <v>4519263</v>
      </c>
      <c r="D6" s="19">
        <v>257</v>
      </c>
      <c r="E6" s="19">
        <v>827.5</v>
      </c>
      <c r="F6" s="20">
        <f t="shared" si="0"/>
        <v>252936</v>
      </c>
      <c r="G6" s="20">
        <f t="shared" si="0"/>
        <v>4520090.5</v>
      </c>
      <c r="H6" s="122"/>
      <c r="I6" s="142"/>
      <c r="J6" s="145"/>
    </row>
    <row r="7" spans="1:12" x14ac:dyDescent="0.35">
      <c r="A7" s="18" t="s">
        <v>14</v>
      </c>
      <c r="B7" s="19">
        <v>233106</v>
      </c>
      <c r="C7" s="19">
        <v>3907930</v>
      </c>
      <c r="D7" s="19">
        <v>5212</v>
      </c>
      <c r="E7" s="19">
        <v>102218</v>
      </c>
      <c r="F7" s="20">
        <f t="shared" si="0"/>
        <v>238318</v>
      </c>
      <c r="G7" s="20">
        <f t="shared" si="0"/>
        <v>4010148</v>
      </c>
      <c r="H7" s="122"/>
      <c r="I7" s="142"/>
      <c r="J7" s="145"/>
    </row>
    <row r="8" spans="1:12" x14ac:dyDescent="0.35">
      <c r="A8" s="18" t="s">
        <v>15</v>
      </c>
      <c r="B8" s="19">
        <v>41730</v>
      </c>
      <c r="C8" s="19">
        <v>759692.66652385576</v>
      </c>
      <c r="D8" s="19">
        <v>237</v>
      </c>
      <c r="E8" s="19">
        <v>4862.1730399220996</v>
      </c>
      <c r="F8" s="20">
        <f t="shared" si="0"/>
        <v>41967</v>
      </c>
      <c r="G8" s="20">
        <f t="shared" si="0"/>
        <v>764554.8395637779</v>
      </c>
      <c r="H8" s="122"/>
      <c r="I8" s="142"/>
      <c r="J8" s="145"/>
    </row>
    <row r="9" spans="1:12" x14ac:dyDescent="0.35">
      <c r="A9" s="18" t="s">
        <v>16</v>
      </c>
      <c r="B9" s="19">
        <v>753787</v>
      </c>
      <c r="C9" s="19">
        <v>13451376</v>
      </c>
      <c r="D9" s="19">
        <v>20494</v>
      </c>
      <c r="E9" s="19">
        <v>411273</v>
      </c>
      <c r="F9" s="20">
        <f t="shared" si="0"/>
        <v>774281</v>
      </c>
      <c r="G9" s="20">
        <f t="shared" si="0"/>
        <v>13862649</v>
      </c>
      <c r="H9" s="122"/>
      <c r="I9" s="142"/>
      <c r="J9" s="145"/>
    </row>
    <row r="10" spans="1:12" ht="15" thickBot="1" x14ac:dyDescent="0.4">
      <c r="A10" s="22" t="s">
        <v>17</v>
      </c>
      <c r="B10" s="23">
        <v>11437</v>
      </c>
      <c r="C10" s="23">
        <v>180717.549999999</v>
      </c>
      <c r="D10" s="23">
        <v>8</v>
      </c>
      <c r="E10" s="23">
        <v>394.54</v>
      </c>
      <c r="F10" s="24">
        <f t="shared" si="0"/>
        <v>11445</v>
      </c>
      <c r="G10" s="24">
        <f t="shared" si="0"/>
        <v>181112.08999999901</v>
      </c>
      <c r="H10" s="134"/>
      <c r="I10" s="143"/>
      <c r="J10" s="146"/>
    </row>
    <row r="11" spans="1:12" x14ac:dyDescent="0.35">
      <c r="A11" s="50" t="s">
        <v>18</v>
      </c>
      <c r="B11" s="51">
        <v>157786</v>
      </c>
      <c r="C11" s="51">
        <v>2962039.0674839336</v>
      </c>
      <c r="D11" s="51">
        <v>7936</v>
      </c>
      <c r="E11" s="51">
        <v>165861</v>
      </c>
      <c r="F11" s="53">
        <f t="shared" si="0"/>
        <v>165722</v>
      </c>
      <c r="G11" s="53">
        <f t="shared" si="0"/>
        <v>3127900.0674839336</v>
      </c>
      <c r="H11" s="121">
        <f>G11/G2</f>
        <v>4.5439429397294416E-2</v>
      </c>
      <c r="I11" s="135">
        <f>F11/F2</f>
        <v>9.975470942848802E-2</v>
      </c>
      <c r="J11" s="138">
        <f>E11/G11</f>
        <v>5.3026310438817094E-2</v>
      </c>
    </row>
    <row r="12" spans="1:12" x14ac:dyDescent="0.35">
      <c r="A12" s="18" t="s">
        <v>11</v>
      </c>
      <c r="B12" s="19">
        <v>6591</v>
      </c>
      <c r="C12" s="19">
        <v>97786</v>
      </c>
      <c r="D12" s="19">
        <v>0</v>
      </c>
      <c r="E12" s="19">
        <v>0</v>
      </c>
      <c r="F12" s="26">
        <f t="shared" si="0"/>
        <v>6591</v>
      </c>
      <c r="G12" s="26">
        <f t="shared" si="0"/>
        <v>97786</v>
      </c>
      <c r="H12" s="122"/>
      <c r="I12" s="136"/>
      <c r="J12" s="139"/>
    </row>
    <row r="13" spans="1:12" x14ac:dyDescent="0.35">
      <c r="A13" s="18" t="s">
        <v>12</v>
      </c>
      <c r="B13" s="19">
        <v>116</v>
      </c>
      <c r="C13" s="19">
        <v>1551</v>
      </c>
      <c r="D13" s="19">
        <v>0</v>
      </c>
      <c r="E13" s="19">
        <v>0</v>
      </c>
      <c r="F13" s="26">
        <f t="shared" si="0"/>
        <v>116</v>
      </c>
      <c r="G13" s="26">
        <f t="shared" si="0"/>
        <v>1551</v>
      </c>
      <c r="H13" s="122"/>
      <c r="I13" s="136"/>
      <c r="J13" s="139"/>
    </row>
    <row r="14" spans="1:12" x14ac:dyDescent="0.35">
      <c r="A14" s="18" t="s">
        <v>13</v>
      </c>
      <c r="B14" s="19">
        <v>39526</v>
      </c>
      <c r="C14" s="19">
        <v>797400</v>
      </c>
      <c r="D14" s="19">
        <v>2</v>
      </c>
      <c r="E14" s="19">
        <v>3</v>
      </c>
      <c r="F14" s="26">
        <f t="shared" si="0"/>
        <v>39528</v>
      </c>
      <c r="G14" s="26">
        <f t="shared" si="0"/>
        <v>797403</v>
      </c>
      <c r="H14" s="122"/>
      <c r="I14" s="136"/>
      <c r="J14" s="139"/>
    </row>
    <row r="15" spans="1:12" x14ac:dyDescent="0.35">
      <c r="A15" s="18" t="s">
        <v>14</v>
      </c>
      <c r="B15" s="19">
        <v>28181</v>
      </c>
      <c r="C15" s="19">
        <v>507370</v>
      </c>
      <c r="D15" s="19">
        <v>2704</v>
      </c>
      <c r="E15" s="19">
        <v>58280</v>
      </c>
      <c r="F15" s="26">
        <f t="shared" si="0"/>
        <v>30885</v>
      </c>
      <c r="G15" s="26">
        <f t="shared" si="0"/>
        <v>565650</v>
      </c>
      <c r="H15" s="122"/>
      <c r="I15" s="136"/>
      <c r="J15" s="139"/>
    </row>
    <row r="16" spans="1:12" x14ac:dyDescent="0.35">
      <c r="A16" s="18" t="s">
        <v>15</v>
      </c>
      <c r="B16" s="19">
        <v>9843</v>
      </c>
      <c r="C16" s="19">
        <v>165529.59748393332</v>
      </c>
      <c r="D16" s="19">
        <v>0</v>
      </c>
      <c r="E16" s="19">
        <v>0</v>
      </c>
      <c r="F16" s="26">
        <f t="shared" si="0"/>
        <v>9843</v>
      </c>
      <c r="G16" s="26">
        <f t="shared" si="0"/>
        <v>165529.59748393332</v>
      </c>
      <c r="H16" s="122"/>
      <c r="I16" s="136"/>
      <c r="J16" s="139"/>
    </row>
    <row r="17" spans="1:13" x14ac:dyDescent="0.35">
      <c r="A17" s="18" t="s">
        <v>16</v>
      </c>
      <c r="B17" s="19">
        <v>70669</v>
      </c>
      <c r="C17" s="19">
        <v>1343987</v>
      </c>
      <c r="D17" s="19">
        <v>5230</v>
      </c>
      <c r="E17" s="19">
        <v>107578</v>
      </c>
      <c r="F17" s="26">
        <f t="shared" si="0"/>
        <v>75899</v>
      </c>
      <c r="G17" s="26">
        <f t="shared" si="0"/>
        <v>1451565</v>
      </c>
      <c r="H17" s="122"/>
      <c r="I17" s="136"/>
      <c r="J17" s="139"/>
    </row>
    <row r="18" spans="1:13" ht="15" thickBot="1" x14ac:dyDescent="0.4">
      <c r="A18" s="22" t="s">
        <v>17</v>
      </c>
      <c r="B18" s="23">
        <v>2860</v>
      </c>
      <c r="C18" s="23">
        <v>48415.47</v>
      </c>
      <c r="D18" s="23">
        <v>0</v>
      </c>
      <c r="E18" s="23">
        <v>0</v>
      </c>
      <c r="F18" s="27">
        <f t="shared" si="0"/>
        <v>2860</v>
      </c>
      <c r="G18" s="27">
        <f t="shared" si="0"/>
        <v>48415.47</v>
      </c>
      <c r="H18" s="134"/>
      <c r="I18" s="137"/>
      <c r="J18" s="140"/>
    </row>
    <row r="19" spans="1:13" x14ac:dyDescent="0.35">
      <c r="A19" s="50" t="s">
        <v>19</v>
      </c>
      <c r="B19" s="51">
        <v>101343</v>
      </c>
      <c r="C19" s="51">
        <v>4313874.7297663093</v>
      </c>
      <c r="D19" s="51">
        <v>10126</v>
      </c>
      <c r="E19" s="51">
        <v>1062378.1207088609</v>
      </c>
      <c r="F19" s="53">
        <f t="shared" si="0"/>
        <v>111469</v>
      </c>
      <c r="G19" s="53">
        <f t="shared" si="0"/>
        <v>5376252.8504751697</v>
      </c>
      <c r="H19" s="121">
        <f>G19/G2</f>
        <v>7.8101555852351137E-2</v>
      </c>
      <c r="I19" s="135">
        <f>F19/F2</f>
        <v>6.7097655744464413E-2</v>
      </c>
      <c r="J19" s="138">
        <f>E19/G19</f>
        <v>0.19760568378307666</v>
      </c>
    </row>
    <row r="20" spans="1:13" x14ac:dyDescent="0.35">
      <c r="A20" s="18" t="s">
        <v>11</v>
      </c>
      <c r="B20" s="19">
        <v>4038</v>
      </c>
      <c r="C20" s="19">
        <v>191577</v>
      </c>
      <c r="D20" s="19">
        <v>546</v>
      </c>
      <c r="E20" s="19">
        <v>37057</v>
      </c>
      <c r="F20" s="26">
        <f t="shared" si="0"/>
        <v>4584</v>
      </c>
      <c r="G20" s="26">
        <f t="shared" si="0"/>
        <v>228634</v>
      </c>
      <c r="H20" s="122"/>
      <c r="I20" s="136"/>
      <c r="J20" s="139"/>
    </row>
    <row r="21" spans="1:13" x14ac:dyDescent="0.35">
      <c r="A21" s="18" t="s">
        <v>12</v>
      </c>
      <c r="B21" s="19">
        <v>182</v>
      </c>
      <c r="C21" s="19">
        <v>14256</v>
      </c>
      <c r="D21" s="19">
        <v>0</v>
      </c>
      <c r="E21" s="19">
        <v>0</v>
      </c>
      <c r="F21" s="26">
        <f t="shared" si="0"/>
        <v>182</v>
      </c>
      <c r="G21" s="26">
        <f t="shared" si="0"/>
        <v>14256</v>
      </c>
      <c r="H21" s="122"/>
      <c r="I21" s="136"/>
      <c r="J21" s="139"/>
      <c r="M21" s="19"/>
    </row>
    <row r="22" spans="1:13" x14ac:dyDescent="0.35">
      <c r="A22" s="18" t="s">
        <v>13</v>
      </c>
      <c r="B22" s="19">
        <v>20743</v>
      </c>
      <c r="C22" s="19">
        <v>443897</v>
      </c>
      <c r="D22" s="19">
        <v>2044</v>
      </c>
      <c r="E22" s="19">
        <v>8707.3999999999905</v>
      </c>
      <c r="F22" s="26">
        <f t="shared" si="0"/>
        <v>22787</v>
      </c>
      <c r="G22" s="26">
        <f t="shared" si="0"/>
        <v>452604.39999999997</v>
      </c>
      <c r="H22" s="122"/>
      <c r="I22" s="136"/>
      <c r="J22" s="139"/>
    </row>
    <row r="23" spans="1:13" x14ac:dyDescent="0.35">
      <c r="A23" s="18" t="s">
        <v>14</v>
      </c>
      <c r="B23" s="19">
        <v>22195</v>
      </c>
      <c r="C23" s="19">
        <v>1105544</v>
      </c>
      <c r="D23" s="19">
        <v>2122</v>
      </c>
      <c r="E23" s="19">
        <v>222139</v>
      </c>
      <c r="F23" s="26">
        <f t="shared" si="0"/>
        <v>24317</v>
      </c>
      <c r="G23" s="26">
        <f t="shared" si="0"/>
        <v>1327683</v>
      </c>
      <c r="H23" s="122"/>
      <c r="I23" s="136"/>
      <c r="J23" s="139"/>
    </row>
    <row r="24" spans="1:13" x14ac:dyDescent="0.35">
      <c r="A24" s="18" t="s">
        <v>15</v>
      </c>
      <c r="B24" s="19">
        <v>3466</v>
      </c>
      <c r="C24" s="19">
        <v>127198.07976630951</v>
      </c>
      <c r="D24" s="19">
        <v>193</v>
      </c>
      <c r="E24" s="19">
        <v>13255.360708860757</v>
      </c>
      <c r="F24" s="26">
        <f t="shared" si="0"/>
        <v>3659</v>
      </c>
      <c r="G24" s="26">
        <f t="shared" si="0"/>
        <v>140453.44047517027</v>
      </c>
      <c r="H24" s="122"/>
      <c r="I24" s="136"/>
      <c r="J24" s="139"/>
    </row>
    <row r="25" spans="1:13" x14ac:dyDescent="0.35">
      <c r="A25" s="18" t="s">
        <v>16</v>
      </c>
      <c r="B25" s="19">
        <v>49414</v>
      </c>
      <c r="C25" s="19">
        <v>2390141</v>
      </c>
      <c r="D25" s="19">
        <v>5126</v>
      </c>
      <c r="E25" s="19">
        <v>765179</v>
      </c>
      <c r="F25" s="26">
        <f t="shared" si="0"/>
        <v>54540</v>
      </c>
      <c r="G25" s="26">
        <f t="shared" si="0"/>
        <v>3155320</v>
      </c>
      <c r="H25" s="122"/>
      <c r="I25" s="136"/>
      <c r="J25" s="139"/>
    </row>
    <row r="26" spans="1:13" ht="15" thickBot="1" x14ac:dyDescent="0.4">
      <c r="A26" s="22" t="s">
        <v>17</v>
      </c>
      <c r="B26" s="23">
        <v>1305</v>
      </c>
      <c r="C26" s="23">
        <v>41261.6499999999</v>
      </c>
      <c r="D26" s="23">
        <v>95</v>
      </c>
      <c r="E26" s="23">
        <v>16040.36</v>
      </c>
      <c r="F26" s="27">
        <f t="shared" si="0"/>
        <v>1400</v>
      </c>
      <c r="G26" s="27">
        <f t="shared" si="0"/>
        <v>57302.0099999999</v>
      </c>
      <c r="H26" s="134"/>
      <c r="I26" s="137"/>
      <c r="J26" s="140"/>
    </row>
    <row r="27" spans="1:13" x14ac:dyDescent="0.35">
      <c r="A27" s="50" t="s">
        <v>20</v>
      </c>
      <c r="B27" s="51">
        <v>17668</v>
      </c>
      <c r="C27" s="51">
        <v>5398046.444602727</v>
      </c>
      <c r="D27" s="51">
        <v>7295</v>
      </c>
      <c r="E27" s="51">
        <v>3437988.9108490748</v>
      </c>
      <c r="F27" s="53">
        <f t="shared" si="0"/>
        <v>24963</v>
      </c>
      <c r="G27" s="53">
        <f t="shared" si="0"/>
        <v>8836035.3554518018</v>
      </c>
      <c r="H27" s="121">
        <f>G27/G2</f>
        <v>0.12836228652567452</v>
      </c>
      <c r="I27" s="135">
        <f>F27/F2</f>
        <v>1.5026229537800331E-2</v>
      </c>
      <c r="J27" s="138">
        <f>E27/G27</f>
        <v>0.38908727416169153</v>
      </c>
    </row>
    <row r="28" spans="1:13" x14ac:dyDescent="0.35">
      <c r="A28" s="18" t="s">
        <v>11</v>
      </c>
      <c r="B28" s="19">
        <v>320</v>
      </c>
      <c r="C28" s="19">
        <v>166918</v>
      </c>
      <c r="D28" s="19">
        <v>265</v>
      </c>
      <c r="E28" s="19">
        <v>152057</v>
      </c>
      <c r="F28" s="26">
        <f t="shared" si="0"/>
        <v>585</v>
      </c>
      <c r="G28" s="26">
        <f t="shared" si="0"/>
        <v>318975</v>
      </c>
      <c r="H28" s="122"/>
      <c r="I28" s="136"/>
      <c r="J28" s="139"/>
    </row>
    <row r="29" spans="1:13" x14ac:dyDescent="0.35">
      <c r="A29" s="18" t="s">
        <v>13</v>
      </c>
      <c r="B29" s="19">
        <v>4683</v>
      </c>
      <c r="C29" s="19">
        <v>1328203</v>
      </c>
      <c r="D29" s="19">
        <v>2067</v>
      </c>
      <c r="E29" s="19">
        <v>78174.599999999904</v>
      </c>
      <c r="F29" s="26">
        <f t="shared" si="0"/>
        <v>6750</v>
      </c>
      <c r="G29" s="26">
        <f t="shared" si="0"/>
        <v>1406377.5999999999</v>
      </c>
      <c r="H29" s="122"/>
      <c r="I29" s="136"/>
      <c r="J29" s="139"/>
    </row>
    <row r="30" spans="1:13" x14ac:dyDescent="0.35">
      <c r="A30" s="18" t="s">
        <v>14</v>
      </c>
      <c r="B30" s="19">
        <v>2295</v>
      </c>
      <c r="C30" s="19">
        <v>1493984</v>
      </c>
      <c r="D30" s="19">
        <v>1532</v>
      </c>
      <c r="E30" s="19">
        <v>1552473</v>
      </c>
      <c r="F30" s="26">
        <f t="shared" si="0"/>
        <v>3827</v>
      </c>
      <c r="G30" s="26">
        <f t="shared" si="0"/>
        <v>3046457</v>
      </c>
      <c r="H30" s="122"/>
      <c r="I30" s="136"/>
      <c r="J30" s="139"/>
    </row>
    <row r="31" spans="1:13" x14ac:dyDescent="0.35">
      <c r="A31" s="18" t="s">
        <v>15</v>
      </c>
      <c r="B31" s="19">
        <v>323</v>
      </c>
      <c r="C31" s="19">
        <v>138035.9036027262</v>
      </c>
      <c r="D31" s="19">
        <v>219</v>
      </c>
      <c r="E31" s="19">
        <v>140951.56084907483</v>
      </c>
      <c r="F31" s="26">
        <f t="shared" si="0"/>
        <v>542</v>
      </c>
      <c r="G31" s="26">
        <f t="shared" si="0"/>
        <v>278987.46445180103</v>
      </c>
      <c r="H31" s="122"/>
      <c r="I31" s="136"/>
      <c r="J31" s="139"/>
    </row>
    <row r="32" spans="1:13" x14ac:dyDescent="0.35">
      <c r="A32" s="18" t="s">
        <v>16</v>
      </c>
      <c r="B32" s="19">
        <v>9880</v>
      </c>
      <c r="C32" s="19">
        <v>2200650</v>
      </c>
      <c r="D32" s="19">
        <v>3115</v>
      </c>
      <c r="E32" s="19">
        <v>1455618</v>
      </c>
      <c r="F32" s="26">
        <f t="shared" si="0"/>
        <v>12995</v>
      </c>
      <c r="G32" s="26">
        <f t="shared" si="0"/>
        <v>3656268</v>
      </c>
      <c r="H32" s="122"/>
      <c r="I32" s="136"/>
      <c r="J32" s="139"/>
    </row>
    <row r="33" spans="1:10" ht="15" thickBot="1" x14ac:dyDescent="0.4">
      <c r="A33" s="22" t="s">
        <v>17</v>
      </c>
      <c r="B33" s="23">
        <v>167</v>
      </c>
      <c r="C33" s="23">
        <v>70255.540999999997</v>
      </c>
      <c r="D33" s="23">
        <v>97</v>
      </c>
      <c r="E33" s="23">
        <v>58714.749999999898</v>
      </c>
      <c r="F33" s="27">
        <f t="shared" si="0"/>
        <v>264</v>
      </c>
      <c r="G33" s="27">
        <f t="shared" si="0"/>
        <v>128970.2909999999</v>
      </c>
      <c r="H33" s="134"/>
      <c r="I33" s="137"/>
      <c r="J33" s="140"/>
    </row>
    <row r="34" spans="1:10" x14ac:dyDescent="0.35">
      <c r="A34" s="50" t="s">
        <v>21</v>
      </c>
      <c r="B34" s="51">
        <v>5558</v>
      </c>
      <c r="C34" s="51">
        <v>7753027.9119668938</v>
      </c>
      <c r="D34" s="51">
        <v>4810</v>
      </c>
      <c r="E34" s="51">
        <v>19919186.736453746</v>
      </c>
      <c r="F34" s="53">
        <f>B34+D34</f>
        <v>10368</v>
      </c>
      <c r="G34" s="53">
        <f>C34+E34</f>
        <v>27672214.648420639</v>
      </c>
      <c r="H34" s="121">
        <f>G34/G2</f>
        <v>0.40199802316419259</v>
      </c>
      <c r="I34" s="124">
        <f>F34/F2</f>
        <v>6.2409144673281989E-3</v>
      </c>
      <c r="J34" s="127">
        <f>E34/G34</f>
        <v>0.7198262585604297</v>
      </c>
    </row>
    <row r="35" spans="1:10" x14ac:dyDescent="0.35">
      <c r="A35" s="18" t="s">
        <v>11</v>
      </c>
      <c r="B35" s="19">
        <v>28</v>
      </c>
      <c r="C35" s="19">
        <v>175912</v>
      </c>
      <c r="D35" s="19">
        <v>89</v>
      </c>
      <c r="E35" s="19">
        <v>2981099</v>
      </c>
      <c r="F35" s="26">
        <f>B35+D35</f>
        <v>117</v>
      </c>
      <c r="G35" s="26">
        <f>C35+E35</f>
        <v>3157011</v>
      </c>
      <c r="H35" s="122"/>
      <c r="I35" s="125"/>
      <c r="J35" s="128"/>
    </row>
    <row r="36" spans="1:10" x14ac:dyDescent="0.35">
      <c r="A36" s="18" t="s">
        <v>13</v>
      </c>
      <c r="B36" s="19">
        <v>258</v>
      </c>
      <c r="C36" s="19">
        <v>910577</v>
      </c>
      <c r="D36" s="19">
        <v>713</v>
      </c>
      <c r="E36" s="19">
        <v>573058.29999999877</v>
      </c>
      <c r="F36" s="26">
        <f t="shared" ref="F36:G40" si="1">B36+D36</f>
        <v>971</v>
      </c>
      <c r="G36" s="26">
        <f t="shared" si="1"/>
        <v>1483635.2999999989</v>
      </c>
      <c r="H36" s="122"/>
      <c r="I36" s="125"/>
      <c r="J36" s="128"/>
    </row>
    <row r="37" spans="1:10" x14ac:dyDescent="0.35">
      <c r="A37" s="18" t="s">
        <v>14</v>
      </c>
      <c r="B37" s="19">
        <v>110</v>
      </c>
      <c r="C37" s="19">
        <v>2616630</v>
      </c>
      <c r="D37" s="19">
        <v>211</v>
      </c>
      <c r="E37" s="19">
        <v>669902</v>
      </c>
      <c r="F37" s="26">
        <f t="shared" si="1"/>
        <v>321</v>
      </c>
      <c r="G37" s="26">
        <f t="shared" si="1"/>
        <v>3286532</v>
      </c>
      <c r="H37" s="122"/>
      <c r="I37" s="125"/>
      <c r="J37" s="128"/>
    </row>
    <row r="38" spans="1:10" x14ac:dyDescent="0.35">
      <c r="A38" s="18" t="s">
        <v>15</v>
      </c>
      <c r="B38" s="19">
        <v>3</v>
      </c>
      <c r="C38" s="19">
        <v>65272.3419668938</v>
      </c>
      <c r="D38" s="19">
        <v>14</v>
      </c>
      <c r="E38" s="19">
        <v>312964.82645374787</v>
      </c>
      <c r="F38" s="26">
        <f t="shared" si="1"/>
        <v>17</v>
      </c>
      <c r="G38" s="26">
        <f t="shared" si="1"/>
        <v>378237.16842064168</v>
      </c>
      <c r="H38" s="122"/>
      <c r="I38" s="125"/>
      <c r="J38" s="128"/>
    </row>
    <row r="39" spans="1:10" x14ac:dyDescent="0.35">
      <c r="A39" s="18" t="s">
        <v>16</v>
      </c>
      <c r="B39" s="19">
        <v>5153</v>
      </c>
      <c r="C39" s="19">
        <v>3970299</v>
      </c>
      <c r="D39" s="19">
        <v>3760</v>
      </c>
      <c r="E39" s="19">
        <v>14658360</v>
      </c>
      <c r="F39" s="26">
        <f t="shared" si="1"/>
        <v>8913</v>
      </c>
      <c r="G39" s="26">
        <f t="shared" si="1"/>
        <v>18628659</v>
      </c>
      <c r="H39" s="122"/>
      <c r="I39" s="125"/>
      <c r="J39" s="128"/>
    </row>
    <row r="40" spans="1:10" ht="15" thickBot="1" x14ac:dyDescent="0.4">
      <c r="A40" s="18" t="s">
        <v>17</v>
      </c>
      <c r="B40" s="19">
        <v>6</v>
      </c>
      <c r="C40" s="19">
        <v>14337.5699999999</v>
      </c>
      <c r="D40" s="19">
        <v>23</v>
      </c>
      <c r="E40" s="19">
        <v>723802.61</v>
      </c>
      <c r="F40" s="28">
        <f t="shared" si="1"/>
        <v>29</v>
      </c>
      <c r="G40" s="28">
        <f t="shared" si="1"/>
        <v>738140.17999999993</v>
      </c>
      <c r="H40" s="123"/>
      <c r="I40" s="126"/>
      <c r="J40" s="129"/>
    </row>
    <row r="41" spans="1:10" x14ac:dyDescent="0.35">
      <c r="A41" s="50" t="s">
        <v>22</v>
      </c>
      <c r="B41" s="51">
        <v>0</v>
      </c>
      <c r="C41" s="51">
        <v>100</v>
      </c>
      <c r="D41" s="51">
        <v>0</v>
      </c>
      <c r="E41" s="51">
        <v>0</v>
      </c>
      <c r="F41" s="53">
        <f>B41+D41</f>
        <v>0</v>
      </c>
      <c r="G41" s="53">
        <f>C41+E41</f>
        <v>100</v>
      </c>
      <c r="H41" s="130">
        <f>G41/G2</f>
        <v>1.452713591129708E-6</v>
      </c>
      <c r="I41" s="130">
        <f>F41/F2</f>
        <v>0</v>
      </c>
      <c r="J41" s="132">
        <f>F42/G41</f>
        <v>0</v>
      </c>
    </row>
    <row r="42" spans="1:10" ht="15" thickBot="1" x14ac:dyDescent="0.4">
      <c r="A42" s="22" t="s">
        <v>13</v>
      </c>
      <c r="B42" s="23">
        <v>0</v>
      </c>
      <c r="C42" s="23">
        <v>100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100</v>
      </c>
      <c r="H42" s="131"/>
      <c r="I42" s="131"/>
      <c r="J42" s="13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5C20-A284-4FC2-ADBD-B6E11F7AB37B}">
  <sheetPr>
    <tabColor rgb="FFFF0000"/>
  </sheetPr>
  <dimension ref="A1:M42"/>
  <sheetViews>
    <sheetView zoomScaleNormal="100" workbookViewId="0">
      <selection activeCell="L5" sqref="L5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41">
        <f>JAN!A1</f>
        <v>2019</v>
      </c>
      <c r="B1" s="151" t="s">
        <v>0</v>
      </c>
      <c r="C1" s="43" t="s">
        <v>1</v>
      </c>
      <c r="D1" s="44" t="s">
        <v>52</v>
      </c>
      <c r="E1" s="45" t="s">
        <v>3</v>
      </c>
      <c r="F1" s="46" t="s">
        <v>4</v>
      </c>
      <c r="G1" s="47" t="s">
        <v>5</v>
      </c>
      <c r="H1" s="48" t="s">
        <v>6</v>
      </c>
      <c r="I1" s="48" t="s">
        <v>7</v>
      </c>
      <c r="J1" s="49" t="s">
        <v>8</v>
      </c>
    </row>
    <row r="2" spans="1:12" ht="15" thickBot="1" x14ac:dyDescent="0.4">
      <c r="A2" s="10" t="s">
        <v>31</v>
      </c>
      <c r="B2" s="11">
        <v>1606871</v>
      </c>
      <c r="C2" s="11">
        <v>61582233.455824718</v>
      </c>
      <c r="D2" s="11">
        <v>56791</v>
      </c>
      <c r="E2" s="11">
        <v>41706811.027423568</v>
      </c>
      <c r="F2" s="12">
        <f>B2+D2</f>
        <v>1663662</v>
      </c>
      <c r="G2" s="12">
        <f>C2+E2</f>
        <v>103289044.48324829</v>
      </c>
      <c r="H2" s="13">
        <f>SUM(H3:H42)</f>
        <v>0.99999999999999989</v>
      </c>
      <c r="I2" s="14">
        <f>SUM(I3:I42)</f>
        <v>0.99999999999999989</v>
      </c>
      <c r="J2" s="14">
        <f>E2/G2</f>
        <v>0.40378736424643463</v>
      </c>
    </row>
    <row r="3" spans="1:12" x14ac:dyDescent="0.35">
      <c r="A3" s="50" t="s">
        <v>10</v>
      </c>
      <c r="B3" s="51">
        <v>1326165</v>
      </c>
      <c r="C3" s="51">
        <v>20292801.711863678</v>
      </c>
      <c r="D3" s="51">
        <v>26358</v>
      </c>
      <c r="E3" s="51">
        <v>459195.45599999995</v>
      </c>
      <c r="F3" s="52">
        <f>B3+D3</f>
        <v>1352523</v>
      </c>
      <c r="G3" s="52">
        <f>C3+E3</f>
        <v>20751997.167863678</v>
      </c>
      <c r="H3" s="121">
        <f>G3/G$2</f>
        <v>0.20091189023661937</v>
      </c>
      <c r="I3" s="141">
        <f>F3/F2</f>
        <v>0.81297943933322991</v>
      </c>
      <c r="J3" s="144">
        <f>E3/G3</f>
        <v>2.2127771716888296E-2</v>
      </c>
    </row>
    <row r="4" spans="1:12" x14ac:dyDescent="0.35">
      <c r="A4" s="18" t="s">
        <v>11</v>
      </c>
      <c r="B4" s="19">
        <v>28064</v>
      </c>
      <c r="C4" s="19">
        <v>418914</v>
      </c>
      <c r="D4" s="19">
        <v>64</v>
      </c>
      <c r="E4" s="19">
        <v>3138</v>
      </c>
      <c r="F4" s="20">
        <f>B4+D4</f>
        <v>28128</v>
      </c>
      <c r="G4" s="20">
        <f t="shared" ref="F4:G33" si="0">C4+E4</f>
        <v>422052</v>
      </c>
      <c r="H4" s="122"/>
      <c r="I4" s="142"/>
      <c r="J4" s="145"/>
      <c r="L4" s="19"/>
    </row>
    <row r="5" spans="1:12" x14ac:dyDescent="0.35">
      <c r="A5" s="18" t="s">
        <v>12</v>
      </c>
      <c r="B5" s="19">
        <v>1594</v>
      </c>
      <c r="C5" s="19">
        <v>26161</v>
      </c>
      <c r="D5" s="19">
        <v>0</v>
      </c>
      <c r="E5" s="19">
        <v>0</v>
      </c>
      <c r="F5" s="20">
        <f t="shared" si="0"/>
        <v>1594</v>
      </c>
      <c r="G5" s="20">
        <f t="shared" si="0"/>
        <v>26161</v>
      </c>
      <c r="H5" s="122"/>
      <c r="I5" s="142"/>
      <c r="J5" s="145"/>
      <c r="L5" s="21"/>
    </row>
    <row r="6" spans="1:12" x14ac:dyDescent="0.35">
      <c r="A6" s="18" t="s">
        <v>13</v>
      </c>
      <c r="B6" s="19">
        <v>253140</v>
      </c>
      <c r="C6" s="19">
        <v>3924694</v>
      </c>
      <c r="D6" s="19">
        <v>257</v>
      </c>
      <c r="E6" s="19">
        <v>685.9</v>
      </c>
      <c r="F6" s="20">
        <f t="shared" si="0"/>
        <v>253397</v>
      </c>
      <c r="G6" s="20">
        <f t="shared" si="0"/>
        <v>3925379.9</v>
      </c>
      <c r="H6" s="122"/>
      <c r="I6" s="142"/>
      <c r="J6" s="145"/>
    </row>
    <row r="7" spans="1:12" x14ac:dyDescent="0.35">
      <c r="A7" s="18" t="s">
        <v>14</v>
      </c>
      <c r="B7" s="19">
        <v>233234</v>
      </c>
      <c r="C7" s="19">
        <v>3247502</v>
      </c>
      <c r="D7" s="19">
        <v>5191</v>
      </c>
      <c r="E7" s="19">
        <v>78833</v>
      </c>
      <c r="F7" s="20">
        <f t="shared" si="0"/>
        <v>238425</v>
      </c>
      <c r="G7" s="20">
        <f t="shared" si="0"/>
        <v>3326335</v>
      </c>
      <c r="H7" s="122"/>
      <c r="I7" s="142"/>
      <c r="J7" s="145"/>
    </row>
    <row r="8" spans="1:12" x14ac:dyDescent="0.35">
      <c r="A8" s="18" t="s">
        <v>15</v>
      </c>
      <c r="B8" s="19">
        <v>41679</v>
      </c>
      <c r="C8" s="19">
        <v>650964.93186368002</v>
      </c>
      <c r="D8" s="19">
        <v>237</v>
      </c>
      <c r="E8" s="19">
        <v>5741.0159999999996</v>
      </c>
      <c r="F8" s="20">
        <f t="shared" si="0"/>
        <v>41916</v>
      </c>
      <c r="G8" s="20">
        <f t="shared" si="0"/>
        <v>656705.94786367996</v>
      </c>
      <c r="H8" s="122"/>
      <c r="I8" s="142"/>
      <c r="J8" s="145"/>
    </row>
    <row r="9" spans="1:12" x14ac:dyDescent="0.35">
      <c r="A9" s="18" t="s">
        <v>16</v>
      </c>
      <c r="B9" s="19">
        <v>757041</v>
      </c>
      <c r="C9" s="19">
        <v>11864261</v>
      </c>
      <c r="D9" s="19">
        <v>20601</v>
      </c>
      <c r="E9" s="19">
        <v>370439</v>
      </c>
      <c r="F9" s="20">
        <f t="shared" si="0"/>
        <v>777642</v>
      </c>
      <c r="G9" s="20">
        <f t="shared" si="0"/>
        <v>12234700</v>
      </c>
      <c r="H9" s="122"/>
      <c r="I9" s="142"/>
      <c r="J9" s="145"/>
    </row>
    <row r="10" spans="1:12" ht="15" thickBot="1" x14ac:dyDescent="0.4">
      <c r="A10" s="22" t="s">
        <v>17</v>
      </c>
      <c r="B10" s="23">
        <v>11413</v>
      </c>
      <c r="C10" s="23">
        <v>160304.77999999901</v>
      </c>
      <c r="D10" s="23">
        <v>8</v>
      </c>
      <c r="E10" s="23">
        <v>358.54</v>
      </c>
      <c r="F10" s="24">
        <f t="shared" si="0"/>
        <v>11421</v>
      </c>
      <c r="G10" s="24">
        <f t="shared" si="0"/>
        <v>160663.31999999902</v>
      </c>
      <c r="H10" s="134"/>
      <c r="I10" s="143"/>
      <c r="J10" s="146"/>
    </row>
    <row r="11" spans="1:12" x14ac:dyDescent="0.35">
      <c r="A11" s="50" t="s">
        <v>18</v>
      </c>
      <c r="B11" s="51">
        <v>156533</v>
      </c>
      <c r="C11" s="51">
        <v>2517279.1284654327</v>
      </c>
      <c r="D11" s="51">
        <v>7689</v>
      </c>
      <c r="E11" s="51">
        <v>135650</v>
      </c>
      <c r="F11" s="53">
        <f t="shared" si="0"/>
        <v>164222</v>
      </c>
      <c r="G11" s="53">
        <f t="shared" si="0"/>
        <v>2652929.1284654327</v>
      </c>
      <c r="H11" s="121">
        <f>G11/G2</f>
        <v>2.5684516124027966E-2</v>
      </c>
      <c r="I11" s="135">
        <f>F11/F2</f>
        <v>9.8711156472889319E-2</v>
      </c>
      <c r="J11" s="138">
        <f>E11/G11</f>
        <v>5.1132161256967214E-2</v>
      </c>
    </row>
    <row r="12" spans="1:12" x14ac:dyDescent="0.35">
      <c r="A12" s="18" t="s">
        <v>11</v>
      </c>
      <c r="B12" s="19">
        <v>6586</v>
      </c>
      <c r="C12" s="19">
        <v>90192</v>
      </c>
      <c r="D12" s="19">
        <v>0</v>
      </c>
      <c r="E12" s="19">
        <v>0</v>
      </c>
      <c r="F12" s="26">
        <f t="shared" si="0"/>
        <v>6586</v>
      </c>
      <c r="G12" s="26">
        <f t="shared" si="0"/>
        <v>90192</v>
      </c>
      <c r="H12" s="122"/>
      <c r="I12" s="136"/>
      <c r="J12" s="139"/>
    </row>
    <row r="13" spans="1:12" x14ac:dyDescent="0.35">
      <c r="A13" s="18" t="s">
        <v>12</v>
      </c>
      <c r="B13" s="19">
        <v>114</v>
      </c>
      <c r="C13" s="19">
        <v>1410</v>
      </c>
      <c r="D13" s="19">
        <v>0</v>
      </c>
      <c r="E13" s="19">
        <v>0</v>
      </c>
      <c r="F13" s="26">
        <f t="shared" si="0"/>
        <v>114</v>
      </c>
      <c r="G13" s="26">
        <f t="shared" si="0"/>
        <v>1410</v>
      </c>
      <c r="H13" s="122"/>
      <c r="I13" s="136"/>
      <c r="J13" s="139"/>
    </row>
    <row r="14" spans="1:12" x14ac:dyDescent="0.35">
      <c r="A14" s="18" t="s">
        <v>13</v>
      </c>
      <c r="B14" s="19">
        <v>39141</v>
      </c>
      <c r="C14" s="19">
        <v>695783</v>
      </c>
      <c r="D14" s="19">
        <v>2</v>
      </c>
      <c r="E14" s="19">
        <v>0</v>
      </c>
      <c r="F14" s="26">
        <f t="shared" si="0"/>
        <v>39143</v>
      </c>
      <c r="G14" s="26">
        <f t="shared" si="0"/>
        <v>695783</v>
      </c>
      <c r="H14" s="122"/>
      <c r="I14" s="136"/>
      <c r="J14" s="139"/>
    </row>
    <row r="15" spans="1:12" x14ac:dyDescent="0.35">
      <c r="A15" s="18" t="s">
        <v>14</v>
      </c>
      <c r="B15" s="19">
        <v>28086</v>
      </c>
      <c r="C15" s="19">
        <v>401039</v>
      </c>
      <c r="D15" s="19">
        <v>2658</v>
      </c>
      <c r="E15" s="19">
        <v>42069</v>
      </c>
      <c r="F15" s="26">
        <f t="shared" si="0"/>
        <v>30744</v>
      </c>
      <c r="G15" s="26">
        <f t="shared" si="0"/>
        <v>443108</v>
      </c>
      <c r="H15" s="122"/>
      <c r="I15" s="136"/>
      <c r="J15" s="139"/>
    </row>
    <row r="16" spans="1:12" x14ac:dyDescent="0.35">
      <c r="A16" s="18" t="s">
        <v>15</v>
      </c>
      <c r="B16" s="19">
        <v>9767</v>
      </c>
      <c r="C16" s="19">
        <v>148539.15846543314</v>
      </c>
      <c r="D16" s="19">
        <v>0</v>
      </c>
      <c r="E16" s="19">
        <v>0</v>
      </c>
      <c r="F16" s="26">
        <f t="shared" si="0"/>
        <v>9767</v>
      </c>
      <c r="G16" s="26">
        <f t="shared" si="0"/>
        <v>148539.15846543314</v>
      </c>
      <c r="H16" s="122"/>
      <c r="I16" s="136"/>
      <c r="J16" s="139"/>
    </row>
    <row r="17" spans="1:13" x14ac:dyDescent="0.35">
      <c r="A17" s="18" t="s">
        <v>16</v>
      </c>
      <c r="B17" s="19">
        <v>69979</v>
      </c>
      <c r="C17" s="19">
        <v>1144433</v>
      </c>
      <c r="D17" s="19">
        <v>5029</v>
      </c>
      <c r="E17" s="19">
        <v>93581</v>
      </c>
      <c r="F17" s="26">
        <f t="shared" si="0"/>
        <v>75008</v>
      </c>
      <c r="G17" s="26">
        <f t="shared" si="0"/>
        <v>1238014</v>
      </c>
      <c r="H17" s="122"/>
      <c r="I17" s="136"/>
      <c r="J17" s="139"/>
    </row>
    <row r="18" spans="1:13" ht="15" thickBot="1" x14ac:dyDescent="0.4">
      <c r="A18" s="22" t="s">
        <v>17</v>
      </c>
      <c r="B18" s="23">
        <v>2860</v>
      </c>
      <c r="C18" s="23">
        <v>35882.969999999892</v>
      </c>
      <c r="D18" s="23">
        <v>0</v>
      </c>
      <c r="E18" s="23">
        <v>0</v>
      </c>
      <c r="F18" s="27">
        <f t="shared" si="0"/>
        <v>2860</v>
      </c>
      <c r="G18" s="27">
        <f t="shared" si="0"/>
        <v>35882.969999999892</v>
      </c>
      <c r="H18" s="134"/>
      <c r="I18" s="137"/>
      <c r="J18" s="140"/>
    </row>
    <row r="19" spans="1:13" x14ac:dyDescent="0.35">
      <c r="A19" s="50" t="s">
        <v>19</v>
      </c>
      <c r="B19" s="51">
        <v>101014</v>
      </c>
      <c r="C19" s="51">
        <v>3912509.5356105161</v>
      </c>
      <c r="D19" s="51">
        <v>10393</v>
      </c>
      <c r="E19" s="51">
        <v>959205.72807010706</v>
      </c>
      <c r="F19" s="53">
        <f t="shared" si="0"/>
        <v>111407</v>
      </c>
      <c r="G19" s="53">
        <f t="shared" si="0"/>
        <v>4871715.2636806229</v>
      </c>
      <c r="H19" s="121">
        <f>G19/G2</f>
        <v>4.7165846949728842E-2</v>
      </c>
      <c r="I19" s="135">
        <f>F19/F2</f>
        <v>6.6964924365646383E-2</v>
      </c>
      <c r="J19" s="138">
        <f>E19/G19</f>
        <v>0.19689281416365431</v>
      </c>
    </row>
    <row r="20" spans="1:13" x14ac:dyDescent="0.35">
      <c r="A20" s="18" t="s">
        <v>11</v>
      </c>
      <c r="B20" s="19">
        <v>4033</v>
      </c>
      <c r="C20" s="19">
        <v>189982</v>
      </c>
      <c r="D20" s="19">
        <v>544</v>
      </c>
      <c r="E20" s="19">
        <v>36158</v>
      </c>
      <c r="F20" s="26">
        <f t="shared" si="0"/>
        <v>4577</v>
      </c>
      <c r="G20" s="26">
        <f t="shared" si="0"/>
        <v>226140</v>
      </c>
      <c r="H20" s="122"/>
      <c r="I20" s="136"/>
      <c r="J20" s="139"/>
    </row>
    <row r="21" spans="1:13" x14ac:dyDescent="0.35">
      <c r="A21" s="18" t="s">
        <v>12</v>
      </c>
      <c r="B21" s="19">
        <v>182</v>
      </c>
      <c r="C21" s="19">
        <v>14225</v>
      </c>
      <c r="D21" s="19">
        <v>0</v>
      </c>
      <c r="E21" s="19">
        <v>0</v>
      </c>
      <c r="F21" s="26">
        <f t="shared" si="0"/>
        <v>182</v>
      </c>
      <c r="G21" s="26">
        <f t="shared" si="0"/>
        <v>14225</v>
      </c>
      <c r="H21" s="122"/>
      <c r="I21" s="136"/>
      <c r="J21" s="139"/>
      <c r="M21" s="19"/>
    </row>
    <row r="22" spans="1:13" x14ac:dyDescent="0.35">
      <c r="A22" s="18" t="s">
        <v>13</v>
      </c>
      <c r="B22" s="19">
        <v>20633</v>
      </c>
      <c r="C22" s="19">
        <v>403152</v>
      </c>
      <c r="D22" s="19">
        <v>2092</v>
      </c>
      <c r="E22" s="19">
        <v>7922.9</v>
      </c>
      <c r="F22" s="26">
        <f t="shared" si="0"/>
        <v>22725</v>
      </c>
      <c r="G22" s="26">
        <f t="shared" si="0"/>
        <v>411074.9</v>
      </c>
      <c r="H22" s="122"/>
      <c r="I22" s="136"/>
      <c r="J22" s="139"/>
    </row>
    <row r="23" spans="1:13" x14ac:dyDescent="0.35">
      <c r="A23" s="18" t="s">
        <v>14</v>
      </c>
      <c r="B23" s="19">
        <v>22109</v>
      </c>
      <c r="C23" s="19">
        <v>921158</v>
      </c>
      <c r="D23" s="19">
        <v>2159</v>
      </c>
      <c r="E23" s="19">
        <v>182367</v>
      </c>
      <c r="F23" s="26">
        <f t="shared" si="0"/>
        <v>24268</v>
      </c>
      <c r="G23" s="26">
        <f t="shared" si="0"/>
        <v>1103525</v>
      </c>
      <c r="H23" s="122"/>
      <c r="I23" s="136"/>
      <c r="J23" s="139"/>
    </row>
    <row r="24" spans="1:13" x14ac:dyDescent="0.35">
      <c r="A24" s="18" t="s">
        <v>15</v>
      </c>
      <c r="B24" s="19">
        <v>3450</v>
      </c>
      <c r="C24" s="19">
        <v>98218.455610515899</v>
      </c>
      <c r="D24" s="19">
        <v>193</v>
      </c>
      <c r="E24" s="19">
        <v>11898.7680701071</v>
      </c>
      <c r="F24" s="26">
        <f t="shared" si="0"/>
        <v>3643</v>
      </c>
      <c r="G24" s="26">
        <f t="shared" si="0"/>
        <v>110117.22368062299</v>
      </c>
      <c r="H24" s="122"/>
      <c r="I24" s="136"/>
      <c r="J24" s="139"/>
    </row>
    <row r="25" spans="1:13" x14ac:dyDescent="0.35">
      <c r="A25" s="18" t="s">
        <v>16</v>
      </c>
      <c r="B25" s="19">
        <v>49309</v>
      </c>
      <c r="C25" s="19">
        <v>2244301</v>
      </c>
      <c r="D25" s="19">
        <v>5310</v>
      </c>
      <c r="E25" s="19">
        <v>713954</v>
      </c>
      <c r="F25" s="26">
        <f t="shared" si="0"/>
        <v>54619</v>
      </c>
      <c r="G25" s="26">
        <f t="shared" si="0"/>
        <v>2958255</v>
      </c>
      <c r="H25" s="122"/>
      <c r="I25" s="136"/>
      <c r="J25" s="139"/>
    </row>
    <row r="26" spans="1:13" ht="15" thickBot="1" x14ac:dyDescent="0.4">
      <c r="A26" s="22" t="s">
        <v>17</v>
      </c>
      <c r="B26" s="23">
        <v>1298</v>
      </c>
      <c r="C26" s="23">
        <v>41473.0799999999</v>
      </c>
      <c r="D26" s="23">
        <v>95</v>
      </c>
      <c r="E26" s="23">
        <v>6905.0599999999904</v>
      </c>
      <c r="F26" s="27">
        <f t="shared" si="0"/>
        <v>1393</v>
      </c>
      <c r="G26" s="27">
        <f t="shared" si="0"/>
        <v>48378.13999999989</v>
      </c>
      <c r="H26" s="134"/>
      <c r="I26" s="137"/>
      <c r="J26" s="140"/>
    </row>
    <row r="27" spans="1:13" x14ac:dyDescent="0.35">
      <c r="A27" s="50" t="s">
        <v>20</v>
      </c>
      <c r="B27" s="51">
        <v>17585</v>
      </c>
      <c r="C27" s="51">
        <v>5026359.8398851026</v>
      </c>
      <c r="D27" s="51">
        <v>7412</v>
      </c>
      <c r="E27" s="51">
        <v>3141477.452432327</v>
      </c>
      <c r="F27" s="53">
        <f t="shared" si="0"/>
        <v>24997</v>
      </c>
      <c r="G27" s="53">
        <f t="shared" si="0"/>
        <v>8167837.2923174296</v>
      </c>
      <c r="H27" s="121">
        <f>G27/G2</f>
        <v>7.9077479447901292E-2</v>
      </c>
      <c r="I27" s="135">
        <f>F27/F2</f>
        <v>1.5025287588464484E-2</v>
      </c>
      <c r="J27" s="138">
        <f>E27/G27</f>
        <v>0.38461557692721954</v>
      </c>
    </row>
    <row r="28" spans="1:13" x14ac:dyDescent="0.35">
      <c r="A28" s="18" t="s">
        <v>11</v>
      </c>
      <c r="B28" s="19">
        <v>312</v>
      </c>
      <c r="C28" s="19">
        <v>152827</v>
      </c>
      <c r="D28" s="19">
        <v>269</v>
      </c>
      <c r="E28" s="19">
        <v>150174</v>
      </c>
      <c r="F28" s="26">
        <f t="shared" si="0"/>
        <v>581</v>
      </c>
      <c r="G28" s="26">
        <f t="shared" si="0"/>
        <v>303001</v>
      </c>
      <c r="H28" s="122"/>
      <c r="I28" s="136"/>
      <c r="J28" s="139"/>
    </row>
    <row r="29" spans="1:13" x14ac:dyDescent="0.35">
      <c r="A29" s="18" t="s">
        <v>13</v>
      </c>
      <c r="B29" s="19">
        <v>4663</v>
      </c>
      <c r="C29" s="19">
        <v>1233695</v>
      </c>
      <c r="D29" s="19">
        <v>2085</v>
      </c>
      <c r="E29" s="19">
        <v>74407.199999999895</v>
      </c>
      <c r="F29" s="26">
        <f t="shared" si="0"/>
        <v>6748</v>
      </c>
      <c r="G29" s="26">
        <f t="shared" si="0"/>
        <v>1308102.2</v>
      </c>
      <c r="H29" s="122"/>
      <c r="I29" s="136"/>
      <c r="J29" s="139"/>
    </row>
    <row r="30" spans="1:13" x14ac:dyDescent="0.35">
      <c r="A30" s="18" t="s">
        <v>14</v>
      </c>
      <c r="B30" s="19">
        <v>2277</v>
      </c>
      <c r="C30" s="19">
        <v>1461243</v>
      </c>
      <c r="D30" s="19">
        <v>1549</v>
      </c>
      <c r="E30" s="19">
        <v>1309144</v>
      </c>
      <c r="F30" s="26">
        <f t="shared" si="0"/>
        <v>3826</v>
      </c>
      <c r="G30" s="26">
        <f t="shared" si="0"/>
        <v>2770387</v>
      </c>
      <c r="H30" s="122"/>
      <c r="I30" s="136"/>
      <c r="J30" s="139"/>
    </row>
    <row r="31" spans="1:13" x14ac:dyDescent="0.35">
      <c r="A31" s="18" t="s">
        <v>15</v>
      </c>
      <c r="B31" s="19">
        <v>322</v>
      </c>
      <c r="C31" s="19">
        <v>126682.92988510214</v>
      </c>
      <c r="D31" s="19">
        <v>220</v>
      </c>
      <c r="E31" s="19">
        <v>124895.41243232705</v>
      </c>
      <c r="F31" s="26">
        <f t="shared" si="0"/>
        <v>542</v>
      </c>
      <c r="G31" s="26">
        <f t="shared" si="0"/>
        <v>251578.3423174292</v>
      </c>
      <c r="H31" s="122"/>
      <c r="I31" s="136"/>
      <c r="J31" s="139"/>
    </row>
    <row r="32" spans="1:13" x14ac:dyDescent="0.35">
      <c r="A32" s="18" t="s">
        <v>16</v>
      </c>
      <c r="B32" s="19">
        <v>9845</v>
      </c>
      <c r="C32" s="19">
        <v>1996268</v>
      </c>
      <c r="D32" s="19">
        <v>3191</v>
      </c>
      <c r="E32" s="19">
        <v>1422567</v>
      </c>
      <c r="F32" s="26">
        <f t="shared" si="0"/>
        <v>13036</v>
      </c>
      <c r="G32" s="26">
        <f t="shared" si="0"/>
        <v>3418835</v>
      </c>
      <c r="H32" s="122"/>
      <c r="I32" s="136"/>
      <c r="J32" s="139"/>
    </row>
    <row r="33" spans="1:10" ht="15" thickBot="1" x14ac:dyDescent="0.4">
      <c r="A33" s="22" t="s">
        <v>17</v>
      </c>
      <c r="B33" s="23">
        <v>166</v>
      </c>
      <c r="C33" s="23">
        <v>55643.909999999902</v>
      </c>
      <c r="D33" s="23">
        <v>98</v>
      </c>
      <c r="E33" s="23">
        <v>60289.839999999902</v>
      </c>
      <c r="F33" s="27">
        <f t="shared" si="0"/>
        <v>264</v>
      </c>
      <c r="G33" s="27">
        <f t="shared" si="0"/>
        <v>115933.7499999998</v>
      </c>
      <c r="H33" s="134"/>
      <c r="I33" s="137"/>
      <c r="J33" s="140"/>
    </row>
    <row r="34" spans="1:10" x14ac:dyDescent="0.35">
      <c r="A34" s="50" t="s">
        <v>21</v>
      </c>
      <c r="B34" s="51">
        <v>5574</v>
      </c>
      <c r="C34" s="51">
        <v>29833183.240000002</v>
      </c>
      <c r="D34" s="51">
        <v>4939</v>
      </c>
      <c r="E34" s="51">
        <v>37011282.390921131</v>
      </c>
      <c r="F34" s="53">
        <f>B34+D34</f>
        <v>10513</v>
      </c>
      <c r="G34" s="53">
        <f>C34+E34</f>
        <v>66844465.630921133</v>
      </c>
      <c r="H34" s="121">
        <f>G34/G2</f>
        <v>0.64715929908483327</v>
      </c>
      <c r="I34" s="124">
        <f>F34/F2</f>
        <v>6.3191922397698571E-3</v>
      </c>
      <c r="J34" s="127">
        <f>E34/G34</f>
        <v>0.55369254644471766</v>
      </c>
    </row>
    <row r="35" spans="1:10" x14ac:dyDescent="0.35">
      <c r="A35" s="18" t="s">
        <v>11</v>
      </c>
      <c r="B35" s="19">
        <v>28</v>
      </c>
      <c r="C35" s="19">
        <v>168874</v>
      </c>
      <c r="D35" s="19">
        <v>89</v>
      </c>
      <c r="E35" s="19">
        <v>2885554</v>
      </c>
      <c r="F35" s="26">
        <f>B35+D35</f>
        <v>117</v>
      </c>
      <c r="G35" s="26">
        <f>C35+E35</f>
        <v>3054428</v>
      </c>
      <c r="H35" s="122"/>
      <c r="I35" s="125"/>
      <c r="J35" s="128"/>
    </row>
    <row r="36" spans="1:10" x14ac:dyDescent="0.35">
      <c r="A36" s="18" t="s">
        <v>13</v>
      </c>
      <c r="B36" s="19">
        <v>258</v>
      </c>
      <c r="C36" s="19">
        <v>1022253</v>
      </c>
      <c r="D36" s="19">
        <v>711</v>
      </c>
      <c r="E36" s="19">
        <v>584090.29999999981</v>
      </c>
      <c r="F36" s="26">
        <f t="shared" ref="F36:G40" si="1">B36+D36</f>
        <v>969</v>
      </c>
      <c r="G36" s="26">
        <f t="shared" si="1"/>
        <v>1606343.2999999998</v>
      </c>
      <c r="H36" s="122"/>
      <c r="I36" s="125"/>
      <c r="J36" s="128"/>
    </row>
    <row r="37" spans="1:10" x14ac:dyDescent="0.35">
      <c r="A37" s="18" t="s">
        <v>14</v>
      </c>
      <c r="B37" s="19">
        <v>111</v>
      </c>
      <c r="C37" s="19">
        <v>2817159</v>
      </c>
      <c r="D37" s="19">
        <v>212</v>
      </c>
      <c r="E37" s="19">
        <v>6064286</v>
      </c>
      <c r="F37" s="26">
        <f t="shared" si="1"/>
        <v>323</v>
      </c>
      <c r="G37" s="26">
        <f t="shared" si="1"/>
        <v>8881445</v>
      </c>
      <c r="H37" s="122"/>
      <c r="I37" s="125"/>
      <c r="J37" s="128"/>
    </row>
    <row r="38" spans="1:10" x14ac:dyDescent="0.35">
      <c r="A38" s="18" t="s">
        <v>15</v>
      </c>
      <c r="B38" s="19">
        <v>3</v>
      </c>
      <c r="C38" s="19">
        <v>60289.439999999995</v>
      </c>
      <c r="D38" s="19">
        <v>14</v>
      </c>
      <c r="E38" s="19">
        <v>346395.53092112875</v>
      </c>
      <c r="F38" s="26">
        <f t="shared" si="1"/>
        <v>17</v>
      </c>
      <c r="G38" s="26">
        <f t="shared" si="1"/>
        <v>406684.97092112876</v>
      </c>
      <c r="H38" s="122"/>
      <c r="I38" s="125"/>
      <c r="J38" s="128"/>
    </row>
    <row r="39" spans="1:10" x14ac:dyDescent="0.35">
      <c r="A39" s="18" t="s">
        <v>16</v>
      </c>
      <c r="B39" s="19">
        <v>5169</v>
      </c>
      <c r="C39" s="19">
        <v>25750317</v>
      </c>
      <c r="D39" s="19">
        <v>3890</v>
      </c>
      <c r="E39" s="19">
        <v>26462621</v>
      </c>
      <c r="F39" s="26">
        <f t="shared" si="1"/>
        <v>9059</v>
      </c>
      <c r="G39" s="26">
        <f t="shared" si="1"/>
        <v>52212938</v>
      </c>
      <c r="H39" s="122"/>
      <c r="I39" s="125"/>
      <c r="J39" s="128"/>
    </row>
    <row r="40" spans="1:10" ht="15" thickBot="1" x14ac:dyDescent="0.4">
      <c r="A40" s="18" t="s">
        <v>17</v>
      </c>
      <c r="B40" s="19">
        <v>5</v>
      </c>
      <c r="C40" s="19">
        <v>14290.800000000001</v>
      </c>
      <c r="D40" s="19">
        <v>23</v>
      </c>
      <c r="E40" s="19">
        <v>668335.55999999878</v>
      </c>
      <c r="F40" s="28">
        <f t="shared" si="1"/>
        <v>28</v>
      </c>
      <c r="G40" s="28">
        <f t="shared" si="1"/>
        <v>682626.35999999882</v>
      </c>
      <c r="H40" s="123"/>
      <c r="I40" s="126"/>
      <c r="J40" s="129"/>
    </row>
    <row r="41" spans="1:10" x14ac:dyDescent="0.35">
      <c r="A41" s="50" t="s">
        <v>22</v>
      </c>
      <c r="B41" s="51">
        <v>0</v>
      </c>
      <c r="C41" s="51">
        <v>100</v>
      </c>
      <c r="D41" s="51">
        <v>0</v>
      </c>
      <c r="E41" s="51">
        <v>0</v>
      </c>
      <c r="F41" s="53">
        <f>B41+D41</f>
        <v>0</v>
      </c>
      <c r="G41" s="53">
        <f>C41+E41</f>
        <v>100</v>
      </c>
      <c r="H41" s="130">
        <f>G41/G2</f>
        <v>9.6815688924509586E-7</v>
      </c>
      <c r="I41" s="130">
        <f>F41/F2</f>
        <v>0</v>
      </c>
      <c r="J41" s="132">
        <f>F42/G41</f>
        <v>0</v>
      </c>
    </row>
    <row r="42" spans="1:10" ht="15" thickBot="1" x14ac:dyDescent="0.4">
      <c r="A42" s="22" t="s">
        <v>13</v>
      </c>
      <c r="B42" s="23">
        <v>0</v>
      </c>
      <c r="C42" s="23">
        <v>100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100</v>
      </c>
      <c r="H42" s="131"/>
      <c r="I42" s="131"/>
      <c r="J42" s="13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2112A-47E6-40A8-B243-7C5F6A84F67E}">
  <sheetPr>
    <tabColor rgb="FFFF0000"/>
  </sheetPr>
  <dimension ref="A1:M42"/>
  <sheetViews>
    <sheetView zoomScaleNormal="100" workbookViewId="0">
      <selection activeCell="L8" sqref="L8"/>
    </sheetView>
  </sheetViews>
  <sheetFormatPr defaultRowHeight="14.5" x14ac:dyDescent="0.35"/>
  <cols>
    <col min="1" max="1" width="17.453125" customWidth="1"/>
    <col min="2" max="2" width="13.1796875" style="19" customWidth="1"/>
    <col min="3" max="3" width="14.453125" style="19" customWidth="1"/>
    <col min="4" max="4" width="13.1796875" style="19" customWidth="1"/>
    <col min="5" max="5" width="14.1796875" style="19" customWidth="1"/>
    <col min="6" max="6" width="11.453125" customWidth="1"/>
    <col min="7" max="7" width="12.81640625" customWidth="1"/>
    <col min="8" max="8" width="12.7265625" bestFit="1" customWidth="1"/>
    <col min="9" max="9" width="11.81640625" customWidth="1"/>
    <col min="10" max="10" width="17.81640625" customWidth="1"/>
    <col min="11" max="11" width="12.7265625" bestFit="1" customWidth="1"/>
    <col min="12" max="12" width="12" bestFit="1" customWidth="1"/>
    <col min="13" max="13" width="10.1796875" bestFit="1" customWidth="1"/>
  </cols>
  <sheetData>
    <row r="1" spans="1:12" ht="58.5" thickBot="1" x14ac:dyDescent="0.4">
      <c r="A1" s="41">
        <f>JAN!A1</f>
        <v>2019</v>
      </c>
      <c r="B1" s="42" t="s">
        <v>0</v>
      </c>
      <c r="C1" s="43" t="s">
        <v>1</v>
      </c>
      <c r="D1" s="44" t="s">
        <v>52</v>
      </c>
      <c r="E1" s="45" t="s">
        <v>3</v>
      </c>
      <c r="F1" s="46" t="s">
        <v>4</v>
      </c>
      <c r="G1" s="47" t="s">
        <v>5</v>
      </c>
      <c r="H1" s="48" t="s">
        <v>6</v>
      </c>
      <c r="I1" s="48" t="s">
        <v>7</v>
      </c>
      <c r="J1" s="49" t="s">
        <v>8</v>
      </c>
    </row>
    <row r="2" spans="1:12" ht="15" thickBot="1" x14ac:dyDescent="0.4">
      <c r="A2" s="10" t="s">
        <v>32</v>
      </c>
      <c r="B2" s="11">
        <v>1593951</v>
      </c>
      <c r="C2" s="11">
        <v>52719378.378245614</v>
      </c>
      <c r="D2" s="11">
        <v>57079</v>
      </c>
      <c r="E2" s="11">
        <v>41380075.817789473</v>
      </c>
      <c r="F2" s="12">
        <f>B2+D2</f>
        <v>1651030</v>
      </c>
      <c r="G2" s="12">
        <f>C2+E2</f>
        <v>94099454.196035087</v>
      </c>
      <c r="H2" s="13">
        <f>SUM(H3:H42)</f>
        <v>1</v>
      </c>
      <c r="I2" s="14">
        <f>SUM(I3:I42)</f>
        <v>0.99999999999999989</v>
      </c>
      <c r="J2" s="14">
        <f>E2/G2</f>
        <v>0.43974830854580066</v>
      </c>
    </row>
    <row r="3" spans="1:12" x14ac:dyDescent="0.35">
      <c r="A3" s="50" t="s">
        <v>10</v>
      </c>
      <c r="B3" s="51">
        <v>1319061</v>
      </c>
      <c r="C3" s="51">
        <v>21551394.936631579</v>
      </c>
      <c r="D3" s="51">
        <v>26493</v>
      </c>
      <c r="E3" s="51">
        <v>483975.50500584795</v>
      </c>
      <c r="F3" s="52">
        <f>B3+D3</f>
        <v>1345554</v>
      </c>
      <c r="G3" s="52">
        <f>C3+E3</f>
        <v>22035370.441637427</v>
      </c>
      <c r="H3" s="121">
        <f>G3/G$2</f>
        <v>0.23417107601635689</v>
      </c>
      <c r="I3" s="141">
        <f>F3/F2</f>
        <v>0.81497852855490205</v>
      </c>
      <c r="J3" s="144">
        <f>E3/G3</f>
        <v>2.1963574712197315E-2</v>
      </c>
    </row>
    <row r="4" spans="1:12" x14ac:dyDescent="0.35">
      <c r="A4" s="18" t="s">
        <v>11</v>
      </c>
      <c r="B4" s="19">
        <v>29184</v>
      </c>
      <c r="C4" s="19">
        <v>508827</v>
      </c>
      <c r="D4" s="19">
        <v>64</v>
      </c>
      <c r="E4" s="19">
        <v>3835</v>
      </c>
      <c r="F4" s="20">
        <f>B4+D4</f>
        <v>29248</v>
      </c>
      <c r="G4" s="20">
        <f t="shared" ref="F4:G33" si="0">C4+E4</f>
        <v>512662</v>
      </c>
      <c r="H4" s="122"/>
      <c r="I4" s="142"/>
      <c r="J4" s="145"/>
      <c r="L4" s="19"/>
    </row>
    <row r="5" spans="1:12" x14ac:dyDescent="0.35">
      <c r="A5" s="18" t="s">
        <v>12</v>
      </c>
      <c r="B5" s="19">
        <v>1603</v>
      </c>
      <c r="C5" s="19">
        <v>26343</v>
      </c>
      <c r="D5" s="19">
        <v>0</v>
      </c>
      <c r="E5" s="19">
        <v>0</v>
      </c>
      <c r="F5" s="20">
        <f t="shared" si="0"/>
        <v>1603</v>
      </c>
      <c r="G5" s="20">
        <f t="shared" si="0"/>
        <v>26343</v>
      </c>
      <c r="H5" s="122"/>
      <c r="I5" s="142"/>
      <c r="J5" s="145"/>
      <c r="L5" s="21"/>
    </row>
    <row r="6" spans="1:12" x14ac:dyDescent="0.35">
      <c r="A6" s="18" t="s">
        <v>13</v>
      </c>
      <c r="B6" s="19">
        <v>254501</v>
      </c>
      <c r="C6" s="19">
        <v>4434562</v>
      </c>
      <c r="D6" s="19">
        <v>275</v>
      </c>
      <c r="E6" s="19">
        <v>799.80000000000007</v>
      </c>
      <c r="F6" s="20">
        <f t="shared" si="0"/>
        <v>254776</v>
      </c>
      <c r="G6" s="20">
        <f t="shared" si="0"/>
        <v>4435361.8</v>
      </c>
      <c r="H6" s="122"/>
      <c r="I6" s="142"/>
      <c r="J6" s="145"/>
    </row>
    <row r="7" spans="1:12" x14ac:dyDescent="0.35">
      <c r="A7" s="18" t="s">
        <v>14</v>
      </c>
      <c r="B7" s="19">
        <v>233701</v>
      </c>
      <c r="C7" s="19">
        <v>3606922</v>
      </c>
      <c r="D7" s="19">
        <v>5137</v>
      </c>
      <c r="E7" s="19">
        <v>90385</v>
      </c>
      <c r="F7" s="20">
        <f t="shared" si="0"/>
        <v>238838</v>
      </c>
      <c r="G7" s="20">
        <f t="shared" si="0"/>
        <v>3697307</v>
      </c>
      <c r="H7" s="122"/>
      <c r="I7" s="142"/>
      <c r="J7" s="145"/>
    </row>
    <row r="8" spans="1:12" x14ac:dyDescent="0.35">
      <c r="A8" s="18" t="s">
        <v>15</v>
      </c>
      <c r="B8" s="19">
        <v>41836</v>
      </c>
      <c r="C8" s="19">
        <v>674666.49663157808</v>
      </c>
      <c r="D8" s="19">
        <v>238</v>
      </c>
      <c r="E8" s="19">
        <v>6446.9050058479497</v>
      </c>
      <c r="F8" s="20">
        <f t="shared" si="0"/>
        <v>42074</v>
      </c>
      <c r="G8" s="20">
        <f t="shared" si="0"/>
        <v>681113.401637426</v>
      </c>
      <c r="H8" s="122"/>
      <c r="I8" s="142"/>
      <c r="J8" s="145"/>
    </row>
    <row r="9" spans="1:12" x14ac:dyDescent="0.35">
      <c r="A9" s="18" t="s">
        <v>16</v>
      </c>
      <c r="B9" s="19">
        <v>746447</v>
      </c>
      <c r="C9" s="19">
        <v>12133392</v>
      </c>
      <c r="D9" s="19">
        <v>20771</v>
      </c>
      <c r="E9" s="19">
        <v>382125</v>
      </c>
      <c r="F9" s="20">
        <f t="shared" si="0"/>
        <v>767218</v>
      </c>
      <c r="G9" s="20">
        <f t="shared" si="0"/>
        <v>12515517</v>
      </c>
      <c r="H9" s="122"/>
      <c r="I9" s="142"/>
      <c r="J9" s="145"/>
    </row>
    <row r="10" spans="1:12" ht="15" thickBot="1" x14ac:dyDescent="0.4">
      <c r="A10" s="22" t="s">
        <v>17</v>
      </c>
      <c r="B10" s="23">
        <v>11789</v>
      </c>
      <c r="C10" s="23">
        <v>166682.44</v>
      </c>
      <c r="D10" s="23">
        <v>8</v>
      </c>
      <c r="E10" s="23">
        <v>383.8</v>
      </c>
      <c r="F10" s="24">
        <f t="shared" si="0"/>
        <v>11797</v>
      </c>
      <c r="G10" s="24">
        <f t="shared" si="0"/>
        <v>167066.23999999999</v>
      </c>
      <c r="H10" s="134"/>
      <c r="I10" s="143"/>
      <c r="J10" s="146"/>
    </row>
    <row r="11" spans="1:12" x14ac:dyDescent="0.35">
      <c r="A11" s="50" t="s">
        <v>18</v>
      </c>
      <c r="B11" s="51">
        <v>152173</v>
      </c>
      <c r="C11" s="51">
        <v>2588914.5830760226</v>
      </c>
      <c r="D11" s="51">
        <v>7550</v>
      </c>
      <c r="E11" s="51">
        <v>140367</v>
      </c>
      <c r="F11" s="53">
        <f t="shared" si="0"/>
        <v>159723</v>
      </c>
      <c r="G11" s="53">
        <f t="shared" si="0"/>
        <v>2729281.5830760226</v>
      </c>
      <c r="H11" s="121">
        <f>G11/G2</f>
        <v>2.9004223312392198E-2</v>
      </c>
      <c r="I11" s="135">
        <f>F11/F2</f>
        <v>9.6741428078229955E-2</v>
      </c>
      <c r="J11" s="138">
        <f>E11/G11</f>
        <v>5.1430017653876559E-2</v>
      </c>
    </row>
    <row r="12" spans="1:12" x14ac:dyDescent="0.35">
      <c r="A12" s="18" t="s">
        <v>11</v>
      </c>
      <c r="B12" s="19">
        <v>5369</v>
      </c>
      <c r="C12" s="19">
        <v>82594</v>
      </c>
      <c r="D12" s="19">
        <v>0</v>
      </c>
      <c r="E12" s="19">
        <v>0</v>
      </c>
      <c r="F12" s="26">
        <f t="shared" si="0"/>
        <v>5369</v>
      </c>
      <c r="G12" s="26">
        <f t="shared" si="0"/>
        <v>82594</v>
      </c>
      <c r="H12" s="122"/>
      <c r="I12" s="136"/>
      <c r="J12" s="139"/>
    </row>
    <row r="13" spans="1:12" x14ac:dyDescent="0.35">
      <c r="A13" s="18" t="s">
        <v>12</v>
      </c>
      <c r="B13" s="19">
        <v>116</v>
      </c>
      <c r="C13" s="19">
        <v>1483</v>
      </c>
      <c r="D13" s="19">
        <v>0</v>
      </c>
      <c r="E13" s="19">
        <v>0</v>
      </c>
      <c r="F13" s="26">
        <f t="shared" si="0"/>
        <v>116</v>
      </c>
      <c r="G13" s="26">
        <f t="shared" si="0"/>
        <v>1483</v>
      </c>
      <c r="H13" s="122"/>
      <c r="I13" s="136"/>
      <c r="J13" s="139"/>
    </row>
    <row r="14" spans="1:12" x14ac:dyDescent="0.35">
      <c r="A14" s="18" t="s">
        <v>13</v>
      </c>
      <c r="B14" s="19">
        <v>37876</v>
      </c>
      <c r="C14" s="19">
        <v>702726</v>
      </c>
      <c r="D14" s="19">
        <v>2</v>
      </c>
      <c r="E14" s="19">
        <v>0</v>
      </c>
      <c r="F14" s="26">
        <f t="shared" si="0"/>
        <v>37878</v>
      </c>
      <c r="G14" s="26">
        <f t="shared" si="0"/>
        <v>702726</v>
      </c>
      <c r="H14" s="122"/>
      <c r="I14" s="136"/>
      <c r="J14" s="139"/>
    </row>
    <row r="15" spans="1:12" x14ac:dyDescent="0.35">
      <c r="A15" s="18" t="s">
        <v>14</v>
      </c>
      <c r="B15" s="19">
        <v>27818</v>
      </c>
      <c r="C15" s="19">
        <v>450776</v>
      </c>
      <c r="D15" s="19">
        <v>2606</v>
      </c>
      <c r="E15" s="19">
        <v>47599</v>
      </c>
      <c r="F15" s="26">
        <f t="shared" si="0"/>
        <v>30424</v>
      </c>
      <c r="G15" s="26">
        <f t="shared" si="0"/>
        <v>498375</v>
      </c>
      <c r="H15" s="122"/>
      <c r="I15" s="136"/>
      <c r="J15" s="139"/>
    </row>
    <row r="16" spans="1:12" x14ac:dyDescent="0.35">
      <c r="A16" s="18" t="s">
        <v>15</v>
      </c>
      <c r="B16" s="19">
        <v>9634</v>
      </c>
      <c r="C16" s="19">
        <v>158958.97307602281</v>
      </c>
      <c r="D16" s="19">
        <v>0</v>
      </c>
      <c r="E16" s="19">
        <v>0</v>
      </c>
      <c r="F16" s="26">
        <f t="shared" si="0"/>
        <v>9634</v>
      </c>
      <c r="G16" s="26">
        <f t="shared" si="0"/>
        <v>158958.97307602281</v>
      </c>
      <c r="H16" s="122"/>
      <c r="I16" s="136"/>
      <c r="J16" s="139"/>
    </row>
    <row r="17" spans="1:13" x14ac:dyDescent="0.35">
      <c r="A17" s="18" t="s">
        <v>16</v>
      </c>
      <c r="B17" s="19">
        <v>68868</v>
      </c>
      <c r="C17" s="19">
        <v>1155483</v>
      </c>
      <c r="D17" s="19">
        <v>4942</v>
      </c>
      <c r="E17" s="19">
        <v>92768</v>
      </c>
      <c r="F17" s="26">
        <f t="shared" si="0"/>
        <v>73810</v>
      </c>
      <c r="G17" s="26">
        <f t="shared" si="0"/>
        <v>1248251</v>
      </c>
      <c r="H17" s="122"/>
      <c r="I17" s="136"/>
      <c r="J17" s="139"/>
    </row>
    <row r="18" spans="1:13" ht="15" thickBot="1" x14ac:dyDescent="0.4">
      <c r="A18" s="22" t="s">
        <v>17</v>
      </c>
      <c r="B18" s="23">
        <v>2492</v>
      </c>
      <c r="C18" s="23">
        <v>36893.609999999993</v>
      </c>
      <c r="D18" s="23">
        <v>0</v>
      </c>
      <c r="E18" s="23">
        <v>0</v>
      </c>
      <c r="F18" s="27">
        <f t="shared" si="0"/>
        <v>2492</v>
      </c>
      <c r="G18" s="27">
        <f t="shared" si="0"/>
        <v>36893.609999999993</v>
      </c>
      <c r="H18" s="134"/>
      <c r="I18" s="137"/>
      <c r="J18" s="140"/>
    </row>
    <row r="19" spans="1:13" x14ac:dyDescent="0.35">
      <c r="A19" s="50" t="s">
        <v>19</v>
      </c>
      <c r="B19" s="51">
        <v>99775</v>
      </c>
      <c r="C19" s="51">
        <v>4064152.5023742691</v>
      </c>
      <c r="D19" s="51">
        <v>10561</v>
      </c>
      <c r="E19" s="51">
        <v>1030336.0612982454</v>
      </c>
      <c r="F19" s="53">
        <f t="shared" si="0"/>
        <v>110336</v>
      </c>
      <c r="G19" s="53">
        <f t="shared" si="0"/>
        <v>5094488.5636725146</v>
      </c>
      <c r="H19" s="121">
        <f>G19/G2</f>
        <v>5.4139406091126642E-2</v>
      </c>
      <c r="I19" s="135">
        <f>F19/F2</f>
        <v>6.6828585791899597E-2</v>
      </c>
      <c r="J19" s="138">
        <f>E19/G19</f>
        <v>0.20224523981569151</v>
      </c>
    </row>
    <row r="20" spans="1:13" x14ac:dyDescent="0.35">
      <c r="A20" s="18" t="s">
        <v>11</v>
      </c>
      <c r="B20" s="19">
        <v>4018</v>
      </c>
      <c r="C20" s="19">
        <v>206622</v>
      </c>
      <c r="D20" s="19">
        <v>545</v>
      </c>
      <c r="E20" s="19">
        <v>43487</v>
      </c>
      <c r="F20" s="26">
        <f t="shared" si="0"/>
        <v>4563</v>
      </c>
      <c r="G20" s="26">
        <f t="shared" si="0"/>
        <v>250109</v>
      </c>
      <c r="H20" s="122"/>
      <c r="I20" s="136"/>
      <c r="J20" s="139"/>
    </row>
    <row r="21" spans="1:13" x14ac:dyDescent="0.35">
      <c r="A21" s="18" t="s">
        <v>12</v>
      </c>
      <c r="B21" s="19">
        <v>183</v>
      </c>
      <c r="C21" s="19">
        <v>14866</v>
      </c>
      <c r="D21" s="19">
        <v>0</v>
      </c>
      <c r="E21" s="19">
        <v>0</v>
      </c>
      <c r="F21" s="26">
        <f t="shared" si="0"/>
        <v>183</v>
      </c>
      <c r="G21" s="26">
        <f t="shared" si="0"/>
        <v>14866</v>
      </c>
      <c r="H21" s="122"/>
      <c r="I21" s="136"/>
      <c r="J21" s="139"/>
      <c r="M21" s="19"/>
    </row>
    <row r="22" spans="1:13" x14ac:dyDescent="0.35">
      <c r="A22" s="18" t="s">
        <v>13</v>
      </c>
      <c r="B22" s="19">
        <v>20606</v>
      </c>
      <c r="C22" s="19">
        <v>445304</v>
      </c>
      <c r="D22" s="19">
        <v>2125</v>
      </c>
      <c r="E22" s="19">
        <v>9496.8999999999796</v>
      </c>
      <c r="F22" s="26">
        <f t="shared" si="0"/>
        <v>22731</v>
      </c>
      <c r="G22" s="26">
        <f t="shared" si="0"/>
        <v>454800.89999999997</v>
      </c>
      <c r="H22" s="122"/>
      <c r="I22" s="136"/>
      <c r="J22" s="139"/>
    </row>
    <row r="23" spans="1:13" x14ac:dyDescent="0.35">
      <c r="A23" s="18" t="s">
        <v>14</v>
      </c>
      <c r="B23" s="19">
        <v>22034</v>
      </c>
      <c r="C23" s="19">
        <v>1053360</v>
      </c>
      <c r="D23" s="19">
        <v>2196</v>
      </c>
      <c r="E23" s="19">
        <v>223493</v>
      </c>
      <c r="F23" s="26">
        <f t="shared" si="0"/>
        <v>24230</v>
      </c>
      <c r="G23" s="26">
        <f t="shared" si="0"/>
        <v>1276853</v>
      </c>
      <c r="H23" s="122"/>
      <c r="I23" s="136"/>
      <c r="J23" s="139"/>
    </row>
    <row r="24" spans="1:13" x14ac:dyDescent="0.35">
      <c r="A24" s="18" t="s">
        <v>15</v>
      </c>
      <c r="B24" s="19">
        <v>3446</v>
      </c>
      <c r="C24" s="19">
        <v>115598.51237426877</v>
      </c>
      <c r="D24" s="19">
        <v>196</v>
      </c>
      <c r="E24" s="19">
        <v>15198.831298245601</v>
      </c>
      <c r="F24" s="26">
        <f t="shared" si="0"/>
        <v>3642</v>
      </c>
      <c r="G24" s="26">
        <f t="shared" si="0"/>
        <v>130797.34367251437</v>
      </c>
      <c r="H24" s="122"/>
      <c r="I24" s="136"/>
      <c r="J24" s="139"/>
    </row>
    <row r="25" spans="1:13" x14ac:dyDescent="0.35">
      <c r="A25" s="18" t="s">
        <v>16</v>
      </c>
      <c r="B25" s="19">
        <v>48183</v>
      </c>
      <c r="C25" s="19">
        <v>2188660</v>
      </c>
      <c r="D25" s="19">
        <v>5406</v>
      </c>
      <c r="E25" s="19">
        <v>731541</v>
      </c>
      <c r="F25" s="26">
        <f t="shared" si="0"/>
        <v>53589</v>
      </c>
      <c r="G25" s="26">
        <f t="shared" si="0"/>
        <v>2920201</v>
      </c>
      <c r="H25" s="122"/>
      <c r="I25" s="136"/>
      <c r="J25" s="139"/>
    </row>
    <row r="26" spans="1:13" ht="15" thickBot="1" x14ac:dyDescent="0.4">
      <c r="A26" s="22" t="s">
        <v>17</v>
      </c>
      <c r="B26" s="23">
        <v>1305</v>
      </c>
      <c r="C26" s="23">
        <v>39741.99</v>
      </c>
      <c r="D26" s="23">
        <v>93</v>
      </c>
      <c r="E26" s="23">
        <v>7119.33</v>
      </c>
      <c r="F26" s="27">
        <f t="shared" si="0"/>
        <v>1398</v>
      </c>
      <c r="G26" s="27">
        <f t="shared" si="0"/>
        <v>46861.32</v>
      </c>
      <c r="H26" s="134"/>
      <c r="I26" s="137"/>
      <c r="J26" s="140"/>
    </row>
    <row r="27" spans="1:13" x14ac:dyDescent="0.35">
      <c r="A27" s="50" t="s">
        <v>20</v>
      </c>
      <c r="B27" s="51">
        <v>17441</v>
      </c>
      <c r="C27" s="51">
        <v>5238129.5961637432</v>
      </c>
      <c r="D27" s="51">
        <v>7485</v>
      </c>
      <c r="E27" s="51">
        <v>3474889.7108654967</v>
      </c>
      <c r="F27" s="53">
        <f t="shared" si="0"/>
        <v>24926</v>
      </c>
      <c r="G27" s="53">
        <f t="shared" si="0"/>
        <v>8713019.3070292398</v>
      </c>
      <c r="H27" s="121">
        <f>G27/G2</f>
        <v>9.2593728427771957E-2</v>
      </c>
      <c r="I27" s="135">
        <f>F27/F2</f>
        <v>1.5097242327516762E-2</v>
      </c>
      <c r="J27" s="138">
        <f>E27/G27</f>
        <v>0.39881579374696491</v>
      </c>
    </row>
    <row r="28" spans="1:13" x14ac:dyDescent="0.35">
      <c r="A28" s="18" t="s">
        <v>11</v>
      </c>
      <c r="B28" s="19">
        <v>308</v>
      </c>
      <c r="C28" s="19">
        <v>178042</v>
      </c>
      <c r="D28" s="19">
        <v>272</v>
      </c>
      <c r="E28" s="19">
        <v>191561</v>
      </c>
      <c r="F28" s="26">
        <f t="shared" si="0"/>
        <v>580</v>
      </c>
      <c r="G28" s="26">
        <f t="shared" si="0"/>
        <v>369603</v>
      </c>
      <c r="H28" s="122"/>
      <c r="I28" s="136"/>
      <c r="J28" s="139"/>
    </row>
    <row r="29" spans="1:13" x14ac:dyDescent="0.35">
      <c r="A29" s="18" t="s">
        <v>13</v>
      </c>
      <c r="B29" s="19">
        <v>4660</v>
      </c>
      <c r="C29" s="19">
        <v>1337833</v>
      </c>
      <c r="D29" s="19">
        <v>2094</v>
      </c>
      <c r="E29" s="19">
        <v>84921.399999999907</v>
      </c>
      <c r="F29" s="26">
        <f t="shared" si="0"/>
        <v>6754</v>
      </c>
      <c r="G29" s="26">
        <f t="shared" si="0"/>
        <v>1422754.4</v>
      </c>
      <c r="H29" s="122"/>
      <c r="I29" s="136"/>
      <c r="J29" s="139"/>
    </row>
    <row r="30" spans="1:13" x14ac:dyDescent="0.35">
      <c r="A30" s="18" t="s">
        <v>14</v>
      </c>
      <c r="B30" s="19">
        <v>2262</v>
      </c>
      <c r="C30" s="19">
        <v>1510767</v>
      </c>
      <c r="D30" s="19">
        <v>1559</v>
      </c>
      <c r="E30" s="19">
        <v>1522182</v>
      </c>
      <c r="F30" s="26">
        <f t="shared" si="0"/>
        <v>3821</v>
      </c>
      <c r="G30" s="26">
        <f t="shared" si="0"/>
        <v>3032949</v>
      </c>
      <c r="H30" s="122"/>
      <c r="I30" s="136"/>
      <c r="J30" s="139"/>
    </row>
    <row r="31" spans="1:13" x14ac:dyDescent="0.35">
      <c r="A31" s="18" t="s">
        <v>15</v>
      </c>
      <c r="B31" s="19">
        <v>314</v>
      </c>
      <c r="C31" s="19">
        <v>160955.90816374266</v>
      </c>
      <c r="D31" s="19">
        <v>213</v>
      </c>
      <c r="E31" s="19">
        <v>142322.58086549689</v>
      </c>
      <c r="F31" s="26">
        <f t="shared" si="0"/>
        <v>527</v>
      </c>
      <c r="G31" s="26">
        <f t="shared" si="0"/>
        <v>303278.48902923951</v>
      </c>
      <c r="H31" s="122"/>
      <c r="I31" s="136"/>
      <c r="J31" s="139"/>
    </row>
    <row r="32" spans="1:13" x14ac:dyDescent="0.35">
      <c r="A32" s="18" t="s">
        <v>16</v>
      </c>
      <c r="B32" s="19">
        <v>9731</v>
      </c>
      <c r="C32" s="19">
        <v>1991500</v>
      </c>
      <c r="D32" s="19">
        <v>3249</v>
      </c>
      <c r="E32" s="19">
        <v>1469528</v>
      </c>
      <c r="F32" s="26">
        <f t="shared" si="0"/>
        <v>12980</v>
      </c>
      <c r="G32" s="26">
        <f t="shared" si="0"/>
        <v>3461028</v>
      </c>
      <c r="H32" s="122"/>
      <c r="I32" s="136"/>
      <c r="J32" s="139"/>
    </row>
    <row r="33" spans="1:10" ht="15" thickBot="1" x14ac:dyDescent="0.4">
      <c r="A33" s="22" t="s">
        <v>17</v>
      </c>
      <c r="B33" s="23">
        <v>166</v>
      </c>
      <c r="C33" s="23">
        <v>59031.687999999907</v>
      </c>
      <c r="D33" s="23">
        <v>98</v>
      </c>
      <c r="E33" s="23">
        <v>64374.729999999901</v>
      </c>
      <c r="F33" s="27">
        <f t="shared" si="0"/>
        <v>264</v>
      </c>
      <c r="G33" s="27">
        <f t="shared" si="0"/>
        <v>123406.4179999998</v>
      </c>
      <c r="H33" s="134"/>
      <c r="I33" s="137"/>
      <c r="J33" s="140"/>
    </row>
    <row r="34" spans="1:10" x14ac:dyDescent="0.35">
      <c r="A34" s="50" t="s">
        <v>21</v>
      </c>
      <c r="B34" s="51">
        <v>5501</v>
      </c>
      <c r="C34" s="51">
        <v>19276686.760000002</v>
      </c>
      <c r="D34" s="51">
        <v>4990</v>
      </c>
      <c r="E34" s="51">
        <v>36250507.54061988</v>
      </c>
      <c r="F34" s="53">
        <f>B34+D34</f>
        <v>10491</v>
      </c>
      <c r="G34" s="53">
        <f>C34+E34</f>
        <v>55527194.300619885</v>
      </c>
      <c r="H34" s="121">
        <f>G34/G2</f>
        <v>0.59009050344693226</v>
      </c>
      <c r="I34" s="124">
        <f>F34/F2</f>
        <v>6.3542152474515912E-3</v>
      </c>
      <c r="J34" s="127">
        <f>E34/G34</f>
        <v>0.65284241347334193</v>
      </c>
    </row>
    <row r="35" spans="1:10" x14ac:dyDescent="0.35">
      <c r="A35" s="18" t="s">
        <v>11</v>
      </c>
      <c r="B35" s="19">
        <v>27</v>
      </c>
      <c r="C35" s="19">
        <v>178667</v>
      </c>
      <c r="D35" s="19">
        <v>90</v>
      </c>
      <c r="E35" s="19">
        <v>2873589</v>
      </c>
      <c r="F35" s="26">
        <f>B35+D35</f>
        <v>117</v>
      </c>
      <c r="G35" s="26">
        <f>C35+E35</f>
        <v>3052256</v>
      </c>
      <c r="H35" s="122"/>
      <c r="I35" s="125"/>
      <c r="J35" s="128"/>
    </row>
    <row r="36" spans="1:10" x14ac:dyDescent="0.35">
      <c r="A36" s="18" t="s">
        <v>13</v>
      </c>
      <c r="B36" s="19">
        <v>257</v>
      </c>
      <c r="C36" s="19">
        <v>1079302</v>
      </c>
      <c r="D36" s="19">
        <v>711</v>
      </c>
      <c r="E36" s="19">
        <v>610983.79999999888</v>
      </c>
      <c r="F36" s="26">
        <f t="shared" ref="F36:G40" si="1">B36+D36</f>
        <v>968</v>
      </c>
      <c r="G36" s="26">
        <f t="shared" si="1"/>
        <v>1690285.7999999989</v>
      </c>
      <c r="H36" s="122"/>
      <c r="I36" s="125"/>
      <c r="J36" s="128"/>
    </row>
    <row r="37" spans="1:10" x14ac:dyDescent="0.35">
      <c r="A37" s="18" t="s">
        <v>14</v>
      </c>
      <c r="B37" s="19">
        <v>110</v>
      </c>
      <c r="C37" s="19">
        <v>2533403</v>
      </c>
      <c r="D37" s="19">
        <v>214</v>
      </c>
      <c r="E37" s="19">
        <v>5643545</v>
      </c>
      <c r="F37" s="26">
        <f t="shared" si="1"/>
        <v>324</v>
      </c>
      <c r="G37" s="26">
        <f t="shared" si="1"/>
        <v>8176948</v>
      </c>
      <c r="H37" s="122"/>
      <c r="I37" s="125"/>
      <c r="J37" s="128"/>
    </row>
    <row r="38" spans="1:10" x14ac:dyDescent="0.35">
      <c r="A38" s="18" t="s">
        <v>15</v>
      </c>
      <c r="B38" s="19">
        <v>3</v>
      </c>
      <c r="C38" s="19">
        <v>63798.239999999998</v>
      </c>
      <c r="D38" s="19">
        <v>13</v>
      </c>
      <c r="E38" s="19">
        <v>265625.2106198828</v>
      </c>
      <c r="F38" s="26">
        <f t="shared" si="1"/>
        <v>16</v>
      </c>
      <c r="G38" s="26">
        <f t="shared" si="1"/>
        <v>329423.45061988279</v>
      </c>
      <c r="H38" s="122"/>
      <c r="I38" s="125"/>
      <c r="J38" s="128"/>
    </row>
    <row r="39" spans="1:10" x14ac:dyDescent="0.35">
      <c r="A39" s="18" t="s">
        <v>16</v>
      </c>
      <c r="B39" s="19">
        <v>5099</v>
      </c>
      <c r="C39" s="19">
        <v>15408510</v>
      </c>
      <c r="D39" s="19">
        <v>3939</v>
      </c>
      <c r="E39" s="19">
        <v>26197920</v>
      </c>
      <c r="F39" s="26">
        <f t="shared" si="1"/>
        <v>9038</v>
      </c>
      <c r="G39" s="26">
        <f t="shared" si="1"/>
        <v>41606430</v>
      </c>
      <c r="H39" s="122"/>
      <c r="I39" s="125"/>
      <c r="J39" s="128"/>
    </row>
    <row r="40" spans="1:10" ht="15" thickBot="1" x14ac:dyDescent="0.4">
      <c r="A40" s="18" t="s">
        <v>17</v>
      </c>
      <c r="B40" s="19">
        <v>5</v>
      </c>
      <c r="C40" s="19">
        <v>13006.51999999999</v>
      </c>
      <c r="D40" s="19">
        <v>23</v>
      </c>
      <c r="E40" s="19">
        <v>658844.5299999991</v>
      </c>
      <c r="F40" s="28">
        <f t="shared" si="1"/>
        <v>28</v>
      </c>
      <c r="G40" s="28">
        <f t="shared" si="1"/>
        <v>671851.04999999912</v>
      </c>
      <c r="H40" s="123"/>
      <c r="I40" s="126"/>
      <c r="J40" s="129"/>
    </row>
    <row r="41" spans="1:10" x14ac:dyDescent="0.35">
      <c r="A41" s="50" t="s">
        <v>22</v>
      </c>
      <c r="B41" s="51">
        <v>0</v>
      </c>
      <c r="C41" s="51">
        <v>100</v>
      </c>
      <c r="D41" s="51">
        <v>0</v>
      </c>
      <c r="E41" s="51">
        <v>0</v>
      </c>
      <c r="F41" s="53">
        <f>B41+D41</f>
        <v>0</v>
      </c>
      <c r="G41" s="53">
        <f>C41+E41</f>
        <v>100</v>
      </c>
      <c r="H41" s="130">
        <f>G41/G2</f>
        <v>1.0627054200726015E-6</v>
      </c>
      <c r="I41" s="130">
        <f>F41/F2</f>
        <v>0</v>
      </c>
      <c r="J41" s="132">
        <f>F42/G41</f>
        <v>0</v>
      </c>
    </row>
    <row r="42" spans="1:10" ht="15" thickBot="1" x14ac:dyDescent="0.4">
      <c r="A42" s="22" t="s">
        <v>13</v>
      </c>
      <c r="B42" s="23">
        <v>0</v>
      </c>
      <c r="C42" s="23">
        <v>100</v>
      </c>
      <c r="D42" s="23">
        <v>0</v>
      </c>
      <c r="E42" s="23">
        <v>0</v>
      </c>
      <c r="F42" s="27">
        <f t="shared" ref="F42:G42" si="2">B42+D42</f>
        <v>0</v>
      </c>
      <c r="G42" s="27">
        <f t="shared" si="2"/>
        <v>100</v>
      </c>
      <c r="H42" s="131"/>
      <c r="I42" s="131"/>
      <c r="J42" s="133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2"/>
    <mergeCell ref="I41:I42"/>
    <mergeCell ref="J41:J42"/>
  </mergeCells>
  <pageMargins left="0.7" right="0.7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10" ma:contentTypeDescription="Create a new document." ma:contentTypeScope="" ma:versionID="6070f81d0fc684ad370c8e5507417a15">
  <xsd:schema xmlns:xsd="http://www.w3.org/2001/XMLSchema" xmlns:xs="http://www.w3.org/2001/XMLSchema" xmlns:p="http://schemas.microsoft.com/office/2006/metadata/properties" xmlns:ns1="http://schemas.microsoft.com/sharepoint/v3" xmlns:ns2="e12619c7-9a19-4dc6-ad29-a355e3b803fe" xmlns:ns3="338e5083-a46f-4766-8e64-ee827b9e16b3" targetNamespace="http://schemas.microsoft.com/office/2006/metadata/properties" ma:root="true" ma:fieldsID="3bd5baa586ab47ba67d940dea43ee07a" ns1:_="" ns2:_="" ns3:_="">
    <xsd:import namespace="http://schemas.microsoft.com/sharepoint/v3"/>
    <xsd:import namespace="e12619c7-9a19-4dc6-ad29-a355e3b803fe"/>
    <xsd:import namespace="338e5083-a46f-4766-8e64-ee827b9e1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EA1AC9-C60F-4EFF-8450-0746A65B07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12619c7-9a19-4dc6-ad29-a355e3b803fe"/>
    <ds:schemaRef ds:uri="338e5083-a46f-4766-8e64-ee827b9e1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8F8E59-411D-4D7C-9AA0-759C5EE3254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AC0DB59-B213-4CAA-AFD5-7D11EA2F31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Annual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Atala, Zazy (ENE)</dc:creator>
  <cp:keywords/>
  <dc:description/>
  <cp:lastModifiedBy>Lopes, Paul (ENE)</cp:lastModifiedBy>
  <cp:revision/>
  <dcterms:created xsi:type="dcterms:W3CDTF">2020-02-12T19:16:37Z</dcterms:created>
  <dcterms:modified xsi:type="dcterms:W3CDTF">2021-05-10T15:34:25Z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</Properties>
</file>