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autoCompressPictures="0" defaultThemeVersion="124226"/>
  <mc:AlternateContent xmlns:mc="http://schemas.openxmlformats.org/markup-compatibility/2006">
    <mc:Choice Requires="x15">
      <x15ac:absPath xmlns:x15ac="http://schemas.microsoft.com/office/spreadsheetml/2010/11/ac" url="C:\Users\jswas\Documents\WORK\WORKBOOK\"/>
    </mc:Choice>
  </mc:AlternateContent>
  <xr:revisionPtr revIDLastSave="0" documentId="8_{48C75F83-6247-49A3-A0A5-80B32DFAE6EE}" xr6:coauthVersionLast="45" xr6:coauthVersionMax="45" xr10:uidLastSave="{00000000-0000-0000-0000-000000000000}"/>
  <workbookProtection workbookAlgorithmName="SHA-512" workbookHashValue="9mPgmQpQB8+bbKWoA4J63o7v295Csy/3IB+CDFuPlEsQtH2tZ8ul3KjUXfR+IgWDucNHR/BRtLcZIMuOKx16uA==" workbookSaltValue="1ttLftuYhppvknChm3zo+g==" workbookSpinCount="100000" lockStructure="1"/>
  <bookViews>
    <workbookView xWindow="-108" yWindow="-108" windowWidth="23256" windowHeight="12576" tabRatio="935" firstSheet="3" activeTab="3" xr2:uid="{00000000-000D-0000-FFFF-FFFF00000000}"/>
  </bookViews>
  <sheets>
    <sheet name="RECS2019" sheetId="42" state="hidden" r:id="rId1"/>
    <sheet name="INFO2019" sheetId="43" state="hidden" r:id="rId2"/>
    <sheet name="DBASE2019" sheetId="44" state="hidden" r:id="rId3"/>
    <sheet name="1. FilerInfo" sheetId="16" r:id="rId4"/>
    <sheet name="2. Prelim" sheetId="14" r:id="rId5"/>
    <sheet name="2i. SCO Exempt" sheetId="21" r:id="rId6"/>
    <sheet name="2ii. SCOII Exempt" sheetId="41" r:id="rId7"/>
    <sheet name="4. Errant" sheetId="9" r:id="rId8"/>
    <sheet name="5. RPS I non-SCO" sheetId="1" r:id="rId9"/>
    <sheet name="6. SCO" sheetId="11" r:id="rId10"/>
    <sheet name="7. SCO-II" sheetId="13" r:id="rId11"/>
    <sheet name="8. RPS II RenEn" sheetId="2" r:id="rId12"/>
    <sheet name="9. RPS II WasteEn" sheetId="5" r:id="rId13"/>
    <sheet name="10. APS" sheetId="4" r:id="rId14"/>
    <sheet name="11. CES" sheetId="33" r:id="rId15"/>
    <sheet name="13. GHG" sheetId="39" r:id="rId16"/>
    <sheet name="14. Green" sheetId="8" r:id="rId17"/>
    <sheet name="15. All ACPs" sheetId="34" r:id="rId18"/>
    <sheet name="C. Certif" sheetId="31" r:id="rId19"/>
    <sheet name="A. Authztn" sheetId="32" r:id="rId20"/>
    <sheet name="N. ACP Notif-Rcpt" sheetId="23" r:id="rId21"/>
    <sheet name="Contacts" sheetId="36" r:id="rId22"/>
  </sheets>
  <externalReferences>
    <externalReference r:id="rId23"/>
  </externalReferences>
  <definedNames>
    <definedName name="_xlnm._FilterDatabase" localSheetId="2" hidden="1">DBASE2019!$A$1:$I$207</definedName>
    <definedName name="_ftn1" localSheetId="16">'14. Green'!#REF!</definedName>
    <definedName name="_ftn2" localSheetId="16">'14. Green'!#REF!</definedName>
    <definedName name="_ftnref1" localSheetId="16">'14. Green'!#REF!</definedName>
    <definedName name="_ftnref2" localSheetId="16">'14. Green'!#REF!</definedName>
    <definedName name="_xlnm.Print_Area" localSheetId="13">'10. APS'!$A$1:$N$32</definedName>
    <definedName name="_xlnm.Print_Area" localSheetId="14">'11. CES'!$A$1:$Q$43</definedName>
    <definedName name="_xlnm.Print_Area" localSheetId="15">'13. GHG'!$A$1:$K$50</definedName>
    <definedName name="_xlnm.Print_Area" localSheetId="16">'14. Green'!$A$1:$H$33</definedName>
    <definedName name="_xlnm.Print_Area" localSheetId="17">'15. All ACPs'!$A$1:$H$32</definedName>
    <definedName name="_xlnm.Print_Area" localSheetId="4">'2. Prelim'!$A$1:$H$59</definedName>
    <definedName name="_xlnm.Print_Area" localSheetId="5">'2i. SCO Exempt'!$A$1:$I$55</definedName>
    <definedName name="_xlnm.Print_Area" localSheetId="6">'2ii. SCOII Exempt'!$A$1:$J$52</definedName>
    <definedName name="_xlnm.Print_Area" localSheetId="7">'4. Errant'!$A$1:$L$39</definedName>
    <definedName name="_xlnm.Print_Area" localSheetId="8">'5. RPS I non-SCO'!$A$1:$N$34</definedName>
    <definedName name="_xlnm.Print_Area" localSheetId="9">'6. SCO'!$A$1:$Q$39</definedName>
    <definedName name="_xlnm.Print_Area" localSheetId="10">'7. SCO-II'!$A$1:$S$38</definedName>
    <definedName name="_xlnm.Print_Area" localSheetId="11">'8. RPS II RenEn'!$A$1:$N$36</definedName>
    <definedName name="_xlnm.Print_Area" localSheetId="12">'9. RPS II WasteEn'!$A$1:$N$34</definedName>
    <definedName name="_xlnm.Print_Area" localSheetId="19">'A. Authztn'!$A$1:$I$43</definedName>
    <definedName name="_xlnm.Print_Area" localSheetId="18">'C. Certif'!$A$1:$F$42</definedName>
    <definedName name="_xlnm.Print_Area" localSheetId="20">'N. ACP Notif-Rcpt'!$A$1:$H$60</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2" i="14" l="1"/>
  <c r="E19" i="43" l="1"/>
  <c r="E20" i="43"/>
  <c r="E21" i="43"/>
  <c r="E22" i="43"/>
  <c r="M19" i="43"/>
  <c r="M20" i="43"/>
  <c r="M21" i="43"/>
  <c r="M22" i="43"/>
  <c r="G16" i="8"/>
  <c r="I34" i="44"/>
  <c r="I29" i="44"/>
  <c r="E31" i="34"/>
  <c r="D32" i="41"/>
  <c r="J2" i="43" l="1"/>
  <c r="J12" i="43"/>
  <c r="J13" i="43"/>
  <c r="J14" i="43"/>
  <c r="J15" i="43"/>
  <c r="J16" i="43"/>
  <c r="J17" i="43"/>
  <c r="J18" i="43"/>
  <c r="J11" i="43"/>
  <c r="E4" i="43"/>
  <c r="E5" i="43"/>
  <c r="E6" i="43"/>
  <c r="E7" i="43"/>
  <c r="E8" i="43"/>
  <c r="E9" i="43"/>
  <c r="E10" i="43"/>
  <c r="E11" i="43"/>
  <c r="E12" i="43"/>
  <c r="E13" i="43"/>
  <c r="E14" i="43"/>
  <c r="E15" i="43"/>
  <c r="E16" i="43"/>
  <c r="E17" i="43"/>
  <c r="E18" i="43"/>
  <c r="E3" i="43"/>
  <c r="G2" i="43"/>
  <c r="F2" i="43"/>
  <c r="M2" i="43"/>
  <c r="M3" i="43"/>
  <c r="M4" i="43"/>
  <c r="M5" i="43"/>
  <c r="M6" i="43"/>
  <c r="M7" i="43"/>
  <c r="M8" i="43"/>
  <c r="M9" i="43"/>
  <c r="M10" i="43"/>
  <c r="M11" i="43"/>
  <c r="M12" i="43"/>
  <c r="M13" i="43"/>
  <c r="M14" i="43"/>
  <c r="M15" i="43"/>
  <c r="M16" i="43"/>
  <c r="M17" i="43"/>
  <c r="M18" i="43"/>
  <c r="L18" i="43"/>
  <c r="L12" i="43"/>
  <c r="L13" i="43"/>
  <c r="L14" i="43"/>
  <c r="L15" i="43"/>
  <c r="L16" i="43"/>
  <c r="L17" i="43"/>
  <c r="L11" i="43"/>
  <c r="L8" i="43"/>
  <c r="L9" i="43"/>
  <c r="L10" i="43"/>
  <c r="L4" i="43"/>
  <c r="L5" i="43"/>
  <c r="L6" i="43"/>
  <c r="L7" i="43"/>
  <c r="L3" i="43"/>
  <c r="L2" i="43"/>
  <c r="CC2" i="42"/>
  <c r="CE2" i="42"/>
  <c r="CF2" i="42"/>
  <c r="CG2" i="42"/>
  <c r="CH2" i="42"/>
  <c r="CN2" i="42"/>
  <c r="CO2" i="42"/>
  <c r="CP2" i="42"/>
  <c r="CC3" i="42"/>
  <c r="CE3" i="42"/>
  <c r="CF3" i="42"/>
  <c r="CG3" i="42"/>
  <c r="CH3" i="42"/>
  <c r="CN3" i="42"/>
  <c r="CO3" i="42"/>
  <c r="CP3" i="42"/>
  <c r="CC4" i="42"/>
  <c r="CE4" i="42"/>
  <c r="CF4" i="42"/>
  <c r="CG4" i="42"/>
  <c r="CH4" i="42"/>
  <c r="CN4" i="42"/>
  <c r="CO4" i="42"/>
  <c r="CP4" i="42"/>
  <c r="CC5" i="42"/>
  <c r="CE5" i="42"/>
  <c r="CF5" i="42"/>
  <c r="CG5" i="42"/>
  <c r="CH5" i="42"/>
  <c r="CN5" i="42"/>
  <c r="CO5" i="42"/>
  <c r="CP5" i="42"/>
  <c r="CC6" i="42"/>
  <c r="CE6" i="42"/>
  <c r="CF6" i="42"/>
  <c r="CG6" i="42"/>
  <c r="CH6" i="42"/>
  <c r="CN6" i="42"/>
  <c r="CO6" i="42"/>
  <c r="CP6" i="42"/>
  <c r="CC7" i="42"/>
  <c r="CE7" i="42"/>
  <c r="CF7" i="42"/>
  <c r="CG7" i="42"/>
  <c r="CH7" i="42"/>
  <c r="CN7" i="42"/>
  <c r="CO7" i="42"/>
  <c r="CP7" i="42"/>
  <c r="CC8" i="42"/>
  <c r="CE8" i="42"/>
  <c r="CF8" i="42"/>
  <c r="CG8" i="42"/>
  <c r="CH8" i="42"/>
  <c r="CN8" i="42"/>
  <c r="CO8" i="42"/>
  <c r="CP8" i="42"/>
  <c r="CC9" i="42"/>
  <c r="CE9" i="42"/>
  <c r="CF9" i="42"/>
  <c r="CG9" i="42"/>
  <c r="CH9" i="42"/>
  <c r="CN9" i="42"/>
  <c r="CO9" i="42"/>
  <c r="CP9" i="42"/>
  <c r="BR2" i="42"/>
  <c r="BS2" i="42"/>
  <c r="BT2" i="42"/>
  <c r="BU2" i="42"/>
  <c r="BY2" i="42"/>
  <c r="BZ2" i="42"/>
  <c r="CA2" i="42"/>
  <c r="BR3" i="42"/>
  <c r="BS3" i="42"/>
  <c r="BT3" i="42"/>
  <c r="BU3" i="42"/>
  <c r="BY3" i="42"/>
  <c r="BZ3" i="42"/>
  <c r="CA3" i="42"/>
  <c r="BR4" i="42"/>
  <c r="BS4" i="42"/>
  <c r="BT4" i="42"/>
  <c r="BU4" i="42"/>
  <c r="BY4" i="42"/>
  <c r="BZ4" i="42"/>
  <c r="CA4" i="42"/>
  <c r="BR5" i="42"/>
  <c r="BS5" i="42"/>
  <c r="BT5" i="42"/>
  <c r="BU5" i="42"/>
  <c r="BY5" i="42"/>
  <c r="BZ5" i="42"/>
  <c r="CA5" i="42"/>
  <c r="BR6" i="42"/>
  <c r="BS6" i="42"/>
  <c r="BT6" i="42"/>
  <c r="BU6" i="42"/>
  <c r="BY6" i="42"/>
  <c r="BZ6" i="42"/>
  <c r="CA6" i="42"/>
  <c r="BR7" i="42"/>
  <c r="BS7" i="42"/>
  <c r="BT7" i="42"/>
  <c r="BU7" i="42"/>
  <c r="BY7" i="42"/>
  <c r="BZ7" i="42"/>
  <c r="CA7" i="42"/>
  <c r="BR8" i="42"/>
  <c r="BS8" i="42"/>
  <c r="BT8" i="42"/>
  <c r="BU8" i="42"/>
  <c r="BY8" i="42"/>
  <c r="BZ8" i="42"/>
  <c r="CA8" i="42"/>
  <c r="BR9" i="42"/>
  <c r="BS9" i="42"/>
  <c r="BT9" i="42"/>
  <c r="BU9" i="42"/>
  <c r="BY9" i="42"/>
  <c r="BZ9" i="42"/>
  <c r="CA9" i="42"/>
  <c r="BG2" i="42"/>
  <c r="BH2" i="42"/>
  <c r="BI2" i="42"/>
  <c r="BJ2" i="42"/>
  <c r="BN2" i="42"/>
  <c r="BO2" i="42"/>
  <c r="BP2" i="42"/>
  <c r="BG3" i="42"/>
  <c r="BH3" i="42"/>
  <c r="BI3" i="42"/>
  <c r="BJ3" i="42"/>
  <c r="BN3" i="42"/>
  <c r="BO3" i="42"/>
  <c r="BP3" i="42"/>
  <c r="BG4" i="42"/>
  <c r="BH4" i="42"/>
  <c r="BI4" i="42"/>
  <c r="BJ4" i="42"/>
  <c r="BN4" i="42"/>
  <c r="BO4" i="42"/>
  <c r="BP4" i="42"/>
  <c r="BG5" i="42"/>
  <c r="BH5" i="42"/>
  <c r="BI5" i="42"/>
  <c r="BJ5" i="42"/>
  <c r="BN5" i="42"/>
  <c r="BO5" i="42"/>
  <c r="BP5" i="42"/>
  <c r="BG6" i="42"/>
  <c r="BH6" i="42"/>
  <c r="BI6" i="42"/>
  <c r="BJ6" i="42"/>
  <c r="BN6" i="42"/>
  <c r="BO6" i="42"/>
  <c r="BP6" i="42"/>
  <c r="BG7" i="42"/>
  <c r="BH7" i="42"/>
  <c r="BI7" i="42"/>
  <c r="BJ7" i="42"/>
  <c r="BN7" i="42"/>
  <c r="BO7" i="42"/>
  <c r="BP7" i="42"/>
  <c r="BG8" i="42"/>
  <c r="BH8" i="42"/>
  <c r="BI8" i="42"/>
  <c r="BJ8" i="42"/>
  <c r="BN8" i="42"/>
  <c r="BO8" i="42"/>
  <c r="BP8" i="42"/>
  <c r="BG9" i="42"/>
  <c r="BH9" i="42"/>
  <c r="BI9" i="42"/>
  <c r="BJ9" i="42"/>
  <c r="BN9" i="42"/>
  <c r="BO9" i="42"/>
  <c r="BP9" i="42"/>
  <c r="AV2" i="42"/>
  <c r="AW2" i="42"/>
  <c r="AX2" i="42"/>
  <c r="AY2" i="42"/>
  <c r="BC2" i="42"/>
  <c r="BD2" i="42"/>
  <c r="BE2" i="42"/>
  <c r="AV3" i="42"/>
  <c r="AW3" i="42"/>
  <c r="AX3" i="42"/>
  <c r="AY3" i="42"/>
  <c r="BC3" i="42"/>
  <c r="BD3" i="42"/>
  <c r="BE3" i="42"/>
  <c r="AV4" i="42"/>
  <c r="AW4" i="42"/>
  <c r="AX4" i="42"/>
  <c r="AY4" i="42"/>
  <c r="BC4" i="42"/>
  <c r="BD4" i="42"/>
  <c r="BE4" i="42"/>
  <c r="AV5" i="42"/>
  <c r="AW5" i="42"/>
  <c r="AX5" i="42"/>
  <c r="AY5" i="42"/>
  <c r="BC5" i="42"/>
  <c r="BD5" i="42"/>
  <c r="BE5" i="42"/>
  <c r="AV6" i="42"/>
  <c r="AW6" i="42"/>
  <c r="AX6" i="42"/>
  <c r="AY6" i="42"/>
  <c r="BC6" i="42"/>
  <c r="BD6" i="42"/>
  <c r="BE6" i="42"/>
  <c r="AV7" i="42"/>
  <c r="AW7" i="42"/>
  <c r="AX7" i="42"/>
  <c r="AY7" i="42"/>
  <c r="BC7" i="42"/>
  <c r="BD7" i="42"/>
  <c r="BE7" i="42"/>
  <c r="AV8" i="42"/>
  <c r="AW8" i="42"/>
  <c r="AX8" i="42"/>
  <c r="AY8" i="42"/>
  <c r="BC8" i="42"/>
  <c r="BD8" i="42"/>
  <c r="BE8" i="42"/>
  <c r="AV9" i="42"/>
  <c r="AW9" i="42"/>
  <c r="AX9" i="42"/>
  <c r="AY9" i="42"/>
  <c r="BC9" i="42"/>
  <c r="BD9" i="42"/>
  <c r="BE9" i="42"/>
  <c r="AI2" i="42"/>
  <c r="AJ2" i="42"/>
  <c r="AK2" i="42"/>
  <c r="AL2" i="42"/>
  <c r="AR2" i="42"/>
  <c r="AS2" i="42"/>
  <c r="AT2" i="42"/>
  <c r="AI3" i="42"/>
  <c r="AJ3" i="42"/>
  <c r="AK3" i="42"/>
  <c r="AL3" i="42"/>
  <c r="AR3" i="42"/>
  <c r="AS3" i="42"/>
  <c r="AT3" i="42"/>
  <c r="AI4" i="42"/>
  <c r="AJ4" i="42"/>
  <c r="AK4" i="42"/>
  <c r="AL4" i="42"/>
  <c r="AR4" i="42"/>
  <c r="AS4" i="42"/>
  <c r="AT4" i="42"/>
  <c r="AI5" i="42"/>
  <c r="AJ5" i="42"/>
  <c r="AK5" i="42"/>
  <c r="AL5" i="42"/>
  <c r="AR5" i="42"/>
  <c r="AS5" i="42"/>
  <c r="AT5" i="42"/>
  <c r="AI6" i="42"/>
  <c r="AJ6" i="42"/>
  <c r="AK6" i="42"/>
  <c r="AL6" i="42"/>
  <c r="AR6" i="42"/>
  <c r="AS6" i="42"/>
  <c r="AT6" i="42"/>
  <c r="AI7" i="42"/>
  <c r="AJ7" i="42"/>
  <c r="AK7" i="42"/>
  <c r="AL7" i="42"/>
  <c r="AR7" i="42"/>
  <c r="AS7" i="42"/>
  <c r="AT7" i="42"/>
  <c r="AI8" i="42"/>
  <c r="AJ8" i="42"/>
  <c r="AK8" i="42"/>
  <c r="AL8" i="42"/>
  <c r="AR8" i="42"/>
  <c r="AS8" i="42"/>
  <c r="AT8" i="42"/>
  <c r="AI9" i="42"/>
  <c r="AJ9" i="42"/>
  <c r="AK9" i="42"/>
  <c r="AL9" i="42"/>
  <c r="AR9" i="42"/>
  <c r="AS9" i="42"/>
  <c r="AT9" i="42"/>
  <c r="S2" i="42"/>
  <c r="T2" i="42"/>
  <c r="U2" i="42"/>
  <c r="V2" i="42"/>
  <c r="AB2" i="42"/>
  <c r="AC2" i="42"/>
  <c r="AD2" i="42"/>
  <c r="S3" i="42"/>
  <c r="T3" i="42"/>
  <c r="U3" i="42"/>
  <c r="V3" i="42"/>
  <c r="AB3" i="42"/>
  <c r="AC3" i="42"/>
  <c r="AD3" i="42"/>
  <c r="S4" i="42"/>
  <c r="T4" i="42"/>
  <c r="U4" i="42"/>
  <c r="V4" i="42"/>
  <c r="AB4" i="42"/>
  <c r="AC4" i="42"/>
  <c r="AD4" i="42"/>
  <c r="S5" i="42"/>
  <c r="T5" i="42"/>
  <c r="U5" i="42"/>
  <c r="V5" i="42"/>
  <c r="AB5" i="42"/>
  <c r="AC5" i="42"/>
  <c r="AD5" i="42"/>
  <c r="S6" i="42"/>
  <c r="T6" i="42"/>
  <c r="U6" i="42"/>
  <c r="V6" i="42"/>
  <c r="AB6" i="42"/>
  <c r="AC6" i="42"/>
  <c r="AD6" i="42"/>
  <c r="S7" i="42"/>
  <c r="T7" i="42"/>
  <c r="U7" i="42"/>
  <c r="V7" i="42"/>
  <c r="AB7" i="42"/>
  <c r="AC7" i="42"/>
  <c r="AD7" i="42"/>
  <c r="S8" i="42"/>
  <c r="T8" i="42"/>
  <c r="U8" i="42"/>
  <c r="V8" i="42"/>
  <c r="AB8" i="42"/>
  <c r="AC8" i="42"/>
  <c r="AD8" i="42"/>
  <c r="S9" i="42"/>
  <c r="T9" i="42"/>
  <c r="U9" i="42"/>
  <c r="V9" i="42"/>
  <c r="AB9" i="42"/>
  <c r="AC9" i="42"/>
  <c r="AD9" i="42"/>
  <c r="F2" i="42"/>
  <c r="G2" i="42"/>
  <c r="H2" i="42"/>
  <c r="I2" i="42"/>
  <c r="M2" i="42"/>
  <c r="N2" i="42"/>
  <c r="O2" i="42"/>
  <c r="F3" i="42"/>
  <c r="G3" i="42"/>
  <c r="H3" i="42"/>
  <c r="I3" i="42"/>
  <c r="M3" i="42"/>
  <c r="N3" i="42"/>
  <c r="O3" i="42"/>
  <c r="F4" i="42"/>
  <c r="G4" i="42"/>
  <c r="H4" i="42"/>
  <c r="I4" i="42"/>
  <c r="M4" i="42"/>
  <c r="N4" i="42"/>
  <c r="O4" i="42"/>
  <c r="F5" i="42"/>
  <c r="G5" i="42"/>
  <c r="H5" i="42"/>
  <c r="I5" i="42"/>
  <c r="M5" i="42"/>
  <c r="N5" i="42"/>
  <c r="O5" i="42"/>
  <c r="F6" i="42"/>
  <c r="G6" i="42"/>
  <c r="H6" i="42"/>
  <c r="I6" i="42"/>
  <c r="M6" i="42"/>
  <c r="N6" i="42"/>
  <c r="O6" i="42"/>
  <c r="F7" i="42"/>
  <c r="G7" i="42"/>
  <c r="H7" i="42"/>
  <c r="I7" i="42"/>
  <c r="M7" i="42"/>
  <c r="N7" i="42"/>
  <c r="O7" i="42"/>
  <c r="F8" i="42"/>
  <c r="G8" i="42"/>
  <c r="H8" i="42"/>
  <c r="I8" i="42"/>
  <c r="M8" i="42"/>
  <c r="N8" i="42"/>
  <c r="O8" i="42"/>
  <c r="F9" i="42"/>
  <c r="G9" i="42"/>
  <c r="H9" i="42"/>
  <c r="I9" i="42"/>
  <c r="M9" i="42"/>
  <c r="N9" i="42"/>
  <c r="O9" i="42"/>
  <c r="D10" i="42"/>
  <c r="B5" i="42"/>
  <c r="B6" i="42"/>
  <c r="B8" i="42"/>
  <c r="B2" i="42"/>
  <c r="B9" i="42" s="1"/>
  <c r="C2" i="42"/>
  <c r="C8" i="42" s="1"/>
  <c r="I190" i="44"/>
  <c r="I189" i="44"/>
  <c r="I188" i="44"/>
  <c r="I187" i="44"/>
  <c r="I186" i="44"/>
  <c r="I185" i="44"/>
  <c r="I184" i="44"/>
  <c r="I183" i="44"/>
  <c r="E16" i="13"/>
  <c r="AG3" i="42" s="1"/>
  <c r="E17" i="13"/>
  <c r="AG4" i="42" s="1"/>
  <c r="E18" i="13"/>
  <c r="AG5" i="42" s="1"/>
  <c r="E19" i="13"/>
  <c r="AG6" i="42" s="1"/>
  <c r="E20" i="13"/>
  <c r="AG7" i="42" s="1"/>
  <c r="E21" i="13"/>
  <c r="AG8" i="42" s="1"/>
  <c r="E22" i="13"/>
  <c r="AG9" i="42" s="1"/>
  <c r="E15" i="13"/>
  <c r="AG2" i="42" s="1"/>
  <c r="D16" i="13"/>
  <c r="AF3" i="42" s="1"/>
  <c r="D17" i="13"/>
  <c r="AF4" i="42" s="1"/>
  <c r="D18" i="13"/>
  <c r="AF5" i="42" s="1"/>
  <c r="D19" i="13"/>
  <c r="AF6" i="42" s="1"/>
  <c r="D20" i="13"/>
  <c r="AF7" i="42" s="1"/>
  <c r="D21" i="13"/>
  <c r="AF8" i="42" s="1"/>
  <c r="D22" i="13"/>
  <c r="AF9" i="42" s="1"/>
  <c r="D15" i="13"/>
  <c r="AF2" i="42" s="1"/>
  <c r="I62" i="44"/>
  <c r="I63" i="44"/>
  <c r="I64" i="44"/>
  <c r="I65" i="44"/>
  <c r="I61" i="44"/>
  <c r="I57" i="44"/>
  <c r="I58" i="44"/>
  <c r="I59" i="44"/>
  <c r="I60" i="44"/>
  <c r="I56" i="44"/>
  <c r="I52" i="44"/>
  <c r="I53" i="44"/>
  <c r="I54" i="44"/>
  <c r="I55" i="44"/>
  <c r="I51" i="44"/>
  <c r="I47" i="44"/>
  <c r="I48" i="44"/>
  <c r="I49" i="44"/>
  <c r="I50" i="44"/>
  <c r="I46" i="44"/>
  <c r="I42" i="44"/>
  <c r="I43" i="44"/>
  <c r="I44" i="44"/>
  <c r="I45" i="44"/>
  <c r="I41" i="44"/>
  <c r="I35" i="44"/>
  <c r="I31" i="44"/>
  <c r="I32" i="44"/>
  <c r="I33" i="44"/>
  <c r="I30" i="44"/>
  <c r="I26" i="44"/>
  <c r="I27" i="44"/>
  <c r="I28" i="44"/>
  <c r="I25" i="44"/>
  <c r="I23" i="44"/>
  <c r="I22" i="44"/>
  <c r="I13" i="44"/>
  <c r="I14" i="44"/>
  <c r="I15" i="44"/>
  <c r="I16" i="44"/>
  <c r="I19" i="44"/>
  <c r="I20" i="44"/>
  <c r="I12" i="44"/>
  <c r="I4" i="44"/>
  <c r="I5" i="44"/>
  <c r="I6" i="44"/>
  <c r="I7" i="44"/>
  <c r="I10" i="44"/>
  <c r="I11" i="44"/>
  <c r="I3" i="44"/>
  <c r="I2" i="44"/>
  <c r="C2" i="44"/>
  <c r="B2" i="44"/>
  <c r="A2" i="43"/>
  <c r="A3" i="43" s="1"/>
  <c r="B2" i="43"/>
  <c r="B3" i="43" s="1"/>
  <c r="C2" i="43"/>
  <c r="D2" i="43"/>
  <c r="C3" i="43"/>
  <c r="D3" i="43"/>
  <c r="C4" i="43"/>
  <c r="D4" i="43"/>
  <c r="B153" i="44" l="1"/>
  <c r="B154" i="44"/>
  <c r="C153" i="44"/>
  <c r="C154" i="44"/>
  <c r="B7" i="42"/>
  <c r="B4" i="42"/>
  <c r="B6" i="44"/>
  <c r="B31" i="44"/>
  <c r="B34" i="44"/>
  <c r="B29" i="44"/>
  <c r="B30" i="44"/>
  <c r="B32" i="44"/>
  <c r="B33" i="44"/>
  <c r="B3" i="42"/>
  <c r="F9" i="43"/>
  <c r="F19" i="43"/>
  <c r="F21" i="43"/>
  <c r="F22" i="43"/>
  <c r="F20" i="43"/>
  <c r="B10" i="42"/>
  <c r="C7" i="42"/>
  <c r="C3" i="42"/>
  <c r="C10" i="42"/>
  <c r="C6" i="42"/>
  <c r="C4" i="42"/>
  <c r="C3" i="44"/>
  <c r="C33" i="44"/>
  <c r="C32" i="44"/>
  <c r="C29" i="44"/>
  <c r="C34" i="44"/>
  <c r="C30" i="44"/>
  <c r="C31" i="44"/>
  <c r="C9" i="42"/>
  <c r="C5" i="42"/>
  <c r="G6" i="43"/>
  <c r="G21" i="43"/>
  <c r="G22" i="43"/>
  <c r="G20" i="43"/>
  <c r="G19" i="43"/>
  <c r="G15" i="43"/>
  <c r="G3" i="43"/>
  <c r="F15" i="43"/>
  <c r="G11" i="43"/>
  <c r="F7" i="43"/>
  <c r="F18" i="43"/>
  <c r="F11" i="43"/>
  <c r="F14" i="43"/>
  <c r="F6" i="43"/>
  <c r="F10" i="43"/>
  <c r="G16" i="43"/>
  <c r="G13" i="43"/>
  <c r="F16" i="43"/>
  <c r="F3" i="43"/>
  <c r="G12" i="43"/>
  <c r="F8" i="43"/>
  <c r="G8" i="43"/>
  <c r="G5" i="43"/>
  <c r="G18" i="43"/>
  <c r="F13" i="43"/>
  <c r="G10" i="43"/>
  <c r="F5" i="43"/>
  <c r="G7" i="43"/>
  <c r="G4" i="43"/>
  <c r="G17" i="43"/>
  <c r="F12" i="43"/>
  <c r="G9" i="43"/>
  <c r="F4" i="43"/>
  <c r="F17" i="43"/>
  <c r="G14" i="43"/>
  <c r="B4" i="43"/>
  <c r="A4" i="43"/>
  <c r="C24" i="44"/>
  <c r="B24" i="44"/>
  <c r="C155" i="44"/>
  <c r="C91" i="44"/>
  <c r="C207" i="44"/>
  <c r="C197" i="44"/>
  <c r="C186" i="44"/>
  <c r="C175" i="44"/>
  <c r="C165" i="44"/>
  <c r="C143" i="44"/>
  <c r="C133" i="44"/>
  <c r="C122" i="44"/>
  <c r="C111" i="44"/>
  <c r="C101" i="44"/>
  <c r="C90" i="44"/>
  <c r="C79" i="44"/>
  <c r="C69" i="44"/>
  <c r="C58" i="44"/>
  <c r="C47" i="44"/>
  <c r="C35" i="44"/>
  <c r="C19" i="44"/>
  <c r="C8" i="44"/>
  <c r="C187" i="44"/>
  <c r="C81" i="44"/>
  <c r="C206" i="44"/>
  <c r="C195" i="44"/>
  <c r="C185" i="44"/>
  <c r="C174" i="44"/>
  <c r="C163" i="44"/>
  <c r="C142" i="44"/>
  <c r="C131" i="44"/>
  <c r="C121" i="44"/>
  <c r="C110" i="44"/>
  <c r="C99" i="44"/>
  <c r="C89" i="44"/>
  <c r="C78" i="44"/>
  <c r="C67" i="44"/>
  <c r="C57" i="44"/>
  <c r="C46" i="44"/>
  <c r="C17" i="44"/>
  <c r="C198" i="44"/>
  <c r="C123" i="44"/>
  <c r="C59" i="44"/>
  <c r="C9" i="44"/>
  <c r="C205" i="44"/>
  <c r="C194" i="44"/>
  <c r="C183" i="44"/>
  <c r="C173" i="44"/>
  <c r="C162" i="44"/>
  <c r="C151" i="44"/>
  <c r="C141" i="44"/>
  <c r="C130" i="44"/>
  <c r="C119" i="44"/>
  <c r="C109" i="44"/>
  <c r="C98" i="44"/>
  <c r="C87" i="44"/>
  <c r="C77" i="44"/>
  <c r="C66" i="44"/>
  <c r="C55" i="44"/>
  <c r="C45" i="44"/>
  <c r="C16" i="44"/>
  <c r="C166" i="44"/>
  <c r="C113" i="44"/>
  <c r="C70" i="44"/>
  <c r="C20" i="44"/>
  <c r="C203" i="44"/>
  <c r="C193" i="44"/>
  <c r="C182" i="44"/>
  <c r="C171" i="44"/>
  <c r="C161" i="44"/>
  <c r="C150" i="44"/>
  <c r="C139" i="44"/>
  <c r="C129" i="44"/>
  <c r="C118" i="44"/>
  <c r="C107" i="44"/>
  <c r="C97" i="44"/>
  <c r="C86" i="44"/>
  <c r="C75" i="44"/>
  <c r="C65" i="44"/>
  <c r="C54" i="44"/>
  <c r="C43" i="44"/>
  <c r="C15" i="44"/>
  <c r="C177" i="44"/>
  <c r="C145" i="44"/>
  <c r="C134" i="44"/>
  <c r="C102" i="44"/>
  <c r="C49" i="44"/>
  <c r="C26" i="44"/>
  <c r="C202" i="44"/>
  <c r="C191" i="44"/>
  <c r="C181" i="44"/>
  <c r="C170" i="44"/>
  <c r="C159" i="44"/>
  <c r="C149" i="44"/>
  <c r="C138" i="44"/>
  <c r="C127" i="44"/>
  <c r="C117" i="44"/>
  <c r="C106" i="44"/>
  <c r="C95" i="44"/>
  <c r="C85" i="44"/>
  <c r="C74" i="44"/>
  <c r="C63" i="44"/>
  <c r="C53" i="44"/>
  <c r="C42" i="44"/>
  <c r="C40" i="44"/>
  <c r="C13" i="44"/>
  <c r="C201" i="44"/>
  <c r="C190" i="44"/>
  <c r="C179" i="44"/>
  <c r="C169" i="44"/>
  <c r="C158" i="44"/>
  <c r="C147" i="44"/>
  <c r="C137" i="44"/>
  <c r="C126" i="44"/>
  <c r="C115" i="44"/>
  <c r="C105" i="44"/>
  <c r="C94" i="44"/>
  <c r="C83" i="44"/>
  <c r="C73" i="44"/>
  <c r="C62" i="44"/>
  <c r="C51" i="44"/>
  <c r="C41" i="44"/>
  <c r="C39" i="44"/>
  <c r="C28" i="44"/>
  <c r="C23" i="44"/>
  <c r="C12" i="44"/>
  <c r="C36" i="44"/>
  <c r="C199" i="44"/>
  <c r="C189" i="44"/>
  <c r="C178" i="44"/>
  <c r="C167" i="44"/>
  <c r="C157" i="44"/>
  <c r="C146" i="44"/>
  <c r="C135" i="44"/>
  <c r="C125" i="44"/>
  <c r="C114" i="44"/>
  <c r="C103" i="44"/>
  <c r="C93" i="44"/>
  <c r="C82" i="44"/>
  <c r="C71" i="44"/>
  <c r="C61" i="44"/>
  <c r="C50" i="44"/>
  <c r="C38" i="44"/>
  <c r="C27" i="44"/>
  <c r="C21" i="44"/>
  <c r="C11" i="44"/>
  <c r="C5" i="44"/>
  <c r="B207" i="44"/>
  <c r="B203" i="44"/>
  <c r="B199" i="44"/>
  <c r="B195" i="44"/>
  <c r="B191" i="44"/>
  <c r="B187" i="44"/>
  <c r="B183" i="44"/>
  <c r="B179" i="44"/>
  <c r="B175" i="44"/>
  <c r="B171" i="44"/>
  <c r="B167" i="44"/>
  <c r="B163" i="44"/>
  <c r="B159" i="44"/>
  <c r="B155" i="44"/>
  <c r="B151" i="44"/>
  <c r="B147" i="44"/>
  <c r="B143" i="44"/>
  <c r="B139" i="44"/>
  <c r="B135" i="44"/>
  <c r="B131" i="44"/>
  <c r="B127" i="44"/>
  <c r="B123" i="44"/>
  <c r="B119" i="44"/>
  <c r="B115" i="44"/>
  <c r="B111" i="44"/>
  <c r="B107" i="44"/>
  <c r="B103" i="44"/>
  <c r="B99" i="44"/>
  <c r="B95" i="44"/>
  <c r="B91" i="44"/>
  <c r="B87" i="44"/>
  <c r="B83" i="44"/>
  <c r="B79" i="44"/>
  <c r="B75" i="44"/>
  <c r="B71" i="44"/>
  <c r="B67" i="44"/>
  <c r="B63" i="44"/>
  <c r="B59" i="44"/>
  <c r="B55" i="44"/>
  <c r="B51" i="44"/>
  <c r="B47" i="44"/>
  <c r="B43" i="44"/>
  <c r="B40" i="44"/>
  <c r="B36" i="44"/>
  <c r="B28" i="44"/>
  <c r="B21" i="44"/>
  <c r="B17" i="44"/>
  <c r="B13" i="44"/>
  <c r="B9" i="44"/>
  <c r="B5" i="44"/>
  <c r="C4" i="44"/>
  <c r="B206" i="44"/>
  <c r="B202" i="44"/>
  <c r="B198" i="44"/>
  <c r="B194" i="44"/>
  <c r="B190" i="44"/>
  <c r="B186" i="44"/>
  <c r="B182" i="44"/>
  <c r="B178" i="44"/>
  <c r="B174" i="44"/>
  <c r="B170" i="44"/>
  <c r="B166" i="44"/>
  <c r="B162" i="44"/>
  <c r="B158" i="44"/>
  <c r="B150" i="44"/>
  <c r="B146" i="44"/>
  <c r="B142" i="44"/>
  <c r="B138" i="44"/>
  <c r="B134" i="44"/>
  <c r="B130" i="44"/>
  <c r="B126" i="44"/>
  <c r="B122" i="44"/>
  <c r="B118" i="44"/>
  <c r="B114" i="44"/>
  <c r="B110" i="44"/>
  <c r="B106" i="44"/>
  <c r="B102" i="44"/>
  <c r="B98" i="44"/>
  <c r="B94" i="44"/>
  <c r="B90" i="44"/>
  <c r="B86" i="44"/>
  <c r="B82" i="44"/>
  <c r="B78" i="44"/>
  <c r="B74" i="44"/>
  <c r="B70" i="44"/>
  <c r="B66" i="44"/>
  <c r="B62" i="44"/>
  <c r="B58" i="44"/>
  <c r="B54" i="44"/>
  <c r="B50" i="44"/>
  <c r="B46" i="44"/>
  <c r="B42" i="44"/>
  <c r="B39" i="44"/>
  <c r="B35" i="44"/>
  <c r="B27" i="44"/>
  <c r="B20" i="44"/>
  <c r="B16" i="44"/>
  <c r="B12" i="44"/>
  <c r="B8" i="44"/>
  <c r="B4" i="44"/>
  <c r="C7" i="44"/>
  <c r="B205" i="44"/>
  <c r="B201" i="44"/>
  <c r="B197" i="44"/>
  <c r="B193" i="44"/>
  <c r="B189" i="44"/>
  <c r="B185" i="44"/>
  <c r="B181" i="44"/>
  <c r="B177" i="44"/>
  <c r="B173" i="44"/>
  <c r="B169" i="44"/>
  <c r="B165" i="44"/>
  <c r="B161" i="44"/>
  <c r="B157" i="44"/>
  <c r="B149" i="44"/>
  <c r="B145" i="44"/>
  <c r="B141" i="44"/>
  <c r="B137" i="44"/>
  <c r="B133" i="44"/>
  <c r="B129" i="44"/>
  <c r="B125" i="44"/>
  <c r="B121" i="44"/>
  <c r="B117" i="44"/>
  <c r="B113" i="44"/>
  <c r="B109" i="44"/>
  <c r="B105" i="44"/>
  <c r="B101" i="44"/>
  <c r="B97" i="44"/>
  <c r="B93" i="44"/>
  <c r="B89" i="44"/>
  <c r="B85" i="44"/>
  <c r="B81" i="44"/>
  <c r="B77" i="44"/>
  <c r="B73" i="44"/>
  <c r="B69" i="44"/>
  <c r="B65" i="44"/>
  <c r="B61" i="44"/>
  <c r="B57" i="44"/>
  <c r="B53" i="44"/>
  <c r="B49" i="44"/>
  <c r="B45" i="44"/>
  <c r="B41" i="44"/>
  <c r="B38" i="44"/>
  <c r="B26" i="44"/>
  <c r="B23" i="44"/>
  <c r="B19" i="44"/>
  <c r="B15" i="44"/>
  <c r="B11" i="44"/>
  <c r="B7" i="44"/>
  <c r="B3" i="44"/>
  <c r="C204" i="44"/>
  <c r="C200" i="44"/>
  <c r="C196" i="44"/>
  <c r="C192" i="44"/>
  <c r="C188" i="44"/>
  <c r="C184" i="44"/>
  <c r="C180" i="44"/>
  <c r="C176" i="44"/>
  <c r="C172" i="44"/>
  <c r="C168" i="44"/>
  <c r="C164" i="44"/>
  <c r="C160" i="44"/>
  <c r="C156" i="44"/>
  <c r="C152" i="44"/>
  <c r="C148" i="44"/>
  <c r="C144" i="44"/>
  <c r="C140" i="44"/>
  <c r="C136" i="44"/>
  <c r="C132" i="44"/>
  <c r="C128" i="44"/>
  <c r="C124" i="44"/>
  <c r="C120" i="44"/>
  <c r="C116" i="44"/>
  <c r="C112" i="44"/>
  <c r="C108" i="44"/>
  <c r="C104" i="44"/>
  <c r="C100" i="44"/>
  <c r="C96" i="44"/>
  <c r="C92" i="44"/>
  <c r="C88" i="44"/>
  <c r="C84" i="44"/>
  <c r="C80" i="44"/>
  <c r="C76" i="44"/>
  <c r="C72" i="44"/>
  <c r="C68" i="44"/>
  <c r="C64" i="44"/>
  <c r="C60" i="44"/>
  <c r="C56" i="44"/>
  <c r="C52" i="44"/>
  <c r="C48" i="44"/>
  <c r="C44" i="44"/>
  <c r="C37" i="44"/>
  <c r="C25" i="44"/>
  <c r="C22" i="44"/>
  <c r="C18" i="44"/>
  <c r="C14" i="44"/>
  <c r="C10" i="44"/>
  <c r="C6" i="44"/>
  <c r="B204" i="44"/>
  <c r="B200" i="44"/>
  <c r="B196" i="44"/>
  <c r="B192" i="44"/>
  <c r="B188" i="44"/>
  <c r="B184" i="44"/>
  <c r="B180" i="44"/>
  <c r="B176" i="44"/>
  <c r="B172" i="44"/>
  <c r="B168" i="44"/>
  <c r="B164" i="44"/>
  <c r="B160" i="44"/>
  <c r="B156" i="44"/>
  <c r="B152" i="44"/>
  <c r="B148" i="44"/>
  <c r="B144" i="44"/>
  <c r="B140" i="44"/>
  <c r="B136" i="44"/>
  <c r="B132" i="44"/>
  <c r="B128" i="44"/>
  <c r="B124" i="44"/>
  <c r="B120" i="44"/>
  <c r="B116" i="44"/>
  <c r="B112" i="44"/>
  <c r="B108" i="44"/>
  <c r="B104" i="44"/>
  <c r="B100" i="44"/>
  <c r="B96" i="44"/>
  <c r="B92" i="44"/>
  <c r="B88" i="44"/>
  <c r="B84" i="44"/>
  <c r="B80" i="44"/>
  <c r="B76" i="44"/>
  <c r="B72" i="44"/>
  <c r="B68" i="44"/>
  <c r="B64" i="44"/>
  <c r="B60" i="44"/>
  <c r="B56" i="44"/>
  <c r="B52" i="44"/>
  <c r="B48" i="44"/>
  <c r="B44" i="44"/>
  <c r="B37" i="44"/>
  <c r="B25" i="44"/>
  <c r="B22" i="44"/>
  <c r="B18" i="44"/>
  <c r="B14" i="44"/>
  <c r="B10" i="44"/>
  <c r="B1" i="41"/>
  <c r="A5" i="41"/>
  <c r="B24" i="41"/>
  <c r="D24" i="41"/>
  <c r="I24" i="41" s="1"/>
  <c r="F15" i="13" s="1"/>
  <c r="AH2" i="42" s="1"/>
  <c r="B25" i="41"/>
  <c r="D25" i="41"/>
  <c r="I25" i="41"/>
  <c r="F16" i="13" s="1"/>
  <c r="AH3" i="42" s="1"/>
  <c r="B26" i="41"/>
  <c r="D26" i="41"/>
  <c r="I26" i="41" s="1"/>
  <c r="F17" i="13" s="1"/>
  <c r="AH4" i="42" s="1"/>
  <c r="B27" i="41"/>
  <c r="D27" i="41"/>
  <c r="I27" i="41" s="1"/>
  <c r="F18" i="13" s="1"/>
  <c r="AH5" i="42" s="1"/>
  <c r="B28" i="41"/>
  <c r="D28" i="41"/>
  <c r="I28" i="41" s="1"/>
  <c r="F19" i="13" s="1"/>
  <c r="AH6" i="42" s="1"/>
  <c r="B29" i="41"/>
  <c r="D29" i="41"/>
  <c r="I29" i="41" s="1"/>
  <c r="F20" i="13" s="1"/>
  <c r="AH7" i="42" s="1"/>
  <c r="B30" i="41"/>
  <c r="D30" i="41"/>
  <c r="I30" i="41" s="1"/>
  <c r="F21" i="13" s="1"/>
  <c r="AH8" i="42" s="1"/>
  <c r="B31" i="41"/>
  <c r="D31" i="41"/>
  <c r="I31" i="41" s="1"/>
  <c r="F22" i="13" s="1"/>
  <c r="AH9" i="42" s="1"/>
  <c r="E32" i="41"/>
  <c r="I36" i="44" s="1"/>
  <c r="F32" i="41"/>
  <c r="G32" i="41"/>
  <c r="I38" i="44" s="1"/>
  <c r="H32" i="41"/>
  <c r="I37" i="44" l="1"/>
  <c r="D23" i="13"/>
  <c r="I39" i="44"/>
  <c r="E23" i="13"/>
  <c r="I32" i="41"/>
  <c r="I100" i="44" l="1"/>
  <c r="AF10" i="42"/>
  <c r="AG10" i="42"/>
  <c r="I101" i="44"/>
  <c r="F23" i="13"/>
  <c r="I40" i="44"/>
  <c r="D18" i="32"/>
  <c r="B5" i="39"/>
  <c r="B1" i="34"/>
  <c r="AH10" i="42" l="1"/>
  <c r="I102" i="44"/>
  <c r="C15" i="4"/>
  <c r="BQ2" i="42" s="1"/>
  <c r="J46" i="39" l="1"/>
  <c r="J50" i="39" s="1"/>
  <c r="I46" i="39"/>
  <c r="I49" i="39" s="1"/>
  <c r="H46" i="39"/>
  <c r="H50" i="39" s="1"/>
  <c r="D22" i="39"/>
  <c r="I192" i="44" s="1"/>
  <c r="D21" i="39"/>
  <c r="I191" i="44" s="1"/>
  <c r="J47" i="39" l="1"/>
  <c r="H49" i="39"/>
  <c r="J49" i="39"/>
  <c r="H47" i="39"/>
  <c r="I50" i="39"/>
  <c r="J48" i="39"/>
  <c r="I47" i="39"/>
  <c r="H22" i="39" s="1"/>
  <c r="I194" i="44" s="1"/>
  <c r="H21" i="39" l="1"/>
  <c r="I193" i="44" s="1"/>
  <c r="B1" i="33"/>
  <c r="B1" i="21"/>
  <c r="C16" i="32" l="1"/>
  <c r="B20" i="32"/>
  <c r="C47" i="31"/>
  <c r="C38" i="31"/>
  <c r="C29" i="31"/>
  <c r="B21" i="31"/>
  <c r="B5" i="33" l="1"/>
  <c r="B5" i="34" l="1"/>
  <c r="F23" i="5" l="1"/>
  <c r="I129" i="44" l="1"/>
  <c r="BI10" i="42"/>
  <c r="E28" i="23"/>
  <c r="E29" i="23"/>
  <c r="E30" i="23"/>
  <c r="E31" i="23"/>
  <c r="E32" i="23"/>
  <c r="E27" i="23"/>
  <c r="I23" i="33" l="1"/>
  <c r="I154" i="44" s="1"/>
  <c r="H23" i="33"/>
  <c r="I153" i="44" s="1"/>
  <c r="G23" i="33"/>
  <c r="I152" i="44" l="1"/>
  <c r="CF10" i="42"/>
  <c r="CG10" i="42"/>
  <c r="CH10" i="42"/>
  <c r="C22" i="33"/>
  <c r="CB9" i="42" s="1"/>
  <c r="C21" i="33"/>
  <c r="CB8" i="42" s="1"/>
  <c r="C20" i="33"/>
  <c r="CB7" i="42" s="1"/>
  <c r="C19" i="33"/>
  <c r="CB6" i="42" s="1"/>
  <c r="C18" i="33"/>
  <c r="CB5" i="42" s="1"/>
  <c r="C17" i="33"/>
  <c r="CB4" i="42" s="1"/>
  <c r="C16" i="33"/>
  <c r="CB3" i="42" s="1"/>
  <c r="C15" i="33"/>
  <c r="CB2" i="42" s="1"/>
  <c r="B16" i="33"/>
  <c r="B17" i="33"/>
  <c r="B18" i="33"/>
  <c r="B19" i="33"/>
  <c r="B20" i="33"/>
  <c r="B21" i="33"/>
  <c r="B22" i="33"/>
  <c r="B15" i="33"/>
  <c r="F23" i="33" l="1"/>
  <c r="D23" i="33"/>
  <c r="E22" i="33"/>
  <c r="CD9" i="42" s="1"/>
  <c r="E21" i="33"/>
  <c r="CD8" i="42" s="1"/>
  <c r="E20" i="33"/>
  <c r="CD7" i="42" s="1"/>
  <c r="E19" i="33"/>
  <c r="CD6" i="42" s="1"/>
  <c r="E18" i="33"/>
  <c r="CD5" i="42" s="1"/>
  <c r="E17" i="33"/>
  <c r="CD4" i="42" s="1"/>
  <c r="E16" i="33"/>
  <c r="CD3" i="42" s="1"/>
  <c r="E15" i="33"/>
  <c r="CD2" i="42" s="1"/>
  <c r="CC10" i="42" l="1"/>
  <c r="I149" i="44"/>
  <c r="CE10" i="42"/>
  <c r="I151" i="44"/>
  <c r="L20" i="33"/>
  <c r="CK7" i="42" s="1"/>
  <c r="L17" i="33"/>
  <c r="CK4" i="42" s="1"/>
  <c r="L22" i="33"/>
  <c r="CK9" i="42" s="1"/>
  <c r="L19" i="33"/>
  <c r="CK6" i="42" s="1"/>
  <c r="L18" i="33"/>
  <c r="CK5" i="42" s="1"/>
  <c r="L21" i="33"/>
  <c r="CK8" i="42" s="1"/>
  <c r="L16" i="33"/>
  <c r="CK3" i="42" s="1"/>
  <c r="L15" i="33"/>
  <c r="CK2" i="42" s="1"/>
  <c r="E23" i="33"/>
  <c r="J18" i="33"/>
  <c r="CI5" i="42" s="1"/>
  <c r="J22" i="33"/>
  <c r="CI9" i="42" s="1"/>
  <c r="J16" i="33"/>
  <c r="CI3" i="42" s="1"/>
  <c r="J20" i="33" l="1"/>
  <c r="CI7" i="42" s="1"/>
  <c r="J17" i="33"/>
  <c r="CI4" i="42" s="1"/>
  <c r="CD10" i="42"/>
  <c r="I150" i="44"/>
  <c r="J19" i="33"/>
  <c r="CI6" i="42" s="1"/>
  <c r="J21" i="33"/>
  <c r="CI8" i="42" s="1"/>
  <c r="K17" i="33"/>
  <c r="CJ4" i="42" s="1"/>
  <c r="K20" i="33"/>
  <c r="CJ7" i="42" s="1"/>
  <c r="K22" i="33"/>
  <c r="CJ9" i="42" s="1"/>
  <c r="K16" i="33"/>
  <c r="CJ3" i="42" s="1"/>
  <c r="K18" i="33"/>
  <c r="CJ5" i="42" s="1"/>
  <c r="L23" i="33"/>
  <c r="P23" i="33" s="1"/>
  <c r="J15" i="33"/>
  <c r="CI2" i="42" s="1"/>
  <c r="K19" i="33" l="1"/>
  <c r="CJ6" i="42" s="1"/>
  <c r="K21" i="33"/>
  <c r="CJ8" i="42" s="1"/>
  <c r="I157" i="44"/>
  <c r="CK10" i="42"/>
  <c r="K15" i="33"/>
  <c r="CJ2" i="42" s="1"/>
  <c r="J23" i="33"/>
  <c r="D31" i="34" s="1"/>
  <c r="F31" i="34" l="1"/>
  <c r="I180" i="44"/>
  <c r="CI10" i="42"/>
  <c r="I155" i="44"/>
  <c r="CO10" i="42"/>
  <c r="I161" i="44"/>
  <c r="K23" i="33"/>
  <c r="F32" i="34" l="1"/>
  <c r="I181" i="44"/>
  <c r="CJ10" i="42"/>
  <c r="I156" i="44"/>
  <c r="O23" i="33"/>
  <c r="G18" i="9"/>
  <c r="I72" i="44" s="1"/>
  <c r="CN10" i="42" l="1"/>
  <c r="I160" i="44"/>
  <c r="Q23" i="33"/>
  <c r="E23" i="1"/>
  <c r="F23" i="1"/>
  <c r="G23" i="1"/>
  <c r="D23" i="1"/>
  <c r="H23" i="11"/>
  <c r="I23" i="11"/>
  <c r="F23" i="11"/>
  <c r="G23" i="11"/>
  <c r="H23" i="13"/>
  <c r="I10" i="42" l="1"/>
  <c r="I77" i="44"/>
  <c r="I75" i="44"/>
  <c r="G10" i="42"/>
  <c r="I87" i="44"/>
  <c r="S10" i="42"/>
  <c r="AJ10" i="42"/>
  <c r="I104" i="44"/>
  <c r="H10" i="42"/>
  <c r="I76" i="44"/>
  <c r="T10" i="42"/>
  <c r="I88" i="44"/>
  <c r="V10" i="42"/>
  <c r="I90" i="44"/>
  <c r="U10" i="42"/>
  <c r="I89" i="44"/>
  <c r="I74" i="44"/>
  <c r="F10" i="42"/>
  <c r="I182" i="44"/>
  <c r="CP10" i="42"/>
  <c r="I162" i="44"/>
  <c r="B1" i="23"/>
  <c r="B1" i="8"/>
  <c r="B1" i="9" l="1"/>
  <c r="B1" i="4" l="1"/>
  <c r="B1" i="5"/>
  <c r="B1" i="2"/>
  <c r="B1" i="13"/>
  <c r="B1" i="1"/>
  <c r="B1" i="11" l="1"/>
  <c r="E41" i="14" l="1"/>
  <c r="I8" i="44" s="1"/>
  <c r="E42" i="14" l="1"/>
  <c r="I9" i="44" s="1"/>
  <c r="B22" i="11"/>
  <c r="B21" i="11"/>
  <c r="B20" i="11"/>
  <c r="B19" i="11"/>
  <c r="B18" i="11"/>
  <c r="B17" i="11"/>
  <c r="B16" i="11"/>
  <c r="B15" i="11"/>
  <c r="C23" i="33" l="1"/>
  <c r="I148" i="44" s="1"/>
  <c r="M16" i="13"/>
  <c r="AO3" i="42" s="1"/>
  <c r="M19" i="13"/>
  <c r="AO6" i="42" s="1"/>
  <c r="M18" i="13"/>
  <c r="AO5" i="42" s="1"/>
  <c r="M20" i="13"/>
  <c r="AO7" i="42" s="1"/>
  <c r="M15" i="13"/>
  <c r="AO2" i="42" s="1"/>
  <c r="M22" i="13"/>
  <c r="AO9" i="42" s="1"/>
  <c r="M21" i="13"/>
  <c r="AO8" i="42" s="1"/>
  <c r="M17" i="13"/>
  <c r="AO4" i="42" s="1"/>
  <c r="C23" i="11"/>
  <c r="C23" i="13"/>
  <c r="C23" i="5"/>
  <c r="D37" i="21"/>
  <c r="C23" i="2"/>
  <c r="B7" i="14"/>
  <c r="B7" i="31" s="1"/>
  <c r="E53" i="14"/>
  <c r="C23" i="4"/>
  <c r="B5" i="4"/>
  <c r="B16" i="4"/>
  <c r="C16" i="4"/>
  <c r="BQ3" i="42" s="1"/>
  <c r="B17" i="4"/>
  <c r="C17" i="4"/>
  <c r="BQ4" i="42" s="1"/>
  <c r="B18" i="4"/>
  <c r="C18" i="4"/>
  <c r="BQ5" i="42" s="1"/>
  <c r="B19" i="4"/>
  <c r="C19" i="4"/>
  <c r="BQ6" i="42" s="1"/>
  <c r="B20" i="4"/>
  <c r="C20" i="4"/>
  <c r="BQ7" i="42" s="1"/>
  <c r="B21" i="4"/>
  <c r="C21" i="4"/>
  <c r="BQ8" i="42" s="1"/>
  <c r="B22" i="4"/>
  <c r="C22" i="4"/>
  <c r="BQ9" i="42" s="1"/>
  <c r="B15" i="4"/>
  <c r="J19" i="4"/>
  <c r="BX6" i="42" s="1"/>
  <c r="G23" i="4"/>
  <c r="E23" i="4"/>
  <c r="D23" i="4"/>
  <c r="F23" i="4"/>
  <c r="B5" i="8"/>
  <c r="G17" i="8"/>
  <c r="G25" i="8"/>
  <c r="G24" i="8"/>
  <c r="G23" i="8"/>
  <c r="G22" i="8"/>
  <c r="G18" i="8"/>
  <c r="G19" i="8"/>
  <c r="G20" i="8"/>
  <c r="G21" i="8"/>
  <c r="G26" i="8"/>
  <c r="F27" i="8"/>
  <c r="I165" i="44" s="1"/>
  <c r="E27" i="8"/>
  <c r="I164" i="44" s="1"/>
  <c r="D27" i="8"/>
  <c r="I163" i="44" s="1"/>
  <c r="B5" i="21"/>
  <c r="B30" i="21"/>
  <c r="B31" i="21"/>
  <c r="B32" i="21"/>
  <c r="B33" i="21"/>
  <c r="B34" i="21"/>
  <c r="B35" i="21"/>
  <c r="B36" i="21"/>
  <c r="B29" i="21"/>
  <c r="D29" i="21"/>
  <c r="G29" i="21" s="1"/>
  <c r="D30" i="21"/>
  <c r="D31" i="21"/>
  <c r="G31" i="21" s="1"/>
  <c r="E17" i="11" s="1"/>
  <c r="R4" i="42" s="1"/>
  <c r="D32" i="21"/>
  <c r="D33" i="21"/>
  <c r="G33" i="21" s="1"/>
  <c r="D34" i="21"/>
  <c r="D35" i="21"/>
  <c r="G35" i="21" s="1"/>
  <c r="E21" i="11" s="1"/>
  <c r="R8" i="42" s="1"/>
  <c r="D36" i="21"/>
  <c r="B5" i="9"/>
  <c r="G14" i="9"/>
  <c r="I66" i="44" s="1"/>
  <c r="I14" i="9"/>
  <c r="I68" i="44" s="1"/>
  <c r="L14" i="9"/>
  <c r="I71" i="44" s="1"/>
  <c r="K14" i="9"/>
  <c r="I70" i="44" s="1"/>
  <c r="J14" i="9"/>
  <c r="I69" i="44" s="1"/>
  <c r="H14" i="9"/>
  <c r="I67" i="44" s="1"/>
  <c r="C15" i="1"/>
  <c r="E2" i="42" s="1"/>
  <c r="B5" i="1"/>
  <c r="C16" i="1"/>
  <c r="E3" i="42" s="1"/>
  <c r="C17" i="1"/>
  <c r="E4" i="42" s="1"/>
  <c r="C18" i="1"/>
  <c r="E5" i="42" s="1"/>
  <c r="C19" i="1"/>
  <c r="E6" i="42" s="1"/>
  <c r="C20" i="1"/>
  <c r="E7" i="42" s="1"/>
  <c r="C21" i="1"/>
  <c r="E8" i="42" s="1"/>
  <c r="C22" i="1"/>
  <c r="E9" i="42" s="1"/>
  <c r="B16" i="1"/>
  <c r="D3" i="42" s="1"/>
  <c r="B17" i="1"/>
  <c r="D4" i="42" s="1"/>
  <c r="B18" i="1"/>
  <c r="D5" i="42" s="1"/>
  <c r="B19" i="1"/>
  <c r="D6" i="42" s="1"/>
  <c r="B20" i="1"/>
  <c r="D7" i="42" s="1"/>
  <c r="B21" i="1"/>
  <c r="D8" i="42" s="1"/>
  <c r="B22" i="1"/>
  <c r="D9" i="42" s="1"/>
  <c r="B15" i="1"/>
  <c r="D2" i="42" s="1"/>
  <c r="C23" i="1"/>
  <c r="B5" i="11"/>
  <c r="C16" i="11"/>
  <c r="P3" i="42" s="1"/>
  <c r="C17" i="11"/>
  <c r="P4" i="42" s="1"/>
  <c r="C18" i="11"/>
  <c r="P5" i="42" s="1"/>
  <c r="C19" i="11"/>
  <c r="P6" i="42" s="1"/>
  <c r="C20" i="11"/>
  <c r="P7" i="42" s="1"/>
  <c r="C21" i="11"/>
  <c r="P8" i="42" s="1"/>
  <c r="C22" i="11"/>
  <c r="P9" i="42" s="1"/>
  <c r="C15" i="11"/>
  <c r="P2" i="42" s="1"/>
  <c r="D16" i="11"/>
  <c r="Q3" i="42" s="1"/>
  <c r="D17" i="11"/>
  <c r="Q4" i="42" s="1"/>
  <c r="D18" i="11"/>
  <c r="Q5" i="42" s="1"/>
  <c r="D19" i="11"/>
  <c r="Q6" i="42" s="1"/>
  <c r="D20" i="11"/>
  <c r="Q7" i="42" s="1"/>
  <c r="D21" i="11"/>
  <c r="Q8" i="42" s="1"/>
  <c r="D22" i="11"/>
  <c r="Q9" i="42" s="1"/>
  <c r="D15" i="11"/>
  <c r="Q2" i="42" s="1"/>
  <c r="F24" i="11"/>
  <c r="B5" i="13"/>
  <c r="C16" i="13"/>
  <c r="AE3" i="42" s="1"/>
  <c r="C17" i="13"/>
  <c r="AE4" i="42" s="1"/>
  <c r="C18" i="13"/>
  <c r="AE5" i="42" s="1"/>
  <c r="C19" i="13"/>
  <c r="AE6" i="42" s="1"/>
  <c r="C20" i="13"/>
  <c r="AE7" i="42" s="1"/>
  <c r="C21" i="13"/>
  <c r="AE8" i="42" s="1"/>
  <c r="C22" i="13"/>
  <c r="AE9" i="42" s="1"/>
  <c r="B16" i="13"/>
  <c r="B17" i="13"/>
  <c r="B18" i="13"/>
  <c r="B19" i="13"/>
  <c r="B20" i="13"/>
  <c r="B21" i="13"/>
  <c r="B22" i="13"/>
  <c r="C15" i="13"/>
  <c r="AE2" i="42" s="1"/>
  <c r="B15" i="13"/>
  <c r="G24" i="13"/>
  <c r="J23" i="13"/>
  <c r="I23" i="13"/>
  <c r="G23" i="13"/>
  <c r="B5" i="2"/>
  <c r="C16" i="2"/>
  <c r="AU3" i="42" s="1"/>
  <c r="C17" i="2"/>
  <c r="AU4" i="42" s="1"/>
  <c r="C18" i="2"/>
  <c r="AU5" i="42" s="1"/>
  <c r="C19" i="2"/>
  <c r="AU6" i="42" s="1"/>
  <c r="C20" i="2"/>
  <c r="AU7" i="42" s="1"/>
  <c r="J20" i="2"/>
  <c r="BB7" i="42" s="1"/>
  <c r="C21" i="2"/>
  <c r="AU8" i="42" s="1"/>
  <c r="C22" i="2"/>
  <c r="AU9" i="42" s="1"/>
  <c r="C15" i="2"/>
  <c r="AU2" i="42" s="1"/>
  <c r="B16" i="2"/>
  <c r="B17" i="2"/>
  <c r="B18" i="2"/>
  <c r="B19" i="2"/>
  <c r="B20" i="2"/>
  <c r="B21" i="2"/>
  <c r="B22" i="2"/>
  <c r="B15" i="2"/>
  <c r="G23" i="2"/>
  <c r="F23" i="2"/>
  <c r="E23" i="2"/>
  <c r="D23" i="2"/>
  <c r="G23" i="5"/>
  <c r="B5" i="5"/>
  <c r="B16" i="5"/>
  <c r="C16" i="5"/>
  <c r="BF3" i="42" s="1"/>
  <c r="B17" i="5"/>
  <c r="C17" i="5"/>
  <c r="BF4" i="42" s="1"/>
  <c r="B18" i="5"/>
  <c r="C18" i="5"/>
  <c r="BF5" i="42" s="1"/>
  <c r="B19" i="5"/>
  <c r="C19" i="5"/>
  <c r="BF6" i="42" s="1"/>
  <c r="B20" i="5"/>
  <c r="C20" i="5"/>
  <c r="BF7" i="42" s="1"/>
  <c r="B21" i="5"/>
  <c r="C21" i="5"/>
  <c r="BF8" i="42" s="1"/>
  <c r="B22" i="5"/>
  <c r="C22" i="5"/>
  <c r="BF9" i="42" s="1"/>
  <c r="C15" i="5"/>
  <c r="BF2" i="42" s="1"/>
  <c r="B15" i="5"/>
  <c r="E23" i="5"/>
  <c r="D23" i="5"/>
  <c r="C11" i="23"/>
  <c r="AY10" i="42" l="1"/>
  <c r="I119" i="44"/>
  <c r="I128" i="44"/>
  <c r="BH10" i="42"/>
  <c r="I73" i="44"/>
  <c r="E10" i="42"/>
  <c r="BT10" i="42"/>
  <c r="I140" i="44"/>
  <c r="AU10" i="42"/>
  <c r="I115" i="44"/>
  <c r="I103" i="44"/>
  <c r="AI10" i="42"/>
  <c r="I138" i="44"/>
  <c r="BR10" i="42"/>
  <c r="I130" i="44"/>
  <c r="BJ10" i="42"/>
  <c r="BS10" i="42"/>
  <c r="I139" i="44"/>
  <c r="BF10" i="42"/>
  <c r="I126" i="44"/>
  <c r="BG10" i="42"/>
  <c r="I127" i="44"/>
  <c r="AK10" i="42"/>
  <c r="I105" i="44"/>
  <c r="I141" i="44"/>
  <c r="BU10" i="42"/>
  <c r="AE10" i="42"/>
  <c r="I99" i="44"/>
  <c r="I84" i="44"/>
  <c r="P10" i="42"/>
  <c r="I116" i="44"/>
  <c r="AV10" i="42"/>
  <c r="AL10" i="42"/>
  <c r="I106" i="44"/>
  <c r="I117" i="44"/>
  <c r="AW10" i="42"/>
  <c r="I118" i="44"/>
  <c r="AX10" i="42"/>
  <c r="I137" i="44"/>
  <c r="BQ10" i="42"/>
  <c r="CB10" i="42"/>
  <c r="I17" i="44"/>
  <c r="I21" i="44"/>
  <c r="G24" i="11"/>
  <c r="J21" i="4"/>
  <c r="BX8" i="42" s="1"/>
  <c r="N17" i="13"/>
  <c r="AP4" i="42" s="1"/>
  <c r="N20" i="13"/>
  <c r="AP7" i="42" s="1"/>
  <c r="N16" i="13"/>
  <c r="AP3" i="42" s="1"/>
  <c r="N19" i="13"/>
  <c r="AP6" i="42" s="1"/>
  <c r="N22" i="13"/>
  <c r="AP9" i="42" s="1"/>
  <c r="N18" i="13"/>
  <c r="AP5" i="42" s="1"/>
  <c r="N21" i="13"/>
  <c r="AP8" i="42" s="1"/>
  <c r="J16" i="5"/>
  <c r="BM3" i="42" s="1"/>
  <c r="E24" i="5"/>
  <c r="E24" i="1"/>
  <c r="E24" i="2"/>
  <c r="H24" i="13"/>
  <c r="J17" i="5"/>
  <c r="BM4" i="42" s="1"/>
  <c r="J18" i="5"/>
  <c r="BM5" i="42" s="1"/>
  <c r="J21" i="5"/>
  <c r="BM8" i="42" s="1"/>
  <c r="J22" i="5"/>
  <c r="BM9" i="42" s="1"/>
  <c r="H17" i="5"/>
  <c r="BK4" i="42" s="1"/>
  <c r="J18" i="2"/>
  <c r="BB5" i="42" s="1"/>
  <c r="J17" i="4"/>
  <c r="BX4" i="42" s="1"/>
  <c r="J21" i="2"/>
  <c r="BB8" i="42" s="1"/>
  <c r="J19" i="1"/>
  <c r="L6" i="42" s="1"/>
  <c r="E19" i="11"/>
  <c r="R6" i="42" s="1"/>
  <c r="G27" i="8"/>
  <c r="I166" i="44" s="1"/>
  <c r="J19" i="5"/>
  <c r="BM6" i="42" s="1"/>
  <c r="H20" i="2"/>
  <c r="AZ7" i="42" s="1"/>
  <c r="J22" i="1"/>
  <c r="L9" i="42" s="1"/>
  <c r="J18" i="1"/>
  <c r="L5" i="42" s="1"/>
  <c r="H19" i="4"/>
  <c r="BV6" i="42" s="1"/>
  <c r="J22" i="4"/>
  <c r="BX9" i="42" s="1"/>
  <c r="J18" i="4"/>
  <c r="BX5" i="42" s="1"/>
  <c r="J16" i="4"/>
  <c r="BX3" i="42" s="1"/>
  <c r="E54" i="14"/>
  <c r="H18" i="5"/>
  <c r="BK5" i="42" s="1"/>
  <c r="J20" i="5"/>
  <c r="BM7" i="42" s="1"/>
  <c r="J22" i="2"/>
  <c r="BB9" i="42" s="1"/>
  <c r="J17" i="2"/>
  <c r="BB4" i="42" s="1"/>
  <c r="J21" i="1"/>
  <c r="L8" i="42" s="1"/>
  <c r="J17" i="1"/>
  <c r="L4" i="42" s="1"/>
  <c r="E24" i="4"/>
  <c r="J19" i="2"/>
  <c r="BB6" i="42" s="1"/>
  <c r="J16" i="2"/>
  <c r="BB3" i="42" s="1"/>
  <c r="J20" i="1"/>
  <c r="L7" i="42" s="1"/>
  <c r="J20" i="4"/>
  <c r="BX7" i="42" s="1"/>
  <c r="E15" i="11"/>
  <c r="R2" i="42" s="1"/>
  <c r="M21" i="11"/>
  <c r="Z8" i="42" s="1"/>
  <c r="L20" i="11"/>
  <c r="Y7" i="42" s="1"/>
  <c r="L16" i="11"/>
  <c r="Y3" i="42" s="1"/>
  <c r="L15" i="11"/>
  <c r="Y2" i="42" s="1"/>
  <c r="L19" i="11"/>
  <c r="Y6" i="42" s="1"/>
  <c r="L22" i="11"/>
  <c r="Y9" i="42" s="1"/>
  <c r="L18" i="11"/>
  <c r="Y5" i="42" s="1"/>
  <c r="M17" i="11"/>
  <c r="Z4" i="42" s="1"/>
  <c r="L17" i="11"/>
  <c r="Y4" i="42" s="1"/>
  <c r="L21" i="11"/>
  <c r="Y8" i="42" s="1"/>
  <c r="N15" i="13"/>
  <c r="AP2" i="42" s="1"/>
  <c r="J15" i="4"/>
  <c r="BX2" i="42" s="1"/>
  <c r="J15" i="5"/>
  <c r="BM2" i="42" s="1"/>
  <c r="G36" i="21"/>
  <c r="G32" i="21"/>
  <c r="G34" i="21"/>
  <c r="G30" i="21"/>
  <c r="J15" i="2"/>
  <c r="BB2" i="42" s="1"/>
  <c r="H17" i="4" l="1"/>
  <c r="BV4" i="42" s="1"/>
  <c r="H21" i="4"/>
  <c r="BV8" i="42" s="1"/>
  <c r="I18" i="44"/>
  <c r="I17" i="5"/>
  <c r="BL4" i="42" s="1"/>
  <c r="H19" i="5"/>
  <c r="BK6" i="42" s="1"/>
  <c r="H21" i="5"/>
  <c r="BK8" i="42" s="1"/>
  <c r="H16" i="5"/>
  <c r="BK3" i="42" s="1"/>
  <c r="H22" i="5"/>
  <c r="BK9" i="42" s="1"/>
  <c r="M19" i="11"/>
  <c r="Z6" i="42" s="1"/>
  <c r="H18" i="2"/>
  <c r="AZ5" i="42" s="1"/>
  <c r="O18" i="13"/>
  <c r="AQ5" i="42" s="1"/>
  <c r="O20" i="13"/>
  <c r="AQ7" i="42" s="1"/>
  <c r="O19" i="13"/>
  <c r="AQ6" i="42" s="1"/>
  <c r="O15" i="13"/>
  <c r="AQ2" i="42" s="1"/>
  <c r="O21" i="13"/>
  <c r="AQ8" i="42" s="1"/>
  <c r="O22" i="13"/>
  <c r="AQ9" i="42" s="1"/>
  <c r="O16" i="13"/>
  <c r="AQ3" i="42" s="1"/>
  <c r="O17" i="13"/>
  <c r="AQ4" i="42" s="1"/>
  <c r="L23" i="11"/>
  <c r="J23" i="5"/>
  <c r="E20" i="11"/>
  <c r="R7" i="42" s="1"/>
  <c r="H20" i="4"/>
  <c r="BV7" i="42" s="1"/>
  <c r="I21" i="4"/>
  <c r="BW8" i="42" s="1"/>
  <c r="H16" i="4"/>
  <c r="BV3" i="42" s="1"/>
  <c r="H22" i="4"/>
  <c r="BV9" i="42" s="1"/>
  <c r="H19" i="2"/>
  <c r="AZ6" i="42" s="1"/>
  <c r="I17" i="4"/>
  <c r="BW4" i="42" s="1"/>
  <c r="H17" i="2"/>
  <c r="AZ4" i="42" s="1"/>
  <c r="H20" i="5"/>
  <c r="BK7" i="42" s="1"/>
  <c r="H21" i="2"/>
  <c r="AZ8" i="42" s="1"/>
  <c r="I21" i="5"/>
  <c r="BL8" i="42" s="1"/>
  <c r="E18" i="11"/>
  <c r="R5" i="42" s="1"/>
  <c r="H22" i="2"/>
  <c r="AZ9" i="42" s="1"/>
  <c r="I18" i="5"/>
  <c r="BL5" i="42" s="1"/>
  <c r="H18" i="4"/>
  <c r="BV5" i="42" s="1"/>
  <c r="I19" i="4"/>
  <c r="BW6" i="42" s="1"/>
  <c r="I20" i="2"/>
  <c r="BA7" i="42" s="1"/>
  <c r="I19" i="5"/>
  <c r="BL6" i="42" s="1"/>
  <c r="E16" i="11"/>
  <c r="R3" i="42" s="1"/>
  <c r="E22" i="11"/>
  <c r="R9" i="42" s="1"/>
  <c r="H16" i="2"/>
  <c r="AZ3" i="42" s="1"/>
  <c r="I18" i="2"/>
  <c r="BA5" i="42" s="1"/>
  <c r="M15" i="11"/>
  <c r="Z2" i="42" s="1"/>
  <c r="N21" i="11"/>
  <c r="AA8" i="42" s="1"/>
  <c r="N17" i="11"/>
  <c r="AA4" i="42" s="1"/>
  <c r="J23" i="4"/>
  <c r="H15" i="4"/>
  <c r="BV2" i="42" s="1"/>
  <c r="N23" i="13"/>
  <c r="H15" i="5"/>
  <c r="BK2" i="42" s="1"/>
  <c r="M23" i="13"/>
  <c r="H15" i="2"/>
  <c r="AZ2" i="42" s="1"/>
  <c r="J23" i="2"/>
  <c r="I22" i="5" l="1"/>
  <c r="BL9" i="42" s="1"/>
  <c r="I16" i="5"/>
  <c r="BL3" i="42" s="1"/>
  <c r="I93" i="44"/>
  <c r="Y10" i="42"/>
  <c r="BX10" i="42"/>
  <c r="I144" i="44"/>
  <c r="I133" i="44"/>
  <c r="BM10" i="42"/>
  <c r="BB10" i="42"/>
  <c r="I122" i="44"/>
  <c r="I110" i="44"/>
  <c r="AP10" i="42"/>
  <c r="I109" i="44"/>
  <c r="AO10" i="42"/>
  <c r="K19" i="13"/>
  <c r="AM6" i="42" s="1"/>
  <c r="K21" i="13"/>
  <c r="AM8" i="42" s="1"/>
  <c r="G37" i="21"/>
  <c r="D23" i="11"/>
  <c r="N19" i="11"/>
  <c r="AA6" i="42" s="1"/>
  <c r="M22" i="11"/>
  <c r="Z9" i="42" s="1"/>
  <c r="M20" i="11"/>
  <c r="Z7" i="42" s="1"/>
  <c r="M18" i="11"/>
  <c r="Z5" i="42" s="1"/>
  <c r="L23" i="5"/>
  <c r="K18" i="13"/>
  <c r="AM5" i="42" s="1"/>
  <c r="N15" i="11"/>
  <c r="AA2" i="42" s="1"/>
  <c r="J21" i="11"/>
  <c r="W8" i="42" s="1"/>
  <c r="K16" i="13"/>
  <c r="AM3" i="42" s="1"/>
  <c r="K22" i="13"/>
  <c r="AM9" i="42" s="1"/>
  <c r="M21" i="33"/>
  <c r="CL8" i="42" s="1"/>
  <c r="M17" i="33"/>
  <c r="CL4" i="42" s="1"/>
  <c r="M16" i="11"/>
  <c r="Z3" i="42" s="1"/>
  <c r="I22" i="2"/>
  <c r="BA9" i="42" s="1"/>
  <c r="I21" i="2"/>
  <c r="BA8" i="42" s="1"/>
  <c r="I18" i="4"/>
  <c r="BW5" i="42" s="1"/>
  <c r="I17" i="2"/>
  <c r="BA4" i="42" s="1"/>
  <c r="I19" i="2"/>
  <c r="BA6" i="42" s="1"/>
  <c r="I16" i="4"/>
  <c r="BW3" i="42" s="1"/>
  <c r="I20" i="4"/>
  <c r="BW7" i="42" s="1"/>
  <c r="I16" i="2"/>
  <c r="BA3" i="42" s="1"/>
  <c r="I20" i="5"/>
  <c r="BL7" i="42" s="1"/>
  <c r="I22" i="4"/>
  <c r="BW9" i="42" s="1"/>
  <c r="L23" i="4"/>
  <c r="J17" i="11"/>
  <c r="W4" i="42" s="1"/>
  <c r="H17" i="1"/>
  <c r="J4" i="42" s="1"/>
  <c r="K20" i="13"/>
  <c r="AM7" i="42" s="1"/>
  <c r="K17" i="13"/>
  <c r="AM4" i="42" s="1"/>
  <c r="I15" i="4"/>
  <c r="BW2" i="42" s="1"/>
  <c r="H19" i="1"/>
  <c r="J6" i="42" s="1"/>
  <c r="H18" i="1"/>
  <c r="J5" i="42" s="1"/>
  <c r="H21" i="1"/>
  <c r="J8" i="42" s="1"/>
  <c r="H20" i="1"/>
  <c r="J7" i="42" s="1"/>
  <c r="H23" i="4"/>
  <c r="K15" i="13"/>
  <c r="AM2" i="42" s="1"/>
  <c r="L23" i="2"/>
  <c r="I15" i="5"/>
  <c r="BL2" i="42" s="1"/>
  <c r="H23" i="5"/>
  <c r="O23" i="13"/>
  <c r="I15" i="2"/>
  <c r="BA2" i="42" s="1"/>
  <c r="H23" i="2"/>
  <c r="L19" i="13" l="1"/>
  <c r="AN6" i="42" s="1"/>
  <c r="J15" i="1"/>
  <c r="L2" i="42" s="1"/>
  <c r="Q10" i="42"/>
  <c r="I85" i="44"/>
  <c r="AZ10" i="42"/>
  <c r="I120" i="44"/>
  <c r="BD10" i="42"/>
  <c r="I124" i="44"/>
  <c r="BZ10" i="42"/>
  <c r="I146" i="44"/>
  <c r="BO10" i="42"/>
  <c r="I135" i="44"/>
  <c r="BK10" i="42"/>
  <c r="I131" i="44"/>
  <c r="BV10" i="42"/>
  <c r="I142" i="44"/>
  <c r="I111" i="44"/>
  <c r="AQ10" i="42"/>
  <c r="I24" i="44"/>
  <c r="J15" i="11"/>
  <c r="W2" i="42" s="1"/>
  <c r="L18" i="13"/>
  <c r="AN5" i="42" s="1"/>
  <c r="L21" i="13"/>
  <c r="AN8" i="42" s="1"/>
  <c r="E23" i="11"/>
  <c r="M19" i="33"/>
  <c r="CL6" i="42" s="1"/>
  <c r="J19" i="11"/>
  <c r="W6" i="42" s="1"/>
  <c r="N20" i="11"/>
  <c r="AA7" i="42" s="1"/>
  <c r="N22" i="11"/>
  <c r="M23" i="11"/>
  <c r="N18" i="11"/>
  <c r="AA5" i="42" s="1"/>
  <c r="D24" i="34"/>
  <c r="I171" i="44" s="1"/>
  <c r="D23" i="34"/>
  <c r="I170" i="44" s="1"/>
  <c r="L16" i="13"/>
  <c r="AN3" i="42" s="1"/>
  <c r="L22" i="13"/>
  <c r="AN9" i="42" s="1"/>
  <c r="K21" i="11"/>
  <c r="X8" i="42" s="1"/>
  <c r="K19" i="11"/>
  <c r="X6" i="42" s="1"/>
  <c r="K17" i="11"/>
  <c r="X4" i="42" s="1"/>
  <c r="L20" i="13"/>
  <c r="AN7" i="42" s="1"/>
  <c r="I19" i="1"/>
  <c r="K6" i="42" s="1"/>
  <c r="I17" i="1"/>
  <c r="K4" i="42" s="1"/>
  <c r="L17" i="13"/>
  <c r="AN4" i="42" s="1"/>
  <c r="N17" i="33"/>
  <c r="CM4" i="42" s="1"/>
  <c r="D25" i="34"/>
  <c r="I172" i="44" s="1"/>
  <c r="I23" i="4"/>
  <c r="N16" i="11"/>
  <c r="AA3" i="42" s="1"/>
  <c r="J20" i="11"/>
  <c r="W7" i="42" s="1"/>
  <c r="H22" i="1"/>
  <c r="J9" i="42" s="1"/>
  <c r="I21" i="1"/>
  <c r="K8" i="42" s="1"/>
  <c r="I18" i="1"/>
  <c r="K5" i="42" s="1"/>
  <c r="L15" i="13"/>
  <c r="AN2" i="42" s="1"/>
  <c r="K23" i="13"/>
  <c r="I20" i="1"/>
  <c r="K7" i="42" s="1"/>
  <c r="H15" i="1"/>
  <c r="J2" i="42" s="1"/>
  <c r="I23" i="2"/>
  <c r="I23" i="5"/>
  <c r="Q23" i="13"/>
  <c r="M15" i="33" l="1"/>
  <c r="CL2" i="42" s="1"/>
  <c r="J22" i="11"/>
  <c r="W9" i="42" s="1"/>
  <c r="AA9" i="42"/>
  <c r="R10" i="42"/>
  <c r="I86" i="44"/>
  <c r="I132" i="44"/>
  <c r="BL10" i="42"/>
  <c r="I121" i="44"/>
  <c r="BA10" i="42"/>
  <c r="Z10" i="42"/>
  <c r="I94" i="44"/>
  <c r="I143" i="44"/>
  <c r="BW10" i="42"/>
  <c r="I113" i="44"/>
  <c r="AS10" i="42"/>
  <c r="I107" i="44"/>
  <c r="AM10" i="42"/>
  <c r="K15" i="11"/>
  <c r="X2" i="42" s="1"/>
  <c r="D31" i="23"/>
  <c r="I199" i="44" s="1"/>
  <c r="F24" i="34"/>
  <c r="I177" i="44" s="1"/>
  <c r="M20" i="33"/>
  <c r="CL7" i="42" s="1"/>
  <c r="N19" i="33"/>
  <c r="CM6" i="42" s="1"/>
  <c r="J18" i="11"/>
  <c r="W5" i="42" s="1"/>
  <c r="M18" i="33"/>
  <c r="CL5" i="42" s="1"/>
  <c r="M22" i="33"/>
  <c r="CL9" i="42" s="1"/>
  <c r="F23" i="34"/>
  <c r="I176" i="44" s="1"/>
  <c r="D30" i="23"/>
  <c r="I198" i="44" s="1"/>
  <c r="J16" i="1"/>
  <c r="N23" i="11"/>
  <c r="J16" i="11"/>
  <c r="W3" i="42" s="1"/>
  <c r="L23" i="13"/>
  <c r="AN10" i="42" s="1"/>
  <c r="I22" i="1"/>
  <c r="K9" i="42" s="1"/>
  <c r="N21" i="33"/>
  <c r="CM8" i="42" s="1"/>
  <c r="K23" i="4"/>
  <c r="D32" i="23"/>
  <c r="I200" i="44" s="1"/>
  <c r="F25" i="34"/>
  <c r="I178" i="44" s="1"/>
  <c r="D22" i="34"/>
  <c r="I169" i="44" s="1"/>
  <c r="K20" i="11"/>
  <c r="X7" i="42" s="1"/>
  <c r="K22" i="11"/>
  <c r="X9" i="42" s="1"/>
  <c r="I15" i="1"/>
  <c r="K2" i="42" s="1"/>
  <c r="K23" i="5"/>
  <c r="K23" i="2"/>
  <c r="F31" i="23" l="1"/>
  <c r="I205" i="44" s="1"/>
  <c r="I123" i="44"/>
  <c r="BC10" i="42"/>
  <c r="I145" i="44"/>
  <c r="BY10" i="42"/>
  <c r="BN10" i="42"/>
  <c r="I134" i="44"/>
  <c r="P23" i="11"/>
  <c r="AA10" i="42"/>
  <c r="I95" i="44"/>
  <c r="J23" i="1"/>
  <c r="L10" i="42" s="1"/>
  <c r="L3" i="42"/>
  <c r="P23" i="13"/>
  <c r="I108" i="44"/>
  <c r="H16" i="1"/>
  <c r="K18" i="11"/>
  <c r="X5" i="42" s="1"/>
  <c r="M16" i="33"/>
  <c r="CL3" i="42" s="1"/>
  <c r="F32" i="23"/>
  <c r="I206" i="44" s="1"/>
  <c r="F30" i="23"/>
  <c r="J23" i="11"/>
  <c r="K16" i="11"/>
  <c r="X3" i="42" s="1"/>
  <c r="N18" i="33"/>
  <c r="CM5" i="42" s="1"/>
  <c r="N22" i="33"/>
  <c r="CM9" i="42" s="1"/>
  <c r="N20" i="33"/>
  <c r="CM7" i="42" s="1"/>
  <c r="M23" i="4"/>
  <c r="F22" i="34"/>
  <c r="I175" i="44" s="1"/>
  <c r="D29" i="23"/>
  <c r="I197" i="44" s="1"/>
  <c r="M23" i="5"/>
  <c r="M23" i="2"/>
  <c r="L23" i="1" l="1"/>
  <c r="N10" i="42" s="1"/>
  <c r="I80" i="44"/>
  <c r="I97" i="44"/>
  <c r="AC10" i="42"/>
  <c r="I125" i="44"/>
  <c r="BE10" i="42"/>
  <c r="I147" i="44"/>
  <c r="CA10" i="42"/>
  <c r="I136" i="44"/>
  <c r="BP10" i="42"/>
  <c r="D21" i="34"/>
  <c r="I168" i="44" s="1"/>
  <c r="W10" i="42"/>
  <c r="I91" i="44"/>
  <c r="I16" i="1"/>
  <c r="K3" i="42" s="1"/>
  <c r="J3" i="42"/>
  <c r="I112" i="44"/>
  <c r="AR10" i="42"/>
  <c r="R23" i="13"/>
  <c r="I204" i="44"/>
  <c r="H23" i="1"/>
  <c r="D20" i="34" s="1"/>
  <c r="I167" i="44" s="1"/>
  <c r="I82" i="44"/>
  <c r="N16" i="33"/>
  <c r="CM3" i="42" s="1"/>
  <c r="K23" i="11"/>
  <c r="I23" i="1"/>
  <c r="K10" i="42" s="1"/>
  <c r="F29" i="23"/>
  <c r="I203" i="44" s="1"/>
  <c r="D28" i="23"/>
  <c r="I196" i="44" s="1"/>
  <c r="F21" i="34"/>
  <c r="I174" i="44" s="1"/>
  <c r="M23" i="33"/>
  <c r="N15" i="33"/>
  <c r="CM2" i="42" s="1"/>
  <c r="O23" i="11" l="1"/>
  <c r="X10" i="42"/>
  <c r="I92" i="44"/>
  <c r="I158" i="44"/>
  <c r="CL10" i="42"/>
  <c r="I78" i="44"/>
  <c r="J10" i="42"/>
  <c r="I114" i="44"/>
  <c r="AT10" i="42"/>
  <c r="I79" i="44"/>
  <c r="F28" i="23"/>
  <c r="I202" i="44" s="1"/>
  <c r="K23" i="1"/>
  <c r="M10" i="42" s="1"/>
  <c r="F20" i="34"/>
  <c r="D27" i="23"/>
  <c r="I195" i="44" s="1"/>
  <c r="N23" i="33"/>
  <c r="AB10" i="42" l="1"/>
  <c r="I96" i="44"/>
  <c r="Q23" i="11"/>
  <c r="F26" i="34"/>
  <c r="I179" i="44" s="1"/>
  <c r="I173" i="44"/>
  <c r="I159" i="44"/>
  <c r="CM10" i="42"/>
  <c r="I81" i="44"/>
  <c r="M23" i="1"/>
  <c r="O10" i="42" s="1"/>
  <c r="F27" i="23"/>
  <c r="I201" i="44" s="1"/>
  <c r="F33" i="23" l="1"/>
  <c r="I207" i="44" s="1"/>
  <c r="AD10" i="42"/>
  <c r="I98" i="44"/>
  <c r="I83" i="44"/>
</calcChain>
</file>

<file path=xl/sharedStrings.xml><?xml version="1.0" encoding="utf-8"?>
<sst xmlns="http://schemas.openxmlformats.org/spreadsheetml/2006/main" count="1965" uniqueCount="877">
  <si>
    <t>All information in Table 4A, with the exception of MWh quantities, is to be entered by means of pop-down menus.</t>
  </si>
  <si>
    <t>Total of columns G through K for each Product or Product subtotal</t>
  </si>
  <si>
    <t>% of Total Sales for each Product [or Product subtotal]       [=L12 * C, rounded up to whole number]</t>
  </si>
  <si>
    <r>
      <t xml:space="preserve">Total of columns D through G for each Product </t>
    </r>
    <r>
      <rPr>
        <b/>
        <i/>
        <sz val="8"/>
        <rFont val="Arial"/>
        <family val="2"/>
      </rPr>
      <t>or</t>
    </r>
    <r>
      <rPr>
        <b/>
        <sz val="8"/>
        <rFont val="Arial"/>
        <family val="2"/>
      </rPr>
      <t xml:space="preserve"> Product subtotal</t>
    </r>
  </si>
  <si>
    <t>% of Total Sales [=L12 * C, rounded up to whole number]</t>
  </si>
  <si>
    <t>Limit on excess Attributes available for Banking =(30% of J)</t>
  </si>
  <si>
    <t>% of Total Sales for each Product  [=L12 * C, rounded up to whole number]</t>
  </si>
  <si>
    <t>Limit on excess Attributes available for Banking (=30% of J)</t>
  </si>
  <si>
    <t xml:space="preserve"> =Contents of these cells are automatically copied from Prelim Table 1A.  You cannot change this value.</t>
  </si>
  <si>
    <t>Limit on excess Attributes available for Banking [=10% of N]</t>
  </si>
  <si>
    <t>Limit on excess Attributes available for Banking [=10% of O]</t>
  </si>
  <si>
    <t>Limit on excess Attributes available for Banking [=5% of J]</t>
  </si>
  <si>
    <t xml:space="preserve">           Accordingly, the SCO Minimum Standard figures in Column N of this table has been subtracted from the Class I Minimum Standard in each row of Column J in Table Five.</t>
  </si>
  <si>
    <t xml:space="preserve">       Accordingly, the SCO II Minimum Standard figures in Column O of this table has been subtracted from the Class I Minimum Standard in each row of Column J in Table Five.</t>
  </si>
  <si>
    <r>
      <t xml:space="preserve">DOER will use the data </t>
    </r>
    <r>
      <rPr>
        <b/>
        <sz val="10"/>
        <color indexed="8"/>
        <rFont val="Calibri"/>
        <family val="2"/>
      </rPr>
      <t>aggregated</t>
    </r>
    <r>
      <rPr>
        <b/>
        <i/>
        <sz val="10"/>
        <color indexed="8"/>
        <rFont val="Calibri"/>
        <family val="2"/>
      </rPr>
      <t xml:space="preserve"> from these tables to provide stakeholders with information on the total amount of actual and expected load that is subject to each Minimum Standard.</t>
    </r>
  </si>
  <si>
    <t>Year</t>
  </si>
  <si>
    <t>Enter your response in this box!</t>
  </si>
  <si>
    <t>R</t>
  </si>
  <si>
    <t>Number of contracts executed or extended on or before 6/28/2013</t>
  </si>
  <si>
    <r>
      <t xml:space="preserve">Projected electricity supplied each year under contracts after 4/25/2014 and on or before 5/8/2016, </t>
    </r>
    <r>
      <rPr>
        <b/>
        <i/>
        <sz val="10"/>
        <color indexed="8"/>
        <rFont val="Calibri"/>
        <family val="2"/>
      </rPr>
      <t xml:space="preserve">including </t>
    </r>
    <r>
      <rPr>
        <b/>
        <sz val="10"/>
        <color indexed="8"/>
        <rFont val="Calibri"/>
        <family val="2"/>
      </rPr>
      <t>line losses</t>
    </r>
  </si>
  <si>
    <r>
      <t xml:space="preserve">% of Total Sales for each Product or Product subtotal, </t>
    </r>
    <r>
      <rPr>
        <b/>
        <i/>
        <u/>
        <sz val="8"/>
        <rFont val="Arial"/>
        <family val="2"/>
      </rPr>
      <t>minus</t>
    </r>
    <r>
      <rPr>
        <b/>
        <sz val="8"/>
        <rFont val="Arial"/>
        <family val="2"/>
      </rPr>
      <t xml:space="preserve"> Total Solar Carve-Out </t>
    </r>
    <r>
      <rPr>
        <b/>
        <i/>
        <sz val="8"/>
        <rFont val="Arial"/>
        <family val="2"/>
      </rPr>
      <t>&amp;</t>
    </r>
    <r>
      <rPr>
        <b/>
        <sz val="8"/>
        <rFont val="Arial"/>
        <family val="2"/>
      </rPr>
      <t xml:space="preserve"> Solar Carve-Out II Obligations [from Tables Six &amp; Seven]</t>
    </r>
  </si>
  <si>
    <r>
      <t xml:space="preserve">Number of contracts on or before 4/25/2014 </t>
    </r>
    <r>
      <rPr>
        <sz val="10"/>
        <color indexed="8"/>
        <rFont val="Calibri"/>
        <family val="2"/>
      </rPr>
      <t>at start of each year</t>
    </r>
  </si>
  <si>
    <r>
      <t xml:space="preserve">Projected electricity supplied each year under contracts on or before 4/25/2014, </t>
    </r>
    <r>
      <rPr>
        <b/>
        <i/>
        <sz val="10"/>
        <color indexed="8"/>
        <rFont val="Calibri"/>
        <family val="2"/>
      </rPr>
      <t xml:space="preserve">including </t>
    </r>
    <r>
      <rPr>
        <b/>
        <sz val="10"/>
        <color indexed="8"/>
        <rFont val="Calibri"/>
        <family val="2"/>
      </rPr>
      <t>line losses</t>
    </r>
  </si>
  <si>
    <t>Number of contracts executed or extended after 4/25/2014 and on or before 5/8/2016 at start of each year</t>
  </si>
  <si>
    <t>Table 4A:  Identification of Errant Certificates by GIS Status, RPS/APS Class, Fuel Type, &amp; MWh</t>
  </si>
  <si>
    <t>Table 4B:  Total Quantity by Certificate Type</t>
  </si>
  <si>
    <t>Quantity (MWh)</t>
  </si>
  <si>
    <t>The total of each type of Certificate from Table 4B will be copied to, and should match the total in, column E of Table Five, and column G of Tables Six-Ten.</t>
  </si>
  <si>
    <t>Fuel/Resource Type</t>
  </si>
  <si>
    <t>Enter data only in cells below that are clear (white).</t>
  </si>
  <si>
    <r>
      <t xml:space="preserve">NOTE:  This tab must be copied to a separate file, named, and and e-mailed to the MassCEC at </t>
    </r>
    <r>
      <rPr>
        <b/>
        <i/>
        <u/>
        <sz val="11"/>
        <color indexed="8"/>
        <rFont val="Times New Roman"/>
        <family val="1"/>
      </rPr>
      <t>shawrylak@masscec.com</t>
    </r>
    <r>
      <rPr>
        <b/>
        <i/>
        <sz val="11"/>
        <color indexed="8"/>
        <rFont val="Times New Roman"/>
        <family val="1"/>
      </rPr>
      <t xml:space="preserve">.  </t>
    </r>
  </si>
  <si>
    <t>MassCEC Wiring &amp; ACH Instructions:</t>
  </si>
  <si>
    <t>---------------------------------------------------------------------------------------------------------------------------------------------------------------------------------------------------</t>
  </si>
  <si>
    <t xml:space="preserve">Date:    </t>
  </si>
  <si>
    <t xml:space="preserve">MassCEC Payment Acknowledgement:   </t>
  </si>
  <si>
    <t>Alternative Compliance Payment Verification/Receipt</t>
  </si>
  <si>
    <r>
      <t>NOTE that ACPs can</t>
    </r>
    <r>
      <rPr>
        <b/>
        <i/>
        <u/>
        <sz val="11"/>
        <color indexed="8"/>
        <rFont val="Times New Roman"/>
        <family val="1"/>
      </rPr>
      <t>not</t>
    </r>
    <r>
      <rPr>
        <b/>
        <i/>
        <sz val="11"/>
        <color indexed="8"/>
        <rFont val="Times New Roman"/>
        <family val="1"/>
      </rPr>
      <t xml:space="preserve"> be rounded up or down.  They must be paid </t>
    </r>
    <r>
      <rPr>
        <b/>
        <i/>
        <u/>
        <sz val="11"/>
        <color indexed="8"/>
        <rFont val="Times New Roman"/>
        <family val="1"/>
      </rPr>
      <t>exactly</t>
    </r>
    <r>
      <rPr>
        <b/>
        <i/>
        <sz val="11"/>
        <color indexed="8"/>
        <rFont val="Times New Roman"/>
        <family val="1"/>
      </rPr>
      <t xml:space="preserve"> as shown here.</t>
    </r>
  </si>
  <si>
    <t>Total Amount of each ACP Wired to the MassCEC</t>
  </si>
  <si>
    <t>Applicable ACP Rate per MWh</t>
  </si>
  <si>
    <t>This Retail Electricity Supplier is processing today a Wire Transfer to the Massachusetts Clean Energy Center in the amounts and for the ACP Credit(s) of the type(s) listed below, and requests that the MassCEC e-mail to us a Receipt for the ACP(s).</t>
  </si>
  <si>
    <t>Other Name, if any, used for ACP transfer</t>
  </si>
  <si>
    <t>Contact E-mail Address</t>
  </si>
  <si>
    <t>Contact Phone #</t>
  </si>
  <si>
    <t>ACP Contact Person</t>
  </si>
  <si>
    <t>City, State, Zip Code</t>
  </si>
  <si>
    <t>Supplier Name:</t>
  </si>
  <si>
    <t>I, ______________________________________________, as a notary public, certify that I witnessed the signature of the above named</t>
  </si>
  <si>
    <r>
      <t xml:space="preserve">DOER will use the data </t>
    </r>
    <r>
      <rPr>
        <b/>
        <sz val="10"/>
        <color indexed="8"/>
        <rFont val="Calibri"/>
        <family val="2"/>
      </rPr>
      <t>aggregated</t>
    </r>
    <r>
      <rPr>
        <b/>
        <i/>
        <sz val="10"/>
        <color indexed="8"/>
        <rFont val="Calibri"/>
        <family val="2"/>
      </rPr>
      <t xml:space="preserve"> from these tables in the same manner in Table 9 of the </t>
    </r>
    <r>
      <rPr>
        <b/>
        <sz val="10"/>
        <color indexed="8"/>
        <rFont val="Calibri"/>
        <family val="2"/>
      </rPr>
      <t>Annual Compliance Report</t>
    </r>
    <r>
      <rPr>
        <b/>
        <i/>
        <sz val="10"/>
        <color indexed="8"/>
        <rFont val="Calibri"/>
        <family val="2"/>
      </rPr>
      <t xml:space="preserve"> for 2015, page 29.</t>
    </r>
  </si>
  <si>
    <t>Biomass</t>
  </si>
  <si>
    <t>Landfill Gas</t>
  </si>
  <si>
    <t>Digester Gas</t>
  </si>
  <si>
    <t>Natural Gas CHP</t>
  </si>
  <si>
    <t>Photovoltaic</t>
  </si>
  <si>
    <t>Wind</t>
  </si>
  <si>
    <t>Hydroelectric</t>
  </si>
  <si>
    <t>Hydrokinetic</t>
  </si>
  <si>
    <t>Waste-to-Energy</t>
  </si>
  <si>
    <t>Flywheel Storage</t>
  </si>
  <si>
    <t>APS</t>
  </si>
  <si>
    <t>Settled</t>
  </si>
  <si>
    <t>Reserved</t>
  </si>
  <si>
    <t>Unsettled</t>
  </si>
  <si>
    <t>GIS Status of Certificate</t>
  </si>
  <si>
    <t>MA RPS/APS Certificate Type</t>
  </si>
  <si>
    <r>
      <rPr>
        <b/>
        <i/>
        <u/>
        <sz val="10"/>
        <rFont val="Arial"/>
        <family val="2"/>
      </rPr>
      <t>NOTE</t>
    </r>
    <r>
      <rPr>
        <b/>
        <i/>
        <sz val="10"/>
        <rFont val="Arial"/>
        <family val="2"/>
      </rPr>
      <t xml:space="preserve"> that Solar Clearinghouse Auction Reminted SRECs are to be included in Column F (along with CY SRECs), </t>
    </r>
    <r>
      <rPr>
        <b/>
        <u/>
        <sz val="10"/>
        <rFont val="Arial"/>
        <family val="2"/>
      </rPr>
      <t>not</t>
    </r>
    <r>
      <rPr>
        <b/>
        <i/>
        <sz val="10"/>
        <rFont val="Arial"/>
        <family val="2"/>
      </rPr>
      <t xml:space="preserve"> in Columns H or I as Banked SRECs.</t>
    </r>
  </si>
  <si>
    <t xml:space="preserve"> =Contents of these cells are automatically copied from the Tables 1A and from Table 3B (cols F &amp; G).  You cannot change these values here.</t>
  </si>
  <si>
    <r>
      <t xml:space="preserve"> =Contents of these cells are automatically copied from Table 1B (E43) &amp; Table 4 (G26).  You cannot change these values, each of which </t>
    </r>
    <r>
      <rPr>
        <b/>
        <i/>
        <sz val="10"/>
        <rFont val="Arial"/>
        <family val="2"/>
      </rPr>
      <t xml:space="preserve">should </t>
    </r>
    <r>
      <rPr>
        <sz val="10"/>
        <rFont val="Arial"/>
        <family val="2"/>
      </rPr>
      <t>match the total in the cell above.</t>
    </r>
  </si>
  <si>
    <r>
      <t xml:space="preserve"> =Contents of these cells are automatically copied from Table 1C (E55) and Table 4 (H26).  You cannot change these values, each of which </t>
    </r>
    <r>
      <rPr>
        <b/>
        <i/>
        <sz val="10"/>
        <rFont val="Arial"/>
        <family val="2"/>
      </rPr>
      <t xml:space="preserve">should </t>
    </r>
    <r>
      <rPr>
        <sz val="10"/>
        <rFont val="Arial"/>
        <family val="2"/>
      </rPr>
      <t>match the total in the cell above.</t>
    </r>
  </si>
  <si>
    <t xml:space="preserve"> =Contents of these cells are automatically copied from Table 1A &amp; Table 2B (cols. F &amp; G).  You cannot change these values here.</t>
  </si>
  <si>
    <t xml:space="preserve">SRECs transferred into the GIS Reserved Account </t>
  </si>
  <si>
    <t>List these in Tab 4.</t>
  </si>
  <si>
    <t>The light green cells contain formulas and are protected.  You cannot enter values or change formulas without expressed DOER permission.  The resulting values may be copied by spreadsheet formulae to other tables.</t>
  </si>
  <si>
    <t xml:space="preserve"> =The data in colums B &amp; D of this table were copied from Table 1A and also will be copied into columns B &amp; C of all six Compliance tables, while the data in columns F &amp; G will be copied into only the Solar Carve-Out Compliance Table (cols. D &amp; E).</t>
  </si>
  <si>
    <t xml:space="preserve"> =The data in colums B &amp; D of this table were copied from Table 1A and will be copied into columns B &amp; C of all six Compliance</t>
  </si>
  <si>
    <t xml:space="preserve">    Contents of the green cells in column G will be copied into column E of the Solar Carve-Out II Compliance Table.</t>
  </si>
  <si>
    <t xml:space="preserve">    My commission expires on</t>
  </si>
  <si>
    <t>Cells that are bright yellow are protected and contain links to other tables, DOER-set values, or formulas.  They cannot be changed.</t>
  </si>
  <si>
    <t>Total ACP Credits Required, as MWh</t>
  </si>
  <si>
    <t>SRECs for SCO</t>
  </si>
  <si>
    <t>SECTION 2a.  Preliminary Information</t>
  </si>
  <si>
    <t xml:space="preserve">The information in Table Four is required pursuant to 225 CMR 14.09(2)(c)2, 15.09(2)(c)2, &amp; 16.09(2)(c)2.  </t>
  </si>
  <si>
    <t xml:space="preserve">and that said person stated that he/she is authorized to execute this statement  </t>
  </si>
  <si>
    <t>See information on Green Power Products and RGGI in Filing Instructions</t>
  </si>
  <si>
    <t xml:space="preserve"> Tables, while the data in column F will be copied only into colum D of the Solar Carve-Out II Compliance Table 6.</t>
  </si>
  <si>
    <t>i</t>
  </si>
  <si>
    <t>Errant certificates applied to compliance</t>
  </si>
  <si>
    <t>f=b+c+d</t>
  </si>
  <si>
    <t>g=a+e-f</t>
  </si>
  <si>
    <t>Total</t>
  </si>
  <si>
    <t>Information on this spreadsheet will be kept confidential by MA DOER by its authroity under M.G.L. c. 25A, sec. 7.</t>
  </si>
  <si>
    <t>P</t>
  </si>
  <si>
    <t>Q</t>
  </si>
  <si>
    <r>
      <t xml:space="preserve"> =Contents of this cell are automatically copied from the sum of col. F in Table 4.  Do not change this value, which </t>
    </r>
    <r>
      <rPr>
        <b/>
        <i/>
        <sz val="10"/>
        <rFont val="Arial"/>
        <family val="2"/>
      </rPr>
      <t xml:space="preserve">should </t>
    </r>
    <r>
      <rPr>
        <sz val="10"/>
        <rFont val="Arial"/>
        <family val="2"/>
      </rPr>
      <t>match the total in the cell above.</t>
    </r>
  </si>
  <si>
    <t xml:space="preserve"> =Contents of these cells were copied from Table 1A and will be copied to the other five Compliance Table worksheets.  </t>
  </si>
  <si>
    <r>
      <rPr>
        <b/>
        <sz val="10"/>
        <rFont val="Arial"/>
        <family val="2"/>
      </rPr>
      <t>NOTE</t>
    </r>
    <r>
      <rPr>
        <sz val="10"/>
        <rFont val="Arial"/>
        <family val="2"/>
      </rPr>
      <t xml:space="preserve"> that SRECs in excess of the 10% banking limit for the SCO are  calculated on the </t>
    </r>
    <r>
      <rPr>
        <b/>
        <sz val="10"/>
        <rFont val="Arial"/>
        <family val="2"/>
      </rPr>
      <t xml:space="preserve">entire </t>
    </r>
    <r>
      <rPr>
        <sz val="10"/>
        <rFont val="Arial"/>
        <family val="2"/>
      </rPr>
      <t xml:space="preserve">SCO obligation, </t>
    </r>
    <r>
      <rPr>
        <b/>
        <sz val="10"/>
        <rFont val="Arial"/>
        <family val="2"/>
      </rPr>
      <t xml:space="preserve">not </t>
    </r>
    <r>
      <rPr>
        <sz val="10"/>
        <rFont val="Arial"/>
        <family val="2"/>
      </rPr>
      <t xml:space="preserve">on any </t>
    </r>
    <r>
      <rPr>
        <b/>
        <sz val="10"/>
        <rFont val="Arial"/>
        <family val="2"/>
      </rPr>
      <t xml:space="preserve">subset </t>
    </r>
    <r>
      <rPr>
        <sz val="10"/>
        <rFont val="Arial"/>
        <family val="2"/>
      </rPr>
      <t xml:space="preserve">of that obligation.  </t>
    </r>
  </si>
  <si>
    <r>
      <rPr>
        <b/>
        <i/>
        <u/>
        <sz val="10"/>
        <rFont val="Arial"/>
        <family val="2"/>
      </rPr>
      <t>NOTE</t>
    </r>
    <r>
      <rPr>
        <b/>
        <i/>
        <sz val="10"/>
        <rFont val="Arial"/>
        <family val="2"/>
      </rPr>
      <t xml:space="preserve"> that any unbankable SRECs can be used for non-SCO Class I obligation, but </t>
    </r>
    <r>
      <rPr>
        <b/>
        <i/>
        <u/>
        <sz val="10"/>
        <rFont val="Arial"/>
        <family val="2"/>
      </rPr>
      <t>not</t>
    </r>
    <r>
      <rPr>
        <b/>
        <i/>
        <sz val="10"/>
        <rFont val="Arial"/>
        <family val="2"/>
      </rPr>
      <t xml:space="preserve"> for SCO II obligation.  See Table 1B.</t>
    </r>
  </si>
  <si>
    <t>Errant Certifs</t>
  </si>
  <si>
    <t>SREC IIs</t>
  </si>
  <si>
    <t xml:space="preserve"> ("Errant Certificates") </t>
  </si>
  <si>
    <t>SECTION 2:  WORKSHEETS</t>
  </si>
  <si>
    <t>Signature of Authorized Representative</t>
  </si>
  <si>
    <t>Date</t>
  </si>
  <si>
    <t>Name of Authorized Representative</t>
  </si>
  <si>
    <t xml:space="preserve">      I hereby certify, under pains and penalties of perjury, that I have personally examined and am familiar with the information submitted herein and that, based upon my inquiry of those individuals immediately responsible for obtaining the information, I believe that the information is true, accurate and complete.  </t>
  </si>
  <si>
    <t xml:space="preserve">  (signature)</t>
  </si>
  <si>
    <t>(date)</t>
  </si>
  <si>
    <t xml:space="preserve">(TO BE COMPLETED BY NOTARY) </t>
  </si>
  <si>
    <r>
      <t xml:space="preserve">        </t>
    </r>
    <r>
      <rPr>
        <i/>
        <sz val="12"/>
        <rFont val="Times New Roman"/>
        <family val="1"/>
      </rPr>
      <t>NOTARY SEAL</t>
    </r>
  </si>
  <si>
    <t>,</t>
  </si>
  <si>
    <t>.</t>
  </si>
  <si>
    <t xml:space="preserve">I hereby affirm that </t>
  </si>
  <si>
    <t xml:space="preserve">Total SRECs not available for MA RPS compliance </t>
  </si>
  <si>
    <t>SRECs remaining available for MA RPS compliance</t>
  </si>
  <si>
    <t>SRECs applied to Solar Carve-Out compliance</t>
  </si>
  <si>
    <t>SRECs applied to non-SCO Class I compliance</t>
  </si>
  <si>
    <t>SRECs deposited into appropriate Solar Clearinghouse Auction Acc't</t>
  </si>
  <si>
    <t>SREC IIs deposited into appropriate Solar Clearinghse Auction Acc't</t>
  </si>
  <si>
    <t>The figures in Tables 1B &amp; 1C will be aggregated and reported in DOER's Annual Compliance Report for this year.</t>
  </si>
  <si>
    <t>by Massachusetts Retail Electricity Suppliers</t>
  </si>
  <si>
    <t>Legal Name</t>
  </si>
  <si>
    <t>Retail Electricity Supplier</t>
  </si>
  <si>
    <t>Name</t>
  </si>
  <si>
    <t>Title</t>
  </si>
  <si>
    <t>Address</t>
  </si>
  <si>
    <t>Phone #</t>
  </si>
  <si>
    <t xml:space="preserve">E-mail </t>
  </si>
  <si>
    <t xml:space="preserve">Contact Person  </t>
  </si>
  <si>
    <t>Additional or Back-up Contact Person</t>
  </si>
  <si>
    <t>Authorized Representative</t>
  </si>
  <si>
    <t>Commonwealth of Massachusetts</t>
  </si>
  <si>
    <t>Executive Office of Energy and Environmental Affairs</t>
  </si>
  <si>
    <t>Any other names used in the retail electricity market in Massachusetts or in NEPOOL GIS</t>
  </si>
  <si>
    <t>Section 1:  Identification and Contact Information</t>
  </si>
  <si>
    <t>Total SRECs transferred into GIS LSE Asset during Trading Year</t>
  </si>
  <si>
    <t>Total SREC IIs transferred into GIS LSE Asset during Trading Year</t>
  </si>
  <si>
    <t>These SRECs IIs are not available to use towards RPS compliance.</t>
  </si>
  <si>
    <t>Other SRECs applied to voluntary Green Product sales</t>
  </si>
  <si>
    <t>Other SREC IIs applied to voluntary Green Product sales</t>
  </si>
  <si>
    <t>Alternative Portfolio Standard</t>
  </si>
  <si>
    <t>RPS Class II Waste-to-Energy</t>
  </si>
  <si>
    <t>RPS Class II Renewable</t>
  </si>
  <si>
    <t>Solar Carve-out II</t>
  </si>
  <si>
    <t>Solar Carve-out</t>
  </si>
  <si>
    <t>RPS Class I</t>
  </si>
  <si>
    <t>RPS/APS Class</t>
  </si>
  <si>
    <t>Applicable ACP Rate, per MWh</t>
  </si>
  <si>
    <r>
      <rPr>
        <b/>
        <sz val="10"/>
        <rFont val="Arial"/>
        <family val="2"/>
      </rPr>
      <t>NOTE</t>
    </r>
    <r>
      <rPr>
        <sz val="10"/>
        <rFont val="Arial"/>
        <family val="2"/>
      </rPr>
      <t xml:space="preserve"> that the Solar Carve-Out II (SCO II) Minimum Standard is a portion of the RPS Class I Minimum Standard, not in addition to it.</t>
    </r>
  </si>
  <si>
    <t xml:space="preserve"> =These are Formula Cells that automatically calculate values.  You cannot enter values or change formulas without DOER approval. </t>
  </si>
  <si>
    <t>Total of columns F through J for each Product or Product subtotal</t>
  </si>
  <si>
    <t xml:space="preserve"> =Contents of this cell are automatically copied from the sum of column H in the "Errant Certifs" Table.  You cannot change this value, which should match the total in the cell above.</t>
  </si>
  <si>
    <t xml:space="preserve"> =Contents of this cell are automatically copied from the sum of column I in the "Errant Certifs" table.  You cannot change this value, which should match the total in the cell above.</t>
  </si>
  <si>
    <t xml:space="preserve"> =Contents of this cell are automatically copied from the sum of column J in the "Errant Certifs" Table.  You cannot change this value, which should match the total in the cell above..</t>
  </si>
  <si>
    <t>SREC IIs transferred into the GIS Reserved Account</t>
  </si>
  <si>
    <t xml:space="preserve">Total SREC IIs not available for MA RPS compliance </t>
  </si>
  <si>
    <t>SREC IIs remaining available for MA RPS compliance</t>
  </si>
  <si>
    <t>SREC IIs applied to non-SCO Class I compliance</t>
  </si>
  <si>
    <r>
      <rPr>
        <b/>
        <sz val="10"/>
        <rFont val="Arial"/>
        <family val="2"/>
      </rPr>
      <t>NOTE</t>
    </r>
    <r>
      <rPr>
        <sz val="10"/>
        <rFont val="Arial"/>
        <family val="2"/>
      </rPr>
      <t xml:space="preserve"> that SREC IIs in excess of the 10% banking limit for the SCO II is calculated on the </t>
    </r>
    <r>
      <rPr>
        <b/>
        <sz val="10"/>
        <rFont val="Arial"/>
        <family val="2"/>
      </rPr>
      <t xml:space="preserve">entire </t>
    </r>
    <r>
      <rPr>
        <sz val="10"/>
        <rFont val="Arial"/>
        <family val="2"/>
      </rPr>
      <t xml:space="preserve">SCO II obligation, </t>
    </r>
    <r>
      <rPr>
        <b/>
        <sz val="10"/>
        <rFont val="Arial"/>
        <family val="2"/>
      </rPr>
      <t xml:space="preserve">not </t>
    </r>
    <r>
      <rPr>
        <sz val="10"/>
        <rFont val="Arial"/>
        <family val="2"/>
      </rPr>
      <t xml:space="preserve">on any </t>
    </r>
    <r>
      <rPr>
        <b/>
        <sz val="10"/>
        <rFont val="Arial"/>
        <family val="2"/>
      </rPr>
      <t xml:space="preserve">subset </t>
    </r>
    <r>
      <rPr>
        <sz val="10"/>
        <rFont val="Arial"/>
        <family val="2"/>
      </rPr>
      <t xml:space="preserve">of that obligation.  </t>
    </r>
  </si>
  <si>
    <t>SREC IIs applied to Solar Carve-Out II compliance</t>
  </si>
  <si>
    <t>SRECs IIs for SCO II</t>
  </si>
  <si>
    <r>
      <t xml:space="preserve">NOTE that any unbankable SREC IIs can be used for </t>
    </r>
    <r>
      <rPr>
        <b/>
        <i/>
        <u/>
        <sz val="10"/>
        <rFont val="Arial"/>
        <family val="2"/>
      </rPr>
      <t>non-SCO</t>
    </r>
    <r>
      <rPr>
        <b/>
        <sz val="10"/>
        <rFont val="Arial"/>
        <family val="2"/>
      </rPr>
      <t xml:space="preserve"> Class I obligation (not for SCO obligation).  See Table 1C.</t>
    </r>
  </si>
  <si>
    <t>NEPOOL GIS Sub-Account and/or Product Name</t>
  </si>
  <si>
    <r>
      <t>Total Electricity Supplied under all retail contracts (</t>
    </r>
    <r>
      <rPr>
        <b/>
        <i/>
        <sz val="11"/>
        <rFont val="Calibri"/>
        <family val="2"/>
        <scheme val="minor"/>
      </rPr>
      <t>per 90-Day Resettlement figures from DOER</t>
    </r>
    <r>
      <rPr>
        <b/>
        <sz val="11"/>
        <rFont val="Calibri"/>
        <family val="2"/>
        <scheme val="minor"/>
      </rPr>
      <t>)</t>
    </r>
  </si>
  <si>
    <t>These SRECs are not available to use towards RPS compliance.</t>
  </si>
  <si>
    <t>A</t>
  </si>
  <si>
    <t>B</t>
  </si>
  <si>
    <t>C</t>
  </si>
  <si>
    <t>D</t>
  </si>
  <si>
    <t>E</t>
  </si>
  <si>
    <t>G</t>
  </si>
  <si>
    <t>H</t>
  </si>
  <si>
    <t>I</t>
  </si>
  <si>
    <t>J</t>
  </si>
  <si>
    <t>K</t>
  </si>
  <si>
    <t>L</t>
  </si>
  <si>
    <t>Sub-Account and/or Product Name</t>
  </si>
  <si>
    <t>MWh</t>
  </si>
  <si>
    <t>Column Totals:</t>
  </si>
  <si>
    <t xml:space="preserve"> </t>
  </si>
  <si>
    <t>Data Type</t>
  </si>
  <si>
    <t>#</t>
  </si>
  <si>
    <t>Projected</t>
  </si>
  <si>
    <t>F</t>
  </si>
  <si>
    <t>M</t>
  </si>
  <si>
    <t>N</t>
  </si>
  <si>
    <t xml:space="preserve">Sub-Account and/or Product Name                                                                                                                       </t>
  </si>
  <si>
    <t>O</t>
  </si>
  <si>
    <t>RPS I RECs</t>
  </si>
  <si>
    <t>RPS II RECs</t>
  </si>
  <si>
    <t>RPS II WECs</t>
  </si>
  <si>
    <t>SRECs</t>
  </si>
  <si>
    <t>APS AECs</t>
  </si>
  <si>
    <t>Name of Green Power Sub-Account/Product</t>
  </si>
  <si>
    <t>Notes:</t>
  </si>
  <si>
    <t>Information on this spreadsheet will be kept confidential by MA DOER by its authority under M.G.L. c. 25A, sec. 7.</t>
  </si>
  <si>
    <t>a</t>
  </si>
  <si>
    <t>b</t>
  </si>
  <si>
    <t>c</t>
  </si>
  <si>
    <t>d</t>
  </si>
  <si>
    <t>Totals</t>
  </si>
  <si>
    <t xml:space="preserve"> =These are Formula Cells that automatically calculate values.  Do not enter any values or change any formulas without DOER approval. </t>
  </si>
  <si>
    <t>e</t>
  </si>
  <si>
    <t>Total RPS Class I Renewable Generation Attributes used to fulfill the Product’s "Green" marketing claims (over and above the RPS obligation)</t>
  </si>
  <si>
    <t>Total of the previous two columns</t>
  </si>
  <si>
    <t xml:space="preserve">If you require more rows, insert them in the table with the required information.  If assistance is required,  contact DOER.  </t>
  </si>
  <si>
    <t>Column Total:</t>
  </si>
  <si>
    <t>NEPOOL GIS Sub-Account and/or            Product Name</t>
  </si>
  <si>
    <t>`</t>
  </si>
  <si>
    <t>f</t>
  </si>
  <si>
    <t>g</t>
  </si>
  <si>
    <t>h</t>
  </si>
  <si>
    <r>
      <rPr>
        <b/>
        <sz val="10"/>
        <rFont val="Arial"/>
        <family val="2"/>
      </rPr>
      <t>NOTE</t>
    </r>
    <r>
      <rPr>
        <sz val="10"/>
        <rFont val="Arial"/>
        <family val="2"/>
      </rPr>
      <t xml:space="preserve"> that the Solar Carve-Out (SCO) Minimum Standard is a portion of, not in addition to, the RPS Class I Minimum Standard.</t>
    </r>
  </si>
  <si>
    <t>Limit on excess Attributes available for Banking [=30% of J]</t>
  </si>
  <si>
    <t>Total of columns D through H for each Product or Product subtotal</t>
  </si>
  <si>
    <t xml:space="preserve">Enter data only in cells below that are white.  The names and values you enter will be copied automatically to other tables in the Workbook as needed, including all six Compliance Tables.  </t>
  </si>
  <si>
    <t>Will be copied to Table 7, cell G23</t>
  </si>
  <si>
    <t>Will be copied to Table 6, cell F23</t>
  </si>
  <si>
    <r>
      <rPr>
        <b/>
        <sz val="10"/>
        <rFont val="Arial"/>
        <family val="2"/>
      </rPr>
      <t>Note</t>
    </r>
    <r>
      <rPr>
        <sz val="10"/>
        <rFont val="Arial"/>
        <family val="2"/>
      </rPr>
      <t xml:space="preserve"> that the Solar Carve-Out Minimum Standard figures in Column N of Table Six and Solar Carve-Out II Minimum Standard figures in Column O of Table Seven have been deducted from the Class I Minimum Standard figures in each row of Column J in this Table.</t>
    </r>
  </si>
  <si>
    <t>code</t>
  </si>
  <si>
    <t>City</t>
  </si>
  <si>
    <t>State</t>
  </si>
  <si>
    <t>Zipcode</t>
  </si>
  <si>
    <t>LSE_Key</t>
  </si>
  <si>
    <t>LSE_NAME</t>
  </si>
  <si>
    <t>Field_ Short Name</t>
  </si>
  <si>
    <t>Field_Type</t>
  </si>
  <si>
    <t>Fig_1</t>
  </si>
  <si>
    <t>Prelim</t>
  </si>
  <si>
    <t>ES_RC</t>
  </si>
  <si>
    <t>SREC_GIS_TY</t>
  </si>
  <si>
    <t>SREC_DEP_S_Auction</t>
  </si>
  <si>
    <t>SREC_GIS_Transferred</t>
  </si>
  <si>
    <t>SREC_VGP</t>
  </si>
  <si>
    <t>Errants_CY</t>
  </si>
  <si>
    <t>SRECS_NOT_CY</t>
  </si>
  <si>
    <t>SREC_Remain_CY</t>
  </si>
  <si>
    <t>SREC_SCO</t>
  </si>
  <si>
    <t>SREC_NONSCO</t>
  </si>
  <si>
    <t>SRECII_GIS_TY</t>
  </si>
  <si>
    <t>SRECII_DEP_S_Auction</t>
  </si>
  <si>
    <t>SRECII_GIS_Transferred</t>
  </si>
  <si>
    <t>SRECII_VGP</t>
  </si>
  <si>
    <t>SRECSII_NOT_CY</t>
  </si>
  <si>
    <t>SRECII_Remain_CY</t>
  </si>
  <si>
    <t>SRECII_SCO</t>
  </si>
  <si>
    <t>SRECII_NONSCO</t>
  </si>
  <si>
    <t>T</t>
  </si>
  <si>
    <t>CY</t>
  </si>
  <si>
    <t>Errant</t>
  </si>
  <si>
    <t>RPS I_non_SCO</t>
  </si>
  <si>
    <t>SCO</t>
  </si>
  <si>
    <t>SCO_II</t>
  </si>
  <si>
    <t>Tot_RPSI_NONSCO</t>
  </si>
  <si>
    <t>Tot_SCO</t>
  </si>
  <si>
    <t>Tot_SCOII</t>
  </si>
  <si>
    <t>RPSII_RenEn</t>
  </si>
  <si>
    <t>Tot_RPSII</t>
  </si>
  <si>
    <t>RPSII_WasteEn</t>
  </si>
  <si>
    <t>Tot_Waste</t>
  </si>
  <si>
    <t>Tot_APS</t>
  </si>
  <si>
    <t>Blocked?</t>
  </si>
  <si>
    <t>GREEN</t>
  </si>
  <si>
    <t>ALL_ACP</t>
  </si>
  <si>
    <t>LSE_KEY</t>
  </si>
  <si>
    <t>V</t>
  </si>
  <si>
    <r>
      <t xml:space="preserve">Total of columns D through H for each Product </t>
    </r>
    <r>
      <rPr>
        <b/>
        <i/>
        <sz val="8"/>
        <rFont val="Arial"/>
        <family val="2"/>
      </rPr>
      <t>or</t>
    </r>
    <r>
      <rPr>
        <b/>
        <sz val="8"/>
        <rFont val="Arial"/>
        <family val="2"/>
      </rPr>
      <t xml:space="preserve"> Product subtotal</t>
    </r>
  </si>
  <si>
    <t>Total RPS Class II Ren. Gen. Attributes (=total of columns D through H</t>
  </si>
  <si>
    <r>
      <t xml:space="preserve">% of Total Sales for each </t>
    </r>
    <r>
      <rPr>
        <b/>
        <i/>
        <sz val="7.5"/>
        <rFont val="Arial"/>
        <family val="2"/>
      </rPr>
      <t>column E</t>
    </r>
    <r>
      <rPr>
        <b/>
        <sz val="7.5"/>
        <rFont val="Arial"/>
        <family val="2"/>
      </rPr>
      <t xml:space="preserve"> Product or Product subtotal  [=M12 * E]</t>
    </r>
  </si>
  <si>
    <r>
      <t xml:space="preserve">% of Total Sales for each </t>
    </r>
    <r>
      <rPr>
        <b/>
        <i/>
        <sz val="7.5"/>
        <rFont val="Arial"/>
        <family val="2"/>
      </rPr>
      <t>column F</t>
    </r>
    <r>
      <rPr>
        <b/>
        <sz val="7.5"/>
        <rFont val="Arial"/>
        <family val="2"/>
      </rPr>
      <t xml:space="preserve"> Product or Product subtotal  [=N12 * F]</t>
    </r>
  </si>
  <si>
    <t>% of Total Sales under contracts on or before 6/28/13 for each Product [= L12 x D]</t>
  </si>
  <si>
    <t>% of Total Sales under post-6/28/13 contracts for each Product [=M12 x E]</t>
  </si>
  <si>
    <r>
      <t>Projected electricity supplied each year under contracts after 5/8/2016,</t>
    </r>
    <r>
      <rPr>
        <b/>
        <sz val="10"/>
        <color indexed="8"/>
        <rFont val="Calibri"/>
        <family val="2"/>
      </rPr>
      <t xml:space="preserve"> including line losses</t>
    </r>
  </si>
  <si>
    <r>
      <t xml:space="preserve">Total Electricity Supplied under contracts executed or extended on or </t>
    </r>
    <r>
      <rPr>
        <i/>
        <sz val="11"/>
        <color indexed="8"/>
        <rFont val="Calibri"/>
        <family val="2"/>
      </rPr>
      <t>before</t>
    </r>
    <r>
      <rPr>
        <sz val="11"/>
        <color indexed="8"/>
        <rFont val="Calibri"/>
        <family val="2"/>
      </rPr>
      <t xml:space="preserve"> 6/28/2013</t>
    </r>
    <r>
      <rPr>
        <b/>
        <sz val="11"/>
        <color indexed="8"/>
        <rFont val="Calibri"/>
        <family val="2"/>
      </rPr>
      <t xml:space="preserve"> including line losses</t>
    </r>
  </si>
  <si>
    <t xml:space="preserve"> =These are Formula Cells that automatically calculate values.  Do not enter any values or change any formulas. </t>
  </si>
  <si>
    <r>
      <t>NOTE that ACPs can</t>
    </r>
    <r>
      <rPr>
        <b/>
        <u/>
        <sz val="12"/>
        <color indexed="8"/>
        <rFont val="Calibri"/>
        <family val="2"/>
      </rPr>
      <t>not</t>
    </r>
    <r>
      <rPr>
        <b/>
        <sz val="12"/>
        <color indexed="8"/>
        <rFont val="Calibri"/>
        <family val="2"/>
      </rPr>
      <t xml:space="preserve"> be rounded up or down.  They must be paid </t>
    </r>
    <r>
      <rPr>
        <b/>
        <u/>
        <sz val="12"/>
        <color indexed="8"/>
        <rFont val="Calibri"/>
        <family val="2"/>
      </rPr>
      <t>exactly</t>
    </r>
    <r>
      <rPr>
        <b/>
        <sz val="12"/>
        <color indexed="8"/>
        <rFont val="Calibri"/>
        <family val="2"/>
      </rPr>
      <t xml:space="preserve"> as shown here.</t>
    </r>
  </si>
  <si>
    <t>Clean Energy Standard</t>
  </si>
  <si>
    <t>Wiring instructions will be mailed under separate cover (encrypted).  Please contact doer.rps@mass.gov or John Wassam, RPS/APS Program Manager at 617.626.7376 for more information.</t>
  </si>
  <si>
    <t>Pursuant to the RPS Class I, RPS Class II and APS Regulations at 225 CMR 14.00, 15.00, &amp; 16.00 Respectively</t>
  </si>
  <si>
    <t>Massachusetts Renewable and Alternative Energy Portfolio Standards</t>
  </si>
  <si>
    <t>Massachusetts Clean Energy Standard</t>
  </si>
  <si>
    <r>
      <t xml:space="preserve">The person listed as the Authorized Representative in Section 1.4 (Tab 0) must sign and date </t>
    </r>
    <r>
      <rPr>
        <b/>
        <u/>
        <sz val="11"/>
        <rFont val="Times New Roman"/>
        <family val="1"/>
      </rPr>
      <t>both</t>
    </r>
    <r>
      <rPr>
        <sz val="11"/>
        <rFont val="Times New Roman"/>
        <family val="1"/>
      </rPr>
      <t xml:space="preserve"> Certifications on this page.</t>
    </r>
  </si>
  <si>
    <t>SECTION 3:  Certification and Statement of Authorization</t>
  </si>
  <si>
    <r>
      <t xml:space="preserve">TABLE 5:  </t>
    </r>
    <r>
      <rPr>
        <b/>
        <u/>
        <sz val="12"/>
        <rFont val="Arial"/>
        <family val="2"/>
      </rPr>
      <t>RPS Class I Annual Compliance Calculations</t>
    </r>
  </si>
  <si>
    <r>
      <t xml:space="preserve">TABLE 6:  </t>
    </r>
    <r>
      <rPr>
        <b/>
        <u/>
        <sz val="12"/>
        <rFont val="Arial"/>
        <family val="2"/>
      </rPr>
      <t xml:space="preserve">RPS Class I -- Solar Carve Out </t>
    </r>
    <r>
      <rPr>
        <b/>
        <i/>
        <u/>
        <sz val="12"/>
        <rFont val="Arial"/>
        <family val="2"/>
      </rPr>
      <t>(SCO)</t>
    </r>
    <r>
      <rPr>
        <b/>
        <u/>
        <sz val="12"/>
        <rFont val="Arial"/>
        <family val="2"/>
      </rPr>
      <t xml:space="preserve"> Annual Compliance Calculations</t>
    </r>
  </si>
  <si>
    <r>
      <t xml:space="preserve">TABLE 7:  </t>
    </r>
    <r>
      <rPr>
        <b/>
        <u/>
        <sz val="12"/>
        <rFont val="Arial"/>
        <family val="2"/>
      </rPr>
      <t>RPS Class I -- Solar Carve Out II (</t>
    </r>
    <r>
      <rPr>
        <b/>
        <i/>
        <u/>
        <sz val="12"/>
        <rFont val="Arial"/>
        <family val="2"/>
      </rPr>
      <t>SCO II</t>
    </r>
    <r>
      <rPr>
        <b/>
        <u/>
        <sz val="12"/>
        <rFont val="Arial"/>
        <family val="2"/>
      </rPr>
      <t>) Annual Compliance Calculations</t>
    </r>
  </si>
  <si>
    <r>
      <t xml:space="preserve">TABLE 8:  </t>
    </r>
    <r>
      <rPr>
        <b/>
        <u/>
        <sz val="12"/>
        <rFont val="Arial"/>
        <family val="2"/>
      </rPr>
      <t>RPS Class II Renewable Generation Annual Compliance Calculations</t>
    </r>
  </si>
  <si>
    <r>
      <t xml:space="preserve">TABLE 9:  </t>
    </r>
    <r>
      <rPr>
        <b/>
        <u/>
        <sz val="12"/>
        <rFont val="Arial"/>
        <family val="2"/>
      </rPr>
      <t>RPS Class II Waste Energy Annual Compliance Calculations</t>
    </r>
  </si>
  <si>
    <r>
      <t xml:space="preserve">TABLE 10:  </t>
    </r>
    <r>
      <rPr>
        <b/>
        <u/>
        <sz val="12"/>
        <rFont val="Arial"/>
        <family val="2"/>
      </rPr>
      <t>APS Annual Compliance Calculations</t>
    </r>
  </si>
  <si>
    <t>Pursuant to the RPS Class I, RPS Class II, and APS Regulations at 225 CMR 14.00, 15.00, and 16.00 Respectively</t>
  </si>
  <si>
    <r>
      <t xml:space="preserve">The authority of the Authorized Representative to certify this </t>
    </r>
    <r>
      <rPr>
        <i/>
        <sz val="11"/>
        <rFont val="Times New Roman"/>
        <family val="1"/>
      </rPr>
      <t>RPS and APS Annual Compliance Filing</t>
    </r>
    <r>
      <rPr>
        <sz val="11"/>
        <rFont val="Times New Roman"/>
        <family val="1"/>
      </rPr>
      <t xml:space="preserve"> shall be documented by providing either a completed and notarized Authorization (next tab)  -- or an appropriate other document -- that affirms and states the basis of the authorization, whether by vote of the filing entity's Board of Directors, affirmation by an appropropriate executive officer of the filing entity, authority inherent in the person's office in the filing entity, or other means satisfactory to the Department of Energy Resources.</t>
    </r>
  </si>
  <si>
    <r>
      <t xml:space="preserve">      I hereby certify, under pains and penalties of perjury, that the MA RPS Class I and RPS Class II Renewable Generation Attributes, RPS Class II Waste Energy Generation Attributes, and APS Alternative Generation Attributes reported in this </t>
    </r>
    <r>
      <rPr>
        <i/>
        <sz val="12"/>
        <rFont val="Times New Roman"/>
        <family val="1"/>
      </rPr>
      <t>RPS and APS</t>
    </r>
    <r>
      <rPr>
        <sz val="12"/>
        <rFont val="Times New Roman"/>
        <family val="1"/>
      </rPr>
      <t xml:space="preserve"> </t>
    </r>
    <r>
      <rPr>
        <i/>
        <sz val="12"/>
        <rFont val="Times New Roman"/>
        <family val="1"/>
      </rPr>
      <t>Annual Compliance</t>
    </r>
    <r>
      <rPr>
        <sz val="12"/>
        <rFont val="Times New Roman"/>
        <family val="1"/>
      </rPr>
      <t xml:space="preserve"> </t>
    </r>
    <r>
      <rPr>
        <i/>
        <sz val="12"/>
        <rFont val="Times New Roman"/>
        <family val="1"/>
      </rPr>
      <t>Filing</t>
    </r>
    <r>
      <rPr>
        <sz val="12"/>
        <rFont val="Times New Roman"/>
        <family val="1"/>
      </rPr>
      <t xml:space="preserve"> have not otherwise been, nor will be, sold, retired, claimed or represented as part of electrical energy output or sales, or used to satisfy obligations in jurisdictions other than Massachusetts.</t>
    </r>
  </si>
  <si>
    <t>SECTION 4.  Notification, Instructions, and Receipt for Alternative Compliance Payments Wired to the MassCEC</t>
  </si>
  <si>
    <t>TABLE 1:  Preliminary Information and Disposition of SRECs and SREC IIs</t>
  </si>
  <si>
    <r>
      <t xml:space="preserve">RPS Class I Generation Attributes </t>
    </r>
    <r>
      <rPr>
        <b/>
        <i/>
        <sz val="8"/>
        <rFont val="Arial"/>
        <family val="2"/>
      </rPr>
      <t>Banked</t>
    </r>
    <r>
      <rPr>
        <b/>
        <sz val="8"/>
        <rFont val="Arial"/>
        <family val="2"/>
      </rPr>
      <t xml:space="preserve"> from 2017 Annual Compliance</t>
    </r>
  </si>
  <si>
    <t>RPS SCO II Renewable Generation Attributes Banked from 2017 Annual Compliance</t>
  </si>
  <si>
    <t>RPS Class II Waste Energy Generation Attributes Banked from 2017 Annual Compliance</t>
  </si>
  <si>
    <t>APS Alternative Generation Attributes Banked from 2016 Annual Compliance</t>
  </si>
  <si>
    <t xml:space="preserve"> APS Alternative Generation Attributes Banked from 2017 Annual Compliance</t>
  </si>
  <si>
    <t>NOTES:</t>
  </si>
  <si>
    <t>The banking of CECs will be allowed beginning in 2019.  Applying previous years' banked CECs for CES compliance will begin in 2021.  See 310 CMR 7.75 (5)(b).</t>
  </si>
  <si>
    <t>MINIMUM STANDARD &gt;&gt;&gt;</t>
  </si>
  <si>
    <t>BANK LIMIT &gt;</t>
  </si>
  <si>
    <t>MINIMUM STANDARDS &gt;&gt;&gt;</t>
  </si>
  <si>
    <t>BANKING LIMIT &gt;&gt;&gt;</t>
  </si>
  <si>
    <t>BANK LIMIT&gt;</t>
  </si>
  <si>
    <t>CES INCREMENTAL MINIMUM STANDARD &gt;&gt;&gt;</t>
  </si>
  <si>
    <t>Total Incremental CES Attributes [total of columns F through J for each Sub-Account or Product, Name]</t>
  </si>
  <si>
    <t>Department of Energy Resources and Department of Environmental Protection</t>
  </si>
  <si>
    <t>Pursuant to the Clean Energy Standard at 310 CMR 7.75</t>
  </si>
  <si>
    <r>
      <t xml:space="preserve">Numbers supplied in Column D must match quantity reported on the </t>
    </r>
    <r>
      <rPr>
        <u/>
        <sz val="10"/>
        <rFont val="Arial"/>
        <family val="2"/>
      </rPr>
      <t>Exemptions for Existing Contracts</t>
    </r>
    <r>
      <rPr>
        <sz val="10"/>
        <rFont val="Arial"/>
        <family val="2"/>
      </rPr>
      <t xml:space="preserve"> form submitted separately to MassDEP. Available at: </t>
    </r>
  </si>
  <si>
    <t>Limit on excess Attributes available for Banking [=0.0% of L]</t>
  </si>
  <si>
    <r>
      <t>N</t>
    </r>
    <r>
      <rPr>
        <vertAlign val="subscript"/>
        <sz val="11"/>
        <color theme="1"/>
        <rFont val="Calibri"/>
        <family val="2"/>
        <scheme val="minor"/>
      </rPr>
      <t>2</t>
    </r>
    <r>
      <rPr>
        <sz val="10"/>
        <rFont val="Arial"/>
        <family val="2"/>
      </rPr>
      <t>O (short tons)</t>
    </r>
  </si>
  <si>
    <r>
      <t>CH</t>
    </r>
    <r>
      <rPr>
        <vertAlign val="subscript"/>
        <sz val="11"/>
        <color theme="1"/>
        <rFont val="Calibri"/>
        <family val="2"/>
        <scheme val="minor"/>
      </rPr>
      <t>4</t>
    </r>
    <r>
      <rPr>
        <sz val="10"/>
        <rFont val="Arial"/>
        <family val="2"/>
      </rPr>
      <t xml:space="preserve"> (short tons)</t>
    </r>
  </si>
  <si>
    <t>n/a</t>
  </si>
  <si>
    <r>
      <t>Non-Biognic CO</t>
    </r>
    <r>
      <rPr>
        <vertAlign val="subscript"/>
        <sz val="11"/>
        <color theme="1"/>
        <rFont val="Calibri"/>
        <family val="2"/>
        <scheme val="minor"/>
      </rPr>
      <t>2</t>
    </r>
    <r>
      <rPr>
        <sz val="10"/>
        <rFont val="Arial"/>
        <family val="2"/>
      </rPr>
      <t xml:space="preserve"> (short tons)</t>
    </r>
  </si>
  <si>
    <r>
      <t>Biogenic CO</t>
    </r>
    <r>
      <rPr>
        <vertAlign val="subscript"/>
        <sz val="11"/>
        <color theme="1"/>
        <rFont val="Calibri"/>
        <family val="2"/>
        <scheme val="minor"/>
      </rPr>
      <t>2</t>
    </r>
    <r>
      <rPr>
        <sz val="10"/>
        <rFont val="Arial"/>
        <family val="2"/>
      </rPr>
      <t xml:space="preserve"> (short tons)</t>
    </r>
  </si>
  <si>
    <r>
      <rPr>
        <b/>
        <sz val="10"/>
        <rFont val="Arial"/>
        <family val="2"/>
      </rPr>
      <t>NOTE</t>
    </r>
    <r>
      <rPr>
        <sz val="10"/>
        <rFont val="Arial"/>
        <family val="2"/>
      </rPr>
      <t xml:space="preserve"> that Non-Biogenic CO</t>
    </r>
    <r>
      <rPr>
        <vertAlign val="subscript"/>
        <sz val="10"/>
        <rFont val="Arial"/>
        <family val="2"/>
      </rPr>
      <t>2</t>
    </r>
    <r>
      <rPr>
        <sz val="10"/>
        <rFont val="Arial"/>
        <family val="2"/>
      </rPr>
      <t>e consists of Non-Biogenic CO</t>
    </r>
    <r>
      <rPr>
        <vertAlign val="subscript"/>
        <sz val="10"/>
        <rFont val="Arial"/>
        <family val="2"/>
      </rPr>
      <t>2</t>
    </r>
    <r>
      <rPr>
        <sz val="10"/>
        <rFont val="Arial"/>
        <family val="2"/>
      </rPr>
      <t>, plus CH</t>
    </r>
    <r>
      <rPr>
        <vertAlign val="subscript"/>
        <sz val="10"/>
        <rFont val="Arial"/>
        <family val="2"/>
      </rPr>
      <t>4</t>
    </r>
    <r>
      <rPr>
        <sz val="10"/>
        <rFont val="Arial"/>
        <family val="2"/>
      </rPr>
      <t xml:space="preserve"> and N</t>
    </r>
    <r>
      <rPr>
        <vertAlign val="subscript"/>
        <sz val="10"/>
        <rFont val="Arial"/>
        <family val="2"/>
      </rPr>
      <t>2</t>
    </r>
    <r>
      <rPr>
        <sz val="10"/>
        <rFont val="Arial"/>
        <family val="2"/>
      </rPr>
      <t>O. Biogenic CO</t>
    </r>
    <r>
      <rPr>
        <vertAlign val="subscript"/>
        <sz val="10"/>
        <rFont val="Arial"/>
        <family val="2"/>
      </rPr>
      <t>2</t>
    </r>
    <r>
      <rPr>
        <sz val="10"/>
        <rFont val="Arial"/>
        <family val="2"/>
      </rPr>
      <t>e consists of Biogenic CO</t>
    </r>
    <r>
      <rPr>
        <vertAlign val="subscript"/>
        <sz val="10"/>
        <rFont val="Arial"/>
        <family val="2"/>
      </rPr>
      <t>2</t>
    </r>
    <r>
      <rPr>
        <sz val="10"/>
        <rFont val="Arial"/>
        <family val="2"/>
      </rPr>
      <t>.</t>
    </r>
  </si>
  <si>
    <t>MMBTU</t>
  </si>
  <si>
    <r>
      <t>N</t>
    </r>
    <r>
      <rPr>
        <vertAlign val="subscript"/>
        <sz val="11"/>
        <color theme="1"/>
        <rFont val="Calibri"/>
        <family val="2"/>
        <scheme val="minor"/>
      </rPr>
      <t>2</t>
    </r>
    <r>
      <rPr>
        <sz val="10"/>
        <rFont val="Arial"/>
        <family val="2"/>
      </rPr>
      <t>O (lb N2O/MMBTU)</t>
    </r>
  </si>
  <si>
    <r>
      <t>CH</t>
    </r>
    <r>
      <rPr>
        <vertAlign val="subscript"/>
        <sz val="11"/>
        <color theme="1"/>
        <rFont val="Calibri"/>
        <family val="2"/>
        <scheme val="minor"/>
      </rPr>
      <t xml:space="preserve">4 </t>
    </r>
    <r>
      <rPr>
        <sz val="10"/>
        <rFont val="Arial"/>
        <family val="2"/>
      </rPr>
      <t xml:space="preserve"> (lb CH</t>
    </r>
    <r>
      <rPr>
        <vertAlign val="subscript"/>
        <sz val="11"/>
        <color theme="1"/>
        <rFont val="Calibri"/>
        <family val="2"/>
        <scheme val="minor"/>
      </rPr>
      <t>4</t>
    </r>
    <r>
      <rPr>
        <sz val="10"/>
        <rFont val="Arial"/>
        <family val="2"/>
      </rPr>
      <t>/MMBTU)</t>
    </r>
  </si>
  <si>
    <r>
      <t xml:space="preserve">NOTE </t>
    </r>
    <r>
      <rPr>
        <sz val="10"/>
        <rFont val="Arial"/>
        <family val="2"/>
      </rPr>
      <t>that Emission Factors (lb/MMBTU) are from various sources as identified in the MA GHG Inventory.</t>
    </r>
  </si>
  <si>
    <r>
      <t>Non-Biogenic CO</t>
    </r>
    <r>
      <rPr>
        <vertAlign val="subscript"/>
        <sz val="11"/>
        <color theme="1"/>
        <rFont val="Calibri"/>
        <family val="2"/>
        <scheme val="minor"/>
      </rPr>
      <t>2</t>
    </r>
    <r>
      <rPr>
        <sz val="10"/>
        <rFont val="Arial"/>
        <family val="2"/>
      </rPr>
      <t xml:space="preserve">  (lb CO</t>
    </r>
    <r>
      <rPr>
        <vertAlign val="subscript"/>
        <sz val="11"/>
        <color theme="1"/>
        <rFont val="Calibri"/>
        <family val="2"/>
        <scheme val="minor"/>
      </rPr>
      <t>2</t>
    </r>
    <r>
      <rPr>
        <sz val="10"/>
        <rFont val="Arial"/>
        <family val="2"/>
      </rPr>
      <t>/MMBTU)</t>
    </r>
  </si>
  <si>
    <r>
      <t>Biogenic CO</t>
    </r>
    <r>
      <rPr>
        <vertAlign val="subscript"/>
        <sz val="11"/>
        <color theme="1"/>
        <rFont val="Calibri"/>
        <family val="2"/>
        <scheme val="minor"/>
      </rPr>
      <t>2</t>
    </r>
    <r>
      <rPr>
        <sz val="10"/>
        <rFont val="Arial"/>
        <family val="2"/>
      </rPr>
      <t xml:space="preserve"> (lb CO</t>
    </r>
    <r>
      <rPr>
        <vertAlign val="subscript"/>
        <sz val="11"/>
        <color theme="1"/>
        <rFont val="Calibri"/>
        <family val="2"/>
        <scheme val="minor"/>
      </rPr>
      <t>2</t>
    </r>
    <r>
      <rPr>
        <sz val="10"/>
        <rFont val="Arial"/>
        <family val="2"/>
      </rPr>
      <t>/MMBTU)</t>
    </r>
  </si>
  <si>
    <t>Average heat rate (MMBTU/MWh)</t>
  </si>
  <si>
    <t>Biomass
Wood</t>
  </si>
  <si>
    <t>Biogas
Digester Gas
Landfill Gas</t>
  </si>
  <si>
    <t>Calculating GHG Emissions from certificates for emitting generation: Do not make any changes to the cells below.</t>
  </si>
  <si>
    <r>
      <rPr>
        <b/>
        <sz val="10"/>
        <rFont val="Arial"/>
        <family val="2"/>
      </rPr>
      <t>NOTE</t>
    </r>
    <r>
      <rPr>
        <sz val="10"/>
        <rFont val="Arial"/>
        <family val="2"/>
      </rPr>
      <t xml:space="preserve"> that APS certificates generated by CHP units cannot be separated into electricity and steam and therefore should not be included in this report.</t>
    </r>
  </si>
  <si>
    <r>
      <rPr>
        <b/>
        <sz val="10"/>
        <rFont val="Arial"/>
        <family val="2"/>
      </rPr>
      <t>NOTE</t>
    </r>
    <r>
      <rPr>
        <sz val="10"/>
        <rFont val="Arial"/>
        <family val="2"/>
      </rPr>
      <t xml:space="preserve"> that Solar Thermal certificates do not generate electricity and therefore should not be included in this report.</t>
    </r>
  </si>
  <si>
    <r>
      <rPr>
        <b/>
        <sz val="10"/>
        <rFont val="Arial"/>
        <family val="2"/>
      </rPr>
      <t>NOTE</t>
    </r>
    <r>
      <rPr>
        <sz val="10"/>
        <rFont val="Arial"/>
        <family val="2"/>
      </rPr>
      <t xml:space="preserve"> that you must contact MassDEP regarding eligible certificates from other non-emitting fuels before entering data here.</t>
    </r>
  </si>
  <si>
    <r>
      <rPr>
        <b/>
        <sz val="10"/>
        <rFont val="Arial"/>
        <family val="2"/>
      </rPr>
      <t>NOTE</t>
    </r>
    <r>
      <rPr>
        <sz val="10"/>
        <rFont val="Arial"/>
        <family val="2"/>
      </rPr>
      <t xml:space="preserve"> that any renewable or clean energy certificates claimed in this report must be settled in a NEPOOL-GIS Massachusetts subaccount.</t>
    </r>
  </si>
  <si>
    <r>
      <rPr>
        <b/>
        <sz val="10"/>
        <rFont val="Arial"/>
        <family val="2"/>
      </rPr>
      <t>NOTE</t>
    </r>
    <r>
      <rPr>
        <sz val="10"/>
        <rFont val="Arial"/>
        <family val="2"/>
      </rPr>
      <t xml:space="preserve"> that the 310 CMR 7.75(4)b. requirement to report MWh by emitting and non-emitting electricity generators, state, and fuel is satisfied by submittal of this tab and your Settled Certificate report.</t>
    </r>
  </si>
  <si>
    <t xml:space="preserve"> =These are Formula Cells that automatically calculate values.  Do not enter any values or change any formulas without MassDEP approval. </t>
  </si>
  <si>
    <t xml:space="preserve"> =Enter the number of renewable or clean energy certificates from the Settled Certificate  report by fuel tpe.</t>
  </si>
  <si>
    <t>Step 3</t>
  </si>
  <si>
    <r>
      <t>Biogenic CO</t>
    </r>
    <r>
      <rPr>
        <b/>
        <vertAlign val="subscript"/>
        <sz val="11"/>
        <color theme="1"/>
        <rFont val="Calibri"/>
        <family val="2"/>
        <scheme val="minor"/>
      </rPr>
      <t>2</t>
    </r>
    <r>
      <rPr>
        <b/>
        <sz val="11"/>
        <color theme="1"/>
        <rFont val="Calibri"/>
        <family val="2"/>
        <scheme val="minor"/>
      </rPr>
      <t>e</t>
    </r>
  </si>
  <si>
    <t>MWh emitting</t>
  </si>
  <si>
    <r>
      <t>Non-Biogenic CO</t>
    </r>
    <r>
      <rPr>
        <b/>
        <vertAlign val="subscript"/>
        <sz val="11"/>
        <color theme="1"/>
        <rFont val="Calibri"/>
        <family val="2"/>
        <scheme val="minor"/>
      </rPr>
      <t>2</t>
    </r>
    <r>
      <rPr>
        <b/>
        <sz val="11"/>
        <color theme="1"/>
        <rFont val="Calibri"/>
        <family val="2"/>
        <scheme val="minor"/>
      </rPr>
      <t>e</t>
    </r>
  </si>
  <si>
    <t>Step 2</t>
  </si>
  <si>
    <t>MWh non-emitting</t>
  </si>
  <si>
    <t>AQ32.xls</t>
  </si>
  <si>
    <r>
      <t>CO</t>
    </r>
    <r>
      <rPr>
        <b/>
        <u/>
        <vertAlign val="subscript"/>
        <sz val="11"/>
        <color theme="1"/>
        <rFont val="Calibri"/>
        <family val="2"/>
        <scheme val="minor"/>
      </rPr>
      <t>2</t>
    </r>
    <r>
      <rPr>
        <b/>
        <u/>
        <sz val="11"/>
        <color theme="1"/>
        <rFont val="Calibri"/>
        <family val="2"/>
        <scheme val="minor"/>
      </rPr>
      <t>e (short tons) for AQ32 spreadsheet</t>
    </r>
  </si>
  <si>
    <t>Step 1</t>
  </si>
  <si>
    <t>Retail Load (MWh from the CES tab)</t>
  </si>
  <si>
    <r>
      <rPr>
        <b/>
        <sz val="11"/>
        <color theme="1"/>
        <rFont val="Calibri"/>
        <family val="2"/>
        <scheme val="minor"/>
      </rPr>
      <t>NOTE</t>
    </r>
    <r>
      <rPr>
        <sz val="10"/>
        <rFont val="Arial"/>
        <family val="2"/>
      </rPr>
      <t xml:space="preserve"> that emission calculations are shown in Rows 38 through 50 below.</t>
    </r>
  </si>
  <si>
    <t>MWh for AQ32 spreadsheet</t>
  </si>
  <si>
    <t xml:space="preserve">TOTAL </t>
  </si>
  <si>
    <t># of certificates</t>
  </si>
  <si>
    <t>Eligible certificates from other non-emitting electricity generating fuel source [see NOTE below]</t>
  </si>
  <si>
    <t>Solar Photovoltaic</t>
  </si>
  <si>
    <t>Hydroelectric
Hydropower
Hydrokinetic
Ocean</t>
  </si>
  <si>
    <t>Fuel Cell</t>
  </si>
  <si>
    <t xml:space="preserve"> Single Row Totalling ALL Subaccounts</t>
  </si>
  <si>
    <t>Certificates from Emitting Fuels (RPS Class I, Class II and CES)</t>
  </si>
  <si>
    <t>Certificates from Non-Emitting Fuels (RPS Class I, Class II, CES, and APS)</t>
  </si>
  <si>
    <t xml:space="preserve">Pursuant to the RPS Class I, RPS Class II, and APS Regulations at 225 CMR 14.00, 15.00, and 16.00 Respectively </t>
  </si>
  <si>
    <t>Massachusetts Renewable and Alternative Energy Portfolio Standards Certifications</t>
  </si>
  <si>
    <t>Massachusetts Clean Energy Standard Certification</t>
  </si>
  <si>
    <r>
      <t xml:space="preserve">      I am aware that there are significant penalties, both civil and criminal, for submitting false information, including possible fines and punishment.  My signature below certifies all information submitted in this </t>
    </r>
    <r>
      <rPr>
        <i/>
        <sz val="12"/>
        <rFont val="Times New Roman"/>
        <family val="1"/>
      </rPr>
      <t>RPS and APS</t>
    </r>
    <r>
      <rPr>
        <sz val="12"/>
        <rFont val="Times New Roman"/>
        <family val="1"/>
      </rPr>
      <t xml:space="preserve"> </t>
    </r>
    <r>
      <rPr>
        <i/>
        <sz val="12"/>
        <rFont val="Times New Roman"/>
        <family val="1"/>
      </rPr>
      <t>Annual Compliance</t>
    </r>
    <r>
      <rPr>
        <sz val="12"/>
        <rFont val="Times New Roman"/>
        <family val="1"/>
      </rPr>
      <t xml:space="preserve"> </t>
    </r>
    <r>
      <rPr>
        <i/>
        <sz val="12"/>
        <rFont val="Times New Roman"/>
        <family val="1"/>
      </rPr>
      <t>Filing</t>
    </r>
    <r>
      <rPr>
        <sz val="12"/>
        <rFont val="Times New Roman"/>
        <family val="1"/>
      </rPr>
      <t xml:space="preserve">.  The </t>
    </r>
    <r>
      <rPr>
        <i/>
        <sz val="12"/>
        <rFont val="Times New Roman"/>
        <family val="1"/>
      </rPr>
      <t>RPS and APS</t>
    </r>
    <r>
      <rPr>
        <sz val="12"/>
        <rFont val="Times New Roman"/>
        <family val="1"/>
      </rPr>
      <t xml:space="preserve"> </t>
    </r>
    <r>
      <rPr>
        <i/>
        <sz val="12"/>
        <rFont val="Times New Roman"/>
        <family val="1"/>
      </rPr>
      <t>Annual Compliance</t>
    </r>
    <r>
      <rPr>
        <sz val="12"/>
        <rFont val="Times New Roman"/>
        <family val="1"/>
      </rPr>
      <t xml:space="preserve"> </t>
    </r>
    <r>
      <rPr>
        <i/>
        <sz val="12"/>
        <rFont val="Times New Roman"/>
        <family val="1"/>
      </rPr>
      <t>Filing</t>
    </r>
    <r>
      <rPr>
        <sz val="12"/>
        <rFont val="Times New Roman"/>
        <family val="1"/>
      </rPr>
      <t xml:space="preserve"> includes this </t>
    </r>
    <r>
      <rPr>
        <i/>
        <sz val="12"/>
        <rFont val="Times New Roman"/>
        <family val="1"/>
      </rPr>
      <t>Annual Compliance</t>
    </r>
    <r>
      <rPr>
        <sz val="12"/>
        <rFont val="Times New Roman"/>
        <family val="1"/>
      </rPr>
      <t xml:space="preserve"> </t>
    </r>
    <r>
      <rPr>
        <i/>
        <sz val="12"/>
        <rFont val="Times New Roman"/>
        <family val="1"/>
      </rPr>
      <t>Workbook,</t>
    </r>
    <r>
      <rPr>
        <sz val="12"/>
        <rFont val="Times New Roman"/>
        <family val="1"/>
      </rPr>
      <t xml:space="preserve"> all required NEPOOL GIS Reports, and other Attachments as needed.</t>
    </r>
  </si>
  <si>
    <t>CES</t>
  </si>
  <si>
    <t>Table 4B:  Total Quantity by Certificate Type (cont.)</t>
  </si>
  <si>
    <t xml:space="preserve">This worksheet enables the Retail Electricity Supplier to enter only once in this Compliance Workbook its NEPOOL GIS Retail Sub-Account and/or Product Name(s), as well as the quantity of its Retail Load Obligation for each of them.  The data in Table 1A will be copied automatically to other tables in this Compliance Workbook, as appropriate.  Some data in Tables 1B and 1C will be copied elsewhere as indicated.  ALL 2018 Filers must provide the information for this Worksheet. </t>
  </si>
  <si>
    <t>The figures in Table 11 will be aggredated and included in MassDEP's annual Clean Energy Resource Report</t>
  </si>
  <si>
    <r>
      <t xml:space="preserve">TABLE 11:  </t>
    </r>
    <r>
      <rPr>
        <b/>
        <u/>
        <sz val="12"/>
        <rFont val="Arial"/>
        <family val="2"/>
      </rPr>
      <t xml:space="preserve">Clean Energy Standard </t>
    </r>
    <r>
      <rPr>
        <b/>
        <i/>
        <u/>
        <sz val="12"/>
        <rFont val="Arial"/>
        <family val="2"/>
      </rPr>
      <t>(CES)</t>
    </r>
    <r>
      <rPr>
        <b/>
        <u/>
        <sz val="12"/>
        <rFont val="Arial"/>
        <family val="2"/>
      </rPr>
      <t xml:space="preserve"> Annual Compliance Calculations</t>
    </r>
  </si>
  <si>
    <r>
      <t xml:space="preserve">BANKING LIMIT &gt;&gt;&gt;   </t>
    </r>
    <r>
      <rPr>
        <b/>
        <u/>
        <sz val="11"/>
        <color theme="1"/>
        <rFont val="Calibri"/>
        <family val="2"/>
        <scheme val="minor"/>
      </rPr>
      <t>3</t>
    </r>
    <r>
      <rPr>
        <b/>
        <sz val="11"/>
        <color theme="1"/>
        <rFont val="Calibri"/>
        <family val="2"/>
        <scheme val="minor"/>
      </rPr>
      <t>/</t>
    </r>
  </si>
  <si>
    <r>
      <rPr>
        <u/>
        <sz val="10"/>
        <rFont val="Arial"/>
        <family val="2"/>
      </rPr>
      <t>1</t>
    </r>
    <r>
      <rPr>
        <sz val="10"/>
        <rFont val="Arial"/>
        <family val="2"/>
      </rPr>
      <t>/</t>
    </r>
  </si>
  <si>
    <t>www.mass.gov/guides/clean-energy-standard-310-cmr-775</t>
  </si>
  <si>
    <r>
      <rPr>
        <u/>
        <sz val="10"/>
        <rFont val="Arial"/>
        <family val="2"/>
      </rPr>
      <t>2</t>
    </r>
    <r>
      <rPr>
        <sz val="10"/>
        <rFont val="Arial"/>
        <family val="2"/>
      </rPr>
      <t>/</t>
    </r>
  </si>
  <si>
    <r>
      <rPr>
        <u/>
        <sz val="10"/>
        <rFont val="Arial"/>
        <family val="2"/>
      </rPr>
      <t>3</t>
    </r>
    <r>
      <rPr>
        <sz val="10"/>
        <rFont val="Arial"/>
        <family val="2"/>
      </rPr>
      <t>/</t>
    </r>
  </si>
  <si>
    <t>Total ACP Owed to MassDEP</t>
  </si>
  <si>
    <r>
      <t>NOTE: If you intend to use Alternative Compliance Payments to comply with the Clean Energy Standard (310 CMR 7.75)</t>
    </r>
    <r>
      <rPr>
        <sz val="12"/>
        <color indexed="8"/>
        <rFont val="Calibri"/>
        <family val="2"/>
      </rPr>
      <t xml:space="preserve"> - </t>
    </r>
    <r>
      <rPr>
        <u/>
        <sz val="12"/>
        <color indexed="8"/>
        <rFont val="Calibri"/>
        <family val="2"/>
      </rPr>
      <t xml:space="preserve">after receipt of this workbook, MassDEP will then send you an invoice for the Alternative Compliance Payment amount, which must be </t>
    </r>
    <r>
      <rPr>
        <i/>
        <u/>
        <sz val="12"/>
        <color indexed="8"/>
        <rFont val="Calibri"/>
        <family val="2"/>
      </rPr>
      <t>paid in full within 30 days of receipt</t>
    </r>
    <r>
      <rPr>
        <sz val="12"/>
        <color indexed="8"/>
        <rFont val="Calibri"/>
        <family val="2"/>
      </rPr>
      <t xml:space="preserve">. </t>
    </r>
    <r>
      <rPr>
        <b/>
        <sz val="12"/>
        <color indexed="8"/>
        <rFont val="Calibri"/>
        <family val="2"/>
      </rPr>
      <t>THIS IS A DIFFERENT PAYMENT PROCESS THAN FOR ANY PAYMENT DUE UNDER THE DOER RPS OR APS PROGRAMS.</t>
    </r>
  </si>
  <si>
    <r>
      <t xml:space="preserve">SEE TAB N FOR PAYMENT AND WIRING INSTRUCTIONS FOR DOER'S RPS/APS ALTERNATIVE COMPLIANCE PAYMENTS. </t>
    </r>
    <r>
      <rPr>
        <u/>
        <sz val="12"/>
        <color indexed="8"/>
        <rFont val="Calibri"/>
        <family val="2"/>
      </rPr>
      <t>See above note for CES</t>
    </r>
    <r>
      <rPr>
        <b/>
        <sz val="12"/>
        <color indexed="8"/>
        <rFont val="Calibri"/>
        <family val="2"/>
      </rPr>
      <t>.</t>
    </r>
  </si>
  <si>
    <t>Please note that Information on this spreadsheet contains emissions data and therefore cannot be kept confidential by MassDEP pursuant to MGL c.111, section 142B.</t>
  </si>
  <si>
    <r>
      <t xml:space="preserve">NOTE </t>
    </r>
    <r>
      <rPr>
        <sz val="10"/>
        <rFont val="Arial"/>
        <family val="2"/>
      </rPr>
      <t>that Heat Rates (MMBTU/MWh) are from EIA 923 data for New England and New York, except Municipal Solid Waste  which is specific to MA.</t>
    </r>
  </si>
  <si>
    <t>MA Class I renewable generation certificates (RECs) qualify as Clean Energy Standard (CES) generation certificates (CECs) on a one-to-one basis.  However, individual MA Class I generation</t>
  </si>
  <si>
    <t>applied to meet each compliance obligation</t>
  </si>
  <si>
    <t>Section 5:  DOER and DEP Contact Information</t>
  </si>
  <si>
    <t>DOER</t>
  </si>
  <si>
    <t>John Wassam</t>
  </si>
  <si>
    <t>doer.rps@mass.gov</t>
  </si>
  <si>
    <t>Kaitlin Kelly</t>
  </si>
  <si>
    <t>kaitlin.kelly@mass.gov</t>
  </si>
  <si>
    <t>DEP</t>
  </si>
  <si>
    <t>Jodan Garfinkle</t>
  </si>
  <si>
    <t>Environmental Analyst</t>
  </si>
  <si>
    <t>jordan.garfinkle@mass.gov</t>
  </si>
  <si>
    <t>Sue Ann Richardson</t>
  </si>
  <si>
    <t>sue.ann.richardson@mass.gov</t>
  </si>
  <si>
    <t>RPS/APS</t>
  </si>
  <si>
    <t>GHG</t>
  </si>
  <si>
    <t>Contact</t>
  </si>
  <si>
    <t>Agency</t>
  </si>
  <si>
    <t>Info</t>
  </si>
  <si>
    <t>Email</t>
  </si>
  <si>
    <t>RPS and APS Program Manager</t>
  </si>
  <si>
    <t>RECs cannot be applied to both RPS Class I and the incremental CES obligation.  In order to avoid double-counting of certificates, distinct certificates (i.e., different serial numbers) must be applied</t>
  </si>
  <si>
    <t xml:space="preserve"> [RPS/APS, Total CES respectively] Contents of these cells are automatically calculated.  Please do not enter any values or change any formulas.</t>
  </si>
  <si>
    <t>SECTION 2b.  Preliminary Information</t>
  </si>
  <si>
    <t>SECTION 2c.  Preliminary Information</t>
  </si>
  <si>
    <t xml:space="preserve">SECTION 2e.  Minimum Standard Compliance </t>
  </si>
  <si>
    <t>SECTION 2g.  Compliance with 310 CMR 7.75(9)(c)2.a.</t>
  </si>
  <si>
    <r>
      <t xml:space="preserve">      I hereby certify, under the pains and penalties of perjury, that I have personally examined and am familiar with the information submitted herein and, based upon my inquiry of those individuals immediately responsible for obtaining the information, I believe that the information is true, accurate, and complete.  I am aware that there are significant penalties, both civil and criminal, for submitting false information, including possible fines and imprisonment. My signature below certifies that the information submitted in Section 1; Tables 1A, 1B and 1C in Section 2a; and Tables 5, 6, 7 and 11 in Section 2c of this workbook, are to comply with the annual compliance filing pursuant to 310 CMR 7.75(6); my signature further certifies that the information submitted in </t>
    </r>
    <r>
      <rPr>
        <sz val="12"/>
        <color theme="1"/>
        <rFont val="Times New Roman"/>
        <family val="1"/>
      </rPr>
      <t xml:space="preserve">Tab 14 and in the required NEPOOL GIS Reports are to </t>
    </r>
    <r>
      <rPr>
        <sz val="12"/>
        <color rgb="FFFF0000"/>
        <rFont val="Times New Roman"/>
        <family val="1"/>
      </rPr>
      <t>c</t>
    </r>
    <r>
      <rPr>
        <sz val="12"/>
        <rFont val="Times New Roman"/>
        <family val="1"/>
      </rPr>
      <t>omply with 310 CMR 7.75(9)(c)2.a.</t>
    </r>
  </si>
  <si>
    <t>APPLIES TO RPS AND APS ALTERNATIVE COMPLIANCE PAYMENTS ONLY! CES ACP HANDLED DIFFERENTLY</t>
  </si>
  <si>
    <r>
      <rPr>
        <b/>
        <sz val="10"/>
        <rFont val="Arial"/>
        <family val="2"/>
      </rPr>
      <t>NOTE</t>
    </r>
    <r>
      <rPr>
        <sz val="10"/>
        <rFont val="Arial"/>
        <family val="2"/>
      </rPr>
      <t xml:space="preserve"> that Retail Load will be the exact MWh value from Cell C23 of tab "11. CES" of this Workbook.</t>
    </r>
  </si>
  <si>
    <t>SCO-II Exempt</t>
  </si>
  <si>
    <t>2020_Projection_Numb</t>
  </si>
  <si>
    <t>2021_Projection_Numb</t>
  </si>
  <si>
    <t>2022_Projection_Numb</t>
  </si>
  <si>
    <t>2023_Projection_Numb</t>
  </si>
  <si>
    <t>2020_Projection_MWH</t>
  </si>
  <si>
    <t>2021_Projection_MWH</t>
  </si>
  <si>
    <t>2022_Projection_MWH</t>
  </si>
  <si>
    <t>2023_Projection_MWH</t>
  </si>
  <si>
    <t>Tot_CES</t>
  </si>
  <si>
    <t>5C</t>
  </si>
  <si>
    <t>5D</t>
  </si>
  <si>
    <t>5E</t>
  </si>
  <si>
    <t>5F</t>
  </si>
  <si>
    <t>5G</t>
  </si>
  <si>
    <t>5H</t>
  </si>
  <si>
    <t>5I</t>
  </si>
  <si>
    <t>5J</t>
  </si>
  <si>
    <t>5K</t>
  </si>
  <si>
    <t>5L</t>
  </si>
  <si>
    <t>5M</t>
  </si>
  <si>
    <t>6C</t>
  </si>
  <si>
    <t>6D</t>
  </si>
  <si>
    <t>6E</t>
  </si>
  <si>
    <t>6F</t>
  </si>
  <si>
    <t>6G</t>
  </si>
  <si>
    <t>6H</t>
  </si>
  <si>
    <t>6I</t>
  </si>
  <si>
    <t>6J</t>
  </si>
  <si>
    <t>6K</t>
  </si>
  <si>
    <t>6L</t>
  </si>
  <si>
    <t>6M</t>
  </si>
  <si>
    <t>6N</t>
  </si>
  <si>
    <t>6O</t>
  </si>
  <si>
    <t>6P</t>
  </si>
  <si>
    <t>6Q</t>
  </si>
  <si>
    <t>7C</t>
  </si>
  <si>
    <t>7D</t>
  </si>
  <si>
    <t>7E</t>
  </si>
  <si>
    <t>7F</t>
  </si>
  <si>
    <t>7G</t>
  </si>
  <si>
    <t>7H</t>
  </si>
  <si>
    <t>7I</t>
  </si>
  <si>
    <t>7J</t>
  </si>
  <si>
    <t>7K</t>
  </si>
  <si>
    <t>7L</t>
  </si>
  <si>
    <t>7M</t>
  </si>
  <si>
    <t>7N</t>
  </si>
  <si>
    <t>7O</t>
  </si>
  <si>
    <t>7P</t>
  </si>
  <si>
    <t>7Q</t>
  </si>
  <si>
    <t>7R</t>
  </si>
  <si>
    <t>8C</t>
  </si>
  <si>
    <t>8D</t>
  </si>
  <si>
    <t>8E</t>
  </si>
  <si>
    <t>8F</t>
  </si>
  <si>
    <t>8G</t>
  </si>
  <si>
    <t>8H</t>
  </si>
  <si>
    <t>8I</t>
  </si>
  <si>
    <t>8J</t>
  </si>
  <si>
    <t>8K</t>
  </si>
  <si>
    <t>8L</t>
  </si>
  <si>
    <t>8M</t>
  </si>
  <si>
    <t>9C</t>
  </si>
  <si>
    <t>9D</t>
  </si>
  <si>
    <t>9E</t>
  </si>
  <si>
    <t>9F</t>
  </si>
  <si>
    <t>9G</t>
  </si>
  <si>
    <t>9H</t>
  </si>
  <si>
    <t>9I</t>
  </si>
  <si>
    <t>9J</t>
  </si>
  <si>
    <t>9K</t>
  </si>
  <si>
    <t>9L</t>
  </si>
  <si>
    <t>9M</t>
  </si>
  <si>
    <t>10C</t>
  </si>
  <si>
    <t>10D</t>
  </si>
  <si>
    <t>10E</t>
  </si>
  <si>
    <t>10F</t>
  </si>
  <si>
    <t>10G</t>
  </si>
  <si>
    <t>10H</t>
  </si>
  <si>
    <t>10I</t>
  </si>
  <si>
    <t>10J</t>
  </si>
  <si>
    <t>10K</t>
  </si>
  <si>
    <t>10L</t>
  </si>
  <si>
    <t>10M</t>
  </si>
  <si>
    <t>11C</t>
  </si>
  <si>
    <t>11D</t>
  </si>
  <si>
    <t>11E</t>
  </si>
  <si>
    <t>11F</t>
  </si>
  <si>
    <t>11G</t>
  </si>
  <si>
    <t>11J</t>
  </si>
  <si>
    <t>11K</t>
  </si>
  <si>
    <t>11L</t>
  </si>
  <si>
    <t>11M</t>
  </si>
  <si>
    <t>11N</t>
  </si>
  <si>
    <t>11O</t>
  </si>
  <si>
    <t>11P</t>
  </si>
  <si>
    <t>11Q</t>
  </si>
  <si>
    <t>14G</t>
  </si>
  <si>
    <t>FUELCELL</t>
  </si>
  <si>
    <t>HYDRO</t>
  </si>
  <si>
    <t>PV</t>
  </si>
  <si>
    <t>WIND</t>
  </si>
  <si>
    <t>ELIGIBLLECERT</t>
  </si>
  <si>
    <t>BIPGAS_LANDFILL</t>
  </si>
  <si>
    <t>BIOMASS_WOOD</t>
  </si>
  <si>
    <t>MSW_TRASHTOENERGY</t>
  </si>
  <si>
    <t>RETAILOAD_NONEMITTING</t>
  </si>
  <si>
    <t>RETAILOAD_EMITTING</t>
  </si>
  <si>
    <t>CO2_NONBIOGENIC</t>
  </si>
  <si>
    <t>CO2_BIOGENIC</t>
  </si>
  <si>
    <t>LegalName</t>
  </si>
  <si>
    <t>Contact Type</t>
  </si>
  <si>
    <t>LSE_key_Code</t>
  </si>
  <si>
    <t>11H</t>
  </si>
  <si>
    <t>11I</t>
  </si>
  <si>
    <t>5B</t>
  </si>
  <si>
    <t>Information on this spreadsheet will be kept confidential by MA DOER, to the extent permitted by law.  M.G.L. c. 25A, sec. 7.</t>
  </si>
  <si>
    <t xml:space="preserve"> =Contents of these cells were copied from Table 1A.</t>
  </si>
  <si>
    <r>
      <t xml:space="preserve"> =Contents of this cell are automatically copied from the sum of column G in Table 4.  Do not change this value, which </t>
    </r>
    <r>
      <rPr>
        <b/>
        <i/>
        <sz val="10"/>
        <rFont val="Arial"/>
        <family val="2"/>
      </rPr>
      <t xml:space="preserve">should </t>
    </r>
    <r>
      <rPr>
        <sz val="10"/>
        <rFont val="Arial"/>
        <family val="2"/>
      </rPr>
      <t>match the total in the cell above.</t>
    </r>
  </si>
  <si>
    <t>Total Electricity Supplied in CY 2019 under all contracts (per 90-Day Resettlement figures from DOER)</t>
  </si>
  <si>
    <t>Total Electricity Supplied in CY 2019 under contracts executed or extended after 6/28/2013</t>
  </si>
  <si>
    <t>Total Electricity Supplied in CY 2019 under contracts executed or extended on or before 4/25/2014</t>
  </si>
  <si>
    <t>Electricity Supplied in CY 2019 under contracts executed or extended after 4/25/2014 and on or before 5/8/2016</t>
  </si>
  <si>
    <t>Total Electricity Supplied in CY 2019 under contracts executed or extended after 5/8/2016</t>
  </si>
  <si>
    <t>Total Electricity Sold in CY 2019 for each Retail Electricity Product, as defined in 225 CMR 14.09(2)(b)</t>
  </si>
  <si>
    <t>Total Electricity Supplied in CY 2019 under contracts executed or extended on or before 6/28/2013 [from Table 2B, col. F]</t>
  </si>
  <si>
    <t>Total Electricity Supplied in CY 2019 under contracts executed or extended after 6/28/2013 [from Table 2B, col. G]</t>
  </si>
  <si>
    <t>CY 2019 NEPOOL GIS RPS SCO Generation Certificates [SRECs] applied to 2019 RPS SCO Compliance</t>
  </si>
  <si>
    <t>CY 2019 SCO Renewable Generation Attributes NOT documented by Settled NEPOOL GIS SCO Generation Certificates</t>
  </si>
  <si>
    <t>CY 2019 Alternative Compliance Credits, from ACPs [=N-(F+G+H+I)]</t>
  </si>
  <si>
    <t>Total             CY 2019         Solar Carve-Out SREC Obligation [=L+M] Rounded up to a whole MWh</t>
  </si>
  <si>
    <t>Quantity of excess SCO Renewable Generation Attributes from CY 2019 [=K-N, but not &lt;0]</t>
  </si>
  <si>
    <t>Quantity of excess 2019 SCO Renewable Generation Attributes that can be Banked [=lesser of O and P]</t>
  </si>
  <si>
    <t>RPS SCO Renewable Generation Attributes Banked from 2017 Annual Compliance</t>
  </si>
  <si>
    <t>RPS SCO  Renewable Generation Attributes Banked from 2018 Annual Compliance</t>
  </si>
  <si>
    <t>Total Electricity Sold in CY 2019 for each Retail Electricity Product, as defined in 225 CMR 14.09(2)(b) [from Table 1A, col. C]</t>
  </si>
  <si>
    <t>CY 2019 NEPOOL GIS RPS Class I Generation Certificates applied to 2019 RPS Class I Compliance</t>
  </si>
  <si>
    <t>CY 2019 Attributes NOT documented by Settled NEPOOL GIS RPS Class I Generation Certificates</t>
  </si>
  <si>
    <t>CY 2019 Alternative Compliance Credits, from ACPs [=J-(D+E+F+G)]</t>
  </si>
  <si>
    <t>Quantity of excess Attributes from CY 2019                 [=I-J but not &lt;0]</t>
  </si>
  <si>
    <t>Quantity of excess 2019 Attributes that can be Banked [=lesser of L &amp; K]</t>
  </si>
  <si>
    <t>RPS Class I Generation Attributes Banked from 2018 Annual Compliance</t>
  </si>
  <si>
    <t>RPS SCO II Renewable Generation Attributes Banked from 2018 Annual Compliance</t>
  </si>
  <si>
    <t>Total Electricity Sold in CY 2019 for each Retail Electricity Product, as defined in 225 CMR 14.09(2)(b) [from Table 1B, col. D]</t>
  </si>
  <si>
    <t>Electricity Supplied in CY 2019 under contracts executed or extended on or before 4/25/2014 [from Table 3B, col. F]</t>
  </si>
  <si>
    <t>Electricity Supplied in CY 2019 under contracts executed or extended after 4/25/2014 and on or before 5/8/16 [from Table 3B, col. G]</t>
  </si>
  <si>
    <t>Total Electricity Supplied in CY 2019 under contracts executed or extended after 5/8/2016 [from Table 3B, col. G]</t>
  </si>
  <si>
    <t>CY 2019 NEPOOL GIS RPS SCO II Generation Certificates [SRECIIs] applied to 2019 RPS SCOII Compliance</t>
  </si>
  <si>
    <t>CY 2019 SCO II Renewable Generation Attributes NOT documented by Settled NEPOOL GIS SCO II Generation Certificates</t>
  </si>
  <si>
    <t>CY 2019 Alternative Compliance Credits, from ACPs  [=O-(G+H+I+J)]</t>
  </si>
  <si>
    <t>Total             CY 2019         Solar Carve-Out SREC II Obligation [=M+N] Rounded up to a whole MWh</t>
  </si>
  <si>
    <t>Quantity of excess    SCO II Renewable Generation Attributes from CY 2019 [=K-L, but not &lt;0]</t>
  </si>
  <si>
    <t>Quantity of excess 2019 SCO II Renewable Generation Attributes that can be Banked [=lesser of P and Q]</t>
  </si>
  <si>
    <t>Total Electricity Sold in CY 2019 for each Retail Electricity Product,           as defined in 225 CMR 15.09(2)(b)</t>
  </si>
  <si>
    <t xml:space="preserve">CY 2019 NEPOOL GIS RPS Class II Renewable Generation Certificates (RPS Class II RECs) applied to 2019 RPS Class II Compliance </t>
  </si>
  <si>
    <t>CY 2019 Attributes NOT documented by Settled NEPOOL GIS RPS Class II Renewable Generation Certificates</t>
  </si>
  <si>
    <t>CY 2019 Alternative Compliance Credits           [from ACPs]  (=J-(D+E+F+G))</t>
  </si>
  <si>
    <t>Quantity of excess Attributes from CY 2019 =(I-J but not &lt;0)</t>
  </si>
  <si>
    <t>Quantity of excess 2019 Attributes that can be Banked (lesser of K and L)</t>
  </si>
  <si>
    <t>RPS Class II Generation Attributes Banked from 2017 Annual Compliance</t>
  </si>
  <si>
    <t>RPS Class II Renewable Generation Attributes Banked from 2018 Annual Compliance</t>
  </si>
  <si>
    <t>Total Electricity Sold in CY 2019 for each Retail Electricity Product, as defined in 225 CMR 15.09(2)(b)</t>
  </si>
  <si>
    <t>CY 2019 NEPOOL GIS RPS Class II Waste Energy Certificates (WECs) applied to 2019 RPS Class II Waste Energy Compliance</t>
  </si>
  <si>
    <t>Quantity of excess Attributes from CY 2019 [=I-J, but not &lt;0]</t>
  </si>
  <si>
    <t>Quantity of excess 2019 Attributes that can be Banked [=lesser of K and L]</t>
  </si>
  <si>
    <t>RPS Class II Waste Energy Generation Attributes Banked from 2018 Annual Compliance</t>
  </si>
  <si>
    <t>Total Electricity Sold in CY 2019 for each Retail Electricity Product, as defined in 225 CMR 16.09(2)(b)</t>
  </si>
  <si>
    <t>CY 2019 NEPOOL GIS APS Alternative Generation Certificates (AECs) applied to 2019 APS Compliance</t>
  </si>
  <si>
    <t>CY 2019 Attributes NOT documented by Settled NEPOOL GIS APS Alternative Generation Certificates</t>
  </si>
  <si>
    <t>Quantity of excess Attributes from CY 2019 (=I-J but not &lt;0)</t>
  </si>
  <si>
    <t>APS Alternative Generation Attributes Banked from 2017 Annual Compliance</t>
  </si>
  <si>
    <t xml:space="preserve"> APS Alternative Generation Attributes Banked from 2018 Annual Compliance</t>
  </si>
  <si>
    <t>CES Electricity Supplied in CY 2019 under exemption eligible contracts executed or extended on or before 8/11/2017  1/</t>
  </si>
  <si>
    <t>CES Electricity Supplied in CY 2019 under contracts not eligible for exemption</t>
  </si>
  <si>
    <t>CY 2019 NEPOOL GIS Clean Energy Generation Certificates (CECs) applied to incremental 2019 CES compliance 2/</t>
  </si>
  <si>
    <t>CY 2019 Clean Energy Attributes NOT documented by Settled NEPOOL GIS CECs</t>
  </si>
  <si>
    <t>CY 2019 Clean Energy Compliance Credits, from ACPs                    [=(L-(F+G)]</t>
  </si>
  <si>
    <t>Total CY 2019         Clean Energy Incremental Standard Obligation  [=L12 * E]</t>
  </si>
  <si>
    <t>CY 2019 RPS Class I Compliance Obligation [=Table 5 J + Table 6 N + Table 7 O]</t>
  </si>
  <si>
    <t>Total             CY 2019         Clean Energy Standard Obligation      [L + M]</t>
  </si>
  <si>
    <t xml:space="preserve"> Quantity of excess Clean Energy Generation Attributes from CY 2019 [=K-L, but not &lt;0]</t>
  </si>
  <si>
    <t>Quantity of excess 2019 Clean Energy Generation Attributes that can be Banked [=lesser of O and P]</t>
  </si>
  <si>
    <t>2019 Greenhouse Gas (GHG) Emissions represented by NEPOOL-GIS renewable or clean energy certificates</t>
  </si>
  <si>
    <t xml:space="preserve">Municipal Solid Waste 
</t>
  </si>
  <si>
    <r>
      <t xml:space="preserve">MWh and Emissions to be entered into </t>
    </r>
    <r>
      <rPr>
        <b/>
        <i/>
        <sz val="11"/>
        <color theme="1"/>
        <rFont val="Calibri"/>
        <family val="2"/>
        <scheme val="minor"/>
      </rPr>
      <t>Steps 1 through 3</t>
    </r>
    <r>
      <rPr>
        <b/>
        <sz val="11"/>
        <color theme="1"/>
        <rFont val="Calibri"/>
        <family val="2"/>
        <scheme val="minor"/>
      </rPr>
      <t xml:space="preserve"> of the 2019 AQ32 spreadsheet as required by 310 CMR 7.75(9)(c)2.b. that is due in September 2021.</t>
    </r>
  </si>
  <si>
    <r>
      <rPr>
        <b/>
        <sz val="10"/>
        <rFont val="Arial"/>
        <family val="2"/>
      </rPr>
      <t>NOTE</t>
    </r>
    <r>
      <rPr>
        <sz val="10"/>
        <rFont val="Arial"/>
        <family val="2"/>
      </rPr>
      <t xml:space="preserve"> that MA Solar Carve Out certificates are also RPS Class I certificates and should be included in this report.</t>
    </r>
  </si>
  <si>
    <t>IPCC 4th Assessment Report
Global Warming Potentials:</t>
  </si>
  <si>
    <r>
      <t>CH</t>
    </r>
    <r>
      <rPr>
        <b/>
        <vertAlign val="subscript"/>
        <sz val="11"/>
        <rFont val="Calibri"/>
        <family val="2"/>
        <scheme val="minor"/>
      </rPr>
      <t>4</t>
    </r>
    <r>
      <rPr>
        <b/>
        <sz val="10"/>
        <rFont val="Arial"/>
        <family val="2"/>
      </rPr>
      <t xml:space="preserve"> =</t>
    </r>
  </si>
  <si>
    <r>
      <t>N</t>
    </r>
    <r>
      <rPr>
        <b/>
        <vertAlign val="subscript"/>
        <sz val="11"/>
        <rFont val="Calibri"/>
        <family val="2"/>
        <scheme val="minor"/>
      </rPr>
      <t>2</t>
    </r>
    <r>
      <rPr>
        <b/>
        <sz val="10"/>
        <rFont val="Arial"/>
        <family val="2"/>
      </rPr>
      <t>O =</t>
    </r>
  </si>
  <si>
    <t xml:space="preserve">Municipal Solid Waste
</t>
  </si>
  <si>
    <t>Total Number of Contracts in CY 2019 for Contracts Executed or Extended on or before 6/28/2013</t>
  </si>
  <si>
    <t>Total Electricity Supplied in CY 2019 Under Contracts Executed or Extended on or before 6/28/2013</t>
  </si>
  <si>
    <t>Table 2A:  Allocation by Sub-account or Product Name of 2019 Retail Load Obligation by date of contract served</t>
  </si>
  <si>
    <t>Table 2B:  Annual Projections, 2020-2024 (for future planning purposes)</t>
  </si>
  <si>
    <t>Solar Carve-Out II Load Exemption</t>
  </si>
  <si>
    <t>RPS/APS/CES/CPS 2019 Annual Compliance Workbook</t>
  </si>
  <si>
    <t>RPS/APS/CES/CPS 2019 Annual Compliance Filing</t>
  </si>
  <si>
    <t xml:space="preserve">Total Electricity Sold in CY 2019 for each Green Power Product </t>
  </si>
  <si>
    <t>The tables on this worksheet enable Retail Electricity Suppliers to document in CY 2019 the amount of Retail Load served under contracts (a) executed or extended  on or before June 28, 2013, and (b) after June 28, 2013.  The portion of the load served under (a) is subject to a the Solar Carve-Out Minimum Standard of 1.0978%, while the portion served under (b) is subject to the SCO Minimum Standard of 1.7458%.  ALL 2019 Filers must provide the information indicated in the tables of this Worksheet.  The data will be copied to appropriate other tables in the 2019 Compliance Workbook.  Per 225 CMR 14.07(2)(a)4.</t>
  </si>
  <si>
    <t>Massachusetts Clean Peak Standard</t>
  </si>
  <si>
    <t>Pursuant M.G.L. Ch. 25A Sectin 17(a)</t>
  </si>
  <si>
    <t>The tables on this worksheet enable Retail Electricity Suppliers to document for CY 2019 the allocation of Retail Load Obligation served under contracts executed or extended (a) on or before April 25, 2014, (b) after April 25, 2014, but on or before May 8. 2016, and (c) after May 8, 2016.  Per 225 CMR 14.07(3)(b).</t>
  </si>
  <si>
    <t>TABLE 2i:  Electricity Supplied under Retail Contracts Executed or Extended on or before June 28, 2013</t>
  </si>
  <si>
    <t>of authorization, and that the individual verified his/her identity to me, on this date:    ____________________________, 2020.</t>
  </si>
  <si>
    <t>who is named in Section 1.4 of the Massachusetts RPS/APS/CES/CPS 2019 Annual Compliance Filing as Authorized Representative, is authorized to execute said Filing on the behalf of</t>
  </si>
  <si>
    <t>Solar Carve-Out Load Exemption</t>
  </si>
  <si>
    <t>Cells that are green or blue have formulas and are protected.</t>
  </si>
  <si>
    <t xml:space="preserve">  </t>
  </si>
  <si>
    <t>TABLE 4:  CY 2019 Generation Attributes/Certificates NOT Settled in Supplier's Sub-accounts</t>
  </si>
  <si>
    <t>SECTION 2e.  Errant Attributes/Certificates (not settled in LSE'S product subaccounts)</t>
  </si>
  <si>
    <t xml:space="preserve">SECTION 2f.  Minimum Standard Compliance </t>
  </si>
  <si>
    <t>SECTION 2h.  Supplementary Tables</t>
  </si>
  <si>
    <t>Deputy Director, Renewables</t>
  </si>
  <si>
    <r>
      <t xml:space="preserve">RPS/APS/CES/CPS </t>
    </r>
    <r>
      <rPr>
        <b/>
        <shadow/>
        <sz val="18"/>
        <rFont val="Times New Roman"/>
        <family val="1"/>
      </rPr>
      <t>2019</t>
    </r>
    <r>
      <rPr>
        <b/>
        <i/>
        <shadow/>
        <sz val="18"/>
        <rFont val="Times New Roman"/>
        <family val="1"/>
      </rPr>
      <t xml:space="preserve"> Annual Compliance Filing</t>
    </r>
  </si>
  <si>
    <t>The basis of this Statement of Authorization by me is the following (e.g., position title, description of responsibility with company, etc):</t>
  </si>
  <si>
    <t>(Signature)</t>
  </si>
  <si>
    <t>(Signer's Name)</t>
  </si>
  <si>
    <t>(Signer's Title)</t>
  </si>
  <si>
    <t>Table 2C:  Allocation by Sub-account or Product Name of 2019 Retail Load Obligation by date of contract served</t>
  </si>
  <si>
    <t>TABLE 2ii:  Determination of Electricity Supplied under Exempt SREC II Retail Contracts</t>
  </si>
  <si>
    <t>Table 2D:  Annual Projections, 2020-2024 (for future planning purposes)</t>
  </si>
  <si>
    <t>TABLE 13:   Calculations of Biogenic and  Non-Biogenic GHG Emissions represented by NEPOOL-GIS renewable or clean energy certificates</t>
  </si>
  <si>
    <r>
      <t>TABLE 14:  Green Power Product Calculation (</t>
    </r>
    <r>
      <rPr>
        <b/>
        <i/>
        <sz val="14"/>
        <color indexed="9"/>
        <rFont val="Arial"/>
        <family val="2"/>
      </rPr>
      <t>RPS Class I only</t>
    </r>
    <r>
      <rPr>
        <b/>
        <sz val="14"/>
        <color indexed="9"/>
        <rFont val="Arial"/>
        <family val="2"/>
      </rPr>
      <t>)</t>
    </r>
  </si>
  <si>
    <t>TABLE 15:   Alternative Compliance Payment (ACP) Calculation for All Classes</t>
  </si>
  <si>
    <t>SCO Exempt</t>
  </si>
  <si>
    <t>CY2019 load_MWH</t>
  </si>
  <si>
    <t>MWH_before 6.28.2013</t>
  </si>
  <si>
    <t>MWH_after 6.28.2014</t>
  </si>
  <si>
    <t>Number of Contract</t>
  </si>
  <si>
    <t>TableNumber</t>
  </si>
  <si>
    <t>2A</t>
  </si>
  <si>
    <t>2B</t>
  </si>
  <si>
    <t>2C</t>
  </si>
  <si>
    <t>Sheet_Number</t>
  </si>
  <si>
    <t>SheetName</t>
  </si>
  <si>
    <t>2A.C.T</t>
  </si>
  <si>
    <t>2A.D.T</t>
  </si>
  <si>
    <t>2A.E.T</t>
  </si>
  <si>
    <t>2A.F.T</t>
  </si>
  <si>
    <t>2B.A.a</t>
  </si>
  <si>
    <t>2B.A.b</t>
  </si>
  <si>
    <t>2B.A.c</t>
  </si>
  <si>
    <t>2B.A.d</t>
  </si>
  <si>
    <t>2B.B.a</t>
  </si>
  <si>
    <t>2B.B.b</t>
  </si>
  <si>
    <t>2B.B.c</t>
  </si>
  <si>
    <t>2B.B.d</t>
  </si>
  <si>
    <t>2C.D.T</t>
  </si>
  <si>
    <t>2C.E.T</t>
  </si>
  <si>
    <t>2C.F.T</t>
  </si>
  <si>
    <t>2C.G.T</t>
  </si>
  <si>
    <t>2C.H.T</t>
  </si>
  <si>
    <t>2C.I.T</t>
  </si>
  <si>
    <t>Numb_before 4.25.2014</t>
  </si>
  <si>
    <t>Numb_before 5.8.2016</t>
  </si>
  <si>
    <t>MWH_before 4.25.2014</t>
  </si>
  <si>
    <t>MWH before 5.8.2016</t>
  </si>
  <si>
    <t>MWH after 5.8.2016</t>
  </si>
  <si>
    <t>2020_PNum_4.2014</t>
  </si>
  <si>
    <t>2021_PNum_4.2014</t>
  </si>
  <si>
    <t>2022_PNum_4.2014</t>
  </si>
  <si>
    <t>2023_PNum_4.2014</t>
  </si>
  <si>
    <t>2020_PMwH_4.2014</t>
  </si>
  <si>
    <t>2021_PMwH_4.2014</t>
  </si>
  <si>
    <t>2022_PMwH_4.2014</t>
  </si>
  <si>
    <t>2023_PMwH_4.2014</t>
  </si>
  <si>
    <t>2024_PMwH_4.2014</t>
  </si>
  <si>
    <t>2020_PNum_5.2016</t>
  </si>
  <si>
    <t>2021_PNum_5.2016</t>
  </si>
  <si>
    <t>2022_PNum_5.2016</t>
  </si>
  <si>
    <t>2023_PNum_5.2016</t>
  </si>
  <si>
    <t>2020_PMwH_5.2016</t>
  </si>
  <si>
    <t>2021_PMwH_5.2016</t>
  </si>
  <si>
    <t>2022_PMwH_5.2016</t>
  </si>
  <si>
    <t>2023_PMwH_5.2016</t>
  </si>
  <si>
    <t>2024_PMwH_5.2016</t>
  </si>
  <si>
    <t>2020_PMwH_Post5.2016</t>
  </si>
  <si>
    <t>2D_D_a</t>
  </si>
  <si>
    <t>2D_D_b</t>
  </si>
  <si>
    <t>2D_D_c</t>
  </si>
  <si>
    <t>2D_D_d</t>
  </si>
  <si>
    <t>2D_D_e</t>
  </si>
  <si>
    <t>2D_E_a</t>
  </si>
  <si>
    <t>2D_E_b</t>
  </si>
  <si>
    <t>2D_E_c</t>
  </si>
  <si>
    <t>2D_E_d</t>
  </si>
  <si>
    <t>2D_E_e</t>
  </si>
  <si>
    <t>2D_F_a</t>
  </si>
  <si>
    <t>2D_F_b</t>
  </si>
  <si>
    <t>2D_F_c</t>
  </si>
  <si>
    <t>2D_F_d</t>
  </si>
  <si>
    <t>2D_F_e</t>
  </si>
  <si>
    <t>2D_G_a</t>
  </si>
  <si>
    <t>2D_G_b</t>
  </si>
  <si>
    <t>2D_G_c</t>
  </si>
  <si>
    <t>2D_G_d</t>
  </si>
  <si>
    <t>2D_G_e</t>
  </si>
  <si>
    <t>2D_H_a</t>
  </si>
  <si>
    <t>2D_H_b</t>
  </si>
  <si>
    <t>2D_H_c</t>
  </si>
  <si>
    <t>2D_H_d</t>
  </si>
  <si>
    <t>2D_H_e</t>
  </si>
  <si>
    <t>2D</t>
  </si>
  <si>
    <t>Table 15A:  Calculated 2019 ACP Totals for RPS/APS (Due to MassCEC)</t>
  </si>
  <si>
    <t>Table 15B:  Calculated 2019 ACP Totals for CES (Due to MassDEP)</t>
  </si>
  <si>
    <t>15A_a</t>
  </si>
  <si>
    <t>15A_b</t>
  </si>
  <si>
    <t>15A_c</t>
  </si>
  <si>
    <t>15A_d</t>
  </si>
  <si>
    <t>15A_e</t>
  </si>
  <si>
    <t>15A_f</t>
  </si>
  <si>
    <t>15A_1</t>
  </si>
  <si>
    <t>15A_2</t>
  </si>
  <si>
    <t>15A_3</t>
  </si>
  <si>
    <t>15A_4</t>
  </si>
  <si>
    <t>15A_5</t>
  </si>
  <si>
    <t>15A_6</t>
  </si>
  <si>
    <t>15A_7</t>
  </si>
  <si>
    <t>15B_a</t>
  </si>
  <si>
    <t>15B_1</t>
  </si>
  <si>
    <t>15B_2</t>
  </si>
  <si>
    <t>5RPS</t>
  </si>
  <si>
    <t>6SCO</t>
  </si>
  <si>
    <t>7SCOII</t>
  </si>
  <si>
    <t>8RPSII</t>
  </si>
  <si>
    <t>9WECS</t>
  </si>
  <si>
    <t>10APS</t>
  </si>
  <si>
    <t>11CES</t>
  </si>
  <si>
    <t>14_D_T</t>
  </si>
  <si>
    <t>14_E_T</t>
  </si>
  <si>
    <t>14_F_T</t>
  </si>
  <si>
    <t>14_G_T</t>
  </si>
  <si>
    <t>15ACP</t>
  </si>
  <si>
    <t>13C</t>
  </si>
  <si>
    <t>13D</t>
  </si>
  <si>
    <t>13E</t>
  </si>
  <si>
    <t>13F</t>
  </si>
  <si>
    <t>13G</t>
  </si>
  <si>
    <t>13H</t>
  </si>
  <si>
    <t>13I</t>
  </si>
  <si>
    <t>13J</t>
  </si>
  <si>
    <t>13D_2</t>
  </si>
  <si>
    <t>13D_3</t>
  </si>
  <si>
    <t>13H_2</t>
  </si>
  <si>
    <t>13H_3</t>
  </si>
  <si>
    <t>13GHG</t>
  </si>
  <si>
    <t>Calculated ACP Totals for CY 2019 for RPS and APS ONLY</t>
  </si>
  <si>
    <t>16D_a</t>
  </si>
  <si>
    <t>16D_b</t>
  </si>
  <si>
    <t>16D_c</t>
  </si>
  <si>
    <t>16D_d</t>
  </si>
  <si>
    <t>16D_e</t>
  </si>
  <si>
    <t>16D_f</t>
  </si>
  <si>
    <t>16D_1</t>
  </si>
  <si>
    <t>16D_2</t>
  </si>
  <si>
    <t>16D_3</t>
  </si>
  <si>
    <t>16D_4</t>
  </si>
  <si>
    <t>16D_5</t>
  </si>
  <si>
    <t>16D_6</t>
  </si>
  <si>
    <t>16D_7</t>
  </si>
  <si>
    <t>16ACP</t>
  </si>
  <si>
    <t>2019</t>
  </si>
  <si>
    <t>1.1</t>
  </si>
  <si>
    <t>1.2.a</t>
  </si>
  <si>
    <t>1.2.b</t>
  </si>
  <si>
    <t>1.2.c</t>
  </si>
  <si>
    <t>1.2.d</t>
  </si>
  <si>
    <t>1.2.e</t>
  </si>
  <si>
    <t>1.2.f</t>
  </si>
  <si>
    <t>1.2.g</t>
  </si>
  <si>
    <t>1.2.h</t>
  </si>
  <si>
    <t>1.3.a</t>
  </si>
  <si>
    <t>1.3.b</t>
  </si>
  <si>
    <t>1.3.c</t>
  </si>
  <si>
    <t>1.3.d</t>
  </si>
  <si>
    <t>1.3.e</t>
  </si>
  <si>
    <t>1.3.f</t>
  </si>
  <si>
    <t>1.3.g</t>
  </si>
  <si>
    <t>1.3.h</t>
  </si>
  <si>
    <t>Contact Person</t>
  </si>
  <si>
    <t>FileInfo</t>
  </si>
  <si>
    <t>FieldNumber</t>
  </si>
  <si>
    <t>Sheet_Info</t>
  </si>
  <si>
    <t>FieldName</t>
  </si>
  <si>
    <t>Table 1A:  2019 Retail Products &amp; Load Obligations</t>
  </si>
  <si>
    <t>Table 1B:  Final Disposition of SRECs</t>
  </si>
  <si>
    <t>1A</t>
  </si>
  <si>
    <t>1B</t>
  </si>
  <si>
    <t>1C</t>
  </si>
  <si>
    <t>2024_Projection_Numb</t>
  </si>
  <si>
    <t>2B.A.e</t>
  </si>
  <si>
    <t>2024_Projection_MWH</t>
  </si>
  <si>
    <t>2B.B.e</t>
  </si>
  <si>
    <t>Total RPS Class I Renewable Generation Attributes used to comply with the Product’s 2019 RPS Class I obligation</t>
  </si>
  <si>
    <t>GREEN ABOVE RPS</t>
  </si>
  <si>
    <t>GREEN RPS OBLIG</t>
  </si>
  <si>
    <t xml:space="preserve">GREEN TOTAL </t>
  </si>
  <si>
    <t>GREEN LOAD</t>
  </si>
  <si>
    <t>N.ACP</t>
  </si>
  <si>
    <t>ACP_RECS_MwH</t>
  </si>
  <si>
    <t>ACP_SRECS_MwH</t>
  </si>
  <si>
    <t>ACP_SRECII_MwH</t>
  </si>
  <si>
    <t>ACP_WECS_MwH</t>
  </si>
  <si>
    <t>ACP_AECS_MwH</t>
  </si>
  <si>
    <t>ACP_RECS_Amt</t>
  </si>
  <si>
    <t>ACP_SRECS_Amt</t>
  </si>
  <si>
    <t>ACP_SRECII_Amt</t>
  </si>
  <si>
    <t>ACP_WECS_Amt</t>
  </si>
  <si>
    <t>ACP_AECS_Amt</t>
  </si>
  <si>
    <t>ACP_Amt_TOT</t>
  </si>
  <si>
    <t>ACP_ClassIIRECS_MwH</t>
  </si>
  <si>
    <t>ACP_ClassIIRECS_Amt</t>
  </si>
  <si>
    <t>Suppliers Contact</t>
  </si>
  <si>
    <t>ContactInfo</t>
  </si>
  <si>
    <t>16.a</t>
  </si>
  <si>
    <t>16.b</t>
  </si>
  <si>
    <t>16.c</t>
  </si>
  <si>
    <t>16.d</t>
  </si>
  <si>
    <t>RPS I RECs_Q</t>
  </si>
  <si>
    <t>SRECs_Q</t>
  </si>
  <si>
    <t>SREC IIs_Q</t>
  </si>
  <si>
    <t>RPS II RECs_Q</t>
  </si>
  <si>
    <t>RPS II WECs_Q</t>
  </si>
  <si>
    <t>APS AECs_Q</t>
  </si>
  <si>
    <t>4B</t>
  </si>
  <si>
    <t>4B.a</t>
  </si>
  <si>
    <t>4B.b</t>
  </si>
  <si>
    <t>4B.c</t>
  </si>
  <si>
    <t>4B.d</t>
  </si>
  <si>
    <t>4B.e</t>
  </si>
  <si>
    <t>4B.f</t>
  </si>
  <si>
    <t>4B.g</t>
  </si>
  <si>
    <t>CES_Q</t>
  </si>
  <si>
    <t>ACP_RPS I RECs_Owed</t>
  </si>
  <si>
    <t>ACP_SRECs_Owed</t>
  </si>
  <si>
    <t>ACP_SREC IIs_Owed</t>
  </si>
  <si>
    <t>ACP_RPS II RECs_Owed</t>
  </si>
  <si>
    <t>ACP_RPS II WECs_Owed</t>
  </si>
  <si>
    <t>ACP_APS AECs_Owed</t>
  </si>
  <si>
    <t>ACP_Total_Owed</t>
  </si>
  <si>
    <t>ACP_RPS I RECs_MwH</t>
  </si>
  <si>
    <t>ACP_SRECs_MwH</t>
  </si>
  <si>
    <t>ACP_SREC IIs_MwH</t>
  </si>
  <si>
    <t>ACP_RPS II RECs_MwH</t>
  </si>
  <si>
    <t>ACP_RPS II WECs_MwH</t>
  </si>
  <si>
    <t>ACP_APS AECs_MwH</t>
  </si>
  <si>
    <t>ACP_CES_MWH</t>
  </si>
  <si>
    <t>ACP_CES_OWED</t>
  </si>
  <si>
    <t>ACP_CES_TOT</t>
  </si>
  <si>
    <t>2021_PMwH_Post5.2016</t>
  </si>
  <si>
    <t>2022_PMwH_Post5.2016</t>
  </si>
  <si>
    <t>2023_PMwH_Post5.2016</t>
  </si>
  <si>
    <t>2024_PMwH_Post5.2016</t>
  </si>
  <si>
    <t>Table 1C:  Final Disposition of SREC IIs</t>
  </si>
  <si>
    <t>1A.T</t>
  </si>
  <si>
    <t>1B.a</t>
  </si>
  <si>
    <t>1B.b</t>
  </si>
  <si>
    <t>1B.c</t>
  </si>
  <si>
    <t>1B.d</t>
  </si>
  <si>
    <t>1B.e</t>
  </si>
  <si>
    <t>1B.f</t>
  </si>
  <si>
    <t>1B.g</t>
  </si>
  <si>
    <t>1B.h</t>
  </si>
  <si>
    <t>1B.i</t>
  </si>
  <si>
    <t>1C.a</t>
  </si>
  <si>
    <t>1C.b</t>
  </si>
  <si>
    <t>1C.c</t>
  </si>
  <si>
    <t>1C.d</t>
  </si>
  <si>
    <t>1C.e</t>
  </si>
  <si>
    <t>1C.f</t>
  </si>
  <si>
    <t>1C.g</t>
  </si>
  <si>
    <t>1C.h</t>
  </si>
  <si>
    <t>1C.i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</si>
</sst>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0.0"/>
    <numFmt numFmtId="165" formatCode="&quot;$&quot;#,##0.00"/>
    <numFmt numFmtId="166" formatCode="0.0000%"/>
    <numFmt numFmtId="167" formatCode="_(* #,##0_);_(* \(#,##0\);_(* &quot;-&quot;??_);_(@_)"/>
    <numFmt numFmtId="168" formatCode="0.0000"/>
    <numFmt numFmtId="169" formatCode="0.000"/>
    <numFmt numFmtId="170" formatCode="0.000000000"/>
  </numFmts>
  <fonts count="17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2"/>
      <name val="Arial"/>
      <family val="2"/>
    </font>
    <font>
      <b/>
      <u/>
      <sz val="12"/>
      <name val="Arial"/>
      <family val="2"/>
    </font>
    <font>
      <i/>
      <sz val="10"/>
      <name val="Arial"/>
      <family val="2"/>
    </font>
    <font>
      <sz val="12"/>
      <name val="Arial"/>
      <family val="2"/>
    </font>
    <font>
      <b/>
      <sz val="10"/>
      <name val="Arial"/>
      <family val="2"/>
    </font>
    <font>
      <b/>
      <sz val="7"/>
      <name val="Arial"/>
      <family val="2"/>
    </font>
    <font>
      <b/>
      <sz val="8"/>
      <name val="Arial"/>
      <family val="2"/>
    </font>
    <font>
      <b/>
      <sz val="7.5"/>
      <name val="Arial"/>
      <family val="2"/>
    </font>
    <font>
      <b/>
      <i/>
      <sz val="8"/>
      <name val="Arial"/>
      <family val="2"/>
    </font>
    <font>
      <sz val="7"/>
      <name val="Arial"/>
      <family val="2"/>
    </font>
    <font>
      <sz val="8"/>
      <name val="Arial"/>
      <family val="2"/>
    </font>
    <font>
      <b/>
      <sz val="10"/>
      <name val="Arial"/>
      <family val="2"/>
    </font>
    <font>
      <sz val="9"/>
      <name val="Arial"/>
      <family val="2"/>
    </font>
    <font>
      <sz val="12"/>
      <color indexed="8"/>
      <name val="Calibri"/>
      <family val="2"/>
    </font>
    <font>
      <b/>
      <sz val="12"/>
      <color indexed="8"/>
      <name val="Calibri"/>
      <family val="2"/>
    </font>
    <font>
      <i/>
      <sz val="12"/>
      <color indexed="8"/>
      <name val="Calibri"/>
      <family val="2"/>
    </font>
    <font>
      <sz val="11"/>
      <color indexed="8"/>
      <name val="Calibri"/>
      <family val="2"/>
    </font>
    <font>
      <b/>
      <sz val="11"/>
      <color indexed="8"/>
      <name val="Calibri"/>
      <family val="2"/>
    </font>
    <font>
      <b/>
      <i/>
      <sz val="10"/>
      <color indexed="8"/>
      <name val="Calibri"/>
      <family val="2"/>
    </font>
    <font>
      <i/>
      <sz val="11"/>
      <name val="Calibri"/>
      <family val="2"/>
    </font>
    <font>
      <sz val="10"/>
      <name val="Arial"/>
      <family val="2"/>
    </font>
    <font>
      <b/>
      <i/>
      <sz val="9.5"/>
      <color indexed="8"/>
      <name val="Calibri"/>
      <family val="2"/>
    </font>
    <font>
      <b/>
      <sz val="12"/>
      <color indexed="9"/>
      <name val="Calibri"/>
      <family val="2"/>
    </font>
    <font>
      <b/>
      <i/>
      <u/>
      <sz val="10"/>
      <color indexed="8"/>
      <name val="Calibri"/>
      <family val="2"/>
    </font>
    <font>
      <b/>
      <sz val="11"/>
      <name val="Arial"/>
      <family val="2"/>
    </font>
    <font>
      <sz val="11"/>
      <name val="Arial"/>
      <family val="2"/>
    </font>
    <font>
      <b/>
      <i/>
      <u/>
      <sz val="12"/>
      <name val="Arial"/>
      <family val="2"/>
    </font>
    <font>
      <b/>
      <sz val="10"/>
      <color indexed="8"/>
      <name val="Calibri"/>
      <family val="2"/>
    </font>
    <font>
      <b/>
      <i/>
      <sz val="11"/>
      <color indexed="8"/>
      <name val="Calibri"/>
      <family val="2"/>
    </font>
    <font>
      <b/>
      <i/>
      <sz val="10"/>
      <name val="Calibri"/>
      <family val="2"/>
    </font>
    <font>
      <sz val="11"/>
      <name val="Calibri"/>
      <family val="2"/>
    </font>
    <font>
      <b/>
      <sz val="11"/>
      <name val="Calibri"/>
      <family val="2"/>
    </font>
    <font>
      <sz val="10"/>
      <color indexed="8"/>
      <name val="Calibri"/>
      <family val="2"/>
    </font>
    <font>
      <b/>
      <i/>
      <sz val="9"/>
      <color indexed="8"/>
      <name val="Calibri"/>
      <family val="2"/>
    </font>
    <font>
      <b/>
      <sz val="12"/>
      <name val="Times New Roman"/>
      <family val="1"/>
    </font>
    <font>
      <b/>
      <sz val="11"/>
      <name val="Times New Roman"/>
      <family val="1"/>
    </font>
    <font>
      <sz val="6"/>
      <name val="Times New Roman"/>
      <family val="1"/>
    </font>
    <font>
      <sz val="9"/>
      <name val="Times New Roman"/>
      <family val="1"/>
    </font>
    <font>
      <b/>
      <sz val="12"/>
      <color indexed="9"/>
      <name val="Calibri"/>
      <family val="2"/>
    </font>
    <font>
      <b/>
      <sz val="10"/>
      <name val="Calibri"/>
      <family val="2"/>
    </font>
    <font>
      <b/>
      <sz val="9"/>
      <name val="Calibri"/>
      <family val="2"/>
    </font>
    <font>
      <sz val="10"/>
      <name val="Calibri"/>
      <family val="2"/>
    </font>
    <font>
      <b/>
      <sz val="11"/>
      <name val="Calibri"/>
      <family val="2"/>
    </font>
    <font>
      <sz val="12"/>
      <name val="Times New Roman"/>
      <family val="1"/>
    </font>
    <font>
      <sz val="9"/>
      <name val="Arial"/>
      <family val="2"/>
    </font>
    <font>
      <b/>
      <i/>
      <sz val="10"/>
      <name val="Arial"/>
      <family val="2"/>
    </font>
    <font>
      <sz val="9.5"/>
      <name val="Arial"/>
      <family val="2"/>
    </font>
    <font>
      <b/>
      <sz val="8"/>
      <name val="Calibri"/>
      <family val="2"/>
    </font>
    <font>
      <b/>
      <sz val="7"/>
      <name val="Times New Roman"/>
      <family val="1"/>
    </font>
    <font>
      <u/>
      <sz val="10"/>
      <color indexed="12"/>
      <name val="Arial"/>
      <family val="2"/>
    </font>
    <font>
      <b/>
      <sz val="10"/>
      <name val="Calibri"/>
      <family val="2"/>
      <scheme val="minor"/>
    </font>
    <font>
      <i/>
      <sz val="11"/>
      <color indexed="8"/>
      <name val="Calibri"/>
      <family val="2"/>
    </font>
    <font>
      <b/>
      <sz val="11"/>
      <color indexed="8"/>
      <name val="Calibri"/>
      <family val="2"/>
    </font>
    <font>
      <sz val="11"/>
      <color indexed="8"/>
      <name val="Calibri"/>
      <family val="2"/>
    </font>
    <font>
      <sz val="12"/>
      <color indexed="8"/>
      <name val="Times New Roman"/>
      <family val="1"/>
    </font>
    <font>
      <b/>
      <sz val="7.5"/>
      <color indexed="8"/>
      <name val="Arial"/>
      <family val="2"/>
    </font>
    <font>
      <sz val="10"/>
      <color indexed="9"/>
      <name val="Arial"/>
      <family val="2"/>
    </font>
    <font>
      <sz val="10"/>
      <color indexed="8"/>
      <name val="Arial"/>
      <family val="2"/>
    </font>
    <font>
      <sz val="11"/>
      <name val="Times New Roman"/>
      <family val="1"/>
    </font>
    <font>
      <sz val="8"/>
      <color indexed="8"/>
      <name val="Calibri"/>
      <family val="2"/>
    </font>
    <font>
      <b/>
      <sz val="8"/>
      <color indexed="8"/>
      <name val="Calibri"/>
      <family val="2"/>
    </font>
    <font>
      <b/>
      <sz val="14"/>
      <color indexed="9"/>
      <name val="Calibri"/>
      <family val="2"/>
    </font>
    <font>
      <b/>
      <i/>
      <u/>
      <sz val="11"/>
      <color indexed="8"/>
      <name val="Calibri"/>
      <family val="2"/>
    </font>
    <font>
      <b/>
      <i/>
      <sz val="11"/>
      <name val="Calibri"/>
      <family val="2"/>
    </font>
    <font>
      <b/>
      <i/>
      <sz val="7.5"/>
      <name val="Arial"/>
      <family val="2"/>
    </font>
    <font>
      <b/>
      <i/>
      <u/>
      <sz val="10"/>
      <name val="Arial"/>
      <family val="2"/>
    </font>
    <font>
      <b/>
      <sz val="9"/>
      <color indexed="10"/>
      <name val="Arial"/>
      <family val="2"/>
    </font>
    <font>
      <b/>
      <sz val="11"/>
      <name val="Calibri"/>
      <family val="2"/>
      <scheme val="minor"/>
    </font>
    <font>
      <b/>
      <i/>
      <sz val="11"/>
      <name val="Calibri"/>
      <family val="2"/>
      <scheme val="minor"/>
    </font>
    <font>
      <b/>
      <sz val="14"/>
      <name val="Times New Roman"/>
      <family val="1"/>
    </font>
    <font>
      <b/>
      <i/>
      <shadow/>
      <sz val="18"/>
      <name val="Times New Roman"/>
      <family val="1"/>
    </font>
    <font>
      <sz val="10"/>
      <name val="Tahoma"/>
      <family val="2"/>
    </font>
    <font>
      <b/>
      <u/>
      <sz val="11"/>
      <name val="Times New Roman"/>
      <family val="1"/>
    </font>
    <font>
      <b/>
      <i/>
      <sz val="12"/>
      <color indexed="10"/>
      <name val="Times New Roman"/>
      <family val="1"/>
    </font>
    <font>
      <b/>
      <sz val="10"/>
      <color indexed="9"/>
      <name val="Calibri"/>
      <family val="2"/>
    </font>
    <font>
      <b/>
      <sz val="12"/>
      <color indexed="9"/>
      <name val="Arial"/>
      <family val="2"/>
    </font>
    <font>
      <b/>
      <sz val="14"/>
      <color indexed="9"/>
      <name val="Arial"/>
      <family val="2"/>
    </font>
    <font>
      <b/>
      <i/>
      <sz val="14"/>
      <color indexed="9"/>
      <name val="Arial"/>
      <family val="2"/>
    </font>
    <font>
      <b/>
      <sz val="12"/>
      <color indexed="8"/>
      <name val="Arial"/>
      <family val="2"/>
    </font>
    <font>
      <b/>
      <sz val="13"/>
      <name val="Times New Roman"/>
      <family val="1"/>
    </font>
    <font>
      <sz val="10"/>
      <name val="Times New Roman"/>
      <family val="1"/>
    </font>
    <font>
      <sz val="4"/>
      <name val="Times New Roman"/>
      <family val="1"/>
    </font>
    <font>
      <i/>
      <sz val="12"/>
      <name val="Times New Roman"/>
      <family val="1"/>
    </font>
    <font>
      <b/>
      <sz val="12"/>
      <color indexed="8"/>
      <name val="Calibri"/>
      <family val="2"/>
      <scheme val="minor"/>
    </font>
    <font>
      <sz val="9"/>
      <name val="Calibri"/>
      <family val="2"/>
    </font>
    <font>
      <b/>
      <sz val="16"/>
      <name val="Times New Roman"/>
      <family val="1"/>
    </font>
    <font>
      <b/>
      <i/>
      <u/>
      <sz val="8"/>
      <name val="Arial"/>
      <family val="2"/>
    </font>
    <font>
      <b/>
      <u/>
      <sz val="10"/>
      <name val="Arial"/>
      <family val="2"/>
    </font>
    <font>
      <b/>
      <i/>
      <sz val="13"/>
      <name val="Arial"/>
      <family val="2"/>
    </font>
    <font>
      <b/>
      <u/>
      <sz val="13"/>
      <name val="Arial"/>
      <family val="2"/>
    </font>
    <font>
      <b/>
      <sz val="15"/>
      <name val="Times New Roman"/>
      <family val="1"/>
    </font>
    <font>
      <i/>
      <sz val="11"/>
      <name val="Times New Roman"/>
      <family val="1"/>
    </font>
    <font>
      <b/>
      <u/>
      <sz val="12"/>
      <color indexed="8"/>
      <name val="Calibri"/>
      <family val="2"/>
    </font>
    <font>
      <b/>
      <sz val="9"/>
      <color indexed="8"/>
      <name val="Calibri"/>
      <family val="2"/>
    </font>
    <font>
      <sz val="12"/>
      <color indexed="8"/>
      <name val="Times New Roman"/>
      <family val="1"/>
    </font>
    <font>
      <sz val="8"/>
      <color indexed="8"/>
      <name val="Times New Roman"/>
      <family val="1"/>
    </font>
    <font>
      <b/>
      <i/>
      <sz val="10"/>
      <color indexed="8"/>
      <name val="Times New Roman"/>
      <family val="1"/>
    </font>
    <font>
      <b/>
      <i/>
      <sz val="9.5"/>
      <color indexed="8"/>
      <name val="Times New Roman"/>
      <family val="1"/>
    </font>
    <font>
      <b/>
      <sz val="10"/>
      <color indexed="8"/>
      <name val="Times New Roman"/>
      <family val="1"/>
    </font>
    <font>
      <sz val="10"/>
      <color indexed="8"/>
      <name val="Times New Roman"/>
      <family val="1"/>
    </font>
    <font>
      <b/>
      <i/>
      <sz val="11"/>
      <color indexed="8"/>
      <name val="Times New Roman"/>
      <family val="1"/>
    </font>
    <font>
      <b/>
      <i/>
      <u/>
      <sz val="11"/>
      <color indexed="8"/>
      <name val="Times New Roman"/>
      <family val="1"/>
    </font>
    <font>
      <b/>
      <sz val="11"/>
      <color indexed="8"/>
      <name val="Times New Roman"/>
      <family val="1"/>
    </font>
    <font>
      <b/>
      <sz val="12"/>
      <color indexed="8"/>
      <name val="Times New Roman"/>
      <family val="1"/>
    </font>
    <font>
      <sz val="11"/>
      <color indexed="8"/>
      <name val="Times New Roman"/>
      <family val="1"/>
    </font>
    <font>
      <sz val="11"/>
      <color indexed="8"/>
      <name val="Times New Roman"/>
      <family val="1"/>
    </font>
    <font>
      <b/>
      <sz val="14"/>
      <color indexed="8"/>
      <name val="Times New Roman"/>
      <family val="1"/>
    </font>
    <font>
      <i/>
      <sz val="12"/>
      <color indexed="8"/>
      <name val="Times New Roman"/>
      <family val="1"/>
    </font>
    <font>
      <b/>
      <i/>
      <sz val="10"/>
      <name val="Times New Roman"/>
      <family val="1"/>
    </font>
    <font>
      <b/>
      <i/>
      <sz val="12"/>
      <name val="Times New Roman"/>
      <family val="1"/>
    </font>
    <font>
      <b/>
      <sz val="12"/>
      <color indexed="9"/>
      <name val="Times New Roman"/>
      <family val="1"/>
    </font>
    <font>
      <b/>
      <sz val="10"/>
      <name val="Times New Roman"/>
      <family val="1"/>
    </font>
    <font>
      <b/>
      <u/>
      <sz val="12"/>
      <name val="Times New Roman"/>
      <family val="1"/>
    </font>
    <font>
      <b/>
      <u/>
      <sz val="13"/>
      <name val="Times New Roman"/>
      <family val="1"/>
    </font>
    <font>
      <b/>
      <i/>
      <u/>
      <sz val="10"/>
      <color indexed="8"/>
      <name val="Times New Roman"/>
      <family val="1"/>
    </font>
    <font>
      <sz val="10"/>
      <name val="Arial"/>
      <family val="2"/>
    </font>
    <font>
      <b/>
      <sz val="11"/>
      <color theme="1"/>
      <name val="Calibri"/>
      <family val="2"/>
      <scheme val="minor"/>
    </font>
    <font>
      <b/>
      <sz val="9"/>
      <name val="Arial"/>
      <family val="2"/>
    </font>
    <font>
      <sz val="8"/>
      <name val="Verdana"/>
      <family val="2"/>
    </font>
    <font>
      <b/>
      <i/>
      <sz val="13"/>
      <color theme="0"/>
      <name val="Arial"/>
      <family val="2"/>
    </font>
    <font>
      <b/>
      <sz val="10"/>
      <color theme="1"/>
      <name val="Arial"/>
      <family val="2"/>
    </font>
    <font>
      <sz val="10"/>
      <color theme="0"/>
      <name val="Arial"/>
      <family val="2"/>
    </font>
    <font>
      <sz val="8"/>
      <color theme="1"/>
      <name val="Arial"/>
      <family val="2"/>
    </font>
    <font>
      <sz val="12"/>
      <color rgb="FFFFFFFF"/>
      <name val="Calibri"/>
      <family val="2"/>
    </font>
    <font>
      <sz val="10"/>
      <color rgb="FFFFFFFF"/>
      <name val="Arial"/>
      <family val="2"/>
    </font>
    <font>
      <sz val="11"/>
      <color rgb="FFFFFFFF"/>
      <name val="Calibri"/>
      <family val="2"/>
    </font>
    <font>
      <b/>
      <sz val="9"/>
      <color theme="1"/>
      <name val="Calibri"/>
      <family val="2"/>
    </font>
    <font>
      <b/>
      <sz val="9"/>
      <color theme="1"/>
      <name val="Arial"/>
      <family val="2"/>
    </font>
    <font>
      <sz val="11"/>
      <color theme="0"/>
      <name val="Calibri"/>
      <family val="2"/>
    </font>
    <font>
      <sz val="11"/>
      <color theme="0"/>
      <name val="Times New Roman"/>
      <family val="1"/>
    </font>
    <font>
      <sz val="8"/>
      <color theme="0"/>
      <name val="Times New Roman"/>
      <family val="1"/>
    </font>
    <font>
      <b/>
      <u/>
      <sz val="11"/>
      <color theme="1"/>
      <name val="Calibri"/>
      <family val="2"/>
      <scheme val="minor"/>
    </font>
    <font>
      <u/>
      <sz val="10"/>
      <name val="Arial"/>
      <family val="2"/>
    </font>
    <font>
      <vertAlign val="subscript"/>
      <sz val="11"/>
      <color theme="1"/>
      <name val="Calibri"/>
      <family val="2"/>
      <scheme val="minor"/>
    </font>
    <font>
      <vertAlign val="subscript"/>
      <sz val="10"/>
      <name val="Arial"/>
      <family val="2"/>
    </font>
    <font>
      <b/>
      <i/>
      <sz val="11"/>
      <color theme="1"/>
      <name val="Calibri"/>
      <family val="2"/>
      <scheme val="minor"/>
    </font>
    <font>
      <b/>
      <vertAlign val="subscript"/>
      <sz val="11"/>
      <color theme="1"/>
      <name val="Calibri"/>
      <family val="2"/>
      <scheme val="minor"/>
    </font>
    <font>
      <b/>
      <i/>
      <u/>
      <sz val="11"/>
      <color theme="1"/>
      <name val="Calibri"/>
      <family val="2"/>
      <scheme val="minor"/>
    </font>
    <font>
      <b/>
      <u/>
      <vertAlign val="subscript"/>
      <sz val="11"/>
      <color theme="1"/>
      <name val="Calibri"/>
      <family val="2"/>
      <scheme val="minor"/>
    </font>
    <font>
      <i/>
      <sz val="11"/>
      <color theme="1"/>
      <name val="Calibri"/>
      <family val="2"/>
      <scheme val="minor"/>
    </font>
    <font>
      <sz val="7"/>
      <color theme="1"/>
      <name val="Arial"/>
      <family val="2"/>
    </font>
    <font>
      <b/>
      <sz val="8"/>
      <color indexed="8"/>
      <name val="Arial"/>
      <family val="2"/>
    </font>
    <font>
      <b/>
      <sz val="12"/>
      <color theme="1"/>
      <name val="Times New Roman"/>
      <family val="1"/>
    </font>
    <font>
      <u/>
      <sz val="10"/>
      <name val="Times New Roman"/>
      <family val="1"/>
    </font>
    <font>
      <b/>
      <u/>
      <sz val="14"/>
      <name val="Times New Roman"/>
      <family val="1"/>
    </font>
    <font>
      <sz val="10"/>
      <name val="Times"/>
      <family val="1"/>
    </font>
    <font>
      <sz val="12"/>
      <color rgb="FFFF0000"/>
      <name val="Times New Roman"/>
      <family val="1"/>
    </font>
    <font>
      <u/>
      <sz val="12"/>
      <color indexed="8"/>
      <name val="Calibri"/>
      <family val="2"/>
    </font>
    <font>
      <i/>
      <u/>
      <sz val="12"/>
      <color indexed="8"/>
      <name val="Calibri"/>
      <family val="2"/>
    </font>
    <font>
      <b/>
      <i/>
      <u/>
      <sz val="12"/>
      <color indexed="8"/>
      <name val="Calibri"/>
      <family val="2"/>
    </font>
    <font>
      <sz val="12"/>
      <color theme="1"/>
      <name val="Times New Roman"/>
      <family val="1"/>
    </font>
    <font>
      <sz val="12"/>
      <color theme="0"/>
      <name val="Calibri"/>
      <family val="2"/>
    </font>
    <font>
      <b/>
      <vertAlign val="subscript"/>
      <sz val="11"/>
      <name val="Calibri"/>
      <family val="2"/>
      <scheme val="minor"/>
    </font>
    <font>
      <b/>
      <i/>
      <shadow/>
      <sz val="16"/>
      <name val="Times New Roman"/>
      <family val="1"/>
    </font>
    <font>
      <b/>
      <shadow/>
      <sz val="18"/>
      <name val="Times New Roman"/>
      <family val="1"/>
    </font>
    <font>
      <sz val="10"/>
      <color theme="1"/>
      <name val="Arial"/>
      <family val="2"/>
    </font>
    <font>
      <sz val="11"/>
      <color theme="0"/>
      <name val="Arial"/>
      <family val="2"/>
    </font>
    <font>
      <sz val="10"/>
      <color theme="0"/>
      <name val="Calibri"/>
      <family val="2"/>
    </font>
    <font>
      <b/>
      <sz val="12"/>
      <color theme="0"/>
      <name val="Calibri"/>
      <family val="2"/>
    </font>
    <font>
      <sz val="10"/>
      <color theme="0"/>
      <name val="Times New Roman"/>
      <family val="1"/>
    </font>
    <font>
      <b/>
      <sz val="10"/>
      <color theme="7" tint="-0.499984740745262"/>
      <name val="Calibri"/>
      <family val="2"/>
      <scheme val="minor"/>
    </font>
    <font>
      <b/>
      <i/>
      <sz val="9"/>
      <name val="Arial"/>
      <family val="2"/>
    </font>
  </fonts>
  <fills count="30">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22"/>
        <bgColor indexed="64"/>
      </patternFill>
    </fill>
    <fill>
      <patternFill patternType="lightUp">
        <bgColor indexed="9"/>
      </patternFill>
    </fill>
    <fill>
      <patternFill patternType="solid">
        <fgColor indexed="23"/>
        <bgColor indexed="64"/>
      </patternFill>
    </fill>
    <fill>
      <patternFill patternType="solid">
        <fgColor rgb="FFCCFFCC"/>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E0E0E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CCFFFF"/>
        <bgColor indexed="64"/>
      </patternFill>
    </fill>
    <fill>
      <patternFill patternType="solid">
        <fgColor rgb="FF99FF66"/>
        <bgColor indexed="64"/>
      </patternFill>
    </fill>
    <fill>
      <patternFill patternType="solid">
        <fgColor rgb="FFFFFF99"/>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rgb="FFCCFF99"/>
        <bgColor indexed="64"/>
      </patternFill>
    </fill>
    <fill>
      <patternFill patternType="solid">
        <fgColor rgb="FFFFFFFF"/>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rgb="FFFFFF66"/>
        <bgColor indexed="64"/>
      </patternFill>
    </fill>
    <fill>
      <patternFill patternType="solid">
        <fgColor rgb="FF92D050"/>
        <bgColor indexed="64"/>
      </patternFill>
    </fill>
    <fill>
      <patternFill patternType="solid">
        <fgColor rgb="FF00B0F0"/>
        <bgColor indexed="64"/>
      </patternFill>
    </fill>
  </fills>
  <borders count="103">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right/>
      <top/>
      <bottom style="medium">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double">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double">
        <color indexed="64"/>
      </bottom>
      <diagonal/>
    </border>
    <border>
      <left style="thin">
        <color rgb="FFFF0000"/>
      </left>
      <right style="thin">
        <color rgb="FFFF0000"/>
      </right>
      <top style="thin">
        <color rgb="FFFF0000"/>
      </top>
      <bottom style="thin">
        <color rgb="FFFF0000"/>
      </bottom>
      <diagonal/>
    </border>
    <border>
      <left style="medium">
        <color indexed="64"/>
      </left>
      <right style="thin">
        <color indexed="64"/>
      </right>
      <top style="thin">
        <color indexed="64"/>
      </top>
      <bottom/>
      <diagonal/>
    </border>
    <border>
      <left style="medium">
        <color theme="1"/>
      </left>
      <right style="medium">
        <color theme="1"/>
      </right>
      <top style="medium">
        <color theme="1"/>
      </top>
      <bottom style="medium">
        <color theme="1"/>
      </bottom>
      <diagonal/>
    </border>
    <border>
      <left style="medium">
        <color theme="0"/>
      </left>
      <right style="medium">
        <color theme="0"/>
      </right>
      <top/>
      <bottom style="medium">
        <color theme="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theme="0"/>
      </left>
      <right/>
      <top style="thin">
        <color theme="0"/>
      </top>
      <bottom style="thin">
        <color theme="0"/>
      </bottom>
      <diagonal/>
    </border>
    <border>
      <left style="medium">
        <color theme="1"/>
      </left>
      <right style="medium">
        <color theme="1"/>
      </right>
      <top/>
      <bottom style="thin">
        <color indexed="64"/>
      </bottom>
      <diagonal/>
    </border>
    <border>
      <left style="medium">
        <color theme="1"/>
      </left>
      <right style="medium">
        <color theme="1"/>
      </right>
      <top style="thin">
        <color indexed="64"/>
      </top>
      <bottom style="thin">
        <color indexed="64"/>
      </bottom>
      <diagonal/>
    </border>
    <border>
      <left style="medium">
        <color theme="1"/>
      </left>
      <right style="medium">
        <color theme="1"/>
      </right>
      <top style="thin">
        <color indexed="64"/>
      </top>
      <bottom style="medium">
        <color theme="1"/>
      </bottom>
      <diagonal/>
    </border>
    <border>
      <left style="thin">
        <color theme="1"/>
      </left>
      <right style="thin">
        <color theme="1"/>
      </right>
      <top style="thin">
        <color theme="1"/>
      </top>
      <bottom style="thin">
        <color theme="1"/>
      </bottom>
      <diagonal/>
    </border>
    <border>
      <left style="thin">
        <color theme="0"/>
      </left>
      <right style="thin">
        <color theme="0"/>
      </right>
      <top/>
      <bottom style="thin">
        <color theme="0"/>
      </bottom>
      <diagonal/>
    </border>
    <border>
      <left style="thin">
        <color theme="1"/>
      </left>
      <right style="medium">
        <color indexed="64"/>
      </right>
      <top/>
      <bottom style="thin">
        <color theme="1"/>
      </bottom>
      <diagonal/>
    </border>
    <border>
      <left style="medium">
        <color indexed="64"/>
      </left>
      <right style="medium">
        <color indexed="64"/>
      </right>
      <top/>
      <bottom style="thin">
        <color theme="1"/>
      </bottom>
      <diagonal/>
    </border>
    <border>
      <left style="medium">
        <color indexed="64"/>
      </left>
      <right style="thin">
        <color theme="1"/>
      </right>
      <top/>
      <bottom style="thin">
        <color theme="1"/>
      </bottom>
      <diagonal/>
    </border>
    <border>
      <left style="medium">
        <color theme="1"/>
      </left>
      <right style="thin">
        <color indexed="64"/>
      </right>
      <top style="medium">
        <color theme="1"/>
      </top>
      <bottom style="medium">
        <color theme="1"/>
      </bottom>
      <diagonal/>
    </border>
    <border>
      <left style="thin">
        <color indexed="64"/>
      </left>
      <right style="thin">
        <color indexed="64"/>
      </right>
      <top style="medium">
        <color theme="1"/>
      </top>
      <bottom style="medium">
        <color theme="1"/>
      </bottom>
      <diagonal/>
    </border>
    <border>
      <left style="thin">
        <color indexed="64"/>
      </left>
      <right style="medium">
        <color theme="1"/>
      </right>
      <top style="medium">
        <color theme="1"/>
      </top>
      <bottom style="medium">
        <color theme="1"/>
      </bottom>
      <diagonal/>
    </border>
    <border>
      <left style="medium">
        <color theme="1"/>
      </left>
      <right style="medium">
        <color theme="1"/>
      </right>
      <top style="medium">
        <color theme="1"/>
      </top>
      <bottom style="thin">
        <color indexed="64"/>
      </bottom>
      <diagonal/>
    </border>
    <border>
      <left style="medium">
        <color theme="1"/>
      </left>
      <right style="medium">
        <color theme="1"/>
      </right>
      <top/>
      <bottom style="medium">
        <color theme="1"/>
      </bottom>
      <diagonal/>
    </border>
    <border>
      <left style="medium">
        <color theme="1"/>
      </left>
      <right style="medium">
        <color theme="1"/>
      </right>
      <top style="medium">
        <color theme="1"/>
      </top>
      <bottom/>
      <diagonal/>
    </border>
  </borders>
  <cellStyleXfs count="17">
    <xf numFmtId="0" fontId="0" fillId="0" borderId="0"/>
    <xf numFmtId="43" fontId="8" fillId="0" borderId="0" applyFont="0" applyFill="0" applyBorder="0" applyAlignment="0" applyProtection="0"/>
    <xf numFmtId="0" fontId="58" fillId="0" borderId="0" applyNumberFormat="0" applyFill="0" applyBorder="0" applyAlignment="0" applyProtection="0">
      <alignment vertical="top"/>
      <protection locked="0"/>
    </xf>
    <xf numFmtId="0" fontId="8" fillId="0" borderId="0"/>
    <xf numFmtId="44" fontId="8" fillId="0" borderId="0" applyFont="0" applyFill="0" applyBorder="0" applyAlignment="0" applyProtection="0"/>
    <xf numFmtId="0" fontId="6" fillId="0" borderId="0"/>
    <xf numFmtId="0" fontId="5" fillId="0" borderId="0"/>
    <xf numFmtId="43" fontId="8" fillId="0" borderId="0" applyFont="0" applyFill="0" applyBorder="0" applyAlignment="0" applyProtection="0"/>
    <xf numFmtId="0" fontId="4" fillId="0" borderId="0"/>
    <xf numFmtId="44" fontId="124" fillId="0" borderId="0" applyFont="0" applyFill="0" applyBorder="0" applyAlignment="0" applyProtection="0"/>
    <xf numFmtId="9" fontId="124"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2" fillId="0" borderId="0"/>
    <xf numFmtId="0" fontId="1" fillId="0" borderId="0"/>
    <xf numFmtId="9" fontId="1" fillId="0" borderId="0" applyFont="0" applyFill="0" applyBorder="0" applyAlignment="0" applyProtection="0"/>
  </cellStyleXfs>
  <cellXfs count="1471">
    <xf numFmtId="0" fontId="0" fillId="0" borderId="0" xfId="0"/>
    <xf numFmtId="0" fontId="12" fillId="0" borderId="0" xfId="0" applyFont="1"/>
    <xf numFmtId="0" fontId="0" fillId="0" borderId="0" xfId="0" applyAlignment="1">
      <alignment horizontal="center" vertical="center"/>
    </xf>
    <xf numFmtId="0" fontId="21" fillId="0" borderId="0" xfId="0" applyFont="1"/>
    <xf numFmtId="0" fontId="24" fillId="0" borderId="0" xfId="0" applyFont="1"/>
    <xf numFmtId="0" fontId="22" fillId="0" borderId="0" xfId="0" applyFont="1"/>
    <xf numFmtId="0" fontId="0" fillId="0" borderId="0" xfId="0" applyAlignment="1">
      <alignment horizontal="right" vertical="center"/>
    </xf>
    <xf numFmtId="0" fontId="18" fillId="0" borderId="30" xfId="0" applyFont="1" applyBorder="1" applyAlignment="1">
      <alignment horizontal="center" vertical="center" wrapText="1"/>
    </xf>
    <xf numFmtId="0" fontId="18" fillId="0" borderId="4" xfId="0" applyFont="1" applyBorder="1" applyAlignment="1">
      <alignment horizontal="center" vertical="center" wrapText="1"/>
    </xf>
    <xf numFmtId="0" fontId="29" fillId="0" borderId="0" xfId="0" applyFont="1"/>
    <xf numFmtId="0" fontId="0" fillId="2" borderId="34" xfId="0" applyFill="1" applyBorder="1"/>
    <xf numFmtId="0" fontId="0" fillId="4" borderId="34" xfId="0" applyFill="1" applyBorder="1"/>
    <xf numFmtId="0" fontId="0" fillId="0" borderId="0" xfId="0" applyAlignment="1">
      <alignment horizontal="center"/>
    </xf>
    <xf numFmtId="0" fontId="19" fillId="0" borderId="0" xfId="0" applyFont="1" applyAlignment="1">
      <alignment horizontal="center" vertical="center"/>
    </xf>
    <xf numFmtId="0" fontId="0" fillId="0" borderId="0" xfId="0" applyAlignment="1">
      <alignment vertical="center"/>
    </xf>
    <xf numFmtId="0" fontId="55" fillId="0" borderId="0" xfId="0" applyFont="1"/>
    <xf numFmtId="3" fontId="0" fillId="2" borderId="15" xfId="0" applyNumberFormat="1" applyFill="1" applyBorder="1" applyAlignment="1">
      <alignment vertical="top" wrapText="1"/>
    </xf>
    <xf numFmtId="0" fontId="14" fillId="0" borderId="0" xfId="0" applyFont="1" applyAlignment="1">
      <alignment horizontal="center"/>
    </xf>
    <xf numFmtId="0" fontId="8" fillId="0" borderId="0" xfId="0" applyFont="1"/>
    <xf numFmtId="0" fontId="0" fillId="10" borderId="0" xfId="0" applyFill="1"/>
    <xf numFmtId="0" fontId="23" fillId="10" borderId="0" xfId="0" applyFont="1" applyFill="1"/>
    <xf numFmtId="0" fontId="22" fillId="10" borderId="0" xfId="0" applyFont="1" applyFill="1"/>
    <xf numFmtId="0" fontId="18" fillId="0" borderId="0" xfId="0" applyFont="1" applyAlignment="1">
      <alignment horizontal="center" vertical="center"/>
    </xf>
    <xf numFmtId="3" fontId="0" fillId="2" borderId="15" xfId="0" applyNumberFormat="1" applyFill="1" applyBorder="1" applyAlignment="1">
      <alignment vertical="center" wrapText="1"/>
    </xf>
    <xf numFmtId="3" fontId="0" fillId="0" borderId="0" xfId="0" applyNumberFormat="1" applyAlignment="1">
      <alignment vertical="center" wrapText="1"/>
    </xf>
    <xf numFmtId="3" fontId="0" fillId="0" borderId="8" xfId="0" applyNumberFormat="1" applyBorder="1" applyAlignment="1" applyProtection="1">
      <alignment vertical="center" wrapText="1"/>
      <protection locked="0"/>
    </xf>
    <xf numFmtId="3" fontId="0" fillId="0" borderId="18" xfId="0" applyNumberFormat="1" applyBorder="1" applyAlignment="1" applyProtection="1">
      <alignment vertical="center" wrapText="1"/>
      <protection locked="0"/>
    </xf>
    <xf numFmtId="0" fontId="0" fillId="5" borderId="52" xfId="0" applyFill="1" applyBorder="1" applyAlignment="1">
      <alignment vertical="center" wrapText="1"/>
    </xf>
    <xf numFmtId="3" fontId="0" fillId="5" borderId="17" xfId="0" applyNumberFormat="1" applyFill="1" applyBorder="1" applyAlignment="1">
      <alignment vertical="center" wrapText="1"/>
    </xf>
    <xf numFmtId="0" fontId="0" fillId="10" borderId="0" xfId="0" applyFill="1" applyAlignment="1">
      <alignment vertical="center"/>
    </xf>
    <xf numFmtId="3" fontId="0" fillId="2" borderId="8" xfId="0" applyNumberFormat="1" applyFill="1" applyBorder="1" applyAlignment="1">
      <alignment vertical="top" wrapText="1"/>
    </xf>
    <xf numFmtId="0" fontId="34" fillId="0" borderId="0" xfId="0" applyFont="1"/>
    <xf numFmtId="0" fontId="37" fillId="10" borderId="0" xfId="0" applyFont="1" applyFill="1" applyAlignment="1">
      <alignment horizontal="left" vertical="top" wrapText="1"/>
    </xf>
    <xf numFmtId="0" fontId="0" fillId="5" borderId="7" xfId="0" applyFill="1" applyBorder="1" applyAlignment="1">
      <alignment vertical="center" wrapText="1"/>
    </xf>
    <xf numFmtId="3" fontId="0" fillId="5" borderId="37" xfId="0" applyNumberFormat="1" applyFill="1" applyBorder="1" applyAlignment="1">
      <alignment vertical="center" wrapText="1"/>
    </xf>
    <xf numFmtId="3" fontId="0" fillId="0" borderId="1" xfId="0" applyNumberFormat="1" applyBorder="1" applyAlignment="1" applyProtection="1">
      <alignment vertical="center" wrapText="1"/>
      <protection locked="0"/>
    </xf>
    <xf numFmtId="0" fontId="13" fillId="0" borderId="0" xfId="0" applyFont="1" applyAlignment="1">
      <alignment vertical="center"/>
    </xf>
    <xf numFmtId="0" fontId="0" fillId="0" borderId="0" xfId="0" applyAlignment="1">
      <alignment horizontal="left" vertical="center"/>
    </xf>
    <xf numFmtId="167" fontId="0" fillId="10" borderId="0" xfId="1" applyNumberFormat="1" applyFont="1" applyFill="1" applyAlignment="1">
      <alignment horizontal="right" vertical="center"/>
    </xf>
    <xf numFmtId="0" fontId="22" fillId="0" borderId="0" xfId="0" applyFont="1" applyAlignment="1">
      <alignment horizontal="right"/>
    </xf>
    <xf numFmtId="0" fontId="22" fillId="10" borderId="0" xfId="0" applyFont="1" applyFill="1" applyAlignment="1">
      <alignment horizontal="right"/>
    </xf>
    <xf numFmtId="0" fontId="0" fillId="0" borderId="0" xfId="0" applyAlignment="1">
      <alignment horizontal="right"/>
    </xf>
    <xf numFmtId="49" fontId="0" fillId="0" borderId="0" xfId="0" applyNumberFormat="1" applyAlignment="1">
      <alignment vertical="center"/>
    </xf>
    <xf numFmtId="49" fontId="0" fillId="0" borderId="0" xfId="0" applyNumberFormat="1" applyAlignment="1">
      <alignment horizontal="center" vertical="center"/>
    </xf>
    <xf numFmtId="49" fontId="0" fillId="0" borderId="0" xfId="0" applyNumberFormat="1" applyAlignment="1">
      <alignment horizontal="center"/>
    </xf>
    <xf numFmtId="49" fontId="13" fillId="0" borderId="0" xfId="0" applyNumberFormat="1" applyFont="1" applyAlignment="1">
      <alignment horizontal="right"/>
    </xf>
    <xf numFmtId="49" fontId="0" fillId="0" borderId="0" xfId="0" applyNumberFormat="1"/>
    <xf numFmtId="49" fontId="43" fillId="10" borderId="0" xfId="0" applyNumberFormat="1" applyFont="1" applyFill="1" applyAlignment="1">
      <alignment vertical="center"/>
    </xf>
    <xf numFmtId="0" fontId="22" fillId="0" borderId="0" xfId="3" applyFont="1"/>
    <xf numFmtId="0" fontId="22" fillId="0" borderId="0" xfId="3" applyFont="1" applyAlignment="1">
      <alignment horizontal="center"/>
    </xf>
    <xf numFmtId="0" fontId="68" fillId="0" borderId="0" xfId="3" applyFont="1"/>
    <xf numFmtId="0" fontId="23" fillId="0" borderId="0" xfId="3" applyFont="1"/>
    <xf numFmtId="0" fontId="41" fillId="0" borderId="0" xfId="3" applyFont="1"/>
    <xf numFmtId="0" fontId="26" fillId="0" borderId="0" xfId="3" applyFont="1"/>
    <xf numFmtId="0" fontId="7" fillId="0" borderId="0" xfId="3" applyFont="1"/>
    <xf numFmtId="49" fontId="0" fillId="10" borderId="0" xfId="0" applyNumberFormat="1" applyFill="1" applyAlignment="1">
      <alignment vertical="center"/>
    </xf>
    <xf numFmtId="49" fontId="43" fillId="10" borderId="0" xfId="0" applyNumberFormat="1" applyFont="1" applyFill="1" applyAlignment="1">
      <alignment horizontal="center" vertical="center"/>
    </xf>
    <xf numFmtId="0" fontId="10" fillId="10" borderId="0" xfId="0" applyFont="1" applyFill="1" applyAlignment="1" applyProtection="1">
      <alignment vertical="center"/>
      <protection locked="0"/>
    </xf>
    <xf numFmtId="0" fontId="25" fillId="10" borderId="0" xfId="0" applyFont="1" applyFill="1" applyAlignment="1">
      <alignment vertical="center"/>
    </xf>
    <xf numFmtId="0" fontId="27" fillId="10" borderId="0" xfId="0" applyFont="1" applyFill="1" applyAlignment="1">
      <alignment vertical="top" wrapText="1"/>
    </xf>
    <xf numFmtId="0" fontId="0" fillId="10" borderId="0" xfId="0" applyFill="1" applyAlignment="1">
      <alignment vertical="center" wrapText="1"/>
    </xf>
    <xf numFmtId="49" fontId="0" fillId="10" borderId="0" xfId="0" applyNumberFormat="1" applyFill="1" applyAlignment="1">
      <alignment horizontal="center" vertical="center"/>
    </xf>
    <xf numFmtId="49" fontId="13" fillId="10" borderId="0" xfId="0" applyNumberFormat="1" applyFont="1" applyFill="1" applyAlignment="1">
      <alignment horizontal="right" vertical="center"/>
    </xf>
    <xf numFmtId="3" fontId="0" fillId="5" borderId="70" xfId="0" applyNumberFormat="1" applyFill="1" applyBorder="1" applyAlignment="1">
      <alignment vertical="center" wrapText="1"/>
    </xf>
    <xf numFmtId="0" fontId="0" fillId="5" borderId="1" xfId="0" applyFill="1" applyBorder="1" applyAlignment="1">
      <alignment vertical="center" wrapText="1"/>
    </xf>
    <xf numFmtId="3" fontId="0" fillId="5" borderId="51" xfId="0" applyNumberFormat="1" applyFill="1" applyBorder="1" applyAlignment="1">
      <alignment vertical="center" wrapText="1"/>
    </xf>
    <xf numFmtId="3" fontId="0" fillId="0" borderId="57" xfId="0" applyNumberFormat="1" applyBorder="1" applyAlignment="1" applyProtection="1">
      <alignment vertical="center" wrapText="1"/>
      <protection locked="0"/>
    </xf>
    <xf numFmtId="3" fontId="0" fillId="2" borderId="1" xfId="0" applyNumberFormat="1" applyFill="1" applyBorder="1" applyAlignment="1">
      <alignment vertical="top" wrapText="1"/>
    </xf>
    <xf numFmtId="0" fontId="0" fillId="5" borderId="24" xfId="0" applyFill="1" applyBorder="1" applyAlignment="1">
      <alignment vertical="center" wrapText="1"/>
    </xf>
    <xf numFmtId="3" fontId="0" fillId="5" borderId="28" xfId="0" applyNumberFormat="1" applyFill="1" applyBorder="1" applyAlignment="1">
      <alignment vertical="center" wrapText="1"/>
    </xf>
    <xf numFmtId="3" fontId="0" fillId="0" borderId="26" xfId="0" applyNumberFormat="1" applyBorder="1" applyAlignment="1" applyProtection="1">
      <alignment vertical="center" wrapText="1"/>
      <protection locked="0"/>
    </xf>
    <xf numFmtId="3" fontId="0" fillId="0" borderId="59" xfId="0" applyNumberFormat="1" applyBorder="1" applyAlignment="1" applyProtection="1">
      <alignment vertical="center" wrapText="1"/>
      <protection locked="0"/>
    </xf>
    <xf numFmtId="3" fontId="0" fillId="2" borderId="26" xfId="0" applyNumberFormat="1" applyFill="1" applyBorder="1" applyAlignment="1">
      <alignment vertical="top" wrapText="1"/>
    </xf>
    <xf numFmtId="0" fontId="36" fillId="10" borderId="0" xfId="0" applyFont="1" applyFill="1" applyAlignment="1">
      <alignment horizontal="center" vertical="center" wrapText="1"/>
    </xf>
    <xf numFmtId="0" fontId="0" fillId="10" borderId="80" xfId="0" applyFill="1" applyBorder="1"/>
    <xf numFmtId="0" fontId="22" fillId="10" borderId="0" xfId="0" applyFont="1" applyFill="1" applyAlignment="1">
      <alignment horizontal="center"/>
    </xf>
    <xf numFmtId="0" fontId="7" fillId="10" borderId="0" xfId="0" applyFont="1" applyFill="1"/>
    <xf numFmtId="0" fontId="21" fillId="10" borderId="0" xfId="0" applyFont="1" applyFill="1"/>
    <xf numFmtId="0" fontId="19" fillId="10" borderId="0" xfId="0" applyFont="1" applyFill="1" applyAlignment="1">
      <alignment wrapText="1"/>
    </xf>
    <xf numFmtId="0" fontId="8" fillId="10" borderId="0" xfId="0" applyFont="1" applyFill="1"/>
    <xf numFmtId="0" fontId="29" fillId="10" borderId="0" xfId="0" applyFont="1" applyFill="1"/>
    <xf numFmtId="0" fontId="8" fillId="10" borderId="80" xfId="0" applyFont="1" applyFill="1" applyBorder="1"/>
    <xf numFmtId="0" fontId="83" fillId="10" borderId="0" xfId="0" applyFont="1" applyFill="1" applyAlignment="1">
      <alignment horizontal="center" vertical="top" wrapText="1"/>
    </xf>
    <xf numFmtId="3" fontId="0" fillId="10" borderId="0" xfId="0" applyNumberFormat="1" applyFill="1" applyAlignment="1">
      <alignment vertical="center" wrapText="1"/>
    </xf>
    <xf numFmtId="0" fontId="63" fillId="10" borderId="0" xfId="0" applyFont="1" applyFill="1"/>
    <xf numFmtId="0" fontId="12" fillId="10" borderId="0" xfId="0" applyFont="1" applyFill="1"/>
    <xf numFmtId="0" fontId="18" fillId="10" borderId="0" xfId="0" applyFont="1" applyFill="1" applyAlignment="1">
      <alignment horizontal="center" vertical="center"/>
    </xf>
    <xf numFmtId="0" fontId="0" fillId="10" borderId="0" xfId="0" applyFill="1" applyAlignment="1">
      <alignment horizontal="right" vertical="center"/>
    </xf>
    <xf numFmtId="0" fontId="13" fillId="10" borderId="0" xfId="0" applyFont="1" applyFill="1" applyAlignment="1">
      <alignment vertical="center"/>
    </xf>
    <xf numFmtId="0" fontId="78" fillId="10" borderId="0" xfId="0" applyFont="1" applyFill="1" applyAlignment="1" applyProtection="1">
      <alignment vertical="center"/>
      <protection locked="0"/>
    </xf>
    <xf numFmtId="3" fontId="0" fillId="10" borderId="0" xfId="0" applyNumberFormat="1" applyFill="1" applyAlignment="1">
      <alignment vertical="top" wrapText="1"/>
    </xf>
    <xf numFmtId="3" fontId="0" fillId="10" borderId="0" xfId="0" applyNumberFormat="1" applyFill="1" applyAlignment="1">
      <alignment wrapText="1"/>
    </xf>
    <xf numFmtId="0" fontId="19" fillId="10" borderId="0" xfId="0" applyFont="1" applyFill="1" applyAlignment="1">
      <alignment horizontal="center" vertical="center"/>
    </xf>
    <xf numFmtId="0" fontId="0" fillId="10" borderId="0" xfId="0" applyFill="1" applyAlignment="1">
      <alignment horizontal="center"/>
    </xf>
    <xf numFmtId="0" fontId="55" fillId="10" borderId="0" xfId="0" applyFont="1" applyFill="1"/>
    <xf numFmtId="0" fontId="68" fillId="10" borderId="0" xfId="3" applyFont="1" applyFill="1"/>
    <xf numFmtId="0" fontId="22" fillId="10" borderId="0" xfId="3" applyFont="1" applyFill="1"/>
    <xf numFmtId="0" fontId="69" fillId="10" borderId="0" xfId="3" applyFont="1" applyFill="1"/>
    <xf numFmtId="0" fontId="23" fillId="10" borderId="0" xfId="3" applyFont="1" applyFill="1"/>
    <xf numFmtId="3" fontId="0" fillId="0" borderId="9" xfId="1" applyNumberFormat="1" applyFont="1" applyBorder="1" applyAlignment="1" applyProtection="1">
      <alignment horizontal="right"/>
      <protection locked="0"/>
    </xf>
    <xf numFmtId="0" fontId="93" fillId="0" borderId="54" xfId="0" applyFont="1" applyBorder="1" applyAlignment="1" applyProtection="1">
      <alignment wrapText="1"/>
      <protection locked="0"/>
    </xf>
    <xf numFmtId="0" fontId="93" fillId="0" borderId="58" xfId="0" applyFont="1" applyBorder="1" applyAlignment="1" applyProtection="1">
      <alignment wrapText="1"/>
      <protection locked="0"/>
    </xf>
    <xf numFmtId="0" fontId="93" fillId="0" borderId="42" xfId="0" applyFont="1" applyBorder="1" applyAlignment="1" applyProtection="1">
      <alignment wrapText="1"/>
      <protection locked="0"/>
    </xf>
    <xf numFmtId="3" fontId="52" fillId="0" borderId="1" xfId="0" applyNumberFormat="1" applyFont="1" applyBorder="1" applyAlignment="1" applyProtection="1">
      <alignment horizontal="right" vertical="center" wrapText="1"/>
      <protection locked="0"/>
    </xf>
    <xf numFmtId="3" fontId="52" fillId="0" borderId="54" xfId="0" applyNumberFormat="1" applyFont="1" applyBorder="1" applyAlignment="1" applyProtection="1">
      <alignment horizontal="right" vertical="center" wrapText="1"/>
      <protection locked="0"/>
    </xf>
    <xf numFmtId="3" fontId="0" fillId="0" borderId="57" xfId="0" applyNumberFormat="1" applyBorder="1" applyAlignment="1" applyProtection="1">
      <alignment horizontal="right" vertical="center"/>
      <protection locked="0"/>
    </xf>
    <xf numFmtId="3" fontId="52" fillId="0" borderId="8" xfId="0" applyNumberFormat="1" applyFont="1" applyBorder="1" applyAlignment="1" applyProtection="1">
      <alignment horizontal="right" vertical="center" wrapText="1"/>
      <protection locked="0"/>
    </xf>
    <xf numFmtId="3" fontId="52" fillId="0" borderId="58" xfId="0" applyNumberFormat="1" applyFont="1" applyBorder="1" applyAlignment="1" applyProtection="1">
      <alignment horizontal="right" vertical="center" wrapText="1"/>
      <protection locked="0"/>
    </xf>
    <xf numFmtId="3" fontId="0" fillId="0" borderId="18" xfId="0" applyNumberFormat="1" applyBorder="1" applyAlignment="1" applyProtection="1">
      <alignment horizontal="right" vertical="center"/>
      <protection locked="0"/>
    </xf>
    <xf numFmtId="3" fontId="52" fillId="0" borderId="26" xfId="0" applyNumberFormat="1" applyFont="1" applyBorder="1" applyAlignment="1" applyProtection="1">
      <alignment horizontal="right" vertical="center" wrapText="1"/>
      <protection locked="0"/>
    </xf>
    <xf numFmtId="3" fontId="52" fillId="0" borderId="42" xfId="0" applyNumberFormat="1" applyFont="1" applyBorder="1" applyAlignment="1" applyProtection="1">
      <alignment horizontal="right" vertical="center" wrapText="1"/>
      <protection locked="0"/>
    </xf>
    <xf numFmtId="3" fontId="0" fillId="0" borderId="59" xfId="0" applyNumberFormat="1" applyBorder="1" applyAlignment="1" applyProtection="1">
      <alignment horizontal="right" vertical="center"/>
      <protection locked="0"/>
    </xf>
    <xf numFmtId="0" fontId="78" fillId="0" borderId="0" xfId="0" applyFont="1" applyAlignment="1" applyProtection="1">
      <alignment vertical="center"/>
      <protection locked="0"/>
    </xf>
    <xf numFmtId="49" fontId="43" fillId="0" borderId="0" xfId="0" applyNumberFormat="1" applyFont="1" applyAlignment="1">
      <alignment vertical="center"/>
    </xf>
    <xf numFmtId="0" fontId="10" fillId="0" borderId="0" xfId="0" applyFont="1" applyAlignment="1" applyProtection="1">
      <alignment vertical="center"/>
      <protection locked="0"/>
    </xf>
    <xf numFmtId="0" fontId="8" fillId="0" borderId="0" xfId="0" applyFont="1" applyAlignment="1">
      <alignment horizontal="center" vertical="center"/>
    </xf>
    <xf numFmtId="0" fontId="53" fillId="0" borderId="0" xfId="0" applyFont="1" applyAlignment="1">
      <alignment horizontal="center"/>
    </xf>
    <xf numFmtId="0" fontId="8" fillId="0" borderId="0" xfId="0" applyFont="1" applyAlignment="1">
      <alignment vertical="center" wrapText="1"/>
    </xf>
    <xf numFmtId="3" fontId="8" fillId="0" borderId="57" xfId="0" applyNumberFormat="1" applyFont="1" applyBorder="1" applyAlignment="1" applyProtection="1">
      <alignment vertical="center" wrapText="1"/>
      <protection locked="0"/>
    </xf>
    <xf numFmtId="3" fontId="8" fillId="0" borderId="18" xfId="0" applyNumberFormat="1" applyFont="1" applyBorder="1" applyAlignment="1" applyProtection="1">
      <alignment vertical="center" wrapText="1"/>
      <protection locked="0"/>
    </xf>
    <xf numFmtId="3" fontId="8" fillId="0" borderId="59" xfId="0" applyNumberFormat="1" applyFont="1" applyBorder="1" applyAlignment="1" applyProtection="1">
      <alignment vertical="center" wrapText="1"/>
      <protection locked="0"/>
    </xf>
    <xf numFmtId="0" fontId="8" fillId="0" borderId="0" xfId="3"/>
    <xf numFmtId="0" fontId="8" fillId="10" borderId="0" xfId="3" applyFill="1"/>
    <xf numFmtId="0" fontId="21" fillId="0" borderId="0" xfId="3" applyFont="1"/>
    <xf numFmtId="0" fontId="8" fillId="0" borderId="0" xfId="3" applyAlignment="1">
      <alignment vertical="center"/>
    </xf>
    <xf numFmtId="0" fontId="19" fillId="0" borderId="0" xfId="3" applyFont="1"/>
    <xf numFmtId="0" fontId="42" fillId="0" borderId="0" xfId="3" applyFont="1" applyAlignment="1">
      <alignment vertical="top"/>
    </xf>
    <xf numFmtId="0" fontId="13" fillId="10" borderId="0" xfId="3" applyFont="1" applyFill="1" applyAlignment="1">
      <alignment vertical="center"/>
    </xf>
    <xf numFmtId="3" fontId="0" fillId="5" borderId="58" xfId="0" applyNumberFormat="1" applyFill="1" applyBorder="1" applyAlignment="1">
      <alignment vertical="center" wrapText="1"/>
    </xf>
    <xf numFmtId="3" fontId="0" fillId="5" borderId="38" xfId="0" applyNumberFormat="1" applyFill="1" applyBorder="1" applyAlignment="1">
      <alignment vertical="center" wrapText="1"/>
    </xf>
    <xf numFmtId="3" fontId="0" fillId="5" borderId="27" xfId="0" applyNumberFormat="1" applyFill="1" applyBorder="1" applyAlignment="1">
      <alignment vertical="center" wrapText="1"/>
    </xf>
    <xf numFmtId="3" fontId="0" fillId="5" borderId="52" xfId="0" applyNumberFormat="1" applyFill="1" applyBorder="1" applyAlignment="1">
      <alignment vertical="center" wrapText="1"/>
    </xf>
    <xf numFmtId="3" fontId="0" fillId="5" borderId="55" xfId="0" applyNumberFormat="1" applyFill="1" applyBorder="1" applyAlignment="1">
      <alignment vertical="center" wrapText="1"/>
    </xf>
    <xf numFmtId="3" fontId="0" fillId="5" borderId="42" xfId="0" applyNumberFormat="1" applyFill="1" applyBorder="1" applyAlignment="1">
      <alignment vertical="center" wrapText="1"/>
    </xf>
    <xf numFmtId="0" fontId="0" fillId="5" borderId="58" xfId="0" applyFill="1" applyBorder="1" applyAlignment="1">
      <alignment vertical="center" wrapText="1"/>
    </xf>
    <xf numFmtId="0" fontId="0" fillId="5" borderId="42" xfId="0" applyFill="1" applyBorder="1" applyAlignment="1">
      <alignment vertical="center" wrapText="1"/>
    </xf>
    <xf numFmtId="0" fontId="0" fillId="5" borderId="1" xfId="0" applyFill="1" applyBorder="1" applyAlignment="1">
      <alignment vertical="top" wrapText="1"/>
    </xf>
    <xf numFmtId="0" fontId="0" fillId="5" borderId="8" xfId="0" applyFill="1" applyBorder="1" applyAlignment="1">
      <alignment vertical="top" wrapText="1"/>
    </xf>
    <xf numFmtId="0" fontId="0" fillId="5" borderId="26" xfId="0" applyFill="1" applyBorder="1" applyAlignment="1">
      <alignment vertical="top" wrapText="1"/>
    </xf>
    <xf numFmtId="0" fontId="0" fillId="5" borderId="8" xfId="0" applyFill="1" applyBorder="1" applyAlignment="1">
      <alignment vertical="center" wrapText="1"/>
    </xf>
    <xf numFmtId="0" fontId="0" fillId="5" borderId="26" xfId="0" applyFill="1" applyBorder="1" applyAlignment="1">
      <alignment vertical="center" wrapText="1"/>
    </xf>
    <xf numFmtId="3" fontId="0" fillId="5" borderId="51" xfId="0" applyNumberFormat="1" applyFill="1" applyBorder="1" applyAlignment="1">
      <alignment vertical="top" wrapText="1"/>
    </xf>
    <xf numFmtId="3" fontId="0" fillId="5" borderId="38" xfId="0" applyNumberFormat="1" applyFill="1" applyBorder="1" applyAlignment="1">
      <alignment vertical="top" wrapText="1"/>
    </xf>
    <xf numFmtId="3" fontId="0" fillId="5" borderId="27" xfId="0" applyNumberFormat="1" applyFill="1" applyBorder="1" applyAlignment="1">
      <alignment vertical="top" wrapText="1"/>
    </xf>
    <xf numFmtId="49" fontId="0" fillId="10" borderId="0" xfId="0" applyNumberFormat="1" applyFill="1" applyAlignment="1" applyProtection="1">
      <alignment horizontal="center" vertical="center"/>
      <protection locked="0"/>
    </xf>
    <xf numFmtId="49" fontId="13" fillId="10" borderId="0" xfId="0" applyNumberFormat="1" applyFont="1" applyFill="1" applyAlignment="1" applyProtection="1">
      <alignment horizontal="right" vertical="center"/>
      <protection locked="0"/>
    </xf>
    <xf numFmtId="49" fontId="0" fillId="10" borderId="0" xfId="0" applyNumberFormat="1" applyFill="1" applyAlignment="1" applyProtection="1">
      <alignment vertical="center"/>
      <protection locked="0"/>
    </xf>
    <xf numFmtId="49" fontId="43" fillId="11" borderId="43" xfId="0" applyNumberFormat="1" applyFont="1" applyFill="1" applyBorder="1" applyAlignment="1">
      <alignment vertical="center"/>
    </xf>
    <xf numFmtId="49" fontId="43" fillId="10" borderId="0" xfId="0" applyNumberFormat="1" applyFont="1" applyFill="1" applyAlignment="1">
      <alignment horizontal="right" vertical="center"/>
    </xf>
    <xf numFmtId="0" fontId="9" fillId="5" borderId="43" xfId="0" applyFont="1" applyFill="1" applyBorder="1" applyAlignment="1">
      <alignment vertical="center"/>
    </xf>
    <xf numFmtId="0" fontId="9" fillId="10" borderId="0" xfId="0" applyFont="1" applyFill="1" applyAlignment="1">
      <alignment vertical="center"/>
    </xf>
    <xf numFmtId="0" fontId="70" fillId="10" borderId="0" xfId="0" applyFont="1" applyFill="1" applyAlignment="1">
      <alignment horizontal="center" vertical="center" wrapText="1"/>
    </xf>
    <xf numFmtId="0" fontId="38" fillId="15" borderId="46" xfId="0" applyFont="1" applyFill="1" applyBorder="1" applyAlignment="1">
      <alignment vertical="center" wrapText="1"/>
    </xf>
    <xf numFmtId="0" fontId="38" fillId="10" borderId="0" xfId="0" applyFont="1" applyFill="1" applyAlignment="1">
      <alignment vertical="center" wrapText="1"/>
    </xf>
    <xf numFmtId="0" fontId="38" fillId="10" borderId="0" xfId="0" applyFont="1" applyFill="1" applyAlignment="1">
      <alignment wrapText="1"/>
    </xf>
    <xf numFmtId="0" fontId="71" fillId="0" borderId="0" xfId="0" applyFont="1" applyAlignment="1">
      <alignment vertical="center"/>
    </xf>
    <xf numFmtId="0" fontId="25" fillId="0" borderId="0" xfId="0" applyFont="1" applyAlignment="1">
      <alignment vertical="center"/>
    </xf>
    <xf numFmtId="0" fontId="68" fillId="10" borderId="0" xfId="0" applyFont="1" applyFill="1" applyAlignment="1">
      <alignment horizontal="right"/>
    </xf>
    <xf numFmtId="0" fontId="26" fillId="10" borderId="0" xfId="0" applyFont="1" applyFill="1" applyAlignment="1">
      <alignment horizontal="left" vertical="center" wrapText="1"/>
    </xf>
    <xf numFmtId="0" fontId="26" fillId="10" borderId="43" xfId="0" applyFont="1" applyFill="1" applyBorder="1" applyAlignment="1">
      <alignment horizontal="left" vertical="center" wrapText="1"/>
    </xf>
    <xf numFmtId="0" fontId="23" fillId="17" borderId="36" xfId="0" applyFont="1" applyFill="1" applyBorder="1"/>
    <xf numFmtId="0" fontId="23" fillId="17" borderId="43" xfId="0" applyFont="1" applyFill="1" applyBorder="1"/>
    <xf numFmtId="0" fontId="23" fillId="17" borderId="44" xfId="0" applyFont="1" applyFill="1" applyBorder="1"/>
    <xf numFmtId="0" fontId="0" fillId="10" borderId="0" xfId="0" applyFill="1" applyAlignment="1">
      <alignment horizontal="right"/>
    </xf>
    <xf numFmtId="0" fontId="23" fillId="10" borderId="0" xfId="0" applyFont="1" applyFill="1" applyAlignment="1">
      <alignment horizontal="center" vertical="center"/>
    </xf>
    <xf numFmtId="0" fontId="34" fillId="10" borderId="0" xfId="0" applyFont="1" applyFill="1" applyAlignment="1">
      <alignment horizontal="right" wrapText="1"/>
    </xf>
    <xf numFmtId="0" fontId="76" fillId="0" borderId="40" xfId="0" applyFont="1" applyBorder="1" applyAlignment="1">
      <alignment horizontal="center" vertical="center" wrapText="1"/>
    </xf>
    <xf numFmtId="0" fontId="26" fillId="10" borderId="0" xfId="0" applyFont="1" applyFill="1" applyAlignment="1">
      <alignment horizontal="center" vertical="center" wrapText="1"/>
    </xf>
    <xf numFmtId="0" fontId="34" fillId="10" borderId="0" xfId="0" applyFont="1" applyFill="1"/>
    <xf numFmtId="0" fontId="39" fillId="13" borderId="12" xfId="0" applyFont="1" applyFill="1" applyBorder="1" applyAlignment="1">
      <alignment horizontal="center" vertical="center"/>
    </xf>
    <xf numFmtId="0" fontId="39" fillId="10" borderId="0" xfId="0" applyFont="1" applyFill="1" applyAlignment="1">
      <alignment horizontal="center" vertical="center"/>
    </xf>
    <xf numFmtId="0" fontId="19" fillId="0" borderId="4" xfId="0" applyFont="1" applyBorder="1" applyAlignment="1">
      <alignment horizontal="center" vertical="center" wrapText="1"/>
    </xf>
    <xf numFmtId="0" fontId="8" fillId="0" borderId="9" xfId="0" applyFont="1" applyBorder="1" applyAlignment="1">
      <alignment horizontal="center" vertical="center"/>
    </xf>
    <xf numFmtId="0" fontId="8" fillId="0" borderId="13" xfId="0" applyFont="1" applyBorder="1"/>
    <xf numFmtId="0" fontId="0" fillId="0" borderId="74" xfId="0" applyBorder="1"/>
    <xf numFmtId="0" fontId="0" fillId="0" borderId="76" xfId="0" applyBorder="1"/>
    <xf numFmtId="0" fontId="0" fillId="0" borderId="25" xfId="0" applyBorder="1"/>
    <xf numFmtId="0" fontId="8" fillId="0" borderId="40" xfId="0" applyFont="1" applyBorder="1" applyAlignment="1">
      <alignment horizontal="center" vertical="center"/>
    </xf>
    <xf numFmtId="0" fontId="8" fillId="0" borderId="2" xfId="0" applyFont="1" applyBorder="1"/>
    <xf numFmtId="0" fontId="0" fillId="0" borderId="54" xfId="0" applyBorder="1"/>
    <xf numFmtId="0" fontId="0" fillId="0" borderId="57" xfId="0" applyBorder="1"/>
    <xf numFmtId="0" fontId="8" fillId="0" borderId="56" xfId="0" applyFont="1" applyBorder="1" applyAlignment="1">
      <alignment horizontal="center" vertical="center"/>
    </xf>
    <xf numFmtId="0" fontId="8" fillId="0" borderId="5" xfId="0" applyFont="1" applyBorder="1"/>
    <xf numFmtId="0" fontId="0" fillId="0" borderId="58" xfId="0" applyBorder="1"/>
    <xf numFmtId="0" fontId="0" fillId="0" borderId="18" xfId="0" applyBorder="1"/>
    <xf numFmtId="0" fontId="8" fillId="0" borderId="12" xfId="0" applyFont="1" applyBorder="1" applyAlignment="1">
      <alignment horizontal="center" vertical="center"/>
    </xf>
    <xf numFmtId="0" fontId="8" fillId="0" borderId="21" xfId="0" applyFont="1" applyBorder="1"/>
    <xf numFmtId="0" fontId="0" fillId="0" borderId="55" xfId="0" applyBorder="1"/>
    <xf numFmtId="0" fontId="0" fillId="0" borderId="19" xfId="0" applyBorder="1"/>
    <xf numFmtId="0" fontId="8" fillId="0" borderId="36" xfId="0" applyFont="1" applyBorder="1" applyAlignment="1">
      <alignment horizontal="center" vertical="center"/>
    </xf>
    <xf numFmtId="0" fontId="8" fillId="0" borderId="36" xfId="0" applyFont="1" applyBorder="1"/>
    <xf numFmtId="0" fontId="0" fillId="0" borderId="68" xfId="0" applyBorder="1"/>
    <xf numFmtId="0" fontId="0" fillId="0" borderId="44" xfId="0" applyBorder="1"/>
    <xf numFmtId="0" fontId="8" fillId="0" borderId="44" xfId="0" applyFont="1" applyBorder="1" applyAlignment="1">
      <alignment horizontal="left" vertical="center" wrapText="1"/>
    </xf>
    <xf numFmtId="0" fontId="8" fillId="0" borderId="11" xfId="0" applyFont="1" applyBorder="1" applyAlignment="1">
      <alignment horizontal="center" vertical="center"/>
    </xf>
    <xf numFmtId="0" fontId="8" fillId="0" borderId="73" xfId="0" applyFont="1" applyBorder="1"/>
    <xf numFmtId="0" fontId="0" fillId="0" borderId="75" xfId="0" applyBorder="1"/>
    <xf numFmtId="0" fontId="0" fillId="0" borderId="77" xfId="0" applyBorder="1"/>
    <xf numFmtId="3" fontId="0" fillId="9" borderId="10" xfId="1" applyNumberFormat="1" applyFont="1" applyFill="1" applyBorder="1" applyAlignment="1">
      <alignment horizontal="right" vertical="center"/>
    </xf>
    <xf numFmtId="0" fontId="8" fillId="0" borderId="47" xfId="0" quotePrefix="1" applyFont="1" applyBorder="1"/>
    <xf numFmtId="0" fontId="8" fillId="0" borderId="68" xfId="0" applyFont="1" applyBorder="1"/>
    <xf numFmtId="0" fontId="0" fillId="0" borderId="65" xfId="0" applyBorder="1"/>
    <xf numFmtId="0" fontId="0" fillId="0" borderId="79" xfId="0" applyBorder="1"/>
    <xf numFmtId="3" fontId="0" fillId="9" borderId="34" xfId="1" applyNumberFormat="1" applyFont="1" applyFill="1" applyBorder="1" applyAlignment="1">
      <alignment horizontal="right" vertical="center"/>
    </xf>
    <xf numFmtId="0" fontId="8" fillId="0" borderId="44" xfId="0" applyFont="1" applyBorder="1"/>
    <xf numFmtId="0" fontId="8" fillId="0" borderId="60" xfId="0" applyFont="1" applyBorder="1" applyAlignment="1">
      <alignment horizontal="center" vertical="center"/>
    </xf>
    <xf numFmtId="0" fontId="8" fillId="0" borderId="20" xfId="0" applyFont="1" applyBorder="1"/>
    <xf numFmtId="0" fontId="0" fillId="0" borderId="52" xfId="0" applyBorder="1"/>
    <xf numFmtId="0" fontId="0" fillId="0" borderId="17" xfId="0" applyBorder="1"/>
    <xf numFmtId="0" fontId="11" fillId="12" borderId="44" xfId="0" applyFont="1" applyFill="1" applyBorder="1"/>
    <xf numFmtId="0" fontId="8" fillId="0" borderId="39" xfId="0" applyFont="1" applyBorder="1" applyAlignment="1">
      <alignment horizontal="center" vertical="center"/>
    </xf>
    <xf numFmtId="0" fontId="8" fillId="0" borderId="62" xfId="0" applyFont="1" applyBorder="1"/>
    <xf numFmtId="0" fontId="0" fillId="0" borderId="49" xfId="0" applyBorder="1"/>
    <xf numFmtId="0" fontId="0" fillId="0" borderId="69" xfId="0" applyBorder="1"/>
    <xf numFmtId="0" fontId="0" fillId="10" borderId="16" xfId="0" applyFill="1" applyBorder="1"/>
    <xf numFmtId="0" fontId="8" fillId="10" borderId="43" xfId="0" applyFont="1" applyFill="1" applyBorder="1" applyAlignment="1">
      <alignment horizontal="center" vertical="center"/>
    </xf>
    <xf numFmtId="0" fontId="8" fillId="10" borderId="43" xfId="0" applyFont="1" applyFill="1" applyBorder="1"/>
    <xf numFmtId="0" fontId="0" fillId="10" borderId="49" xfId="0" applyFill="1" applyBorder="1"/>
    <xf numFmtId="167" fontId="0" fillId="10" borderId="43" xfId="1" applyNumberFormat="1" applyFont="1" applyFill="1" applyBorder="1"/>
    <xf numFmtId="0" fontId="8" fillId="0" borderId="63" xfId="0" applyFont="1" applyBorder="1"/>
    <xf numFmtId="0" fontId="0" fillId="0" borderId="42" xfId="0" applyBorder="1"/>
    <xf numFmtId="0" fontId="0" fillId="0" borderId="59" xfId="0" applyBorder="1"/>
    <xf numFmtId="0" fontId="8" fillId="0" borderId="47" xfId="0" applyFont="1" applyBorder="1"/>
    <xf numFmtId="0" fontId="8" fillId="0" borderId="49" xfId="0" applyFont="1" applyBorder="1"/>
    <xf numFmtId="0" fontId="54" fillId="20" borderId="64" xfId="0" applyFont="1" applyFill="1" applyBorder="1"/>
    <xf numFmtId="0" fontId="54" fillId="10" borderId="0" xfId="0" applyFont="1" applyFill="1"/>
    <xf numFmtId="3" fontId="0" fillId="0" borderId="40" xfId="1" applyNumberFormat="1" applyFont="1" applyBorder="1" applyAlignment="1" applyProtection="1">
      <alignment horizontal="right" vertical="center"/>
      <protection locked="0"/>
    </xf>
    <xf numFmtId="3" fontId="0" fillId="0" borderId="56" xfId="1" applyNumberFormat="1" applyFont="1" applyBorder="1" applyAlignment="1" applyProtection="1">
      <alignment horizontal="right" vertical="center"/>
      <protection locked="0"/>
    </xf>
    <xf numFmtId="3" fontId="0" fillId="0" borderId="39" xfId="1" applyNumberFormat="1" applyFont="1" applyBorder="1" applyAlignment="1" applyProtection="1">
      <alignment horizontal="right" vertical="center"/>
      <protection locked="0"/>
    </xf>
    <xf numFmtId="3" fontId="0" fillId="0" borderId="34" xfId="1" applyNumberFormat="1" applyFont="1" applyBorder="1" applyAlignment="1" applyProtection="1">
      <alignment horizontal="right" vertical="center"/>
      <protection locked="0"/>
    </xf>
    <xf numFmtId="3" fontId="0" fillId="10" borderId="34" xfId="1" applyNumberFormat="1" applyFont="1" applyFill="1" applyBorder="1" applyAlignment="1" applyProtection="1">
      <alignment horizontal="right"/>
      <protection locked="0"/>
    </xf>
    <xf numFmtId="3" fontId="0" fillId="10" borderId="34" xfId="1" applyNumberFormat="1" applyFont="1" applyFill="1" applyBorder="1" applyProtection="1">
      <protection locked="0"/>
    </xf>
    <xf numFmtId="0" fontId="7" fillId="10" borderId="0" xfId="3" applyFont="1" applyFill="1"/>
    <xf numFmtId="0" fontId="22" fillId="10" borderId="0" xfId="3" applyFont="1" applyFill="1" applyAlignment="1">
      <alignment horizontal="center"/>
    </xf>
    <xf numFmtId="0" fontId="13" fillId="10" borderId="0" xfId="3" applyFont="1" applyFill="1" applyAlignment="1">
      <alignment horizontal="left" vertical="center"/>
    </xf>
    <xf numFmtId="0" fontId="8" fillId="10" borderId="0" xfId="3" applyFill="1" applyAlignment="1">
      <alignment horizontal="left" vertical="center"/>
    </xf>
    <xf numFmtId="0" fontId="27" fillId="10" borderId="0" xfId="3" applyFont="1" applyFill="1"/>
    <xf numFmtId="0" fontId="42" fillId="10" borderId="0" xfId="3" applyFont="1" applyFill="1" applyAlignment="1">
      <alignment vertical="top"/>
    </xf>
    <xf numFmtId="0" fontId="7" fillId="10" borderId="0" xfId="3" applyFont="1" applyFill="1" applyAlignment="1">
      <alignment vertical="center"/>
    </xf>
    <xf numFmtId="0" fontId="24" fillId="10" borderId="0" xfId="3" applyFont="1" applyFill="1"/>
    <xf numFmtId="0" fontId="38" fillId="10" borderId="0" xfId="3" applyFont="1" applyFill="1" applyAlignment="1">
      <alignment vertical="center" wrapText="1"/>
    </xf>
    <xf numFmtId="0" fontId="8" fillId="10" borderId="0" xfId="3" applyFill="1" applyAlignment="1">
      <alignment vertical="center" wrapText="1"/>
    </xf>
    <xf numFmtId="0" fontId="26" fillId="9" borderId="36" xfId="3" applyFont="1" applyFill="1" applyBorder="1" applyAlignment="1">
      <alignment vertical="center"/>
    </xf>
    <xf numFmtId="0" fontId="8" fillId="9" borderId="43" xfId="3" applyFill="1" applyBorder="1" applyAlignment="1">
      <alignment vertical="center" wrapText="1"/>
    </xf>
    <xf numFmtId="0" fontId="8" fillId="4" borderId="34" xfId="3" applyFill="1" applyBorder="1"/>
    <xf numFmtId="0" fontId="24" fillId="10" borderId="0" xfId="3" applyFont="1" applyFill="1" applyAlignment="1">
      <alignment horizontal="left" wrapText="1"/>
    </xf>
    <xf numFmtId="0" fontId="23" fillId="10" borderId="0" xfId="3" applyFont="1" applyFill="1" applyAlignment="1">
      <alignment horizontal="left"/>
    </xf>
    <xf numFmtId="0" fontId="39" fillId="13" borderId="39" xfId="3" applyFont="1" applyFill="1" applyBorder="1" applyAlignment="1">
      <alignment horizontal="center" vertical="center"/>
    </xf>
    <xf numFmtId="0" fontId="39" fillId="13" borderId="12" xfId="3" applyFont="1" applyFill="1" applyBorder="1" applyAlignment="1">
      <alignment horizontal="center" vertical="center"/>
    </xf>
    <xf numFmtId="0" fontId="41" fillId="10" borderId="0" xfId="3" applyFont="1" applyFill="1"/>
    <xf numFmtId="0" fontId="15" fillId="0" borderId="1" xfId="3" applyFont="1" applyBorder="1" applyAlignment="1">
      <alignment horizontal="center" vertical="center" wrapText="1"/>
    </xf>
    <xf numFmtId="0" fontId="15" fillId="0" borderId="51" xfId="3" applyFont="1" applyBorder="1" applyAlignment="1">
      <alignment horizontal="center" vertical="center" wrapText="1"/>
    </xf>
    <xf numFmtId="0" fontId="15" fillId="0" borderId="1" xfId="3" applyFont="1" applyBorder="1" applyAlignment="1">
      <alignment horizontal="center" vertical="center"/>
    </xf>
    <xf numFmtId="0" fontId="15" fillId="0" borderId="51" xfId="3" applyFont="1" applyBorder="1" applyAlignment="1">
      <alignment horizontal="center" vertical="center"/>
    </xf>
    <xf numFmtId="0" fontId="19" fillId="10" borderId="0" xfId="3" applyFont="1" applyFill="1"/>
    <xf numFmtId="0" fontId="8" fillId="0" borderId="61" xfId="3" applyBorder="1" applyAlignment="1">
      <alignment horizontal="center" wrapText="1"/>
    </xf>
    <xf numFmtId="0" fontId="36" fillId="13" borderId="10" xfId="3" applyFont="1" applyFill="1" applyBorder="1" applyAlignment="1">
      <alignment horizontal="center" vertical="center" wrapText="1"/>
    </xf>
    <xf numFmtId="0" fontId="8" fillId="0" borderId="7" xfId="3" applyBorder="1" applyAlignment="1">
      <alignment horizontal="right" vertical="center" wrapText="1"/>
    </xf>
    <xf numFmtId="0" fontId="8" fillId="0" borderId="23" xfId="3" applyBorder="1" applyAlignment="1">
      <alignment horizontal="center"/>
    </xf>
    <xf numFmtId="0" fontId="8" fillId="0" borderId="20" xfId="3" applyBorder="1" applyAlignment="1">
      <alignment horizontal="center"/>
    </xf>
    <xf numFmtId="0" fontId="39" fillId="13" borderId="71" xfId="3" applyFont="1" applyFill="1" applyBorder="1" applyAlignment="1">
      <alignment horizontal="center" vertical="center"/>
    </xf>
    <xf numFmtId="0" fontId="18" fillId="0" borderId="30" xfId="3" applyFont="1" applyBorder="1" applyAlignment="1">
      <alignment horizontal="center" vertical="center" wrapText="1"/>
    </xf>
    <xf numFmtId="0" fontId="8" fillId="10" borderId="0" xfId="3" applyFill="1" applyAlignment="1">
      <alignment vertical="center"/>
    </xf>
    <xf numFmtId="0" fontId="18" fillId="0" borderId="4" xfId="3" applyFont="1" applyBorder="1" applyAlignment="1">
      <alignment horizontal="center" vertical="center" wrapText="1"/>
    </xf>
    <xf numFmtId="0" fontId="19" fillId="10" borderId="0" xfId="3" applyFont="1" applyFill="1" applyAlignment="1">
      <alignment wrapText="1"/>
    </xf>
    <xf numFmtId="0" fontId="8" fillId="2" borderId="34" xfId="3" applyFill="1" applyBorder="1"/>
    <xf numFmtId="0" fontId="21" fillId="10" borderId="0" xfId="3" applyFont="1" applyFill="1"/>
    <xf numFmtId="0" fontId="37" fillId="10" borderId="0" xfId="3" applyFont="1" applyFill="1" applyAlignment="1">
      <alignment horizontal="left" vertical="top" wrapText="1"/>
    </xf>
    <xf numFmtId="0" fontId="32" fillId="10" borderId="0" xfId="0" applyFont="1" applyFill="1" applyAlignment="1">
      <alignment vertical="center"/>
    </xf>
    <xf numFmtId="0" fontId="78" fillId="10" borderId="0" xfId="0" applyFont="1" applyFill="1" applyAlignment="1">
      <alignment vertical="center"/>
    </xf>
    <xf numFmtId="0" fontId="10" fillId="10" borderId="0" xfId="0" applyFont="1" applyFill="1" applyAlignment="1">
      <alignment vertical="center"/>
    </xf>
    <xf numFmtId="0" fontId="13" fillId="10" borderId="0" xfId="0" applyFont="1" applyFill="1" applyAlignment="1">
      <alignment horizontal="left" vertical="center"/>
    </xf>
    <xf numFmtId="0" fontId="0" fillId="10" borderId="0" xfId="0" applyFill="1" applyAlignment="1">
      <alignment horizontal="left" vertical="center"/>
    </xf>
    <xf numFmtId="0" fontId="0" fillId="10" borderId="45" xfId="0" applyFill="1" applyBorder="1"/>
    <xf numFmtId="0" fontId="51" fillId="10" borderId="0" xfId="0" applyFont="1" applyFill="1" applyAlignment="1">
      <alignment horizontal="center" wrapText="1"/>
    </xf>
    <xf numFmtId="0" fontId="13" fillId="10" borderId="0" xfId="0" applyFont="1" applyFill="1"/>
    <xf numFmtId="0" fontId="21" fillId="10" borderId="0" xfId="0" applyFont="1" applyFill="1" applyAlignment="1" applyProtection="1">
      <alignment wrapText="1"/>
      <protection locked="0"/>
    </xf>
    <xf numFmtId="0" fontId="8" fillId="10" borderId="0" xfId="0" applyFont="1" applyFill="1" applyAlignment="1" applyProtection="1">
      <alignment horizontal="right" vertical="center"/>
      <protection locked="0"/>
    </xf>
    <xf numFmtId="0" fontId="8" fillId="10" borderId="0" xfId="2" applyFont="1" applyFill="1" applyAlignment="1">
      <alignment vertical="center"/>
      <protection locked="0"/>
    </xf>
    <xf numFmtId="0" fontId="8" fillId="10" borderId="0" xfId="0" applyFont="1" applyFill="1" applyAlignment="1" applyProtection="1">
      <alignment vertical="center" wrapText="1"/>
      <protection locked="0"/>
    </xf>
    <xf numFmtId="0" fontId="8" fillId="10" borderId="0" xfId="0" applyFont="1" applyFill="1" applyProtection="1">
      <protection locked="0"/>
    </xf>
    <xf numFmtId="0" fontId="8" fillId="10" borderId="0" xfId="0" applyFont="1" applyFill="1" applyAlignment="1" applyProtection="1">
      <alignment horizontal="right" vertical="top"/>
      <protection locked="0"/>
    </xf>
    <xf numFmtId="0" fontId="13" fillId="10" borderId="0" xfId="0" applyFont="1" applyFill="1" applyAlignment="1">
      <alignment horizontal="center"/>
    </xf>
    <xf numFmtId="0" fontId="14" fillId="0" borderId="3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72"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3" xfId="0" applyFont="1" applyBorder="1" applyAlignment="1">
      <alignment horizontal="center" vertical="center" wrapText="1"/>
    </xf>
    <xf numFmtId="0" fontId="14" fillId="10" borderId="0" xfId="0" applyFont="1" applyFill="1" applyAlignment="1">
      <alignment horizontal="center" vertical="center" wrapText="1"/>
    </xf>
    <xf numFmtId="0" fontId="15" fillId="0" borderId="34" xfId="0" applyFont="1" applyBorder="1" applyAlignment="1">
      <alignment horizontal="center" wrapText="1"/>
    </xf>
    <xf numFmtId="0" fontId="15" fillId="0" borderId="67" xfId="0" applyFont="1" applyBorder="1" applyAlignment="1">
      <alignment horizontal="center" wrapText="1"/>
    </xf>
    <xf numFmtId="0" fontId="15" fillId="10" borderId="34" xfId="0" applyFont="1" applyFill="1" applyBorder="1" applyAlignment="1">
      <alignment horizontal="center" wrapText="1"/>
    </xf>
    <xf numFmtId="0" fontId="15" fillId="0" borderId="68" xfId="0" applyFont="1" applyBorder="1" applyAlignment="1">
      <alignment horizontal="center" wrapText="1"/>
    </xf>
    <xf numFmtId="0" fontId="15" fillId="0" borderId="44" xfId="0" applyFont="1" applyBorder="1" applyAlignment="1">
      <alignment horizontal="center" wrapText="1"/>
    </xf>
    <xf numFmtId="0" fontId="15" fillId="10" borderId="0" xfId="0" applyFont="1" applyFill="1" applyAlignment="1">
      <alignment horizontal="center" wrapText="1"/>
    </xf>
    <xf numFmtId="0" fontId="0" fillId="0" borderId="29" xfId="0" applyBorder="1" applyAlignment="1">
      <alignment horizontal="right" vertical="center" wrapText="1"/>
    </xf>
    <xf numFmtId="0" fontId="0" fillId="0" borderId="24" xfId="0" applyBorder="1" applyAlignment="1">
      <alignment horizontal="right" vertical="center" wrapText="1"/>
    </xf>
    <xf numFmtId="0" fontId="14" fillId="10" borderId="0" xfId="0" applyFont="1" applyFill="1" applyAlignment="1">
      <alignment horizontal="right" vertical="center" wrapText="1"/>
    </xf>
    <xf numFmtId="3" fontId="0" fillId="2" borderId="57" xfId="0" applyNumberFormat="1" applyFill="1" applyBorder="1" applyAlignment="1">
      <alignment vertical="top" wrapText="1"/>
    </xf>
    <xf numFmtId="164" fontId="0" fillId="10" borderId="0" xfId="0" applyNumberFormat="1" applyFill="1" applyAlignment="1">
      <alignment horizontal="center" vertical="center"/>
    </xf>
    <xf numFmtId="3" fontId="0" fillId="2" borderId="18" xfId="0" applyNumberFormat="1" applyFill="1" applyBorder="1" applyAlignment="1">
      <alignment vertical="top" wrapText="1"/>
    </xf>
    <xf numFmtId="3" fontId="0" fillId="2" borderId="59" xfId="0" applyNumberFormat="1" applyFill="1" applyBorder="1" applyAlignment="1">
      <alignment vertical="top" wrapText="1"/>
    </xf>
    <xf numFmtId="0" fontId="20" fillId="0" borderId="0" xfId="0" applyFont="1" applyAlignment="1">
      <alignment vertical="center" wrapText="1"/>
    </xf>
    <xf numFmtId="3" fontId="0" fillId="2" borderId="11" xfId="0" applyNumberFormat="1" applyFill="1" applyBorder="1" applyAlignment="1">
      <alignment vertical="center" wrapText="1"/>
    </xf>
    <xf numFmtId="3" fontId="8" fillId="2" borderId="11" xfId="0" applyNumberFormat="1" applyFont="1" applyFill="1" applyBorder="1" applyAlignment="1">
      <alignment vertical="center" wrapText="1"/>
    </xf>
    <xf numFmtId="3" fontId="0" fillId="2" borderId="16" xfId="0" applyNumberFormat="1" applyFill="1" applyBorder="1" applyAlignment="1">
      <alignment vertical="center" wrapText="1"/>
    </xf>
    <xf numFmtId="3" fontId="0" fillId="2" borderId="28" xfId="0" applyNumberFormat="1" applyFill="1" applyBorder="1" applyAlignment="1">
      <alignment vertical="center" wrapText="1"/>
    </xf>
    <xf numFmtId="0" fontId="20" fillId="10" borderId="0" xfId="0" applyFont="1" applyFill="1" applyAlignment="1">
      <alignment vertical="center" wrapText="1"/>
    </xf>
    <xf numFmtId="3" fontId="0" fillId="16" borderId="52" xfId="0" applyNumberFormat="1" applyFill="1" applyBorder="1" applyAlignment="1">
      <alignment vertical="center" wrapText="1"/>
    </xf>
    <xf numFmtId="0" fontId="29" fillId="5" borderId="34" xfId="0" applyFont="1" applyFill="1" applyBorder="1" applyAlignment="1">
      <alignment vertical="top"/>
    </xf>
    <xf numFmtId="0" fontId="8" fillId="10" borderId="0" xfId="0" quotePrefix="1" applyFont="1" applyFill="1"/>
    <xf numFmtId="0" fontId="0" fillId="16" borderId="34" xfId="0" applyFill="1" applyBorder="1"/>
    <xf numFmtId="0" fontId="0" fillId="10" borderId="0" xfId="0" applyFill="1" applyProtection="1">
      <protection locked="0"/>
    </xf>
    <xf numFmtId="0" fontId="32" fillId="10" borderId="0" xfId="0" applyFont="1" applyFill="1" applyAlignment="1">
      <alignment horizontal="left" vertical="center"/>
    </xf>
    <xf numFmtId="0" fontId="14" fillId="0" borderId="1"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51"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40" xfId="0" applyFont="1" applyBorder="1" applyAlignment="1">
      <alignment horizontal="center" vertical="center"/>
    </xf>
    <xf numFmtId="0" fontId="8" fillId="0" borderId="31" xfId="0" applyFont="1" applyBorder="1" applyAlignment="1">
      <alignment wrapText="1"/>
    </xf>
    <xf numFmtId="0" fontId="15" fillId="0" borderId="61" xfId="0" applyFont="1" applyBorder="1" applyAlignment="1">
      <alignment horizontal="center" wrapText="1"/>
    </xf>
    <xf numFmtId="0" fontId="64" fillId="10" borderId="10" xfId="0" applyFont="1" applyFill="1" applyBorder="1" applyAlignment="1">
      <alignment horizontal="center" wrapText="1"/>
    </xf>
    <xf numFmtId="0" fontId="16" fillId="0" borderId="10" xfId="0" applyFont="1" applyBorder="1" applyAlignment="1">
      <alignment horizontal="center" wrapText="1"/>
    </xf>
    <xf numFmtId="0" fontId="15" fillId="0" borderId="66" xfId="0" applyFont="1" applyBorder="1" applyAlignment="1">
      <alignment horizontal="center" wrapText="1"/>
    </xf>
    <xf numFmtId="0" fontId="0" fillId="0" borderId="36" xfId="0" applyBorder="1" applyAlignment="1">
      <alignment horizontal="right" vertical="center" wrapText="1"/>
    </xf>
    <xf numFmtId="0" fontId="0" fillId="0" borderId="67" xfId="0" applyBorder="1" applyAlignment="1">
      <alignment horizontal="right" vertical="center" wrapText="1"/>
    </xf>
    <xf numFmtId="3" fontId="0" fillId="2" borderId="57" xfId="0" applyNumberFormat="1" applyFill="1" applyBorder="1" applyAlignment="1">
      <alignment vertical="center" wrapText="1"/>
    </xf>
    <xf numFmtId="3" fontId="0" fillId="2" borderId="18" xfId="0" applyNumberFormat="1" applyFill="1" applyBorder="1" applyAlignment="1">
      <alignment vertical="center" wrapText="1"/>
    </xf>
    <xf numFmtId="3" fontId="0" fillId="2" borderId="59" xfId="0" applyNumberFormat="1" applyFill="1" applyBorder="1" applyAlignment="1">
      <alignment vertical="center" wrapText="1"/>
    </xf>
    <xf numFmtId="3" fontId="0" fillId="2" borderId="29" xfId="0" applyNumberFormat="1" applyFill="1" applyBorder="1" applyAlignment="1">
      <alignment vertical="center" wrapText="1"/>
    </xf>
    <xf numFmtId="3" fontId="0" fillId="2" borderId="34" xfId="0" applyNumberFormat="1" applyFill="1" applyBorder="1" applyAlignment="1">
      <alignment vertical="center" wrapText="1"/>
    </xf>
    <xf numFmtId="3" fontId="0" fillId="4" borderId="52" xfId="0" applyNumberFormat="1" applyFill="1" applyBorder="1" applyAlignment="1">
      <alignment vertical="center" wrapText="1"/>
    </xf>
    <xf numFmtId="3" fontId="0" fillId="10" borderId="0" xfId="0" applyNumberFormat="1" applyFill="1" applyAlignment="1">
      <alignment vertical="center"/>
    </xf>
    <xf numFmtId="0" fontId="8" fillId="16" borderId="0" xfId="0" applyFont="1" applyFill="1" applyAlignment="1">
      <alignment horizontal="right" vertical="top"/>
    </xf>
    <xf numFmtId="0" fontId="8" fillId="16" borderId="19" xfId="0" applyFont="1" applyFill="1" applyBorder="1" applyAlignment="1">
      <alignment horizontal="left" vertical="top"/>
    </xf>
    <xf numFmtId="0" fontId="0" fillId="10" borderId="0" xfId="0" applyFill="1" applyAlignment="1">
      <alignment horizontal="right" vertical="top" wrapText="1"/>
    </xf>
    <xf numFmtId="0" fontId="8" fillId="0" borderId="0" xfId="0" applyFont="1" applyAlignment="1">
      <alignment horizontal="right" vertical="top"/>
    </xf>
    <xf numFmtId="0" fontId="19" fillId="0" borderId="0" xfId="0" applyFont="1" applyAlignment="1">
      <alignment wrapText="1"/>
    </xf>
    <xf numFmtId="0" fontId="54" fillId="10" borderId="0" xfId="0" applyFont="1" applyFill="1" applyAlignment="1">
      <alignment horizontal="left" vertical="center"/>
    </xf>
    <xf numFmtId="0" fontId="8" fillId="10" borderId="0" xfId="0" applyFont="1" applyFill="1" applyAlignment="1">
      <alignment horizontal="left" vertical="center" wrapText="1"/>
    </xf>
    <xf numFmtId="0" fontId="0" fillId="0" borderId="0" xfId="0" applyProtection="1">
      <protection locked="0"/>
    </xf>
    <xf numFmtId="0" fontId="14" fillId="0" borderId="32" xfId="0" applyFont="1" applyBorder="1" applyAlignment="1">
      <alignment horizontal="left" vertical="center" wrapText="1"/>
    </xf>
    <xf numFmtId="0" fontId="16" fillId="0" borderId="0" xfId="0" applyFont="1" applyAlignment="1">
      <alignment horizontal="center" wrapText="1"/>
    </xf>
    <xf numFmtId="0" fontId="15" fillId="0" borderId="37" xfId="0" applyFont="1" applyBorder="1" applyAlignment="1">
      <alignment horizontal="center" wrapText="1"/>
    </xf>
    <xf numFmtId="0" fontId="15" fillId="0" borderId="60" xfId="0" applyFont="1" applyBorder="1" applyAlignment="1">
      <alignment horizontal="center" wrapText="1"/>
    </xf>
    <xf numFmtId="3" fontId="0" fillId="2" borderId="51" xfId="0" applyNumberFormat="1" applyFill="1" applyBorder="1" applyAlignment="1">
      <alignment vertical="center" wrapText="1"/>
    </xf>
    <xf numFmtId="3" fontId="0" fillId="2" borderId="38" xfId="0" applyNumberFormat="1" applyFill="1" applyBorder="1" applyAlignment="1">
      <alignment vertical="center" wrapText="1"/>
    </xf>
    <xf numFmtId="0" fontId="18" fillId="0" borderId="35" xfId="0" applyFont="1" applyBorder="1" applyAlignment="1">
      <alignment horizontal="center" vertical="center" wrapText="1"/>
    </xf>
    <xf numFmtId="3" fontId="0" fillId="2" borderId="27" xfId="0" applyNumberFormat="1" applyFill="1" applyBorder="1" applyAlignment="1">
      <alignment vertical="center" wrapText="1"/>
    </xf>
    <xf numFmtId="3" fontId="0" fillId="2" borderId="69" xfId="0" applyNumberFormat="1" applyFill="1" applyBorder="1" applyAlignment="1">
      <alignment vertical="center" wrapText="1"/>
    </xf>
    <xf numFmtId="0" fontId="8" fillId="10" borderId="0" xfId="0" applyFont="1" applyFill="1" applyAlignment="1">
      <alignment horizontal="right" vertical="top"/>
    </xf>
    <xf numFmtId="0" fontId="8" fillId="10" borderId="0" xfId="0" applyFont="1" applyFill="1" applyAlignment="1">
      <alignment vertical="center"/>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14" fillId="0" borderId="78" xfId="0" applyFont="1" applyBorder="1" applyAlignment="1">
      <alignment horizontal="center" vertical="center"/>
    </xf>
    <xf numFmtId="0" fontId="0" fillId="10" borderId="0" xfId="0" applyFill="1" applyAlignment="1">
      <alignment horizontal="center" vertical="center"/>
    </xf>
    <xf numFmtId="0" fontId="15" fillId="0" borderId="14" xfId="0" applyFont="1" applyBorder="1" applyAlignment="1">
      <alignment horizontal="center" wrapText="1"/>
    </xf>
    <xf numFmtId="0" fontId="15" fillId="0" borderId="47" xfId="0" applyFont="1" applyBorder="1" applyAlignment="1">
      <alignment horizontal="center" wrapText="1"/>
    </xf>
    <xf numFmtId="3" fontId="0" fillId="2" borderId="24" xfId="0" applyNumberFormat="1" applyFill="1" applyBorder="1" applyAlignment="1">
      <alignment vertical="center" wrapText="1"/>
    </xf>
    <xf numFmtId="3" fontId="0" fillId="2" borderId="53" xfId="0" applyNumberFormat="1" applyFill="1" applyBorder="1" applyAlignment="1">
      <alignment vertical="center" wrapText="1"/>
    </xf>
    <xf numFmtId="3" fontId="0" fillId="2" borderId="68" xfId="0" applyNumberFormat="1" applyFill="1" applyBorder="1" applyAlignment="1">
      <alignment vertical="center"/>
    </xf>
    <xf numFmtId="3" fontId="0" fillId="2" borderId="78" xfId="0" applyNumberFormat="1" applyFill="1" applyBorder="1" applyAlignment="1">
      <alignment vertical="center" wrapText="1"/>
    </xf>
    <xf numFmtId="3" fontId="8" fillId="2" borderId="34" xfId="0" applyNumberFormat="1" applyFont="1" applyFill="1" applyBorder="1" applyAlignment="1">
      <alignment vertical="center" wrapText="1"/>
    </xf>
    <xf numFmtId="0" fontId="0" fillId="10" borderId="0" xfId="0" applyFill="1" applyAlignment="1">
      <alignment vertical="top" wrapText="1"/>
    </xf>
    <xf numFmtId="0" fontId="20" fillId="10" borderId="0" xfId="0" applyFont="1" applyFill="1" applyAlignment="1">
      <alignment vertical="top" wrapText="1"/>
    </xf>
    <xf numFmtId="3" fontId="0" fillId="4" borderId="52" xfId="0" applyNumberFormat="1" applyFill="1" applyBorder="1" applyAlignment="1">
      <alignment vertical="top" wrapText="1"/>
    </xf>
    <xf numFmtId="0" fontId="0" fillId="10" borderId="0" xfId="0" applyFill="1" applyAlignment="1">
      <alignment wrapText="1"/>
    </xf>
    <xf numFmtId="0" fontId="21" fillId="5" borderId="34" xfId="0" applyFont="1" applyFill="1" applyBorder="1" applyAlignment="1">
      <alignment vertical="top"/>
    </xf>
    <xf numFmtId="0" fontId="15" fillId="0" borderId="14"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21" fillId="10" borderId="0" xfId="0" applyFont="1" applyFill="1" applyAlignment="1">
      <alignment vertical="top" wrapText="1"/>
    </xf>
    <xf numFmtId="0" fontId="55" fillId="4" borderId="34" xfId="0" applyFont="1" applyFill="1" applyBorder="1"/>
    <xf numFmtId="3" fontId="0" fillId="5" borderId="11" xfId="0" applyNumberFormat="1" applyFill="1" applyBorder="1" applyAlignment="1">
      <alignment vertical="top" wrapText="1"/>
    </xf>
    <xf numFmtId="3" fontId="0" fillId="2" borderId="29" xfId="0" applyNumberFormat="1" applyFill="1" applyBorder="1" applyAlignment="1">
      <alignment vertical="top" wrapText="1"/>
    </xf>
    <xf numFmtId="3" fontId="0" fillId="2" borderId="69" xfId="0" applyNumberFormat="1" applyFill="1" applyBorder="1" applyAlignment="1">
      <alignment vertical="top" wrapText="1"/>
    </xf>
    <xf numFmtId="3" fontId="0" fillId="2" borderId="24" xfId="0" applyNumberFormat="1" applyFill="1" applyBorder="1" applyAlignment="1">
      <alignment vertical="top" wrapText="1"/>
    </xf>
    <xf numFmtId="3" fontId="0" fillId="2" borderId="28" xfId="0" applyNumberFormat="1" applyFill="1" applyBorder="1" applyAlignment="1">
      <alignment vertical="top" wrapText="1"/>
    </xf>
    <xf numFmtId="3" fontId="0" fillId="2" borderId="11" xfId="0" applyNumberFormat="1" applyFill="1" applyBorder="1" applyAlignment="1">
      <alignment vertical="top" wrapText="1"/>
    </xf>
    <xf numFmtId="3" fontId="0" fillId="2" borderId="53" xfId="0" applyNumberFormat="1" applyFill="1" applyBorder="1" applyAlignment="1">
      <alignment vertical="top" wrapText="1"/>
    </xf>
    <xf numFmtId="3" fontId="0" fillId="4" borderId="54" xfId="0" applyNumberFormat="1" applyFill="1" applyBorder="1" applyAlignment="1">
      <alignment vertical="top" wrapText="1"/>
    </xf>
    <xf numFmtId="0" fontId="21" fillId="0" borderId="0" xfId="0" applyFont="1" applyAlignment="1">
      <alignment vertical="top" wrapText="1"/>
    </xf>
    <xf numFmtId="0" fontId="31" fillId="10" borderId="0" xfId="0" applyFont="1" applyFill="1" applyAlignment="1">
      <alignment horizontal="center" vertical="center" wrapText="1"/>
    </xf>
    <xf numFmtId="0" fontId="47" fillId="10" borderId="0" xfId="0" applyFont="1" applyFill="1" applyAlignment="1">
      <alignment horizontal="center" vertical="center" wrapText="1"/>
    </xf>
    <xf numFmtId="0" fontId="57" fillId="10" borderId="0" xfId="0" applyFont="1" applyFill="1" applyAlignment="1">
      <alignment horizontal="center"/>
    </xf>
    <xf numFmtId="0" fontId="14" fillId="10" borderId="0" xfId="0" applyFont="1" applyFill="1" applyAlignment="1">
      <alignment horizontal="center"/>
    </xf>
    <xf numFmtId="0" fontId="48" fillId="10" borderId="48" xfId="0" applyFont="1" applyFill="1" applyBorder="1" applyAlignment="1">
      <alignment vertical="top" wrapText="1"/>
    </xf>
    <xf numFmtId="0" fontId="40" fillId="10" borderId="0" xfId="0" applyFont="1" applyFill="1" applyAlignment="1">
      <alignment horizontal="center" wrapText="1"/>
    </xf>
    <xf numFmtId="0" fontId="56" fillId="0" borderId="48" xfId="0" applyFont="1" applyBorder="1" applyAlignment="1">
      <alignment horizontal="right" wrapText="1"/>
    </xf>
    <xf numFmtId="0" fontId="56" fillId="0" borderId="10" xfId="0" applyFont="1" applyBorder="1" applyAlignment="1">
      <alignment horizontal="right" wrapText="1"/>
    </xf>
    <xf numFmtId="0" fontId="13" fillId="10" borderId="0" xfId="0" applyFont="1" applyFill="1" applyAlignment="1">
      <alignment horizontal="right" vertical="center"/>
    </xf>
    <xf numFmtId="0" fontId="43" fillId="10" borderId="0" xfId="0" applyFont="1" applyFill="1"/>
    <xf numFmtId="0" fontId="21" fillId="10" borderId="0" xfId="0" applyFont="1" applyFill="1" applyAlignment="1">
      <alignment vertical="center"/>
    </xf>
    <xf numFmtId="0" fontId="21" fillId="10" borderId="0" xfId="0" applyFont="1" applyFill="1" applyAlignment="1">
      <alignment horizontal="left" vertical="center" wrapText="1"/>
    </xf>
    <xf numFmtId="0" fontId="46" fillId="0" borderId="1" xfId="0" applyFont="1" applyBorder="1" applyAlignment="1" applyProtection="1">
      <alignment horizontal="center" vertical="center" wrapText="1"/>
      <protection locked="0"/>
    </xf>
    <xf numFmtId="0" fontId="46" fillId="0" borderId="8" xfId="0" applyFont="1" applyBorder="1" applyAlignment="1" applyProtection="1">
      <alignment horizontal="center" vertical="center" wrapText="1"/>
      <protection locked="0"/>
    </xf>
    <xf numFmtId="0" fontId="0" fillId="10" borderId="0" xfId="0" applyFill="1" applyAlignment="1" applyProtection="1">
      <alignment vertical="center"/>
      <protection locked="0"/>
    </xf>
    <xf numFmtId="0" fontId="0" fillId="0" borderId="0" xfId="0" applyAlignment="1" applyProtection="1">
      <alignment vertical="center"/>
      <protection locked="0"/>
    </xf>
    <xf numFmtId="0" fontId="22" fillId="10" borderId="0" xfId="3" applyFont="1" applyFill="1" applyAlignment="1">
      <alignment horizontal="center" wrapText="1"/>
    </xf>
    <xf numFmtId="0" fontId="7" fillId="0" borderId="0" xfId="3" applyFont="1" applyAlignment="1">
      <alignment vertical="center"/>
    </xf>
    <xf numFmtId="0" fontId="7" fillId="10" borderId="0" xfId="3" applyFont="1" applyFill="1" applyAlignment="1">
      <alignment horizontal="center"/>
    </xf>
    <xf numFmtId="0" fontId="26" fillId="10" borderId="0" xfId="3" applyFont="1" applyFill="1"/>
    <xf numFmtId="0" fontId="26" fillId="10" borderId="0" xfId="3" applyFont="1" applyFill="1" applyAlignment="1">
      <alignment horizontal="center" vertical="center" wrapText="1"/>
    </xf>
    <xf numFmtId="37" fontId="23" fillId="18" borderId="33" xfId="1" applyNumberFormat="1" applyFont="1" applyFill="1" applyBorder="1" applyAlignment="1">
      <alignment horizontal="right"/>
    </xf>
    <xf numFmtId="37" fontId="23" fillId="18" borderId="64" xfId="1" applyNumberFormat="1" applyFont="1" applyFill="1" applyBorder="1" applyAlignment="1">
      <alignment horizontal="right"/>
    </xf>
    <xf numFmtId="37" fontId="23" fillId="18" borderId="62" xfId="1" applyNumberFormat="1" applyFont="1" applyFill="1" applyBorder="1" applyAlignment="1">
      <alignment horizontal="right"/>
    </xf>
    <xf numFmtId="0" fontId="41" fillId="10" borderId="0" xfId="3" applyFont="1" applyFill="1" applyAlignment="1">
      <alignment horizontal="center"/>
    </xf>
    <xf numFmtId="3" fontId="41" fillId="10" borderId="0" xfId="3" applyNumberFormat="1" applyFont="1" applyFill="1" applyAlignment="1">
      <alignment horizontal="center"/>
    </xf>
    <xf numFmtId="0" fontId="23" fillId="0" borderId="24" xfId="3" applyFont="1" applyBorder="1" applyAlignment="1">
      <alignment horizontal="center"/>
    </xf>
    <xf numFmtId="164" fontId="41" fillId="10" borderId="0" xfId="1" applyNumberFormat="1" applyFont="1" applyFill="1"/>
    <xf numFmtId="165" fontId="41" fillId="10" borderId="0" xfId="3" applyNumberFormat="1" applyFont="1" applyFill="1" applyAlignment="1">
      <alignment horizontal="center" vertical="center"/>
    </xf>
    <xf numFmtId="0" fontId="68" fillId="10" borderId="0" xfId="3" applyFont="1" applyFill="1" applyProtection="1">
      <protection locked="0"/>
    </xf>
    <xf numFmtId="0" fontId="36" fillId="10" borderId="0" xfId="3" applyFont="1" applyFill="1" applyAlignment="1" applyProtection="1">
      <alignment horizontal="center" vertical="center" wrapText="1"/>
      <protection locked="0"/>
    </xf>
    <xf numFmtId="0" fontId="22" fillId="10" borderId="0" xfId="3" applyFont="1" applyFill="1" applyProtection="1">
      <protection locked="0"/>
    </xf>
    <xf numFmtId="0" fontId="30" fillId="10" borderId="0" xfId="3" applyFont="1" applyFill="1" applyAlignment="1" applyProtection="1">
      <alignment vertical="top" wrapText="1"/>
      <protection locked="0"/>
    </xf>
    <xf numFmtId="0" fontId="27" fillId="10" borderId="0" xfId="3" applyFont="1" applyFill="1" applyAlignment="1" applyProtection="1">
      <alignment vertical="top" wrapText="1"/>
      <protection locked="0"/>
    </xf>
    <xf numFmtId="0" fontId="22" fillId="0" borderId="0" xfId="3" applyFont="1" applyProtection="1">
      <protection locked="0"/>
    </xf>
    <xf numFmtId="0" fontId="52" fillId="10" borderId="0" xfId="0" applyFont="1" applyFill="1" applyAlignment="1">
      <alignment horizontal="left" vertical="center" wrapText="1"/>
    </xf>
    <xf numFmtId="49" fontId="0" fillId="0" borderId="0" xfId="0" applyNumberFormat="1" applyAlignment="1" applyProtection="1">
      <alignment vertical="center"/>
      <protection locked="0"/>
    </xf>
    <xf numFmtId="49" fontId="44" fillId="10" borderId="0" xfId="0" applyNumberFormat="1" applyFont="1" applyFill="1" applyAlignment="1" applyProtection="1">
      <alignment horizontal="center" vertical="center"/>
      <protection locked="0"/>
    </xf>
    <xf numFmtId="49" fontId="81" fillId="10" borderId="0" xfId="0" applyNumberFormat="1" applyFont="1" applyFill="1" applyAlignment="1" applyProtection="1">
      <alignment horizontal="left" vertical="center"/>
      <protection locked="0"/>
    </xf>
    <xf numFmtId="49" fontId="67" fillId="10" borderId="0" xfId="0" applyNumberFormat="1" applyFont="1" applyFill="1" applyAlignment="1" applyProtection="1">
      <alignment vertical="center"/>
      <protection locked="0"/>
    </xf>
    <xf numFmtId="49" fontId="67" fillId="0" borderId="0" xfId="0" applyNumberFormat="1" applyFont="1" applyAlignment="1" applyProtection="1">
      <alignment vertical="center"/>
      <protection locked="0"/>
    </xf>
    <xf numFmtId="49" fontId="80" fillId="10" borderId="0" xfId="0" applyNumberFormat="1" applyFont="1" applyFill="1" applyAlignment="1" applyProtection="1">
      <alignment horizontal="center" vertical="center"/>
      <protection locked="0"/>
    </xf>
    <xf numFmtId="49" fontId="13" fillId="10" borderId="0" xfId="0" applyNumberFormat="1" applyFont="1" applyFill="1" applyAlignment="1" applyProtection="1">
      <alignment horizontal="left" vertical="center"/>
      <protection locked="0"/>
    </xf>
    <xf numFmtId="49" fontId="0" fillId="10" borderId="18" xfId="0" applyNumberFormat="1" applyFill="1" applyBorder="1" applyAlignment="1" applyProtection="1">
      <alignment vertical="center"/>
      <protection locked="0"/>
    </xf>
    <xf numFmtId="49" fontId="0" fillId="10" borderId="64" xfId="0" applyNumberFormat="1" applyFill="1" applyBorder="1" applyAlignment="1" applyProtection="1">
      <alignment vertical="center"/>
      <protection locked="0"/>
    </xf>
    <xf numFmtId="49" fontId="0" fillId="10" borderId="5" xfId="0" applyNumberFormat="1" applyFill="1" applyBorder="1" applyAlignment="1" applyProtection="1">
      <alignment vertical="center"/>
      <protection locked="0"/>
    </xf>
    <xf numFmtId="49" fontId="33" fillId="10" borderId="36" xfId="0" applyNumberFormat="1" applyFont="1" applyFill="1" applyBorder="1" applyAlignment="1" applyProtection="1">
      <alignment vertical="center"/>
      <protection locked="0"/>
    </xf>
    <xf numFmtId="49" fontId="33" fillId="10" borderId="43" xfId="0" applyNumberFormat="1" applyFont="1" applyFill="1" applyBorder="1" applyAlignment="1" applyProtection="1">
      <alignment vertical="center"/>
      <protection locked="0"/>
    </xf>
    <xf numFmtId="49" fontId="33" fillId="10" borderId="44" xfId="0" applyNumberFormat="1" applyFont="1" applyFill="1" applyBorder="1" applyAlignment="1" applyProtection="1">
      <alignment vertical="center"/>
      <protection locked="0"/>
    </xf>
    <xf numFmtId="49" fontId="0" fillId="10" borderId="57" xfId="0" applyNumberFormat="1" applyFill="1" applyBorder="1" applyAlignment="1" applyProtection="1">
      <alignment vertical="center"/>
      <protection locked="0"/>
    </xf>
    <xf numFmtId="49" fontId="0" fillId="10" borderId="33" xfId="0" applyNumberFormat="1" applyFill="1" applyBorder="1" applyAlignment="1" applyProtection="1">
      <alignment vertical="center"/>
      <protection locked="0"/>
    </xf>
    <xf numFmtId="49" fontId="0" fillId="10" borderId="2" xfId="0" applyNumberFormat="1" applyFill="1" applyBorder="1" applyAlignment="1" applyProtection="1">
      <alignment vertical="center"/>
      <protection locked="0"/>
    </xf>
    <xf numFmtId="49" fontId="54" fillId="10" borderId="0" xfId="0" applyNumberFormat="1" applyFont="1" applyFill="1" applyAlignment="1" applyProtection="1">
      <alignment horizontal="right" vertical="center"/>
      <protection locked="0"/>
    </xf>
    <xf numFmtId="49" fontId="58" fillId="10" borderId="18" xfId="2" applyNumberFormat="1" applyFill="1" applyBorder="1" applyAlignment="1">
      <alignment vertical="center"/>
      <protection locked="0"/>
    </xf>
    <xf numFmtId="49" fontId="0" fillId="10" borderId="58" xfId="0" applyNumberFormat="1" applyFill="1" applyBorder="1" applyAlignment="1" applyProtection="1">
      <alignment vertical="center"/>
      <protection locked="0"/>
    </xf>
    <xf numFmtId="49" fontId="33" fillId="10" borderId="36" xfId="0" applyNumberFormat="1" applyFont="1" applyFill="1" applyBorder="1" applyAlignment="1" applyProtection="1">
      <alignment horizontal="left" vertical="center"/>
      <protection locked="0"/>
    </xf>
    <xf numFmtId="49" fontId="33" fillId="10" borderId="43" xfId="0" applyNumberFormat="1" applyFont="1" applyFill="1" applyBorder="1" applyAlignment="1" applyProtection="1">
      <alignment horizontal="left" vertical="center"/>
      <protection locked="0"/>
    </xf>
    <xf numFmtId="49" fontId="33" fillId="10" borderId="44" xfId="0" applyNumberFormat="1" applyFont="1" applyFill="1" applyBorder="1" applyAlignment="1" applyProtection="1">
      <alignment horizontal="left" vertical="center"/>
      <protection locked="0"/>
    </xf>
    <xf numFmtId="49" fontId="8" fillId="10" borderId="57" xfId="0" applyNumberFormat="1" applyFont="1" applyFill="1" applyBorder="1" applyAlignment="1" applyProtection="1">
      <alignment horizontal="left" vertical="center"/>
      <protection locked="0"/>
    </xf>
    <xf numFmtId="49" fontId="0" fillId="10" borderId="33" xfId="0" applyNumberFormat="1" applyFill="1" applyBorder="1" applyAlignment="1" applyProtection="1">
      <alignment horizontal="left" vertical="center"/>
      <protection locked="0"/>
    </xf>
    <xf numFmtId="49" fontId="0" fillId="10" borderId="2" xfId="0" applyNumberFormat="1" applyFill="1" applyBorder="1" applyAlignment="1" applyProtection="1">
      <alignment horizontal="left" vertical="center"/>
      <protection locked="0"/>
    </xf>
    <xf numFmtId="49" fontId="0" fillId="10" borderId="0" xfId="0" applyNumberFormat="1" applyFill="1" applyProtection="1">
      <protection locked="0"/>
    </xf>
    <xf numFmtId="49" fontId="0" fillId="0" borderId="0" xfId="0" applyNumberFormat="1" applyProtection="1">
      <protection locked="0"/>
    </xf>
    <xf numFmtId="3" fontId="0" fillId="7" borderId="46" xfId="0" applyNumberFormat="1" applyFill="1" applyBorder="1" applyAlignment="1">
      <alignment horizontal="center" vertical="center"/>
    </xf>
    <xf numFmtId="3" fontId="0" fillId="7" borderId="0" xfId="0" applyNumberFormat="1" applyFill="1" applyAlignment="1">
      <alignment horizontal="center" vertical="center"/>
    </xf>
    <xf numFmtId="3" fontId="0" fillId="7" borderId="49" xfId="0" applyNumberFormat="1" applyFill="1" applyBorder="1" applyAlignment="1">
      <alignment horizontal="center" vertical="center"/>
    </xf>
    <xf numFmtId="3" fontId="0" fillId="7" borderId="76" xfId="0" applyNumberFormat="1" applyFill="1" applyBorder="1" applyAlignment="1">
      <alignment horizontal="center" vertical="center"/>
    </xf>
    <xf numFmtId="3" fontId="0" fillId="7" borderId="77" xfId="0" applyNumberFormat="1" applyFill="1" applyBorder="1" applyAlignment="1">
      <alignment horizontal="center" vertical="center"/>
    </xf>
    <xf numFmtId="3" fontId="0" fillId="7" borderId="69" xfId="0" applyNumberFormat="1" applyFill="1" applyBorder="1" applyAlignment="1">
      <alignment horizontal="center" vertical="center"/>
    </xf>
    <xf numFmtId="3" fontId="0" fillId="7" borderId="9" xfId="0" applyNumberFormat="1" applyFill="1" applyBorder="1" applyAlignment="1">
      <alignment horizontal="center" vertical="center"/>
    </xf>
    <xf numFmtId="3" fontId="0" fillId="7" borderId="10" xfId="0" applyNumberFormat="1" applyFill="1" applyBorder="1" applyAlignment="1">
      <alignment horizontal="center" vertical="center"/>
    </xf>
    <xf numFmtId="3" fontId="0" fillId="7" borderId="11" xfId="0" applyNumberFormat="1" applyFill="1" applyBorder="1" applyAlignment="1">
      <alignment horizontal="center" vertical="center"/>
    </xf>
    <xf numFmtId="3" fontId="50" fillId="10" borderId="0" xfId="0" applyNumberFormat="1" applyFont="1" applyFill="1" applyAlignment="1" applyProtection="1">
      <alignment horizontal="right"/>
      <protection locked="0"/>
    </xf>
    <xf numFmtId="3" fontId="48" fillId="10" borderId="0" xfId="0" applyNumberFormat="1" applyFont="1" applyFill="1" applyAlignment="1">
      <alignment vertical="center" shrinkToFit="1"/>
    </xf>
    <xf numFmtId="0" fontId="50" fillId="0" borderId="32" xfId="0" applyFont="1" applyBorder="1" applyAlignment="1" applyProtection="1">
      <alignment horizontal="center" vertical="top" wrapText="1"/>
      <protection locked="0"/>
    </xf>
    <xf numFmtId="0" fontId="50" fillId="0" borderId="4" xfId="0" applyFont="1" applyBorder="1" applyAlignment="1" applyProtection="1">
      <alignment horizontal="center" vertical="top" wrapText="1"/>
      <protection locked="0"/>
    </xf>
    <xf numFmtId="0" fontId="50" fillId="0" borderId="35" xfId="0" applyFont="1" applyBorder="1" applyAlignment="1" applyProtection="1">
      <alignment horizontal="center" vertical="top" wrapText="1"/>
      <protection locked="0"/>
    </xf>
    <xf numFmtId="0" fontId="93" fillId="0" borderId="1" xfId="0" applyFont="1" applyBorder="1" applyAlignment="1" applyProtection="1">
      <alignment wrapText="1"/>
      <protection locked="0"/>
    </xf>
    <xf numFmtId="0" fontId="93" fillId="0" borderId="51" xfId="0" applyFont="1" applyBorder="1" applyAlignment="1" applyProtection="1">
      <alignment wrapText="1"/>
      <protection locked="0"/>
    </xf>
    <xf numFmtId="0" fontId="93" fillId="0" borderId="8" xfId="0" applyFont="1" applyBorder="1" applyAlignment="1" applyProtection="1">
      <alignment wrapText="1"/>
      <protection locked="0"/>
    </xf>
    <xf numFmtId="0" fontId="93" fillId="0" borderId="38" xfId="0" applyFont="1" applyBorder="1" applyAlignment="1" applyProtection="1">
      <alignment wrapText="1"/>
      <protection locked="0"/>
    </xf>
    <xf numFmtId="0" fontId="93" fillId="0" borderId="26" xfId="0" applyFont="1" applyBorder="1" applyAlignment="1" applyProtection="1">
      <alignment wrapText="1"/>
      <protection locked="0"/>
    </xf>
    <xf numFmtId="0" fontId="93" fillId="0" borderId="27" xfId="0" applyFont="1" applyBorder="1" applyAlignment="1" applyProtection="1">
      <alignment wrapText="1"/>
      <protection locked="0"/>
    </xf>
    <xf numFmtId="0" fontId="93" fillId="0" borderId="54" xfId="0" applyFont="1" applyBorder="1" applyAlignment="1" applyProtection="1">
      <alignment horizontal="left" wrapText="1"/>
      <protection locked="0"/>
    </xf>
    <xf numFmtId="0" fontId="40" fillId="10" borderId="9" xfId="0" applyFont="1" applyFill="1" applyBorder="1" applyAlignment="1">
      <alignment horizontal="center" vertical="center" wrapText="1"/>
    </xf>
    <xf numFmtId="0" fontId="40" fillId="10" borderId="0" xfId="0" applyFont="1" applyFill="1" applyAlignment="1">
      <alignment horizontal="center" vertical="center" wrapText="1"/>
    </xf>
    <xf numFmtId="0" fontId="93" fillId="10" borderId="0" xfId="0" applyFont="1" applyFill="1" applyAlignment="1" applyProtection="1">
      <alignment wrapText="1"/>
      <protection locked="0"/>
    </xf>
    <xf numFmtId="0" fontId="93" fillId="0" borderId="58" xfId="0" applyFont="1" applyBorder="1" applyAlignment="1" applyProtection="1">
      <alignment horizontal="left" wrapText="1"/>
      <protection locked="0"/>
    </xf>
    <xf numFmtId="0" fontId="93" fillId="0" borderId="42" xfId="0" applyFont="1" applyBorder="1" applyAlignment="1" applyProtection="1">
      <alignment horizontal="left" wrapText="1"/>
      <protection locked="0"/>
    </xf>
    <xf numFmtId="3" fontId="0" fillId="2" borderId="58" xfId="0" applyNumberFormat="1" applyFill="1" applyBorder="1" applyAlignment="1">
      <alignment vertical="center" wrapText="1"/>
    </xf>
    <xf numFmtId="3" fontId="8" fillId="9" borderId="11" xfId="0" applyNumberFormat="1" applyFont="1" applyFill="1" applyBorder="1" applyAlignment="1">
      <alignment vertical="center"/>
    </xf>
    <xf numFmtId="3" fontId="0" fillId="2" borderId="42" xfId="0" applyNumberFormat="1" applyFill="1" applyBorder="1" applyAlignment="1">
      <alignment vertical="center" wrapText="1"/>
    </xf>
    <xf numFmtId="0" fontId="21" fillId="10" borderId="0" xfId="0" applyFont="1" applyFill="1" applyAlignment="1">
      <alignment wrapText="1"/>
    </xf>
    <xf numFmtId="0" fontId="21" fillId="10" borderId="0" xfId="2" applyFont="1" applyFill="1" applyAlignment="1" applyProtection="1"/>
    <xf numFmtId="0" fontId="7" fillId="10" borderId="0" xfId="0" applyFont="1" applyFill="1" applyAlignment="1">
      <alignment vertical="center"/>
    </xf>
    <xf numFmtId="0" fontId="8" fillId="10" borderId="0" xfId="0" applyFont="1" applyFill="1" applyAlignment="1">
      <alignment horizontal="right"/>
    </xf>
    <xf numFmtId="0" fontId="14" fillId="0" borderId="10" xfId="0" applyFont="1" applyBorder="1" applyAlignment="1">
      <alignment horizontal="center" wrapText="1"/>
    </xf>
    <xf numFmtId="0" fontId="65" fillId="10" borderId="0" xfId="0" applyFont="1" applyFill="1"/>
    <xf numFmtId="0" fontId="44" fillId="10" borderId="0" xfId="0" applyFont="1" applyFill="1" applyAlignment="1">
      <alignment horizontal="left"/>
    </xf>
    <xf numFmtId="0" fontId="47" fillId="10" borderId="0" xfId="0" applyFont="1" applyFill="1" applyAlignment="1">
      <alignment horizontal="center" vertical="top" wrapText="1"/>
    </xf>
    <xf numFmtId="0" fontId="45" fillId="10" borderId="0" xfId="0" applyFont="1" applyFill="1"/>
    <xf numFmtId="0" fontId="49" fillId="10" borderId="0" xfId="0" applyFont="1" applyFill="1" applyAlignment="1">
      <alignment horizontal="center" wrapText="1"/>
    </xf>
    <xf numFmtId="0" fontId="48" fillId="10" borderId="0" xfId="0" applyFont="1" applyFill="1" applyAlignment="1">
      <alignment vertical="top" wrapText="1"/>
    </xf>
    <xf numFmtId="0" fontId="48" fillId="10" borderId="0" xfId="0" applyFont="1" applyFill="1" applyAlignment="1">
      <alignment horizontal="center" wrapText="1"/>
    </xf>
    <xf numFmtId="0" fontId="52" fillId="10" borderId="0" xfId="0" applyFont="1" applyFill="1" applyAlignment="1">
      <alignment horizontal="right" vertical="center" wrapText="1"/>
    </xf>
    <xf numFmtId="0" fontId="46" fillId="10" borderId="0" xfId="0" applyFont="1" applyFill="1" applyAlignment="1">
      <alignment horizontal="left" vertical="center" wrapText="1"/>
    </xf>
    <xf numFmtId="0" fontId="13" fillId="10" borderId="0" xfId="0" applyFont="1" applyFill="1" applyAlignment="1">
      <alignment horizontal="right"/>
    </xf>
    <xf numFmtId="0" fontId="46" fillId="10" borderId="0" xfId="0" applyFont="1" applyFill="1"/>
    <xf numFmtId="0" fontId="59" fillId="11" borderId="47" xfId="0" applyFont="1" applyFill="1" applyBorder="1" applyAlignment="1">
      <alignment horizontal="center" vertical="center" wrapText="1"/>
    </xf>
    <xf numFmtId="37" fontId="0" fillId="0" borderId="60" xfId="1" applyNumberFormat="1" applyFont="1" applyBorder="1" applyAlignment="1" applyProtection="1">
      <alignment horizontal="right" vertical="center"/>
      <protection locked="0"/>
    </xf>
    <xf numFmtId="37" fontId="0" fillId="0" borderId="39" xfId="1" applyNumberFormat="1" applyFont="1" applyBorder="1" applyAlignment="1" applyProtection="1">
      <alignment horizontal="right" vertical="center"/>
      <protection locked="0"/>
    </xf>
    <xf numFmtId="3" fontId="25" fillId="10" borderId="60" xfId="0" applyNumberFormat="1" applyFont="1" applyFill="1" applyBorder="1" applyProtection="1">
      <protection locked="0"/>
    </xf>
    <xf numFmtId="3" fontId="0" fillId="10" borderId="40" xfId="1" applyNumberFormat="1" applyFont="1" applyFill="1" applyBorder="1" applyAlignment="1" applyProtection="1">
      <alignment horizontal="right" vertical="center"/>
      <protection locked="0"/>
    </xf>
    <xf numFmtId="3" fontId="0" fillId="10" borderId="60" xfId="1" applyNumberFormat="1" applyFont="1" applyFill="1" applyBorder="1" applyAlignment="1" applyProtection="1">
      <alignment horizontal="right" vertical="center"/>
      <protection locked="0"/>
    </xf>
    <xf numFmtId="3" fontId="0" fillId="10" borderId="10" xfId="1" applyNumberFormat="1" applyFont="1" applyFill="1" applyBorder="1" applyAlignment="1" applyProtection="1">
      <alignment horizontal="right" vertical="center"/>
      <protection locked="0"/>
    </xf>
    <xf numFmtId="3" fontId="0" fillId="18" borderId="34" xfId="0" applyNumberFormat="1" applyFill="1" applyBorder="1" applyAlignment="1">
      <alignment vertical="center"/>
    </xf>
    <xf numFmtId="3" fontId="0" fillId="18" borderId="36" xfId="0" applyNumberFormat="1" applyFill="1" applyBorder="1" applyAlignment="1">
      <alignment vertical="center"/>
    </xf>
    <xf numFmtId="3" fontId="0" fillId="18" borderId="68" xfId="0" applyNumberFormat="1" applyFill="1" applyBorder="1" applyAlignment="1">
      <alignment vertical="center"/>
    </xf>
    <xf numFmtId="3" fontId="0" fillId="18" borderId="40" xfId="0" applyNumberFormat="1" applyFill="1" applyBorder="1" applyAlignment="1">
      <alignment horizontal="right" vertical="center"/>
    </xf>
    <xf numFmtId="3" fontId="0" fillId="18" borderId="56" xfId="0" applyNumberFormat="1" applyFill="1" applyBorder="1" applyAlignment="1">
      <alignment horizontal="right" vertical="center"/>
    </xf>
    <xf numFmtId="3" fontId="0" fillId="18" borderId="39" xfId="0" applyNumberFormat="1" applyFill="1" applyBorder="1" applyAlignment="1">
      <alignment horizontal="right" vertical="center"/>
    </xf>
    <xf numFmtId="0" fontId="34" fillId="10" borderId="0" xfId="0" applyFont="1" applyFill="1" applyAlignment="1">
      <alignment horizontal="right" vertical="center" wrapText="1"/>
    </xf>
    <xf numFmtId="0" fontId="103" fillId="10" borderId="0" xfId="3" applyFont="1" applyFill="1"/>
    <xf numFmtId="0" fontId="103" fillId="10" borderId="0" xfId="3" applyFont="1" applyFill="1" applyAlignment="1">
      <alignment horizontal="center"/>
    </xf>
    <xf numFmtId="0" fontId="104" fillId="10" borderId="0" xfId="3" applyFont="1" applyFill="1"/>
    <xf numFmtId="0" fontId="103" fillId="10" borderId="0" xfId="3" applyFont="1" applyFill="1" applyProtection="1">
      <protection locked="0"/>
    </xf>
    <xf numFmtId="0" fontId="105" fillId="10" borderId="0" xfId="3" applyFont="1" applyFill="1" applyAlignment="1" applyProtection="1">
      <alignment vertical="top" wrapText="1"/>
      <protection locked="0"/>
    </xf>
    <xf numFmtId="0" fontId="106" fillId="10" borderId="0" xfId="3" applyFont="1" applyFill="1" applyAlignment="1" applyProtection="1">
      <alignment vertical="top" wrapText="1"/>
      <protection locked="0"/>
    </xf>
    <xf numFmtId="0" fontId="107" fillId="10" borderId="0" xfId="3" applyFont="1" applyFill="1" applyAlignment="1" applyProtection="1">
      <alignment horizontal="center" vertical="center" wrapText="1"/>
      <protection locked="0"/>
    </xf>
    <xf numFmtId="0" fontId="104" fillId="10" borderId="0" xfId="3" applyFont="1" applyFill="1" applyProtection="1">
      <protection locked="0"/>
    </xf>
    <xf numFmtId="0" fontId="108" fillId="10" borderId="0" xfId="3" applyFont="1" applyFill="1"/>
    <xf numFmtId="0" fontId="108" fillId="10" borderId="73" xfId="3" applyFont="1" applyFill="1" applyBorder="1"/>
    <xf numFmtId="0" fontId="103" fillId="10" borderId="0" xfId="3" applyFont="1" applyFill="1" applyAlignment="1">
      <alignment vertical="center"/>
    </xf>
    <xf numFmtId="0" fontId="103" fillId="10" borderId="0" xfId="3" quotePrefix="1" applyFont="1" applyFill="1" applyAlignment="1">
      <alignment horizontal="center" vertical="center"/>
    </xf>
    <xf numFmtId="0" fontId="104" fillId="10" borderId="0" xfId="3" applyFont="1" applyFill="1" applyAlignment="1">
      <alignment vertical="center"/>
    </xf>
    <xf numFmtId="0" fontId="111" fillId="10" borderId="0" xfId="3" applyFont="1" applyFill="1"/>
    <xf numFmtId="0" fontId="113" fillId="10" borderId="0" xfId="3" applyFont="1" applyFill="1"/>
    <xf numFmtId="0" fontId="114" fillId="10" borderId="0" xfId="6" applyFont="1" applyFill="1"/>
    <xf numFmtId="0" fontId="114" fillId="10" borderId="48" xfId="6" applyFont="1" applyFill="1" applyBorder="1"/>
    <xf numFmtId="0" fontId="114" fillId="10" borderId="16" xfId="6" applyFont="1" applyFill="1" applyBorder="1"/>
    <xf numFmtId="0" fontId="114" fillId="10" borderId="49" xfId="6" applyFont="1" applyFill="1" applyBorder="1"/>
    <xf numFmtId="0" fontId="115" fillId="10" borderId="29" xfId="6" applyFont="1" applyFill="1" applyBorder="1" applyAlignment="1">
      <alignment vertical="top"/>
    </xf>
    <xf numFmtId="0" fontId="114" fillId="10" borderId="47" xfId="6" applyFont="1" applyFill="1" applyBorder="1"/>
    <xf numFmtId="0" fontId="115" fillId="10" borderId="48" xfId="6" applyFont="1" applyFill="1" applyBorder="1" applyAlignment="1">
      <alignment vertical="center"/>
    </xf>
    <xf numFmtId="0" fontId="115" fillId="10" borderId="0" xfId="6" applyFont="1" applyFill="1" applyAlignment="1">
      <alignment vertical="center"/>
    </xf>
    <xf numFmtId="0" fontId="109" fillId="10" borderId="0" xfId="3" applyFont="1" applyFill="1" applyAlignment="1">
      <alignment horizontal="center"/>
    </xf>
    <xf numFmtId="3" fontId="108" fillId="10" borderId="0" xfId="3" applyNumberFormat="1" applyFont="1" applyFill="1" applyAlignment="1">
      <alignment horizontal="center"/>
    </xf>
    <xf numFmtId="0" fontId="108" fillId="10" borderId="0" xfId="3" applyFont="1" applyFill="1" applyAlignment="1">
      <alignment horizontal="center"/>
    </xf>
    <xf numFmtId="0" fontId="112" fillId="0" borderId="11" xfId="3" applyFont="1" applyBorder="1" applyAlignment="1">
      <alignment horizontal="center"/>
    </xf>
    <xf numFmtId="0" fontId="112" fillId="10" borderId="0" xfId="3" applyFont="1" applyFill="1"/>
    <xf numFmtId="0" fontId="112" fillId="10" borderId="0" xfId="3" applyFont="1" applyFill="1" applyAlignment="1">
      <alignment horizontal="center" vertical="center" wrapText="1"/>
    </xf>
    <xf numFmtId="0" fontId="113" fillId="10" borderId="0" xfId="3" applyFont="1" applyFill="1" applyAlignment="1">
      <alignment horizontal="center"/>
    </xf>
    <xf numFmtId="0" fontId="116" fillId="10" borderId="0" xfId="3" applyFont="1" applyFill="1" applyAlignment="1">
      <alignment horizontal="left" wrapText="1"/>
    </xf>
    <xf numFmtId="0" fontId="117" fillId="10" borderId="0" xfId="3" applyFont="1" applyFill="1" applyAlignment="1">
      <alignment horizontal="left" vertical="center" wrapText="1"/>
    </xf>
    <xf numFmtId="0" fontId="113" fillId="10" borderId="0" xfId="3" applyFont="1" applyFill="1" applyAlignment="1">
      <alignment vertical="center"/>
    </xf>
    <xf numFmtId="0" fontId="89" fillId="10" borderId="0" xfId="3" applyFont="1" applyFill="1" applyAlignment="1">
      <alignment vertical="center" wrapText="1"/>
    </xf>
    <xf numFmtId="0" fontId="119" fillId="10" borderId="0" xfId="3" applyFont="1" applyFill="1" applyAlignment="1">
      <alignment vertical="center" wrapText="1"/>
    </xf>
    <xf numFmtId="0" fontId="43" fillId="10" borderId="18" xfId="3" applyFont="1" applyFill="1" applyBorder="1" applyAlignment="1">
      <alignment vertical="center" wrapText="1"/>
    </xf>
    <xf numFmtId="0" fontId="43" fillId="10" borderId="58" xfId="3" applyFont="1" applyFill="1" applyBorder="1" applyAlignment="1">
      <alignment vertical="center" wrapText="1"/>
    </xf>
    <xf numFmtId="0" fontId="120" fillId="10" borderId="0" xfId="3" applyFont="1" applyFill="1" applyAlignment="1">
      <alignment horizontal="left" vertical="center"/>
    </xf>
    <xf numFmtId="0" fontId="43" fillId="10" borderId="52" xfId="3" applyFont="1" applyFill="1" applyBorder="1" applyAlignment="1">
      <alignment vertical="center" wrapText="1"/>
    </xf>
    <xf numFmtId="0" fontId="103" fillId="10" borderId="0" xfId="3" applyFont="1" applyFill="1" applyAlignment="1">
      <alignment horizontal="right"/>
    </xf>
    <xf numFmtId="0" fontId="89" fillId="10" borderId="0" xfId="3" applyFont="1" applyFill="1"/>
    <xf numFmtId="0" fontId="121" fillId="10" borderId="0" xfId="3" applyFont="1" applyFill="1" applyAlignment="1" applyProtection="1">
      <alignment vertical="center"/>
      <protection locked="0"/>
    </xf>
    <xf numFmtId="0" fontId="121" fillId="10" borderId="0" xfId="3" applyFont="1" applyFill="1" applyAlignment="1">
      <alignment vertical="center"/>
    </xf>
    <xf numFmtId="0" fontId="122" fillId="10" borderId="0" xfId="3" applyFont="1" applyFill="1" applyAlignment="1">
      <alignment horizontal="center" vertical="center"/>
    </xf>
    <xf numFmtId="0" fontId="112" fillId="0" borderId="0" xfId="3" applyFont="1" applyAlignment="1">
      <alignment horizontal="right" vertical="center"/>
    </xf>
    <xf numFmtId="0" fontId="123" fillId="10" borderId="0" xfId="3" applyFont="1" applyFill="1" applyAlignment="1">
      <alignment horizontal="center" vertical="center"/>
    </xf>
    <xf numFmtId="49" fontId="89" fillId="10" borderId="0" xfId="3" applyNumberFormat="1" applyFont="1" applyFill="1" applyAlignment="1">
      <alignment vertical="center"/>
    </xf>
    <xf numFmtId="49" fontId="43" fillId="10" borderId="0" xfId="3" applyNumberFormat="1" applyFont="1" applyFill="1" applyAlignment="1">
      <alignment vertical="center"/>
    </xf>
    <xf numFmtId="49" fontId="88" fillId="10" borderId="0" xfId="3" applyNumberFormat="1" applyFont="1" applyFill="1" applyAlignment="1">
      <alignment vertical="center"/>
    </xf>
    <xf numFmtId="3" fontId="0" fillId="2" borderId="1" xfId="0" applyNumberFormat="1" applyFill="1" applyBorder="1" applyAlignment="1">
      <alignment vertical="center" wrapText="1"/>
    </xf>
    <xf numFmtId="3" fontId="0" fillId="2" borderId="8" xfId="0" applyNumberFormat="1" applyFill="1" applyBorder="1" applyAlignment="1">
      <alignment vertical="center" wrapText="1"/>
    </xf>
    <xf numFmtId="3" fontId="0" fillId="2" borderId="26" xfId="0" applyNumberFormat="1" applyFill="1" applyBorder="1" applyAlignment="1">
      <alignment vertical="center" wrapText="1"/>
    </xf>
    <xf numFmtId="0" fontId="61" fillId="10" borderId="0" xfId="0" applyFont="1" applyFill="1" applyAlignment="1">
      <alignment horizontal="center"/>
    </xf>
    <xf numFmtId="166" fontId="62" fillId="10" borderId="0" xfId="0" applyNumberFormat="1" applyFont="1" applyFill="1" applyAlignment="1">
      <alignment horizontal="center"/>
    </xf>
    <xf numFmtId="164" fontId="108" fillId="10" borderId="0" xfId="7" applyNumberFormat="1" applyFont="1" applyFill="1"/>
    <xf numFmtId="0" fontId="0" fillId="0" borderId="34" xfId="0" applyBorder="1" applyAlignment="1">
      <alignment horizontal="right" vertical="center" wrapText="1"/>
    </xf>
    <xf numFmtId="9" fontId="125" fillId="0" borderId="34" xfId="10" applyFont="1" applyBorder="1" applyAlignment="1">
      <alignment horizontal="center" vertical="center" wrapText="1"/>
    </xf>
    <xf numFmtId="165" fontId="23" fillId="18" borderId="51" xfId="3" applyNumberFormat="1" applyFont="1" applyFill="1" applyBorder="1" applyAlignment="1">
      <alignment horizontal="right" vertical="center"/>
    </xf>
    <xf numFmtId="165" fontId="23" fillId="18" borderId="38" xfId="3" applyNumberFormat="1" applyFont="1" applyFill="1" applyBorder="1" applyAlignment="1">
      <alignment horizontal="right" vertical="center"/>
    </xf>
    <xf numFmtId="165" fontId="23" fillId="18" borderId="27" xfId="3" applyNumberFormat="1" applyFont="1" applyFill="1" applyBorder="1" applyAlignment="1">
      <alignment horizontal="right" vertical="center"/>
    </xf>
    <xf numFmtId="165" fontId="23" fillId="18" borderId="34" xfId="3" applyNumberFormat="1" applyFont="1" applyFill="1" applyBorder="1" applyAlignment="1">
      <alignment horizontal="right" vertical="center"/>
    </xf>
    <xf numFmtId="0" fontId="14" fillId="0" borderId="45" xfId="0" applyFont="1" applyBorder="1" applyAlignment="1">
      <alignment horizontal="center" vertical="center" wrapText="1"/>
    </xf>
    <xf numFmtId="0" fontId="0" fillId="0" borderId="30" xfId="0" applyBorder="1" applyAlignment="1">
      <alignment horizontal="center" wrapText="1"/>
    </xf>
    <xf numFmtId="0" fontId="15" fillId="0" borderId="11" xfId="0" applyFont="1" applyBorder="1" applyAlignment="1">
      <alignment horizontal="center" wrapText="1"/>
    </xf>
    <xf numFmtId="0" fontId="15" fillId="0" borderId="24" xfId="0" applyFont="1" applyBorder="1" applyAlignment="1">
      <alignment horizontal="center" wrapText="1"/>
    </xf>
    <xf numFmtId="0" fontId="15" fillId="0" borderId="69" xfId="0" applyFont="1" applyBorder="1" applyAlignment="1">
      <alignment horizontal="center" wrapText="1"/>
    </xf>
    <xf numFmtId="0" fontId="0" fillId="0" borderId="36" xfId="0" applyBorder="1"/>
    <xf numFmtId="0" fontId="14" fillId="0" borderId="34" xfId="0" applyFont="1" applyBorder="1" applyAlignment="1">
      <alignment horizontal="center" vertical="center" wrapText="1"/>
    </xf>
    <xf numFmtId="0" fontId="0" fillId="0" borderId="34" xfId="0" applyBorder="1"/>
    <xf numFmtId="0" fontId="16" fillId="0" borderId="47" xfId="0" applyFont="1" applyBorder="1" applyAlignment="1">
      <alignment horizontal="center" wrapText="1"/>
    </xf>
    <xf numFmtId="0" fontId="16" fillId="0" borderId="34" xfId="0" applyFont="1" applyBorder="1" applyAlignment="1">
      <alignment horizontal="center" wrapText="1"/>
    </xf>
    <xf numFmtId="9" fontId="13" fillId="0" borderId="34" xfId="10" applyFont="1" applyBorder="1" applyAlignment="1">
      <alignment horizontal="center" vertical="center"/>
    </xf>
    <xf numFmtId="166" fontId="76" fillId="0" borderId="34" xfId="10" applyNumberFormat="1" applyFont="1" applyBorder="1" applyAlignment="1">
      <alignment horizontal="center" vertical="center"/>
    </xf>
    <xf numFmtId="9" fontId="40" fillId="0" borderId="44" xfId="10" applyFont="1" applyBorder="1" applyAlignment="1">
      <alignment horizontal="center" vertical="center" wrapText="1"/>
    </xf>
    <xf numFmtId="166" fontId="125" fillId="0" borderId="34" xfId="10" applyNumberFormat="1" applyFont="1" applyBorder="1" applyAlignment="1">
      <alignment horizontal="center" vertical="center" wrapText="1"/>
    </xf>
    <xf numFmtId="0" fontId="125" fillId="0" borderId="34" xfId="0" applyFont="1" applyBorder="1" applyAlignment="1">
      <alignment horizontal="center" vertical="center"/>
    </xf>
    <xf numFmtId="166" fontId="76" fillId="0" borderId="34" xfId="10" applyNumberFormat="1" applyFont="1" applyBorder="1" applyAlignment="1">
      <alignment horizontal="center" vertical="center" wrapText="1"/>
    </xf>
    <xf numFmtId="0" fontId="19" fillId="0" borderId="18" xfId="0" applyFont="1" applyBorder="1" applyAlignment="1">
      <alignment horizontal="center" vertical="center" wrapText="1"/>
    </xf>
    <xf numFmtId="0" fontId="41" fillId="6" borderId="40" xfId="0" applyFont="1" applyFill="1" applyBorder="1" applyAlignment="1">
      <alignment horizontal="center" vertical="center" wrapText="1"/>
    </xf>
    <xf numFmtId="3" fontId="7" fillId="10" borderId="56" xfId="0" applyNumberFormat="1" applyFont="1" applyFill="1" applyBorder="1" applyProtection="1">
      <protection locked="0"/>
    </xf>
    <xf numFmtId="0" fontId="41" fillId="6" borderId="39" xfId="0" applyFont="1" applyFill="1" applyBorder="1" applyAlignment="1">
      <alignment horizontal="center" vertical="center" wrapText="1"/>
    </xf>
    <xf numFmtId="3" fontId="25" fillId="10" borderId="56" xfId="0" applyNumberFormat="1" applyFont="1" applyFill="1" applyBorder="1" applyProtection="1">
      <protection locked="0"/>
    </xf>
    <xf numFmtId="0" fontId="15" fillId="0" borderId="79" xfId="0" applyFont="1" applyBorder="1" applyAlignment="1">
      <alignment horizontal="center" wrapText="1"/>
    </xf>
    <xf numFmtId="0" fontId="16" fillId="10" borderId="9" xfId="0" applyFont="1" applyFill="1" applyBorder="1" applyAlignment="1">
      <alignment horizontal="center" wrapText="1"/>
    </xf>
    <xf numFmtId="3" fontId="0" fillId="2" borderId="32" xfId="0" applyNumberFormat="1" applyFill="1" applyBorder="1" applyAlignment="1">
      <alignment vertical="center" wrapText="1"/>
    </xf>
    <xf numFmtId="0" fontId="15" fillId="0" borderId="72" xfId="0" applyFont="1" applyBorder="1" applyAlignment="1">
      <alignment horizontal="center" wrapText="1"/>
    </xf>
    <xf numFmtId="3" fontId="0" fillId="2" borderId="4" xfId="0" applyNumberFormat="1" applyFill="1" applyBorder="1" applyAlignment="1">
      <alignment vertical="center" wrapText="1"/>
    </xf>
    <xf numFmtId="3" fontId="0" fillId="2" borderId="35" xfId="0" applyNumberFormat="1" applyFill="1" applyBorder="1" applyAlignment="1">
      <alignment vertical="center" wrapText="1"/>
    </xf>
    <xf numFmtId="0" fontId="15" fillId="10" borderId="25" xfId="0" applyFont="1" applyFill="1" applyBorder="1" applyAlignment="1">
      <alignment horizontal="center" wrapText="1"/>
    </xf>
    <xf numFmtId="0" fontId="14" fillId="0" borderId="3" xfId="0" applyFont="1" applyBorder="1" applyAlignment="1">
      <alignment horizontal="center" vertical="center" wrapText="1"/>
    </xf>
    <xf numFmtId="0" fontId="0" fillId="0" borderId="43" xfId="0" applyBorder="1"/>
    <xf numFmtId="0" fontId="18" fillId="0" borderId="44" xfId="0" applyFont="1" applyBorder="1" applyAlignment="1">
      <alignment horizontal="center" vertical="center"/>
    </xf>
    <xf numFmtId="9" fontId="126" fillId="0" borderId="34" xfId="10" applyFont="1" applyBorder="1" applyAlignment="1">
      <alignment horizontal="center" vertical="center"/>
    </xf>
    <xf numFmtId="166" fontId="126" fillId="0" borderId="36" xfId="10" applyNumberFormat="1" applyFont="1" applyBorder="1" applyAlignment="1">
      <alignment horizontal="center" vertical="center" wrapText="1"/>
    </xf>
    <xf numFmtId="3" fontId="0" fillId="2" borderId="54" xfId="0" applyNumberFormat="1" applyFill="1" applyBorder="1" applyAlignment="1">
      <alignment vertical="center" wrapText="1"/>
    </xf>
    <xf numFmtId="3" fontId="0" fillId="5" borderId="36" xfId="0" applyNumberFormat="1" applyFill="1" applyBorder="1" applyAlignment="1">
      <alignment vertical="center" wrapText="1"/>
    </xf>
    <xf numFmtId="3" fontId="0" fillId="2" borderId="2" xfId="0" applyNumberFormat="1" applyFill="1" applyBorder="1" applyAlignment="1">
      <alignment vertical="center" wrapText="1"/>
    </xf>
    <xf numFmtId="3" fontId="0" fillId="2" borderId="5" xfId="0" applyNumberFormat="1" applyFill="1" applyBorder="1" applyAlignment="1">
      <alignment vertical="center" wrapText="1"/>
    </xf>
    <xf numFmtId="3" fontId="0" fillId="2" borderId="63" xfId="0" applyNumberFormat="1" applyFill="1" applyBorder="1" applyAlignment="1">
      <alignment vertical="center" wrapText="1"/>
    </xf>
    <xf numFmtId="0" fontId="14" fillId="0" borderId="44" xfId="0" applyFont="1" applyBorder="1" applyAlignment="1">
      <alignment horizontal="center" vertical="center" wrapText="1"/>
    </xf>
    <xf numFmtId="0" fontId="14" fillId="0" borderId="36" xfId="0" applyFont="1" applyBorder="1" applyAlignment="1">
      <alignment horizontal="center" vertical="center" wrapText="1"/>
    </xf>
    <xf numFmtId="0" fontId="0" fillId="0" borderId="48" xfId="0" applyBorder="1" applyAlignment="1">
      <alignment wrapText="1"/>
    </xf>
    <xf numFmtId="0" fontId="0" fillId="0" borderId="35" xfId="0" applyBorder="1" applyAlignment="1">
      <alignment horizontal="right" vertical="center" wrapText="1"/>
    </xf>
    <xf numFmtId="0" fontId="126" fillId="0" borderId="34" xfId="0" applyFont="1" applyBorder="1"/>
    <xf numFmtId="0" fontId="15" fillId="0" borderId="46" xfId="0" applyFont="1" applyBorder="1" applyAlignment="1">
      <alignment horizontal="center" vertical="center" wrapText="1"/>
    </xf>
    <xf numFmtId="166" fontId="59" fillId="0" borderId="36" xfId="10" applyNumberFormat="1" applyFont="1" applyBorder="1" applyAlignment="1">
      <alignment horizontal="center" vertical="center" wrapText="1"/>
    </xf>
    <xf numFmtId="0" fontId="15" fillId="0" borderId="78" xfId="0" applyFont="1" applyBorder="1" applyAlignment="1">
      <alignment horizontal="center" vertical="center" wrapText="1"/>
    </xf>
    <xf numFmtId="0" fontId="15" fillId="0" borderId="45" xfId="0" applyFont="1" applyBorder="1" applyAlignment="1">
      <alignment horizontal="center" vertical="center" wrapText="1"/>
    </xf>
    <xf numFmtId="0" fontId="0" fillId="0" borderId="31" xfId="0" applyBorder="1" applyAlignment="1">
      <alignment horizontal="center" wrapText="1"/>
    </xf>
    <xf numFmtId="0" fontId="0" fillId="0" borderId="30" xfId="0" applyBorder="1" applyAlignment="1">
      <alignment horizontal="right" vertical="center" wrapText="1"/>
    </xf>
    <xf numFmtId="0" fontId="15" fillId="0" borderId="25" xfId="0" applyFont="1" applyBorder="1" applyAlignment="1">
      <alignment horizontal="center" vertical="center" wrapText="1"/>
    </xf>
    <xf numFmtId="0" fontId="0" fillId="0" borderId="48" xfId="0" applyBorder="1" applyAlignment="1">
      <alignment horizontal="right" vertical="center" wrapText="1"/>
    </xf>
    <xf numFmtId="0" fontId="15" fillId="0" borderId="36" xfId="0" applyFont="1" applyBorder="1" applyAlignment="1">
      <alignment horizontal="center" wrapText="1"/>
    </xf>
    <xf numFmtId="0" fontId="16" fillId="0" borderId="67" xfId="0" applyFont="1" applyBorder="1" applyAlignment="1">
      <alignment horizontal="center" wrapText="1"/>
    </xf>
    <xf numFmtId="0" fontId="16" fillId="0" borderId="78" xfId="0" applyFont="1" applyBorder="1" applyAlignment="1">
      <alignment horizontal="center" wrapText="1"/>
    </xf>
    <xf numFmtId="0" fontId="16" fillId="0" borderId="36" xfId="0" applyFont="1" applyBorder="1" applyAlignment="1">
      <alignment horizontal="center" wrapText="1"/>
    </xf>
    <xf numFmtId="0" fontId="16" fillId="0" borderId="44" xfId="0" applyFont="1" applyBorder="1" applyAlignment="1">
      <alignment horizontal="center" wrapText="1"/>
    </xf>
    <xf numFmtId="0" fontId="0" fillId="0" borderId="10" xfId="0" applyBorder="1" applyAlignment="1">
      <alignment horizontal="right" vertical="center" wrapText="1"/>
    </xf>
    <xf numFmtId="0" fontId="15" fillId="10" borderId="78" xfId="0" applyFont="1" applyFill="1" applyBorder="1" applyAlignment="1">
      <alignment horizontal="center" wrapText="1"/>
    </xf>
    <xf numFmtId="0" fontId="14" fillId="0" borderId="65" xfId="0" applyFont="1" applyBorder="1" applyAlignment="1">
      <alignment horizontal="center" vertical="center" wrapText="1"/>
    </xf>
    <xf numFmtId="0" fontId="14" fillId="0" borderId="2" xfId="0" applyFont="1" applyBorder="1" applyAlignment="1">
      <alignment horizontal="center" vertical="center" wrapText="1"/>
    </xf>
    <xf numFmtId="0" fontId="15" fillId="0" borderId="78" xfId="0" applyFont="1" applyBorder="1" applyAlignment="1">
      <alignment horizontal="center" wrapText="1"/>
    </xf>
    <xf numFmtId="165" fontId="23" fillId="18" borderId="3" xfId="3" applyNumberFormat="1" applyFont="1" applyFill="1" applyBorder="1" applyAlignment="1">
      <alignment horizontal="right" vertical="center"/>
    </xf>
    <xf numFmtId="44" fontId="23" fillId="18" borderId="40" xfId="9" applyFont="1" applyFill="1" applyBorder="1" applyAlignment="1">
      <alignment horizontal="right" vertical="center"/>
    </xf>
    <xf numFmtId="37" fontId="0" fillId="0" borderId="32" xfId="1" applyNumberFormat="1" applyFont="1" applyBorder="1" applyAlignment="1" applyProtection="1">
      <alignment horizontal="right" vertical="center"/>
      <protection locked="0"/>
    </xf>
    <xf numFmtId="3" fontId="8" fillId="23" borderId="40" xfId="0" applyNumberFormat="1" applyFont="1" applyFill="1" applyBorder="1" applyAlignment="1" applyProtection="1">
      <alignment vertical="center" wrapText="1"/>
      <protection locked="0"/>
    </xf>
    <xf numFmtId="3" fontId="8" fillId="23" borderId="56" xfId="0" applyNumberFormat="1" applyFont="1" applyFill="1" applyBorder="1" applyAlignment="1" applyProtection="1">
      <alignment vertical="center" wrapText="1"/>
      <protection locked="0"/>
    </xf>
    <xf numFmtId="3" fontId="8" fillId="23" borderId="39" xfId="0" applyNumberFormat="1" applyFont="1" applyFill="1" applyBorder="1" applyAlignment="1" applyProtection="1">
      <alignment vertical="center" wrapText="1"/>
      <protection locked="0"/>
    </xf>
    <xf numFmtId="0" fontId="8" fillId="23" borderId="40" xfId="0" applyFont="1" applyFill="1" applyBorder="1" applyAlignment="1" applyProtection="1">
      <alignment vertical="center" wrapText="1"/>
      <protection locked="0"/>
    </xf>
    <xf numFmtId="0" fontId="8" fillId="23" borderId="56" xfId="0" applyFont="1" applyFill="1" applyBorder="1" applyAlignment="1" applyProtection="1">
      <alignment vertical="center" wrapText="1"/>
      <protection locked="0"/>
    </xf>
    <xf numFmtId="0" fontId="26" fillId="23" borderId="36" xfId="3" applyFont="1" applyFill="1" applyBorder="1" applyAlignment="1">
      <alignment vertical="center"/>
    </xf>
    <xf numFmtId="0" fontId="8" fillId="23" borderId="43" xfId="3" applyFill="1" applyBorder="1" applyAlignment="1">
      <alignment vertical="center" wrapText="1"/>
    </xf>
    <xf numFmtId="0" fontId="8" fillId="23" borderId="44" xfId="3" applyFill="1" applyBorder="1" applyAlignment="1">
      <alignment vertical="center" wrapText="1"/>
    </xf>
    <xf numFmtId="0" fontId="19" fillId="0" borderId="31" xfId="0" applyFont="1" applyBorder="1" applyAlignment="1">
      <alignment horizontal="center" vertical="center" wrapText="1"/>
    </xf>
    <xf numFmtId="0" fontId="18" fillId="0" borderId="31" xfId="3" applyFont="1" applyBorder="1" applyAlignment="1">
      <alignment horizontal="center" vertical="center" wrapText="1"/>
    </xf>
    <xf numFmtId="0" fontId="46" fillId="0" borderId="82" xfId="0" applyFont="1" applyBorder="1" applyAlignment="1" applyProtection="1">
      <alignment horizontal="center" vertical="center" wrapText="1"/>
      <protection locked="0"/>
    </xf>
    <xf numFmtId="0" fontId="26" fillId="11" borderId="10" xfId="3" applyFont="1" applyFill="1" applyBorder="1" applyAlignment="1">
      <alignment horizontal="center" vertical="center"/>
    </xf>
    <xf numFmtId="0" fontId="26" fillId="11" borderId="10" xfId="3" applyFont="1" applyFill="1" applyBorder="1" applyAlignment="1">
      <alignment horizontal="center" vertical="center" wrapText="1"/>
    </xf>
    <xf numFmtId="0" fontId="87" fillId="22" borderId="81" xfId="3" applyFont="1" applyFill="1" applyBorder="1" applyAlignment="1">
      <alignment horizontal="center" vertical="center"/>
    </xf>
    <xf numFmtId="0" fontId="112" fillId="11" borderId="48" xfId="3" applyFont="1" applyFill="1" applyBorder="1" applyAlignment="1">
      <alignment horizontal="center" vertical="center"/>
    </xf>
    <xf numFmtId="0" fontId="112" fillId="11" borderId="10" xfId="3" applyFont="1" applyFill="1" applyBorder="1" applyAlignment="1">
      <alignment horizontal="center" vertical="center" wrapText="1"/>
    </xf>
    <xf numFmtId="0" fontId="112" fillId="11" borderId="47" xfId="3" applyFont="1" applyFill="1" applyBorder="1" applyAlignment="1">
      <alignment horizontal="center" vertical="center" wrapText="1"/>
    </xf>
    <xf numFmtId="0" fontId="112" fillId="22" borderId="81" xfId="3" applyFont="1" applyFill="1" applyBorder="1" applyAlignment="1">
      <alignment horizontal="center" vertical="center"/>
    </xf>
    <xf numFmtId="49" fontId="129" fillId="10" borderId="0" xfId="0" applyNumberFormat="1" applyFont="1" applyFill="1" applyAlignment="1" applyProtection="1">
      <alignment horizontal="right" vertical="center"/>
      <protection locked="0"/>
    </xf>
    <xf numFmtId="0" fontId="8" fillId="23" borderId="71" xfId="0" applyFont="1" applyFill="1" applyBorder="1" applyAlignment="1" applyProtection="1">
      <alignment vertical="center" wrapText="1"/>
      <protection locked="0"/>
    </xf>
    <xf numFmtId="0" fontId="130" fillId="10" borderId="84" xfId="0" applyFont="1" applyFill="1" applyBorder="1" applyAlignment="1">
      <alignment horizontal="right" vertical="center"/>
    </xf>
    <xf numFmtId="0" fontId="131" fillId="0" borderId="83" xfId="0" applyFont="1" applyBorder="1" applyAlignment="1">
      <alignment horizontal="center" vertical="center" wrapText="1"/>
    </xf>
    <xf numFmtId="49" fontId="97" fillId="10" borderId="85" xfId="0" applyNumberFormat="1" applyFont="1" applyFill="1" applyBorder="1" applyAlignment="1" applyProtection="1">
      <alignment vertical="center"/>
      <protection locked="0"/>
    </xf>
    <xf numFmtId="49" fontId="97" fillId="10" borderId="86" xfId="0" applyNumberFormat="1" applyFont="1" applyFill="1" applyBorder="1" applyAlignment="1" applyProtection="1">
      <alignment vertical="center"/>
      <protection locked="0"/>
    </xf>
    <xf numFmtId="49" fontId="128" fillId="10" borderId="87" xfId="0" applyNumberFormat="1" applyFont="1" applyFill="1" applyBorder="1" applyAlignment="1" applyProtection="1">
      <alignment vertical="center"/>
      <protection locked="0"/>
    </xf>
    <xf numFmtId="0" fontId="133" fillId="10" borderId="0" xfId="3" applyFont="1" applyFill="1" applyAlignment="1">
      <alignment vertical="center"/>
    </xf>
    <xf numFmtId="0" fontId="132" fillId="10" borderId="88" xfId="0" applyFont="1" applyFill="1" applyBorder="1"/>
    <xf numFmtId="0" fontId="29" fillId="5" borderId="94" xfId="0" applyFont="1" applyFill="1" applyBorder="1" applyAlignment="1">
      <alignment vertical="top"/>
    </xf>
    <xf numFmtId="0" fontId="29" fillId="5" borderId="95" xfId="0" applyFont="1" applyFill="1" applyBorder="1" applyAlignment="1">
      <alignment vertical="top"/>
    </xf>
    <xf numFmtId="0" fontId="29" fillId="5" borderId="96" xfId="0" applyFont="1" applyFill="1" applyBorder="1" applyAlignment="1">
      <alignment vertical="top"/>
    </xf>
    <xf numFmtId="0" fontId="40" fillId="10" borderId="97" xfId="0" applyFont="1" applyFill="1" applyBorder="1" applyAlignment="1">
      <alignment horizontal="center" wrapText="1"/>
    </xf>
    <xf numFmtId="0" fontId="40" fillId="10" borderId="98" xfId="0" applyFont="1" applyFill="1" applyBorder="1" applyAlignment="1">
      <alignment horizontal="center" wrapText="1"/>
    </xf>
    <xf numFmtId="0" fontId="40" fillId="10" borderId="99" xfId="0" applyFont="1" applyFill="1" applyBorder="1" applyAlignment="1">
      <alignment horizontal="center" wrapText="1"/>
    </xf>
    <xf numFmtId="0" fontId="137" fillId="10" borderId="0" xfId="3" applyFont="1" applyFill="1"/>
    <xf numFmtId="0" fontId="130" fillId="10" borderId="0" xfId="0" applyFont="1" applyFill="1" applyAlignment="1">
      <alignment vertical="center"/>
    </xf>
    <xf numFmtId="0" fontId="46" fillId="0" borderId="83" xfId="0" applyFont="1" applyBorder="1" applyAlignment="1" applyProtection="1">
      <alignment horizontal="center" vertical="center" wrapText="1"/>
      <protection locked="0"/>
    </xf>
    <xf numFmtId="0" fontId="23" fillId="0" borderId="100" xfId="3" applyFont="1" applyBorder="1" applyAlignment="1">
      <alignment horizontal="left"/>
    </xf>
    <xf numFmtId="0" fontId="23" fillId="0" borderId="90" xfId="3" applyFont="1" applyBorder="1" applyAlignment="1">
      <alignment horizontal="left"/>
    </xf>
    <xf numFmtId="0" fontId="23" fillId="0" borderId="91" xfId="3" applyFont="1" applyBorder="1" applyAlignment="1">
      <alignment horizontal="left"/>
    </xf>
    <xf numFmtId="0" fontId="138" fillId="10" borderId="0" xfId="3" applyFont="1" applyFill="1"/>
    <xf numFmtId="0" fontId="139" fillId="10" borderId="0" xfId="3" applyFont="1" applyFill="1"/>
    <xf numFmtId="37" fontId="23" fillId="18" borderId="3" xfId="1" applyNumberFormat="1" applyFont="1" applyFill="1" applyBorder="1" applyAlignment="1">
      <alignment horizontal="right"/>
    </xf>
    <xf numFmtId="0" fontId="112" fillId="0" borderId="100" xfId="3" applyFont="1" applyBorder="1" applyAlignment="1">
      <alignment horizontal="left"/>
    </xf>
    <xf numFmtId="0" fontId="112" fillId="0" borderId="90" xfId="3" applyFont="1" applyBorder="1" applyAlignment="1">
      <alignment horizontal="left"/>
    </xf>
    <xf numFmtId="0" fontId="112" fillId="0" borderId="91" xfId="3" applyFont="1" applyBorder="1" applyAlignment="1">
      <alignment horizontal="left"/>
    </xf>
    <xf numFmtId="49" fontId="8" fillId="10" borderId="0" xfId="0" applyNumberFormat="1" applyFont="1" applyFill="1" applyAlignment="1" applyProtection="1">
      <alignment vertical="center"/>
      <protection locked="0"/>
    </xf>
    <xf numFmtId="3" fontId="0" fillId="2" borderId="36" xfId="0" applyNumberFormat="1" applyFill="1" applyBorder="1" applyAlignment="1">
      <alignment vertical="center" wrapText="1"/>
    </xf>
    <xf numFmtId="3" fontId="0" fillId="2" borderId="79" xfId="0" applyNumberFormat="1" applyFill="1" applyBorder="1" applyAlignment="1">
      <alignment vertical="center" wrapText="1"/>
    </xf>
    <xf numFmtId="3" fontId="0" fillId="2" borderId="68" xfId="0" applyNumberFormat="1" applyFill="1" applyBorder="1" applyAlignment="1">
      <alignment vertical="center" wrapText="1"/>
    </xf>
    <xf numFmtId="3" fontId="0" fillId="2" borderId="67" xfId="0" applyNumberFormat="1" applyFill="1" applyBorder="1" applyAlignment="1">
      <alignment vertical="center" wrapText="1"/>
    </xf>
    <xf numFmtId="3" fontId="0" fillId="2" borderId="65" xfId="0" applyNumberFormat="1" applyFill="1" applyBorder="1" applyAlignment="1">
      <alignment vertical="center" wrapText="1"/>
    </xf>
    <xf numFmtId="3" fontId="130" fillId="0" borderId="0" xfId="0" applyNumberFormat="1" applyFont="1" applyAlignment="1">
      <alignment vertical="center" wrapText="1"/>
    </xf>
    <xf numFmtId="0" fontId="13" fillId="10" borderId="0" xfId="3" applyFont="1" applyFill="1" applyAlignment="1">
      <alignment horizontal="right" vertical="center"/>
    </xf>
    <xf numFmtId="167" fontId="13" fillId="2" borderId="11" xfId="1" applyNumberFormat="1" applyFont="1" applyFill="1" applyBorder="1" applyAlignment="1">
      <alignment horizontal="right" vertical="center"/>
    </xf>
    <xf numFmtId="0" fontId="78" fillId="10" borderId="0" xfId="0" applyFont="1" applyFill="1"/>
    <xf numFmtId="0" fontId="14" fillId="0" borderId="43" xfId="0" applyFont="1" applyBorder="1" applyAlignment="1">
      <alignment horizontal="center" vertical="center" wrapText="1"/>
    </xf>
    <xf numFmtId="0" fontId="14" fillId="0" borderId="76"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69" xfId="0" applyFont="1" applyBorder="1" applyAlignment="1">
      <alignment horizontal="center" vertical="center" wrapText="1"/>
    </xf>
    <xf numFmtId="0" fontId="14" fillId="0" borderId="49" xfId="0" applyFont="1" applyBorder="1" applyAlignment="1">
      <alignment horizontal="center" vertical="center" wrapText="1"/>
    </xf>
    <xf numFmtId="0" fontId="14" fillId="3" borderId="10" xfId="0" applyFont="1" applyFill="1" applyBorder="1" applyAlignment="1">
      <alignment horizontal="center" vertical="center" wrapText="1"/>
    </xf>
    <xf numFmtId="0" fontId="14" fillId="0" borderId="15"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73" xfId="0" applyFont="1" applyBorder="1" applyAlignment="1">
      <alignment horizontal="center" vertical="center" wrapText="1"/>
    </xf>
    <xf numFmtId="0" fontId="14" fillId="0" borderId="0" xfId="0" applyFont="1" applyAlignment="1">
      <alignment horizontal="center" vertical="center" wrapText="1"/>
    </xf>
    <xf numFmtId="0" fontId="14" fillId="0" borderId="5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11" xfId="0" applyFont="1" applyBorder="1" applyAlignment="1">
      <alignment horizontal="center" wrapText="1"/>
    </xf>
    <xf numFmtId="0" fontId="23" fillId="0" borderId="101" xfId="3" applyFont="1" applyBorder="1" applyAlignment="1">
      <alignment horizontal="left"/>
    </xf>
    <xf numFmtId="0" fontId="26" fillId="11" borderId="34" xfId="3" applyFont="1" applyFill="1" applyBorder="1" applyAlignment="1">
      <alignment horizontal="center" vertical="center"/>
    </xf>
    <xf numFmtId="37" fontId="23" fillId="18" borderId="49" xfId="1" applyNumberFormat="1" applyFont="1" applyFill="1" applyBorder="1" applyAlignment="1">
      <alignment horizontal="right"/>
    </xf>
    <xf numFmtId="0" fontId="26" fillId="11" borderId="34" xfId="3" applyFont="1" applyFill="1" applyBorder="1" applyAlignment="1">
      <alignment horizontal="center" vertical="center" wrapText="1"/>
    </xf>
    <xf numFmtId="165" fontId="23" fillId="18" borderId="28" xfId="3" applyNumberFormat="1" applyFont="1" applyFill="1" applyBorder="1" applyAlignment="1">
      <alignment horizontal="right" vertical="center"/>
    </xf>
    <xf numFmtId="0" fontId="94" fillId="10" borderId="0" xfId="3" applyFont="1" applyFill="1" applyAlignment="1">
      <alignment wrapText="1"/>
    </xf>
    <xf numFmtId="49" fontId="8" fillId="10" borderId="0" xfId="3" applyNumberFormat="1" applyFill="1" applyAlignment="1">
      <alignment vertical="center"/>
    </xf>
    <xf numFmtId="49" fontId="43" fillId="10" borderId="0" xfId="3" applyNumberFormat="1" applyFont="1" applyFill="1" applyAlignment="1">
      <alignment horizontal="center" vertical="center"/>
    </xf>
    <xf numFmtId="49" fontId="8" fillId="0" borderId="0" xfId="3" applyNumberFormat="1" applyAlignment="1">
      <alignment vertical="center"/>
    </xf>
    <xf numFmtId="49" fontId="44" fillId="10" borderId="0" xfId="3" applyNumberFormat="1" applyFont="1" applyFill="1" applyAlignment="1">
      <alignment vertical="center"/>
    </xf>
    <xf numFmtId="49" fontId="8" fillId="10" borderId="0" xfId="3" applyNumberFormat="1" applyFill="1" applyAlignment="1">
      <alignment horizontal="center" vertical="center"/>
    </xf>
    <xf numFmtId="49" fontId="13" fillId="10" borderId="0" xfId="3" applyNumberFormat="1" applyFont="1" applyFill="1" applyAlignment="1">
      <alignment horizontal="right" vertical="center"/>
    </xf>
    <xf numFmtId="49" fontId="78" fillId="10" borderId="0" xfId="3" applyNumberFormat="1" applyFont="1" applyFill="1" applyAlignment="1">
      <alignment horizontal="center" vertical="center"/>
    </xf>
    <xf numFmtId="49" fontId="78" fillId="10" borderId="0" xfId="3" applyNumberFormat="1" applyFont="1" applyFill="1" applyAlignment="1">
      <alignment vertical="center"/>
    </xf>
    <xf numFmtId="49" fontId="44" fillId="10" borderId="0" xfId="3" applyNumberFormat="1" applyFont="1" applyFill="1" applyAlignment="1">
      <alignment horizontal="center" vertical="center"/>
    </xf>
    <xf numFmtId="49" fontId="88" fillId="10" borderId="0" xfId="3" applyNumberFormat="1" applyFont="1" applyFill="1" applyAlignment="1">
      <alignment horizontal="center" vertical="center"/>
    </xf>
    <xf numFmtId="0" fontId="89" fillId="10" borderId="0" xfId="3" applyFont="1" applyFill="1" applyAlignment="1">
      <alignment horizontal="left" vertical="center"/>
    </xf>
    <xf numFmtId="0" fontId="90" fillId="10" borderId="0" xfId="3" applyFont="1" applyFill="1"/>
    <xf numFmtId="49" fontId="8" fillId="0" borderId="0" xfId="3" applyNumberFormat="1" applyAlignment="1">
      <alignment horizontal="center" vertical="center"/>
    </xf>
    <xf numFmtId="0" fontId="89" fillId="10" borderId="0" xfId="3" applyFont="1" applyFill="1" applyAlignment="1">
      <alignment horizontal="left" vertical="center" wrapText="1"/>
    </xf>
    <xf numFmtId="0" fontId="98" fillId="0" borderId="0" xfId="3" applyFont="1" applyAlignment="1">
      <alignment vertical="center"/>
    </xf>
    <xf numFmtId="0" fontId="152" fillId="10" borderId="0" xfId="3" applyFont="1" applyFill="1"/>
    <xf numFmtId="49" fontId="153" fillId="10" borderId="0" xfId="3" applyNumberFormat="1" applyFont="1" applyFill="1" applyAlignment="1">
      <alignment horizontal="center" vertical="center"/>
    </xf>
    <xf numFmtId="49" fontId="154" fillId="10" borderId="0" xfId="3" applyNumberFormat="1" applyFont="1" applyFill="1" applyAlignment="1">
      <alignment horizontal="center" vertical="center"/>
    </xf>
    <xf numFmtId="0" fontId="52" fillId="10" borderId="0" xfId="3" applyFont="1" applyFill="1" applyAlignment="1">
      <alignment horizontal="left" vertical="center" wrapText="1"/>
    </xf>
    <xf numFmtId="0" fontId="12" fillId="0" borderId="0" xfId="3" applyFont="1"/>
    <xf numFmtId="0" fontId="52" fillId="10" borderId="0" xfId="3" applyFont="1" applyFill="1"/>
    <xf numFmtId="0" fontId="12" fillId="10" borderId="0" xfId="3" applyFont="1" applyFill="1"/>
    <xf numFmtId="0" fontId="12" fillId="10" borderId="0" xfId="3" applyFont="1" applyFill="1" applyProtection="1">
      <protection locked="0"/>
    </xf>
    <xf numFmtId="0" fontId="52" fillId="10" borderId="0" xfId="3" applyFont="1" applyFill="1" applyAlignment="1">
      <alignment horizontal="left" vertical="center"/>
    </xf>
    <xf numFmtId="0" fontId="12" fillId="10" borderId="49" xfId="3" applyFont="1" applyFill="1" applyBorder="1" applyAlignment="1" applyProtection="1">
      <alignment horizontal="left"/>
      <protection locked="0"/>
    </xf>
    <xf numFmtId="0" fontId="52" fillId="10" borderId="0" xfId="3" applyFont="1" applyFill="1" applyAlignment="1" applyProtection="1">
      <alignment horizontal="right" vertical="center"/>
      <protection locked="0"/>
    </xf>
    <xf numFmtId="0" fontId="12" fillId="10" borderId="0" xfId="3" applyFont="1" applyFill="1" applyAlignment="1">
      <alignment vertical="center"/>
    </xf>
    <xf numFmtId="0" fontId="12" fillId="0" borderId="0" xfId="3" applyFont="1" applyAlignment="1">
      <alignment vertical="center"/>
    </xf>
    <xf numFmtId="0" fontId="52" fillId="10" borderId="0" xfId="3" applyFont="1" applyFill="1" applyProtection="1">
      <protection locked="0"/>
    </xf>
    <xf numFmtId="49" fontId="12" fillId="18" borderId="46" xfId="3" applyNumberFormat="1" applyFont="1" applyFill="1" applyBorder="1" applyAlignment="1">
      <alignment horizontal="left" vertical="center"/>
    </xf>
    <xf numFmtId="0" fontId="12" fillId="10" borderId="0" xfId="3" applyFont="1" applyFill="1" applyAlignment="1">
      <alignment horizontal="left" vertical="center"/>
    </xf>
    <xf numFmtId="0" fontId="12" fillId="0" borderId="0" xfId="3" applyFont="1" applyAlignment="1">
      <alignment horizontal="left" vertical="center"/>
    </xf>
    <xf numFmtId="0" fontId="8" fillId="10" borderId="0" xfId="3" applyFill="1" applyProtection="1">
      <protection locked="0"/>
    </xf>
    <xf numFmtId="49" fontId="13" fillId="10" borderId="0" xfId="3" applyNumberFormat="1" applyFont="1" applyFill="1" applyAlignment="1">
      <alignment vertical="center"/>
    </xf>
    <xf numFmtId="49" fontId="79" fillId="10" borderId="0" xfId="3" applyNumberFormat="1" applyFont="1" applyFill="1" applyAlignment="1">
      <alignment vertical="center"/>
    </xf>
    <xf numFmtId="0" fontId="52" fillId="10" borderId="0" xfId="3" applyFont="1" applyFill="1" applyAlignment="1">
      <alignment vertical="center"/>
    </xf>
    <xf numFmtId="49" fontId="12" fillId="10" borderId="22" xfId="3" applyNumberFormat="1" applyFont="1" applyFill="1" applyBorder="1" applyAlignment="1">
      <alignment vertical="center"/>
    </xf>
    <xf numFmtId="0" fontId="12" fillId="10" borderId="22" xfId="3" applyFont="1" applyFill="1" applyBorder="1" applyAlignment="1">
      <alignment vertical="center"/>
    </xf>
    <xf numFmtId="0" fontId="52" fillId="10" borderId="0" xfId="3" applyFont="1" applyFill="1" applyAlignment="1">
      <alignment horizontal="left" vertical="top"/>
    </xf>
    <xf numFmtId="0" fontId="52" fillId="10" borderId="22" xfId="3" applyFont="1" applyFill="1" applyBorder="1" applyAlignment="1">
      <alignment vertical="center"/>
    </xf>
    <xf numFmtId="0" fontId="52" fillId="10" borderId="22" xfId="3" applyFont="1" applyFill="1" applyBorder="1" applyAlignment="1">
      <alignment horizontal="center" vertical="center"/>
    </xf>
    <xf numFmtId="0" fontId="52" fillId="10" borderId="80" xfId="3" applyFont="1" applyFill="1" applyBorder="1"/>
    <xf numFmtId="0" fontId="8" fillId="10" borderId="80" xfId="3" applyFill="1" applyBorder="1"/>
    <xf numFmtId="0" fontId="91" fillId="10" borderId="0" xfId="3" applyFont="1" applyFill="1" applyProtection="1">
      <protection locked="0"/>
    </xf>
    <xf numFmtId="0" fontId="52" fillId="10" borderId="0" xfId="3" applyFont="1" applyFill="1" applyAlignment="1" applyProtection="1">
      <alignment horizontal="left"/>
      <protection locked="0"/>
    </xf>
    <xf numFmtId="0" fontId="52" fillId="0" borderId="0" xfId="3" applyFont="1"/>
    <xf numFmtId="0" fontId="52" fillId="10" borderId="23" xfId="3" applyFont="1" applyFill="1" applyBorder="1" applyProtection="1">
      <protection locked="0"/>
    </xf>
    <xf numFmtId="0" fontId="52" fillId="10" borderId="23" xfId="3" applyFont="1" applyFill="1" applyBorder="1" applyAlignment="1" applyProtection="1">
      <alignment horizontal="right"/>
      <protection locked="0"/>
    </xf>
    <xf numFmtId="3" fontId="0" fillId="2" borderId="51" xfId="0" applyNumberFormat="1" applyFill="1" applyBorder="1" applyAlignment="1">
      <alignment vertical="top" wrapText="1"/>
    </xf>
    <xf numFmtId="3" fontId="0" fillId="2" borderId="38" xfId="0" applyNumberFormat="1" applyFill="1" applyBorder="1" applyAlignment="1">
      <alignment vertical="top" wrapText="1"/>
    </xf>
    <xf numFmtId="3" fontId="0" fillId="2" borderId="27" xfId="0" applyNumberFormat="1" applyFill="1" applyBorder="1" applyAlignment="1">
      <alignment vertical="top" wrapText="1"/>
    </xf>
    <xf numFmtId="0" fontId="15" fillId="0" borderId="76" xfId="0" applyFont="1" applyBorder="1" applyAlignment="1">
      <alignment horizontal="center" wrapText="1"/>
    </xf>
    <xf numFmtId="0" fontId="15" fillId="10" borderId="9" xfId="0" applyFont="1" applyFill="1" applyBorder="1" applyAlignment="1">
      <alignment horizontal="center" wrapText="1"/>
    </xf>
    <xf numFmtId="0" fontId="15" fillId="10" borderId="46" xfId="0" applyFont="1" applyFill="1" applyBorder="1" applyAlignment="1">
      <alignment horizontal="center" wrapText="1"/>
    </xf>
    <xf numFmtId="166" fontId="126" fillId="0" borderId="44" xfId="10" applyNumberFormat="1" applyFont="1" applyBorder="1" applyAlignment="1">
      <alignment horizontal="center" vertical="center" wrapText="1"/>
    </xf>
    <xf numFmtId="49" fontId="0" fillId="10" borderId="0" xfId="0" applyNumberFormat="1" applyFill="1" applyAlignment="1">
      <alignment horizontal="center"/>
    </xf>
    <xf numFmtId="49" fontId="13" fillId="10" borderId="0" xfId="0" applyNumberFormat="1" applyFont="1" applyFill="1" applyAlignment="1">
      <alignment horizontal="right"/>
    </xf>
    <xf numFmtId="49" fontId="0" fillId="10" borderId="0" xfId="0" applyNumberFormat="1" applyFill="1"/>
    <xf numFmtId="0" fontId="21" fillId="10" borderId="0" xfId="3" applyFont="1" applyFill="1"/>
    <xf numFmtId="49" fontId="43" fillId="10" borderId="0" xfId="3" applyNumberFormat="1" applyFont="1" applyFill="1" applyAlignment="1">
      <alignment horizontal="center" vertical="center"/>
    </xf>
    <xf numFmtId="49" fontId="78" fillId="0" borderId="0" xfId="3" applyNumberFormat="1" applyFont="1" applyFill="1" applyAlignment="1">
      <alignment horizontal="center" vertical="center"/>
    </xf>
    <xf numFmtId="49" fontId="44" fillId="0" borderId="0" xfId="3" applyNumberFormat="1" applyFont="1" applyFill="1" applyAlignment="1">
      <alignment horizontal="center" vertical="center"/>
    </xf>
    <xf numFmtId="0" fontId="94" fillId="10" borderId="0" xfId="3" applyFont="1" applyFill="1" applyAlignment="1">
      <alignment vertical="center"/>
    </xf>
    <xf numFmtId="0" fontId="22" fillId="10" borderId="0" xfId="3" applyFont="1" applyFill="1" applyAlignment="1">
      <alignment horizontal="right"/>
    </xf>
    <xf numFmtId="0" fontId="32" fillId="10" borderId="0" xfId="3" applyFont="1" applyFill="1" applyAlignment="1">
      <alignment horizontal="left" vertical="center"/>
    </xf>
    <xf numFmtId="0" fontId="13" fillId="10" borderId="0" xfId="3" applyFont="1" applyFill="1" applyAlignment="1">
      <alignment horizontal="center"/>
    </xf>
    <xf numFmtId="0" fontId="14" fillId="0" borderId="32" xfId="3" applyFont="1" applyBorder="1" applyAlignment="1">
      <alignment horizontal="center" vertical="center" wrapText="1"/>
    </xf>
    <xf numFmtId="0" fontId="14" fillId="0" borderId="1" xfId="3" applyFont="1" applyBorder="1" applyAlignment="1">
      <alignment horizontal="center" vertical="center" wrapText="1"/>
    </xf>
    <xf numFmtId="0" fontId="14" fillId="0" borderId="33" xfId="3" applyFont="1" applyBorder="1" applyAlignment="1">
      <alignment horizontal="center" vertical="center" wrapText="1"/>
    </xf>
    <xf numFmtId="0" fontId="14" fillId="0" borderId="51" xfId="3" applyFont="1" applyBorder="1" applyAlignment="1">
      <alignment horizontal="center" vertical="center" wrapText="1"/>
    </xf>
    <xf numFmtId="0" fontId="14" fillId="0" borderId="9" xfId="3" applyFont="1" applyBorder="1" applyAlignment="1">
      <alignment horizontal="center" vertical="center" wrapText="1"/>
    </xf>
    <xf numFmtId="0" fontId="14" fillId="0" borderId="25" xfId="3" applyFont="1" applyBorder="1" applyAlignment="1">
      <alignment horizontal="center" vertical="center" wrapText="1"/>
    </xf>
    <xf numFmtId="0" fontId="14" fillId="0" borderId="40" xfId="3" applyFont="1" applyBorder="1" applyAlignment="1">
      <alignment horizontal="center" vertical="center"/>
    </xf>
    <xf numFmtId="0" fontId="18" fillId="0" borderId="0" xfId="3" applyFont="1" applyAlignment="1">
      <alignment horizontal="center" vertical="center"/>
    </xf>
    <xf numFmtId="0" fontId="8" fillId="0" borderId="36" xfId="3" applyBorder="1"/>
    <xf numFmtId="0" fontId="8" fillId="0" borderId="34" xfId="3" applyBorder="1"/>
    <xf numFmtId="0" fontId="125" fillId="0" borderId="34" xfId="3" applyFont="1" applyBorder="1" applyAlignment="1">
      <alignment horizontal="left" vertical="center"/>
    </xf>
    <xf numFmtId="0" fontId="125" fillId="0" borderId="34" xfId="3" applyFont="1" applyBorder="1" applyAlignment="1">
      <alignment horizontal="center" vertical="center"/>
    </xf>
    <xf numFmtId="166" fontId="76" fillId="0" borderId="34" xfId="13" applyNumberFormat="1" applyFont="1" applyBorder="1" applyAlignment="1">
      <alignment horizontal="center" vertical="center" wrapText="1"/>
    </xf>
    <xf numFmtId="0" fontId="76" fillId="0" borderId="43" xfId="3" applyFont="1" applyBorder="1" applyAlignment="1">
      <alignment horizontal="center" vertical="center"/>
    </xf>
    <xf numFmtId="9" fontId="40" fillId="0" borderId="44" xfId="13" applyFont="1" applyBorder="1" applyAlignment="1">
      <alignment horizontal="center" vertical="center" wrapText="1"/>
    </xf>
    <xf numFmtId="0" fontId="8" fillId="0" borderId="31" xfId="3" applyFont="1" applyBorder="1" applyAlignment="1">
      <alignment wrapText="1"/>
    </xf>
    <xf numFmtId="0" fontId="16" fillId="0" borderId="34" xfId="3" applyFont="1" applyBorder="1" applyAlignment="1">
      <alignment horizontal="center" wrapText="1"/>
    </xf>
    <xf numFmtId="0" fontId="15" fillId="0" borderId="11" xfId="3" applyFont="1" applyBorder="1" applyAlignment="1">
      <alignment horizontal="center" wrapText="1"/>
    </xf>
    <xf numFmtId="0" fontId="64" fillId="10" borderId="10" xfId="3" applyFont="1" applyFill="1" applyBorder="1" applyAlignment="1">
      <alignment horizontal="center" wrapText="1"/>
    </xf>
    <xf numFmtId="0" fontId="16" fillId="0" borderId="11" xfId="3" applyFont="1" applyBorder="1" applyAlignment="1">
      <alignment horizontal="center" wrapText="1"/>
    </xf>
    <xf numFmtId="0" fontId="15" fillId="0" borderId="28" xfId="3" applyFont="1" applyBorder="1" applyAlignment="1">
      <alignment horizontal="center" wrapText="1"/>
    </xf>
    <xf numFmtId="0" fontId="16" fillId="0" borderId="77" xfId="3" applyFont="1" applyBorder="1" applyAlignment="1">
      <alignment horizontal="center" wrapText="1"/>
    </xf>
    <xf numFmtId="0" fontId="16" fillId="10" borderId="10" xfId="3" applyFont="1" applyFill="1" applyBorder="1" applyAlignment="1">
      <alignment horizontal="center" wrapText="1"/>
    </xf>
    <xf numFmtId="0" fontId="16" fillId="25" borderId="24" xfId="3" applyFont="1" applyFill="1" applyBorder="1" applyAlignment="1">
      <alignment horizontal="center" wrapText="1"/>
    </xf>
    <xf numFmtId="0" fontId="16" fillId="24" borderId="9" xfId="3" applyFont="1" applyFill="1" applyBorder="1" applyAlignment="1">
      <alignment horizontal="center" wrapText="1"/>
    </xf>
    <xf numFmtId="0" fontId="16" fillId="0" borderId="10" xfId="3" applyFont="1" applyBorder="1" applyAlignment="1">
      <alignment horizontal="center" wrapText="1"/>
    </xf>
    <xf numFmtId="0" fontId="16" fillId="0" borderId="66" xfId="3" applyFont="1" applyBorder="1" applyAlignment="1">
      <alignment horizontal="center" wrapText="1"/>
    </xf>
    <xf numFmtId="0" fontId="8" fillId="0" borderId="0" xfId="3" applyFont="1"/>
    <xf numFmtId="0" fontId="8" fillId="0" borderId="36" xfId="3" applyBorder="1" applyAlignment="1">
      <alignment horizontal="right" vertical="center" wrapText="1"/>
    </xf>
    <xf numFmtId="0" fontId="8" fillId="0" borderId="67" xfId="3" applyBorder="1" applyAlignment="1">
      <alignment horizontal="center" vertical="center" wrapText="1"/>
    </xf>
    <xf numFmtId="0" fontId="14" fillId="0" borderId="43" xfId="3" applyFont="1" applyBorder="1" applyAlignment="1">
      <alignment horizontal="center" vertical="center" wrapText="1"/>
    </xf>
    <xf numFmtId="0" fontId="14" fillId="0" borderId="34" xfId="3" applyFont="1" applyBorder="1" applyAlignment="1">
      <alignment horizontal="center" vertical="center" wrapText="1"/>
    </xf>
    <xf numFmtId="0" fontId="14" fillId="0" borderId="14" xfId="3" applyFont="1" applyBorder="1" applyAlignment="1">
      <alignment horizontal="center" vertical="center" wrapText="1"/>
    </xf>
    <xf numFmtId="0" fontId="14" fillId="0" borderId="72" xfId="3" applyFont="1" applyBorder="1" applyAlignment="1">
      <alignment horizontal="center" vertical="center" wrapText="1"/>
    </xf>
    <xf numFmtId="0" fontId="14" fillId="0" borderId="76" xfId="3" applyFont="1" applyBorder="1" applyAlignment="1">
      <alignment horizontal="center" vertical="center" wrapText="1"/>
    </xf>
    <xf numFmtId="0" fontId="14" fillId="25" borderId="24" xfId="3" applyFont="1" applyFill="1" applyBorder="1" applyAlignment="1">
      <alignment horizontal="center" vertical="center" wrapText="1"/>
    </xf>
    <xf numFmtId="0" fontId="14" fillId="24" borderId="34" xfId="3" applyFont="1" applyFill="1" applyBorder="1" applyAlignment="1">
      <alignment horizontal="center" vertical="center" wrapText="1"/>
    </xf>
    <xf numFmtId="0" fontId="8" fillId="0" borderId="0" xfId="3" applyAlignment="1">
      <alignment horizontal="right" vertical="center"/>
    </xf>
    <xf numFmtId="3" fontId="8" fillId="5" borderId="17" xfId="3" applyNumberFormat="1" applyFill="1" applyBorder="1" applyAlignment="1">
      <alignment vertical="center" wrapText="1"/>
    </xf>
    <xf numFmtId="3" fontId="8" fillId="10" borderId="1" xfId="3" applyNumberFormat="1" applyFill="1" applyBorder="1" applyAlignment="1" applyProtection="1">
      <alignment vertical="center" wrapText="1"/>
      <protection locked="0"/>
    </xf>
    <xf numFmtId="3" fontId="8" fillId="7" borderId="46" xfId="3" applyNumberFormat="1" applyFill="1" applyBorder="1" applyAlignment="1">
      <alignment horizontal="center" vertical="center"/>
    </xf>
    <xf numFmtId="3" fontId="8" fillId="10" borderId="57" xfId="3" applyNumberFormat="1" applyFill="1" applyBorder="1" applyAlignment="1" applyProtection="1">
      <alignment vertical="center" wrapText="1"/>
      <protection locked="0"/>
    </xf>
    <xf numFmtId="3" fontId="8" fillId="2" borderId="57" xfId="3" applyNumberFormat="1" applyFill="1" applyBorder="1" applyAlignment="1">
      <alignment vertical="center" wrapText="1"/>
    </xf>
    <xf numFmtId="3" fontId="8" fillId="24" borderId="52" xfId="3" applyNumberFormat="1" applyFill="1" applyBorder="1" applyAlignment="1">
      <alignment vertical="center" wrapText="1"/>
    </xf>
    <xf numFmtId="3" fontId="8" fillId="7" borderId="76" xfId="3" applyNumberFormat="1" applyFill="1" applyBorder="1" applyAlignment="1">
      <alignment horizontal="center" vertical="center"/>
    </xf>
    <xf numFmtId="3" fontId="8" fillId="7" borderId="9" xfId="3" applyNumberFormat="1" applyFill="1" applyBorder="1" applyAlignment="1">
      <alignment horizontal="center" vertical="center"/>
    </xf>
    <xf numFmtId="168" fontId="8" fillId="0" borderId="0" xfId="3" applyNumberFormat="1" applyAlignment="1">
      <alignment vertical="center"/>
    </xf>
    <xf numFmtId="3" fontId="8" fillId="0" borderId="8" xfId="3" applyNumberFormat="1" applyBorder="1" applyAlignment="1" applyProtection="1">
      <alignment vertical="center" wrapText="1"/>
      <protection locked="0"/>
    </xf>
    <xf numFmtId="3" fontId="8" fillId="7" borderId="0" xfId="3" applyNumberFormat="1" applyFill="1" applyAlignment="1">
      <alignment horizontal="center" vertical="center"/>
    </xf>
    <xf numFmtId="3" fontId="8" fillId="0" borderId="18" xfId="3" applyNumberFormat="1" applyFont="1" applyBorder="1" applyAlignment="1" applyProtection="1">
      <alignment vertical="center" wrapText="1"/>
      <protection locked="0"/>
    </xf>
    <xf numFmtId="3" fontId="8" fillId="2" borderId="18" xfId="3" applyNumberFormat="1" applyFill="1" applyBorder="1" applyAlignment="1">
      <alignment vertical="center" wrapText="1"/>
    </xf>
    <xf numFmtId="3" fontId="8" fillId="7" borderId="77" xfId="3" applyNumberFormat="1" applyFill="1" applyBorder="1" applyAlignment="1">
      <alignment horizontal="center" vertical="center"/>
    </xf>
    <xf numFmtId="3" fontId="8" fillId="7" borderId="10" xfId="3" applyNumberFormat="1" applyFill="1" applyBorder="1" applyAlignment="1">
      <alignment horizontal="center" vertical="center"/>
    </xf>
    <xf numFmtId="3" fontId="8" fillId="5" borderId="42" xfId="3" applyNumberFormat="1" applyFill="1" applyBorder="1" applyAlignment="1">
      <alignment vertical="center" wrapText="1"/>
    </xf>
    <xf numFmtId="3" fontId="8" fillId="0" borderId="26" xfId="3" applyNumberFormat="1" applyBorder="1" applyAlignment="1" applyProtection="1">
      <alignment vertical="center" wrapText="1"/>
      <protection locked="0"/>
    </xf>
    <xf numFmtId="3" fontId="8" fillId="7" borderId="49" xfId="3" applyNumberFormat="1" applyFill="1" applyBorder="1" applyAlignment="1">
      <alignment horizontal="center" vertical="center"/>
    </xf>
    <xf numFmtId="3" fontId="8" fillId="0" borderId="59" xfId="3" applyNumberFormat="1" applyFont="1" applyBorder="1" applyAlignment="1" applyProtection="1">
      <alignment vertical="center" wrapText="1"/>
      <protection locked="0"/>
    </xf>
    <xf numFmtId="3" fontId="8" fillId="2" borderId="59" xfId="3" applyNumberFormat="1" applyFill="1" applyBorder="1" applyAlignment="1">
      <alignment vertical="center" wrapText="1"/>
    </xf>
    <xf numFmtId="3" fontId="8" fillId="7" borderId="69" xfId="3" applyNumberFormat="1" applyFill="1" applyBorder="1" applyAlignment="1">
      <alignment horizontal="center" vertical="center"/>
    </xf>
    <xf numFmtId="3" fontId="8" fillId="7" borderId="11" xfId="3" applyNumberFormat="1" applyFill="1" applyBorder="1" applyAlignment="1">
      <alignment horizontal="center" vertical="center"/>
    </xf>
    <xf numFmtId="0" fontId="15" fillId="10" borderId="34" xfId="3" applyFont="1" applyFill="1" applyBorder="1" applyAlignment="1">
      <alignment vertical="center" wrapText="1"/>
    </xf>
    <xf numFmtId="3" fontId="8" fillId="2" borderId="34" xfId="3" applyNumberFormat="1" applyFill="1" applyBorder="1" applyAlignment="1">
      <alignment vertical="center" wrapText="1"/>
    </xf>
    <xf numFmtId="3" fontId="8" fillId="25" borderId="34" xfId="3" applyNumberFormat="1" applyFill="1" applyBorder="1" applyAlignment="1">
      <alignment vertical="center" wrapText="1"/>
    </xf>
    <xf numFmtId="3" fontId="8" fillId="24" borderId="34" xfId="3" applyNumberFormat="1" applyFill="1" applyBorder="1" applyAlignment="1">
      <alignment vertical="center" wrapText="1"/>
    </xf>
    <xf numFmtId="3" fontId="8" fillId="2" borderId="11" xfId="3" applyNumberFormat="1" applyFill="1" applyBorder="1" applyAlignment="1">
      <alignment vertical="center" wrapText="1"/>
    </xf>
    <xf numFmtId="3" fontId="8" fillId="9" borderId="11" xfId="3" applyNumberFormat="1" applyFont="1" applyFill="1" applyBorder="1" applyAlignment="1">
      <alignment vertical="center"/>
    </xf>
    <xf numFmtId="0" fontId="13" fillId="10" borderId="0" xfId="3" applyFont="1" applyFill="1" applyAlignment="1">
      <alignment vertical="center" wrapText="1"/>
    </xf>
    <xf numFmtId="3" fontId="8" fillId="10" borderId="0" xfId="3" applyNumberFormat="1" applyFill="1" applyAlignment="1">
      <alignment vertical="center" wrapText="1"/>
    </xf>
    <xf numFmtId="3" fontId="8" fillId="16" borderId="0" xfId="3" applyNumberFormat="1" applyFill="1" applyAlignment="1">
      <alignment vertical="center" wrapText="1"/>
    </xf>
    <xf numFmtId="3" fontId="8" fillId="10" borderId="0" xfId="3" applyNumberFormat="1" applyFill="1" applyAlignment="1">
      <alignment vertical="center"/>
    </xf>
    <xf numFmtId="0" fontId="54" fillId="10" borderId="0" xfId="3" applyFont="1" applyFill="1"/>
    <xf numFmtId="0" fontId="8" fillId="10" borderId="0" xfId="3" applyFont="1" applyFill="1" applyAlignment="1">
      <alignment horizontal="right" vertical="center" wrapText="1"/>
    </xf>
    <xf numFmtId="3" fontId="8" fillId="10" borderId="0" xfId="3" applyNumberFormat="1" applyFont="1" applyFill="1" applyAlignment="1">
      <alignment vertical="center"/>
    </xf>
    <xf numFmtId="0" fontId="8" fillId="16" borderId="0" xfId="3" applyFont="1" applyFill="1" applyAlignment="1">
      <alignment horizontal="left" vertical="top"/>
    </xf>
    <xf numFmtId="0" fontId="19" fillId="0" borderId="0" xfId="3" applyFont="1" applyAlignment="1">
      <alignment wrapText="1"/>
    </xf>
    <xf numFmtId="0" fontId="8" fillId="5" borderId="34" xfId="3" applyFont="1" applyFill="1" applyBorder="1" applyAlignment="1">
      <alignment vertical="top"/>
    </xf>
    <xf numFmtId="0" fontId="8" fillId="10" borderId="0" xfId="3" applyFont="1" applyFill="1"/>
    <xf numFmtId="0" fontId="54" fillId="10" borderId="0" xfId="3" applyFont="1" applyFill="1" applyAlignment="1">
      <alignment horizontal="left" vertical="center"/>
    </xf>
    <xf numFmtId="0" fontId="8" fillId="10" borderId="0" xfId="3" applyFont="1" applyFill="1" applyAlignment="1">
      <alignment horizontal="left" vertical="center" wrapText="1"/>
    </xf>
    <xf numFmtId="0" fontId="8" fillId="0" borderId="0" xfId="3" applyAlignment="1">
      <alignment horizontal="left" vertical="center"/>
    </xf>
    <xf numFmtId="0" fontId="11" fillId="10" borderId="0" xfId="3" applyFont="1" applyFill="1"/>
    <xf numFmtId="0" fontId="78" fillId="10" borderId="0" xfId="3" applyFont="1" applyFill="1" applyAlignment="1">
      <alignment vertical="center"/>
    </xf>
    <xf numFmtId="0" fontId="78" fillId="0" borderId="0" xfId="3" applyFont="1" applyAlignment="1" applyProtection="1">
      <alignment vertical="center"/>
      <protection locked="0"/>
    </xf>
    <xf numFmtId="49" fontId="43" fillId="0" borderId="0" xfId="3" applyNumberFormat="1" applyFont="1" applyAlignment="1">
      <alignment vertical="center"/>
    </xf>
    <xf numFmtId="0" fontId="10" fillId="10" borderId="0" xfId="3" applyFont="1" applyFill="1" applyAlignment="1">
      <alignment vertical="center"/>
    </xf>
    <xf numFmtId="0" fontId="10" fillId="0" borderId="0" xfId="3" applyFont="1" applyAlignment="1" applyProtection="1">
      <alignment vertical="center"/>
      <protection locked="0"/>
    </xf>
    <xf numFmtId="44" fontId="23" fillId="18" borderId="57" xfId="4" applyFont="1" applyFill="1" applyBorder="1" applyAlignment="1">
      <alignment horizontal="right" vertical="center"/>
    </xf>
    <xf numFmtId="44" fontId="23" fillId="18" borderId="58" xfId="4" applyFont="1" applyFill="1" applyBorder="1" applyAlignment="1">
      <alignment horizontal="right" vertical="center"/>
    </xf>
    <xf numFmtId="44" fontId="23" fillId="18" borderId="42" xfId="4" applyFont="1" applyFill="1" applyBorder="1" applyAlignment="1">
      <alignment horizontal="right" vertical="center"/>
    </xf>
    <xf numFmtId="0" fontId="23" fillId="0" borderId="0" xfId="3" applyFont="1" applyBorder="1" applyAlignment="1">
      <alignment horizontal="center"/>
    </xf>
    <xf numFmtId="165" fontId="23" fillId="0" borderId="0" xfId="3" applyNumberFormat="1" applyFont="1" applyFill="1" applyBorder="1" applyAlignment="1">
      <alignment horizontal="right" vertical="center"/>
    </xf>
    <xf numFmtId="3" fontId="58" fillId="0" borderId="0" xfId="2" applyNumberFormat="1" applyFill="1" applyAlignment="1" applyProtection="1">
      <alignment vertical="center"/>
    </xf>
    <xf numFmtId="3" fontId="11" fillId="0" borderId="0" xfId="3" applyNumberFormat="1" applyFont="1" applyFill="1" applyAlignment="1">
      <alignment vertical="center" wrapText="1"/>
    </xf>
    <xf numFmtId="0" fontId="0" fillId="10" borderId="0" xfId="0" applyFill="1"/>
    <xf numFmtId="0" fontId="8" fillId="25" borderId="34" xfId="3" applyFill="1" applyBorder="1" applyAlignment="1">
      <alignment vertical="center" wrapText="1"/>
    </xf>
    <xf numFmtId="0" fontId="8" fillId="24" borderId="34" xfId="3" applyFill="1" applyBorder="1" applyAlignment="1">
      <alignment vertical="center" wrapText="1"/>
    </xf>
    <xf numFmtId="49" fontId="88" fillId="10" borderId="0" xfId="0" applyNumberFormat="1" applyFont="1" applyFill="1" applyAlignment="1">
      <alignment vertical="center"/>
    </xf>
    <xf numFmtId="49" fontId="44" fillId="10" borderId="0" xfId="0" applyNumberFormat="1" applyFont="1" applyFill="1" applyAlignment="1">
      <alignment vertical="center"/>
    </xf>
    <xf numFmtId="49" fontId="43" fillId="0" borderId="0" xfId="0" applyNumberFormat="1" applyFont="1" applyFill="1" applyAlignment="1">
      <alignment vertical="center"/>
    </xf>
    <xf numFmtId="49" fontId="99" fillId="10" borderId="0" xfId="0" applyNumberFormat="1" applyFont="1" applyFill="1" applyAlignment="1">
      <alignment vertical="center"/>
    </xf>
    <xf numFmtId="49" fontId="8" fillId="0" borderId="0" xfId="0" applyNumberFormat="1" applyFont="1" applyAlignment="1" applyProtection="1">
      <alignment vertical="center"/>
      <protection locked="0"/>
    </xf>
    <xf numFmtId="49" fontId="43" fillId="10" borderId="58" xfId="0" applyNumberFormat="1" applyFont="1" applyFill="1" applyBorder="1" applyAlignment="1">
      <alignment horizontal="center" vertical="center"/>
    </xf>
    <xf numFmtId="0" fontId="0" fillId="0" borderId="0" xfId="0" applyFill="1"/>
    <xf numFmtId="3" fontId="8" fillId="25" borderId="20" xfId="3" applyNumberFormat="1" applyFill="1" applyBorder="1" applyAlignment="1">
      <alignment vertical="center" wrapText="1"/>
    </xf>
    <xf numFmtId="3" fontId="8" fillId="2" borderId="32" xfId="3" applyNumberFormat="1" applyFill="1" applyBorder="1" applyAlignment="1">
      <alignment vertical="center" wrapText="1"/>
    </xf>
    <xf numFmtId="3" fontId="8" fillId="2" borderId="51" xfId="3" applyNumberFormat="1" applyFill="1" applyBorder="1" applyAlignment="1">
      <alignment vertical="center" wrapText="1"/>
    </xf>
    <xf numFmtId="3" fontId="8" fillId="2" borderId="4" xfId="3" applyNumberFormat="1" applyFill="1" applyBorder="1" applyAlignment="1">
      <alignment vertical="center" wrapText="1"/>
    </xf>
    <xf numFmtId="3" fontId="8" fillId="2" borderId="38" xfId="3" applyNumberFormat="1" applyFill="1" applyBorder="1" applyAlignment="1">
      <alignment vertical="center" wrapText="1"/>
    </xf>
    <xf numFmtId="3" fontId="8" fillId="2" borderId="35" xfId="3" applyNumberFormat="1" applyFill="1" applyBorder="1" applyAlignment="1">
      <alignment vertical="center" wrapText="1"/>
    </xf>
    <xf numFmtId="3" fontId="8" fillId="2" borderId="27" xfId="3" applyNumberFormat="1" applyFill="1" applyBorder="1" applyAlignment="1">
      <alignment vertical="center" wrapText="1"/>
    </xf>
    <xf numFmtId="0" fontId="8" fillId="0" borderId="0" xfId="3" applyFill="1" applyProtection="1">
      <protection locked="0"/>
    </xf>
    <xf numFmtId="0" fontId="153" fillId="0" borderId="0" xfId="3" applyFont="1" applyFill="1" applyAlignment="1" applyProtection="1">
      <alignment horizontal="center"/>
      <protection locked="0"/>
    </xf>
    <xf numFmtId="0" fontId="8" fillId="0" borderId="0" xfId="3" applyFill="1"/>
    <xf numFmtId="0" fontId="12" fillId="0" borderId="49" xfId="3" applyFont="1" applyFill="1" applyBorder="1" applyAlignment="1" applyProtection="1">
      <alignment horizontal="left"/>
      <protection locked="0"/>
    </xf>
    <xf numFmtId="0" fontId="52" fillId="0" borderId="0" xfId="3" applyFont="1" applyFill="1" applyAlignment="1" applyProtection="1">
      <alignment horizontal="right" vertical="center"/>
      <protection locked="0"/>
    </xf>
    <xf numFmtId="0" fontId="0" fillId="0" borderId="0" xfId="0" applyBorder="1"/>
    <xf numFmtId="0" fontId="160" fillId="10" borderId="0" xfId="3" applyFont="1" applyFill="1"/>
    <xf numFmtId="0" fontId="32" fillId="10" borderId="0" xfId="0" applyFont="1" applyFill="1" applyAlignment="1">
      <alignment horizontal="center" vertical="center"/>
    </xf>
    <xf numFmtId="0" fontId="1" fillId="0" borderId="0" xfId="15"/>
    <xf numFmtId="0" fontId="1" fillId="10" borderId="0" xfId="15" applyFill="1"/>
    <xf numFmtId="0" fontId="22" fillId="10" borderId="0" xfId="15" applyFont="1" applyFill="1" applyAlignment="1">
      <alignment horizontal="center"/>
    </xf>
    <xf numFmtId="0" fontId="22" fillId="10" borderId="0" xfId="15" applyFont="1" applyFill="1"/>
    <xf numFmtId="0" fontId="7" fillId="10" borderId="0" xfId="15" applyFont="1" applyFill="1"/>
    <xf numFmtId="49" fontId="1" fillId="10" borderId="0" xfId="15" applyNumberFormat="1" applyFill="1" applyAlignment="1">
      <alignment vertical="center"/>
    </xf>
    <xf numFmtId="49" fontId="1" fillId="0" borderId="0" xfId="15" applyNumberFormat="1" applyAlignment="1">
      <alignment vertical="center"/>
    </xf>
    <xf numFmtId="49" fontId="43" fillId="10" borderId="0" xfId="15" applyNumberFormat="1" applyFont="1" applyFill="1" applyAlignment="1">
      <alignment horizontal="center" vertical="center"/>
    </xf>
    <xf numFmtId="0" fontId="22" fillId="10" borderId="0" xfId="15" applyFont="1" applyFill="1" applyAlignment="1">
      <alignment horizontal="right"/>
    </xf>
    <xf numFmtId="0" fontId="22" fillId="0" borderId="0" xfId="15" applyFont="1" applyAlignment="1">
      <alignment horizontal="right"/>
    </xf>
    <xf numFmtId="0" fontId="151" fillId="0" borderId="0" xfId="15" applyFont="1" applyAlignment="1">
      <alignment horizontal="center" vertical="center"/>
    </xf>
    <xf numFmtId="0" fontId="158" fillId="27" borderId="36" xfId="15" applyFont="1" applyFill="1" applyBorder="1" applyAlignment="1">
      <alignment vertical="center"/>
    </xf>
    <xf numFmtId="0" fontId="151" fillId="27" borderId="43" xfId="15" applyFont="1" applyFill="1" applyBorder="1" applyAlignment="1">
      <alignment horizontal="center" vertical="center"/>
    </xf>
    <xf numFmtId="0" fontId="151" fillId="27" borderId="44" xfId="15" applyFont="1" applyFill="1" applyBorder="1" applyAlignment="1">
      <alignment horizontal="center" vertical="center"/>
    </xf>
    <xf numFmtId="0" fontId="151" fillId="27" borderId="34" xfId="15" applyFont="1" applyFill="1" applyBorder="1" applyAlignment="1">
      <alignment horizontal="center" vertical="center"/>
    </xf>
    <xf numFmtId="0" fontId="32" fillId="10" borderId="0" xfId="15" applyFont="1" applyFill="1" applyAlignment="1">
      <alignment vertical="center"/>
    </xf>
    <xf numFmtId="0" fontId="22" fillId="0" borderId="0" xfId="15" applyFont="1"/>
    <xf numFmtId="0" fontId="12" fillId="10" borderId="0" xfId="15" applyFont="1" applyFill="1"/>
    <xf numFmtId="0" fontId="12" fillId="0" borderId="0" xfId="15" applyFont="1"/>
    <xf numFmtId="0" fontId="13" fillId="10" borderId="0" xfId="15" applyFont="1" applyFill="1" applyAlignment="1">
      <alignment horizontal="center"/>
    </xf>
    <xf numFmtId="0" fontId="14" fillId="0" borderId="34" xfId="15" applyFont="1" applyBorder="1" applyAlignment="1">
      <alignment horizontal="left" vertical="center" wrapText="1"/>
    </xf>
    <xf numFmtId="0" fontId="14" fillId="0" borderId="34" xfId="15" applyFont="1" applyBorder="1" applyAlignment="1">
      <alignment horizontal="center" vertical="center" wrapText="1"/>
    </xf>
    <xf numFmtId="0" fontId="14" fillId="0" borderId="33" xfId="15" applyFont="1" applyBorder="1" applyAlignment="1">
      <alignment horizontal="center" vertical="center" wrapText="1"/>
    </xf>
    <xf numFmtId="0" fontId="14" fillId="0" borderId="65" xfId="15" applyFont="1" applyBorder="1" applyAlignment="1">
      <alignment horizontal="center" vertical="center" wrapText="1"/>
    </xf>
    <xf numFmtId="0" fontId="14" fillId="0" borderId="78" xfId="15" applyFont="1" applyBorder="1" applyAlignment="1">
      <alignment horizontal="center" vertical="center" wrapText="1"/>
    </xf>
    <xf numFmtId="0" fontId="14" fillId="0" borderId="32" xfId="15" applyFont="1" applyBorder="1" applyAlignment="1">
      <alignment horizontal="center" vertical="center" wrapText="1"/>
    </xf>
    <xf numFmtId="0" fontId="14" fillId="0" borderId="79" xfId="15" applyFont="1" applyBorder="1" applyAlignment="1">
      <alignment horizontal="center" vertical="center" wrapText="1"/>
    </xf>
    <xf numFmtId="0" fontId="18" fillId="10" borderId="0" xfId="15" applyFont="1" applyFill="1" applyAlignment="1">
      <alignment horizontal="center" vertical="center"/>
    </xf>
    <xf numFmtId="0" fontId="18" fillId="0" borderId="0" xfId="15" applyFont="1" applyAlignment="1">
      <alignment horizontal="center" vertical="center"/>
    </xf>
    <xf numFmtId="0" fontId="1" fillId="0" borderId="34" xfId="15" applyBorder="1" applyAlignment="1">
      <alignment vertical="center" wrapText="1"/>
    </xf>
    <xf numFmtId="0" fontId="8" fillId="0" borderId="0" xfId="15" applyFont="1"/>
    <xf numFmtId="0" fontId="15" fillId="0" borderId="61" xfId="15" applyFont="1" applyBorder="1" applyAlignment="1">
      <alignment horizontal="center" wrapText="1"/>
    </xf>
    <xf numFmtId="0" fontId="15" fillId="0" borderId="29" xfId="15" applyFont="1" applyBorder="1" applyAlignment="1">
      <alignment horizontal="center" wrapText="1"/>
    </xf>
    <xf numFmtId="0" fontId="15" fillId="10" borderId="79" xfId="15" applyFont="1" applyFill="1" applyBorder="1" applyAlignment="1">
      <alignment horizontal="center" wrapText="1"/>
    </xf>
    <xf numFmtId="0" fontId="150" fillId="10" borderId="79" xfId="15" applyFont="1" applyFill="1" applyBorder="1" applyAlignment="1">
      <alignment horizontal="center" wrapText="1"/>
    </xf>
    <xf numFmtId="0" fontId="15" fillId="0" borderId="78" xfId="15" applyFont="1" applyBorder="1" applyAlignment="1">
      <alignment horizontal="center" wrapText="1"/>
    </xf>
    <xf numFmtId="0" fontId="15" fillId="0" borderId="79" xfId="15" applyFont="1" applyBorder="1" applyAlignment="1">
      <alignment horizontal="center" wrapText="1"/>
    </xf>
    <xf numFmtId="0" fontId="15" fillId="0" borderId="65" xfId="15" applyFont="1" applyBorder="1" applyAlignment="1">
      <alignment horizontal="center" wrapText="1"/>
    </xf>
    <xf numFmtId="0" fontId="8" fillId="10" borderId="0" xfId="15" applyFont="1" applyFill="1"/>
    <xf numFmtId="0" fontId="1" fillId="0" borderId="67" xfId="15" applyBorder="1" applyAlignment="1">
      <alignment horizontal="center" vertical="center" wrapText="1"/>
    </xf>
    <xf numFmtId="0" fontId="14" fillId="0" borderId="43" xfId="15" applyFont="1" applyBorder="1" applyAlignment="1">
      <alignment horizontal="center" vertical="center" wrapText="1"/>
    </xf>
    <xf numFmtId="0" fontId="1" fillId="10" borderId="0" xfId="15" applyFill="1" applyAlignment="1">
      <alignment horizontal="right" vertical="center"/>
    </xf>
    <xf numFmtId="0" fontId="1" fillId="0" borderId="0" xfId="15" applyAlignment="1">
      <alignment horizontal="right" vertical="center"/>
    </xf>
    <xf numFmtId="0" fontId="149" fillId="10" borderId="34" xfId="15" applyFont="1" applyFill="1" applyBorder="1" applyAlignment="1">
      <alignment horizontal="center" vertical="center" wrapText="1"/>
    </xf>
    <xf numFmtId="0" fontId="13" fillId="10" borderId="34" xfId="15" applyFont="1" applyFill="1" applyBorder="1" applyAlignment="1">
      <alignment horizontal="right" vertical="center" wrapText="1"/>
    </xf>
    <xf numFmtId="3" fontId="1" fillId="25" borderId="36" xfId="15" applyNumberFormat="1" applyFill="1" applyBorder="1" applyAlignment="1" applyProtection="1">
      <alignment horizontal="right"/>
      <protection locked="0"/>
    </xf>
    <xf numFmtId="3" fontId="1" fillId="25" borderId="79" xfId="15" applyNumberFormat="1" applyFill="1" applyBorder="1" applyAlignment="1" applyProtection="1">
      <alignment horizontal="right"/>
      <protection locked="0"/>
    </xf>
    <xf numFmtId="3" fontId="1" fillId="25" borderId="78" xfId="15" applyNumberFormat="1" applyFill="1" applyBorder="1" applyAlignment="1" applyProtection="1">
      <alignment horizontal="right"/>
      <protection locked="0"/>
    </xf>
    <xf numFmtId="0" fontId="1" fillId="10" borderId="0" xfId="15" applyFill="1" applyAlignment="1">
      <alignment vertical="center"/>
    </xf>
    <xf numFmtId="0" fontId="1" fillId="0" borderId="0" xfId="15" applyAlignment="1">
      <alignment vertical="center"/>
    </xf>
    <xf numFmtId="0" fontId="1" fillId="10" borderId="0" xfId="15" applyFill="1" applyAlignment="1">
      <alignment vertical="center" wrapText="1"/>
    </xf>
    <xf numFmtId="0" fontId="13" fillId="0" borderId="48" xfId="15" applyFont="1" applyBorder="1" applyAlignment="1">
      <alignment vertical="center" wrapText="1"/>
    </xf>
    <xf numFmtId="0" fontId="140" fillId="0" borderId="0" xfId="15" applyFont="1" applyAlignment="1">
      <alignment horizontal="left"/>
    </xf>
    <xf numFmtId="0" fontId="146" fillId="0" borderId="0" xfId="15" applyFont="1"/>
    <xf numFmtId="0" fontId="148" fillId="0" borderId="0" xfId="15" applyFont="1"/>
    <xf numFmtId="0" fontId="1" fillId="0" borderId="0" xfId="15" applyAlignment="1">
      <alignment horizontal="center"/>
    </xf>
    <xf numFmtId="3" fontId="1" fillId="0" borderId="0" xfId="15" applyNumberFormat="1" applyAlignment="1">
      <alignment vertical="center"/>
    </xf>
    <xf numFmtId="3" fontId="1" fillId="0" borderId="47" xfId="15" applyNumberFormat="1" applyBorder="1" applyAlignment="1">
      <alignment vertical="center"/>
    </xf>
    <xf numFmtId="0" fontId="125" fillId="0" borderId="0" xfId="15" applyFont="1" applyAlignment="1">
      <alignment horizontal="right"/>
    </xf>
    <xf numFmtId="0" fontId="144" fillId="0" borderId="0" xfId="15" applyFont="1"/>
    <xf numFmtId="3" fontId="1" fillId="2" borderId="34" xfId="15" applyNumberFormat="1" applyFill="1" applyBorder="1" applyAlignment="1">
      <alignment horizontal="right"/>
    </xf>
    <xf numFmtId="3" fontId="76" fillId="2" borderId="34" xfId="15" applyNumberFormat="1" applyFont="1" applyFill="1" applyBorder="1" applyAlignment="1">
      <alignment horizontal="right"/>
    </xf>
    <xf numFmtId="0" fontId="19" fillId="10" borderId="0" xfId="15" applyFont="1" applyFill="1" applyAlignment="1">
      <alignment wrapText="1"/>
    </xf>
    <xf numFmtId="0" fontId="1" fillId="0" borderId="29" xfId="15" applyBorder="1"/>
    <xf numFmtId="0" fontId="1" fillId="0" borderId="49" xfId="15" applyBorder="1"/>
    <xf numFmtId="0" fontId="1" fillId="0" borderId="16" xfId="15" applyBorder="1"/>
    <xf numFmtId="0" fontId="1" fillId="10" borderId="0" xfId="15" applyFill="1" applyAlignment="1">
      <alignment horizontal="right" vertical="top" wrapText="1"/>
    </xf>
    <xf numFmtId="0" fontId="8" fillId="10" borderId="0" xfId="15" applyFont="1" applyFill="1" applyAlignment="1">
      <alignment horizontal="right" vertical="top"/>
    </xf>
    <xf numFmtId="0" fontId="1" fillId="25" borderId="34" xfId="15" applyFill="1" applyBorder="1"/>
    <xf numFmtId="0" fontId="19" fillId="0" borderId="0" xfId="15" applyFont="1" applyAlignment="1">
      <alignment wrapText="1"/>
    </xf>
    <xf numFmtId="0" fontId="1" fillId="2" borderId="34" xfId="15" applyFill="1" applyBorder="1"/>
    <xf numFmtId="0" fontId="21" fillId="10" borderId="0" xfId="15" applyFont="1" applyFill="1"/>
    <xf numFmtId="0" fontId="21" fillId="10" borderId="0" xfId="15" applyFont="1" applyFill="1" applyAlignment="1">
      <alignment vertical="top"/>
    </xf>
    <xf numFmtId="0" fontId="21" fillId="0" borderId="0" xfId="15" applyFont="1"/>
    <xf numFmtId="0" fontId="8" fillId="0" borderId="0" xfId="15" applyFont="1" applyAlignment="1">
      <alignment vertical="center"/>
    </xf>
    <xf numFmtId="0" fontId="13" fillId="10" borderId="0" xfId="15" applyFont="1" applyFill="1" applyAlignment="1">
      <alignment vertical="center"/>
    </xf>
    <xf numFmtId="0" fontId="13" fillId="0" borderId="0" xfId="15" applyFont="1" applyAlignment="1">
      <alignment vertical="center"/>
    </xf>
    <xf numFmtId="0" fontId="1" fillId="10" borderId="0" xfId="15" applyFill="1" applyProtection="1">
      <protection locked="0"/>
    </xf>
    <xf numFmtId="0" fontId="26" fillId="10" borderId="0" xfId="15" applyFont="1" applyFill="1" applyAlignment="1">
      <alignment horizontal="center"/>
    </xf>
    <xf numFmtId="0" fontId="76" fillId="11" borderId="34" xfId="15" applyFont="1" applyFill="1" applyBorder="1" applyAlignment="1">
      <alignment horizontal="left"/>
    </xf>
    <xf numFmtId="1" fontId="40" fillId="11" borderId="34" xfId="16" applyNumberFormat="1" applyFont="1" applyFill="1" applyBorder="1" applyAlignment="1">
      <alignment horizontal="left"/>
    </xf>
    <xf numFmtId="0" fontId="76" fillId="11" borderId="44" xfId="15" applyFont="1" applyFill="1" applyBorder="1" applyAlignment="1">
      <alignment horizontal="left"/>
    </xf>
    <xf numFmtId="0" fontId="15" fillId="11" borderId="65" xfId="15" applyFont="1" applyFill="1" applyBorder="1" applyAlignment="1">
      <alignment horizontal="center" wrapText="1"/>
    </xf>
    <xf numFmtId="0" fontId="15" fillId="11" borderId="78" xfId="15" applyFont="1" applyFill="1" applyBorder="1" applyAlignment="1">
      <alignment horizontal="center" wrapText="1"/>
    </xf>
    <xf numFmtId="166" fontId="7" fillId="11" borderId="0" xfId="15" applyNumberFormat="1" applyFont="1" applyFill="1" applyAlignment="1">
      <alignment horizontal="center"/>
    </xf>
    <xf numFmtId="0" fontId="1" fillId="11" borderId="0" xfId="15" applyFill="1"/>
    <xf numFmtId="0" fontId="1" fillId="11" borderId="47" xfId="15" applyFill="1" applyBorder="1" applyAlignment="1">
      <alignment horizontal="right"/>
    </xf>
    <xf numFmtId="169" fontId="1" fillId="11" borderId="14" xfId="15" applyNumberFormat="1" applyFill="1" applyBorder="1"/>
    <xf numFmtId="169" fontId="1" fillId="11" borderId="74" xfId="15" applyNumberFormat="1" applyFill="1" applyBorder="1"/>
    <xf numFmtId="169" fontId="1" fillId="11" borderId="72" xfId="15" applyNumberFormat="1" applyFill="1" applyBorder="1"/>
    <xf numFmtId="169" fontId="1" fillId="11" borderId="8" xfId="15" applyNumberFormat="1" applyFill="1" applyBorder="1"/>
    <xf numFmtId="169" fontId="1" fillId="11" borderId="58" xfId="15" applyNumberFormat="1" applyFill="1" applyBorder="1"/>
    <xf numFmtId="169" fontId="1" fillId="11" borderId="38" xfId="15" applyNumberFormat="1" applyFill="1" applyBorder="1"/>
    <xf numFmtId="169" fontId="1" fillId="11" borderId="8" xfId="15" applyNumberFormat="1" applyFill="1" applyBorder="1" applyAlignment="1">
      <alignment horizontal="right"/>
    </xf>
    <xf numFmtId="169" fontId="1" fillId="11" borderId="58" xfId="15" applyNumberFormat="1" applyFill="1" applyBorder="1" applyAlignment="1">
      <alignment horizontal="right"/>
    </xf>
    <xf numFmtId="0" fontId="1" fillId="11" borderId="23" xfId="15" applyFill="1" applyBorder="1"/>
    <xf numFmtId="0" fontId="1" fillId="11" borderId="50" xfId="15" applyFill="1" applyBorder="1" applyAlignment="1">
      <alignment horizontal="right"/>
    </xf>
    <xf numFmtId="0" fontId="1" fillId="0" borderId="48" xfId="15" applyBorder="1"/>
    <xf numFmtId="0" fontId="1" fillId="0" borderId="47" xfId="15" applyBorder="1"/>
    <xf numFmtId="170" fontId="1" fillId="0" borderId="48" xfId="15" applyNumberFormat="1" applyBorder="1"/>
    <xf numFmtId="170" fontId="1" fillId="0" borderId="0" xfId="15" applyNumberFormat="1"/>
    <xf numFmtId="170" fontId="1" fillId="0" borderId="47" xfId="15" applyNumberFormat="1" applyBorder="1"/>
    <xf numFmtId="0" fontId="1" fillId="11" borderId="31" xfId="15" applyFill="1" applyBorder="1"/>
    <xf numFmtId="0" fontId="1" fillId="11" borderId="22" xfId="15" applyFill="1" applyBorder="1"/>
    <xf numFmtId="0" fontId="1" fillId="11" borderId="41" xfId="15" applyFill="1" applyBorder="1" applyAlignment="1">
      <alignment horizontal="right"/>
    </xf>
    <xf numFmtId="0" fontId="1" fillId="11" borderId="29" xfId="15" applyFill="1" applyBorder="1"/>
    <xf numFmtId="0" fontId="1" fillId="11" borderId="49" xfId="15" applyFill="1" applyBorder="1"/>
    <xf numFmtId="0" fontId="1" fillId="11" borderId="16" xfId="15" applyFill="1" applyBorder="1" applyAlignment="1">
      <alignment horizontal="right"/>
    </xf>
    <xf numFmtId="169" fontId="1" fillId="11" borderId="26" xfId="15" applyNumberFormat="1" applyFill="1" applyBorder="1"/>
    <xf numFmtId="169" fontId="1" fillId="11" borderId="42" xfId="15" applyNumberFormat="1" applyFill="1" applyBorder="1"/>
    <xf numFmtId="169" fontId="1" fillId="11" borderId="27" xfId="15" applyNumberFormat="1" applyFill="1" applyBorder="1"/>
    <xf numFmtId="0" fontId="0" fillId="0" borderId="43" xfId="0" applyBorder="1"/>
    <xf numFmtId="0" fontId="0" fillId="0" borderId="44" xfId="0" applyBorder="1"/>
    <xf numFmtId="49" fontId="13" fillId="0" borderId="49" xfId="0" applyNumberFormat="1" applyFont="1" applyFill="1" applyBorder="1" applyAlignment="1">
      <alignment horizontal="center" vertical="center"/>
    </xf>
    <xf numFmtId="37" fontId="0" fillId="0" borderId="40" xfId="1" applyNumberFormat="1" applyFont="1" applyBorder="1" applyAlignment="1" applyProtection="1">
      <alignment horizontal="right" vertical="center"/>
      <protection locked="0"/>
    </xf>
    <xf numFmtId="1" fontId="0" fillId="28" borderId="50" xfId="1" applyNumberFormat="1" applyFont="1" applyFill="1" applyBorder="1" applyAlignment="1">
      <alignment horizontal="right" vertical="center"/>
    </xf>
    <xf numFmtId="1" fontId="0" fillId="28" borderId="47" xfId="1" applyNumberFormat="1" applyFont="1" applyFill="1" applyBorder="1" applyAlignment="1">
      <alignment horizontal="right" vertical="center"/>
    </xf>
    <xf numFmtId="3" fontId="0" fillId="28" borderId="50" xfId="1" applyNumberFormat="1" applyFont="1" applyFill="1" applyBorder="1" applyAlignment="1">
      <alignment horizontal="right" vertical="center"/>
    </xf>
    <xf numFmtId="3" fontId="0" fillId="29" borderId="50" xfId="1" applyNumberFormat="1" applyFont="1" applyFill="1" applyBorder="1" applyAlignment="1">
      <alignment horizontal="right" vertical="center"/>
    </xf>
    <xf numFmtId="3" fontId="0" fillId="29" borderId="34" xfId="1" applyNumberFormat="1" applyFont="1" applyFill="1" applyBorder="1" applyAlignment="1">
      <alignment horizontal="right" vertical="center"/>
    </xf>
    <xf numFmtId="3" fontId="8" fillId="29" borderId="5" xfId="3" applyNumberFormat="1" applyFill="1" applyBorder="1"/>
    <xf numFmtId="3" fontId="8" fillId="29" borderId="58" xfId="3" applyNumberFormat="1" applyFill="1" applyBorder="1"/>
    <xf numFmtId="3" fontId="8" fillId="29" borderId="55" xfId="3" applyNumberFormat="1" applyFill="1" applyBorder="1"/>
    <xf numFmtId="3" fontId="8" fillId="29" borderId="34" xfId="3" applyNumberFormat="1" applyFill="1" applyBorder="1"/>
    <xf numFmtId="3" fontId="66" fillId="29" borderId="34" xfId="3" applyNumberFormat="1" applyFont="1" applyFill="1" applyBorder="1"/>
    <xf numFmtId="3" fontId="8" fillId="28" borderId="34" xfId="3" applyNumberFormat="1" applyFill="1" applyBorder="1"/>
    <xf numFmtId="3" fontId="0" fillId="28" borderId="34" xfId="1" applyNumberFormat="1" applyFont="1" applyFill="1" applyBorder="1" applyAlignment="1">
      <alignment horizontal="right" vertical="center"/>
    </xf>
    <xf numFmtId="49" fontId="99" fillId="10" borderId="0" xfId="0" applyNumberFormat="1" applyFont="1" applyFill="1" applyAlignment="1">
      <alignment horizontal="center" vertical="center"/>
    </xf>
    <xf numFmtId="49" fontId="78" fillId="0" borderId="0" xfId="3" applyNumberFormat="1" applyFont="1" applyFill="1" applyAlignment="1">
      <alignment horizontal="center" vertical="center"/>
    </xf>
    <xf numFmtId="0" fontId="8" fillId="28" borderId="34" xfId="3" applyFill="1" applyBorder="1" applyAlignment="1">
      <alignment vertical="top"/>
    </xf>
    <xf numFmtId="0" fontId="8" fillId="29" borderId="34" xfId="3" applyFill="1" applyBorder="1"/>
    <xf numFmtId="0" fontId="28" fillId="29" borderId="89" xfId="0" applyFont="1" applyFill="1" applyBorder="1" applyAlignment="1">
      <alignment horizontal="center"/>
    </xf>
    <xf numFmtId="0" fontId="28" fillId="29" borderId="90" xfId="0" applyFont="1" applyFill="1" applyBorder="1" applyAlignment="1">
      <alignment horizontal="center"/>
    </xf>
    <xf numFmtId="1" fontId="7" fillId="29" borderId="64" xfId="0" quotePrefix="1" applyNumberFormat="1" applyFont="1" applyFill="1" applyBorder="1" applyAlignment="1">
      <alignment horizontal="center" vertical="center"/>
    </xf>
    <xf numFmtId="49" fontId="98" fillId="5" borderId="0" xfId="0" applyNumberFormat="1" applyFont="1" applyFill="1" applyBorder="1" applyAlignment="1">
      <alignment vertical="center"/>
    </xf>
    <xf numFmtId="0" fontId="21" fillId="10" borderId="0" xfId="3" applyFont="1" applyFill="1"/>
    <xf numFmtId="0" fontId="31" fillId="10" borderId="0" xfId="3" applyFont="1" applyFill="1" applyAlignment="1">
      <alignment horizontal="center" vertical="center" wrapText="1"/>
    </xf>
    <xf numFmtId="49" fontId="43" fillId="10" borderId="0" xfId="3" applyNumberFormat="1" applyFont="1" applyFill="1" applyAlignment="1">
      <alignment horizontal="center" vertical="center"/>
    </xf>
    <xf numFmtId="0" fontId="43" fillId="10" borderId="18" xfId="3" applyFont="1" applyFill="1" applyBorder="1" applyAlignment="1" applyProtection="1">
      <alignment horizontal="left" vertical="center"/>
      <protection locked="0"/>
    </xf>
    <xf numFmtId="0" fontId="43" fillId="10" borderId="64" xfId="3" applyFont="1" applyFill="1" applyBorder="1" applyAlignment="1" applyProtection="1">
      <alignment horizontal="left" vertical="center"/>
      <protection locked="0"/>
    </xf>
    <xf numFmtId="0" fontId="43" fillId="10" borderId="5" xfId="3" applyFont="1" applyFill="1" applyBorder="1" applyAlignment="1" applyProtection="1">
      <alignment horizontal="left" vertical="center"/>
      <protection locked="0"/>
    </xf>
    <xf numFmtId="0" fontId="130" fillId="10" borderId="43" xfId="0" applyFont="1" applyFill="1" applyBorder="1"/>
    <xf numFmtId="3" fontId="7" fillId="10" borderId="39" xfId="3" applyNumberFormat="1" applyFont="1" applyFill="1" applyBorder="1" applyProtection="1">
      <protection locked="0"/>
    </xf>
    <xf numFmtId="3" fontId="7" fillId="10" borderId="27" xfId="3" applyNumberFormat="1" applyFont="1" applyFill="1" applyBorder="1" applyProtection="1">
      <protection locked="0"/>
    </xf>
    <xf numFmtId="3" fontId="7" fillId="10" borderId="26" xfId="3" applyNumberFormat="1" applyFont="1" applyFill="1" applyBorder="1" applyProtection="1">
      <protection locked="0"/>
    </xf>
    <xf numFmtId="1" fontId="7" fillId="29" borderId="39" xfId="3" quotePrefix="1" applyNumberFormat="1" applyFont="1" applyFill="1" applyBorder="1" applyAlignment="1">
      <alignment horizontal="center" vertical="center"/>
    </xf>
    <xf numFmtId="0" fontId="28" fillId="29" borderId="39" xfId="3" applyFont="1" applyFill="1" applyBorder="1" applyAlignment="1">
      <alignment horizontal="center"/>
    </xf>
    <xf numFmtId="0" fontId="134" fillId="0" borderId="0" xfId="3" applyFont="1"/>
    <xf numFmtId="3" fontId="7" fillId="10" borderId="56" xfId="3" applyNumberFormat="1" applyFont="1" applyFill="1" applyBorder="1" applyProtection="1">
      <protection locked="0"/>
    </xf>
    <xf numFmtId="3" fontId="7" fillId="10" borderId="38" xfId="3" applyNumberFormat="1" applyFont="1" applyFill="1" applyBorder="1" applyProtection="1">
      <protection locked="0"/>
    </xf>
    <xf numFmtId="3" fontId="7" fillId="10" borderId="8" xfId="3" applyNumberFormat="1" applyFont="1" applyFill="1" applyBorder="1" applyProtection="1">
      <protection locked="0"/>
    </xf>
    <xf numFmtId="1" fontId="7" fillId="29" borderId="56" xfId="3" quotePrefix="1" applyNumberFormat="1" applyFont="1" applyFill="1" applyBorder="1" applyAlignment="1">
      <alignment horizontal="center" vertical="center"/>
    </xf>
    <xf numFmtId="0" fontId="28" fillId="29" borderId="56" xfId="3" applyFont="1" applyFill="1" applyBorder="1" applyAlignment="1">
      <alignment horizontal="center"/>
    </xf>
    <xf numFmtId="3" fontId="7" fillId="10" borderId="60" xfId="3" applyNumberFormat="1" applyFont="1" applyFill="1" applyBorder="1" applyProtection="1">
      <protection locked="0"/>
    </xf>
    <xf numFmtId="3" fontId="7" fillId="10" borderId="37" xfId="3" applyNumberFormat="1" applyFont="1" applyFill="1" applyBorder="1" applyProtection="1">
      <protection locked="0"/>
    </xf>
    <xf numFmtId="3" fontId="7" fillId="10" borderId="7" xfId="3" applyNumberFormat="1" applyFont="1" applyFill="1" applyBorder="1" applyProtection="1">
      <protection locked="0"/>
    </xf>
    <xf numFmtId="1" fontId="7" fillId="29" borderId="60" xfId="3" quotePrefix="1" applyNumberFormat="1" applyFont="1" applyFill="1" applyBorder="1" applyAlignment="1">
      <alignment horizontal="center" vertical="center"/>
    </xf>
    <xf numFmtId="0" fontId="28" fillId="29" borderId="60" xfId="3" applyFont="1" applyFill="1" applyBorder="1" applyAlignment="1">
      <alignment horizontal="center"/>
    </xf>
    <xf numFmtId="0" fontId="41" fillId="3" borderId="0" xfId="3" applyFont="1" applyFill="1"/>
    <xf numFmtId="0" fontId="41" fillId="6" borderId="39" xfId="3" applyFont="1" applyFill="1" applyBorder="1" applyAlignment="1">
      <alignment horizontal="center" vertical="center" wrapText="1"/>
    </xf>
    <xf numFmtId="0" fontId="41" fillId="6" borderId="27" xfId="3" applyFont="1" applyFill="1" applyBorder="1" applyAlignment="1">
      <alignment horizontal="center" vertical="center" wrapText="1"/>
    </xf>
    <xf numFmtId="0" fontId="41" fillId="6" borderId="26" xfId="3" applyFont="1" applyFill="1" applyBorder="1" applyAlignment="1">
      <alignment horizontal="center" vertical="center" wrapText="1"/>
    </xf>
    <xf numFmtId="0" fontId="41" fillId="6" borderId="40" xfId="3" applyFont="1" applyFill="1" applyBorder="1" applyAlignment="1">
      <alignment horizontal="center" vertical="center" wrapText="1"/>
    </xf>
    <xf numFmtId="0" fontId="41" fillId="6" borderId="51" xfId="3" applyFont="1" applyFill="1" applyBorder="1" applyAlignment="1">
      <alignment horizontal="center" vertical="center" wrapText="1"/>
    </xf>
    <xf numFmtId="0" fontId="41" fillId="6" borderId="1" xfId="3" applyFont="1" applyFill="1" applyBorder="1" applyAlignment="1">
      <alignment horizontal="center" vertical="center" wrapText="1"/>
    </xf>
    <xf numFmtId="0" fontId="102" fillId="10" borderId="0" xfId="3" applyFont="1" applyFill="1" applyAlignment="1">
      <alignment horizontal="center" vertical="center"/>
    </xf>
    <xf numFmtId="0" fontId="135" fillId="10" borderId="72" xfId="3" applyFont="1" applyFill="1" applyBorder="1" applyAlignment="1">
      <alignment horizontal="center" vertical="center" wrapText="1"/>
    </xf>
    <xf numFmtId="0" fontId="135" fillId="10" borderId="46" xfId="3" applyFont="1" applyFill="1" applyBorder="1" applyAlignment="1">
      <alignment horizontal="center" vertical="center"/>
    </xf>
    <xf numFmtId="0" fontId="135" fillId="10" borderId="14" xfId="3" applyFont="1" applyFill="1" applyBorder="1" applyAlignment="1">
      <alignment horizontal="center" vertical="center"/>
    </xf>
    <xf numFmtId="0" fontId="136" fillId="10" borderId="72" xfId="3" applyFont="1" applyFill="1" applyBorder="1" applyAlignment="1">
      <alignment horizontal="center" vertical="center" wrapText="1"/>
    </xf>
    <xf numFmtId="0" fontId="136" fillId="10" borderId="14" xfId="3" applyFont="1" applyFill="1" applyBorder="1" applyAlignment="1">
      <alignment horizontal="center" vertical="center"/>
    </xf>
    <xf numFmtId="0" fontId="136" fillId="10" borderId="46" xfId="3" applyFont="1" applyFill="1" applyBorder="1" applyAlignment="1">
      <alignment horizontal="center" vertical="center"/>
    </xf>
    <xf numFmtId="0" fontId="135" fillId="10" borderId="9" xfId="3" applyFont="1" applyFill="1" applyBorder="1" applyAlignment="1">
      <alignment horizontal="center" vertical="center"/>
    </xf>
    <xf numFmtId="0" fontId="27" fillId="10" borderId="0" xfId="3" applyFont="1" applyFill="1" applyAlignment="1">
      <alignment vertical="top" wrapText="1"/>
    </xf>
    <xf numFmtId="0" fontId="36" fillId="10" borderId="0" xfId="3" applyFont="1" applyFill="1" applyAlignment="1">
      <alignment horizontal="center" vertical="center" wrapText="1"/>
    </xf>
    <xf numFmtId="0" fontId="8" fillId="0" borderId="80" xfId="3" applyBorder="1"/>
    <xf numFmtId="0" fontId="7" fillId="10" borderId="0" xfId="3" applyFont="1" applyFill="1" applyAlignment="1">
      <alignment horizontal="left" vertical="top" wrapText="1"/>
    </xf>
    <xf numFmtId="0" fontId="66" fillId="10" borderId="0" xfId="3" applyFont="1" applyFill="1" applyAlignment="1">
      <alignment horizontal="left" vertical="top"/>
    </xf>
    <xf numFmtId="0" fontId="7" fillId="10" borderId="0" xfId="3" applyFont="1" applyFill="1" applyAlignment="1">
      <alignment vertical="top"/>
    </xf>
    <xf numFmtId="0" fontId="66" fillId="10" borderId="0" xfId="3" quotePrefix="1" applyFont="1" applyFill="1" applyAlignment="1">
      <alignment vertical="top"/>
    </xf>
    <xf numFmtId="0" fontId="133" fillId="10" borderId="93" xfId="3" applyFont="1" applyFill="1" applyBorder="1" applyAlignment="1">
      <alignment vertical="center"/>
    </xf>
    <xf numFmtId="0" fontId="18" fillId="0" borderId="92" xfId="3" applyFont="1" applyBorder="1" applyAlignment="1">
      <alignment horizontal="center" vertical="center" wrapText="1"/>
    </xf>
    <xf numFmtId="0" fontId="93" fillId="13" borderId="39" xfId="3" applyFont="1" applyFill="1" applyBorder="1" applyAlignment="1">
      <alignment horizontal="center" vertical="center"/>
    </xf>
    <xf numFmtId="0" fontId="93" fillId="13" borderId="71" xfId="3" applyFont="1" applyFill="1" applyBorder="1" applyAlignment="1">
      <alignment horizontal="center" vertical="center"/>
    </xf>
    <xf numFmtId="0" fontId="21" fillId="10" borderId="20" xfId="3" applyFont="1" applyFill="1" applyBorder="1" applyAlignment="1">
      <alignment horizontal="center"/>
    </xf>
    <xf numFmtId="0" fontId="21" fillId="10" borderId="23" xfId="3" applyFont="1" applyFill="1" applyBorder="1" applyAlignment="1">
      <alignment horizontal="center"/>
    </xf>
    <xf numFmtId="0" fontId="21" fillId="10" borderId="7" xfId="3" applyFont="1" applyFill="1" applyBorder="1" applyAlignment="1">
      <alignment horizontal="right" vertical="center" wrapText="1"/>
    </xf>
    <xf numFmtId="0" fontId="59" fillId="0" borderId="47" xfId="3" applyFont="1" applyBorder="1" applyAlignment="1">
      <alignment horizontal="center" vertical="center" wrapText="1"/>
    </xf>
    <xf numFmtId="0" fontId="8" fillId="10" borderId="61" xfId="3" applyFill="1" applyBorder="1" applyAlignment="1">
      <alignment horizontal="center" wrapText="1"/>
    </xf>
    <xf numFmtId="0" fontId="22" fillId="10" borderId="78" xfId="3" applyFont="1" applyFill="1" applyBorder="1"/>
    <xf numFmtId="0" fontId="8" fillId="10" borderId="65" xfId="3" applyFill="1" applyBorder="1"/>
    <xf numFmtId="0" fontId="8" fillId="10" borderId="67" xfId="3" applyFill="1" applyBorder="1" applyAlignment="1">
      <alignment vertical="center" wrapText="1"/>
    </xf>
    <xf numFmtId="0" fontId="26" fillId="10" borderId="36" xfId="3" applyFont="1" applyFill="1" applyBorder="1" applyAlignment="1">
      <alignment vertical="center"/>
    </xf>
    <xf numFmtId="0" fontId="8" fillId="23" borderId="25" xfId="3" applyFill="1" applyBorder="1" applyAlignment="1">
      <alignment vertical="center" wrapText="1"/>
    </xf>
    <xf numFmtId="0" fontId="8" fillId="23" borderId="46" xfId="3" applyFill="1" applyBorder="1" applyAlignment="1">
      <alignment vertical="center" wrapText="1"/>
    </xf>
    <xf numFmtId="0" fontId="26" fillId="23" borderId="45" xfId="3" applyFont="1" applyFill="1" applyBorder="1" applyAlignment="1">
      <alignment vertical="center"/>
    </xf>
    <xf numFmtId="0" fontId="78" fillId="0" borderId="0" xfId="3" applyFont="1" applyProtection="1">
      <protection locked="0"/>
    </xf>
    <xf numFmtId="3" fontId="8" fillId="0" borderId="0" xfId="3" applyNumberFormat="1"/>
    <xf numFmtId="3" fontId="8" fillId="0" borderId="0" xfId="3" applyNumberFormat="1" applyProtection="1">
      <protection locked="0"/>
    </xf>
    <xf numFmtId="0" fontId="8" fillId="0" borderId="0" xfId="3" applyProtection="1">
      <protection locked="0"/>
    </xf>
    <xf numFmtId="49" fontId="8" fillId="0" borderId="0" xfId="3" applyNumberFormat="1"/>
    <xf numFmtId="0" fontId="8" fillId="0" borderId="0" xfId="3" applyAlignment="1">
      <alignment horizontal="right" wrapText="1"/>
    </xf>
    <xf numFmtId="0" fontId="8" fillId="0" borderId="0" xfId="3" applyAlignment="1">
      <alignment horizontal="right"/>
    </xf>
    <xf numFmtId="0" fontId="8" fillId="0" borderId="0" xfId="3" applyNumberFormat="1"/>
    <xf numFmtId="0" fontId="18" fillId="0" borderId="102" xfId="3" applyFont="1" applyBorder="1" applyAlignment="1">
      <alignment horizontal="center" vertical="center" wrapText="1"/>
    </xf>
    <xf numFmtId="0" fontId="164" fillId="10" borderId="58" xfId="3" applyFont="1" applyFill="1" applyBorder="1" applyAlignment="1">
      <alignment vertical="center"/>
    </xf>
    <xf numFmtId="3" fontId="8" fillId="2" borderId="16" xfId="0" applyNumberFormat="1" applyFont="1" applyFill="1" applyBorder="1" applyAlignment="1">
      <alignment vertical="center" wrapText="1"/>
    </xf>
    <xf numFmtId="3" fontId="0" fillId="5" borderId="75" xfId="0" applyNumberFormat="1" applyFill="1" applyBorder="1" applyAlignment="1">
      <alignment vertical="center" wrapText="1"/>
    </xf>
    <xf numFmtId="3" fontId="0" fillId="9" borderId="34" xfId="0" applyNumberFormat="1" applyFill="1" applyBorder="1" applyAlignment="1">
      <alignment vertical="center" wrapText="1"/>
    </xf>
    <xf numFmtId="3" fontId="0" fillId="9" borderId="65" xfId="0" applyNumberFormat="1" applyFill="1" applyBorder="1" applyAlignment="1">
      <alignment vertical="center" wrapText="1"/>
    </xf>
    <xf numFmtId="3" fontId="0" fillId="9" borderId="78" xfId="0" applyNumberFormat="1" applyFill="1" applyBorder="1" applyAlignment="1">
      <alignment vertical="center" wrapText="1"/>
    </xf>
    <xf numFmtId="1" fontId="165" fillId="0" borderId="0" xfId="3" applyNumberFormat="1" applyFont="1" applyAlignment="1">
      <alignment vertical="center" wrapText="1"/>
    </xf>
    <xf numFmtId="1" fontId="166" fillId="10" borderId="0" xfId="1" applyNumberFormat="1" applyFont="1" applyFill="1"/>
    <xf numFmtId="0" fontId="167" fillId="10" borderId="0" xfId="3" applyFont="1" applyFill="1"/>
    <xf numFmtId="3" fontId="138" fillId="10" borderId="0" xfId="3" applyNumberFormat="1" applyFont="1" applyFill="1"/>
    <xf numFmtId="3" fontId="138" fillId="10" borderId="0" xfId="7" applyNumberFormat="1" applyFont="1" applyFill="1"/>
    <xf numFmtId="3" fontId="168" fillId="10" borderId="0" xfId="7" applyNumberFormat="1" applyFont="1" applyFill="1"/>
    <xf numFmtId="0" fontId="169" fillId="0" borderId="49" xfId="3" applyFont="1" applyBorder="1"/>
    <xf numFmtId="0" fontId="169" fillId="0" borderId="49" xfId="3" applyFont="1" applyBorder="1" applyAlignment="1">
      <alignment horizontal="right"/>
    </xf>
    <xf numFmtId="0" fontId="169" fillId="0" borderId="0" xfId="3" applyFont="1"/>
    <xf numFmtId="0" fontId="169" fillId="0" borderId="0" xfId="3" applyNumberFormat="1" applyFont="1"/>
    <xf numFmtId="0" fontId="169" fillId="0" borderId="0" xfId="3" applyFont="1" applyAlignment="1">
      <alignment horizontal="right"/>
    </xf>
    <xf numFmtId="3" fontId="169" fillId="0" borderId="0" xfId="3" applyNumberFormat="1" applyFont="1" applyAlignment="1">
      <alignment horizontal="right"/>
    </xf>
    <xf numFmtId="1" fontId="169" fillId="0" borderId="0" xfId="3" applyNumberFormat="1" applyFont="1" applyAlignment="1">
      <alignment horizontal="right"/>
    </xf>
    <xf numFmtId="49" fontId="169" fillId="0" borderId="0" xfId="3" applyNumberFormat="1" applyFont="1"/>
    <xf numFmtId="0" fontId="169" fillId="0" borderId="0" xfId="3" applyFont="1" applyAlignment="1">
      <alignment horizontal="right" wrapText="1"/>
    </xf>
    <xf numFmtId="37" fontId="169" fillId="0" borderId="0" xfId="3" applyNumberFormat="1" applyFont="1" applyAlignment="1">
      <alignment horizontal="right"/>
    </xf>
    <xf numFmtId="0" fontId="8" fillId="0" borderId="0" xfId="3" applyNumberFormat="1" applyProtection="1">
      <protection locked="0"/>
    </xf>
    <xf numFmtId="0" fontId="169" fillId="0" borderId="0" xfId="3" applyFont="1" applyBorder="1"/>
    <xf numFmtId="0" fontId="8" fillId="0" borderId="0" xfId="3" applyBorder="1"/>
    <xf numFmtId="0" fontId="8" fillId="0" borderId="0" xfId="3" applyNumberFormat="1" applyBorder="1" applyAlignment="1">
      <alignment horizontal="left"/>
    </xf>
    <xf numFmtId="49" fontId="8" fillId="0" borderId="0" xfId="3" applyNumberFormat="1" applyBorder="1"/>
    <xf numFmtId="0" fontId="8" fillId="0" borderId="49" xfId="3" applyBorder="1"/>
    <xf numFmtId="0" fontId="8" fillId="0" borderId="49" xfId="3" applyNumberFormat="1" applyBorder="1"/>
    <xf numFmtId="0" fontId="130" fillId="10" borderId="0" xfId="3" applyFont="1" applyFill="1"/>
    <xf numFmtId="0" fontId="169" fillId="0" borderId="0" xfId="3" applyFont="1" applyAlignment="1">
      <alignment horizontal="left"/>
    </xf>
    <xf numFmtId="49" fontId="130" fillId="10" borderId="0" xfId="0" applyNumberFormat="1" applyFont="1" applyFill="1" applyAlignment="1" applyProtection="1">
      <alignment vertical="center"/>
      <protection locked="0"/>
    </xf>
    <xf numFmtId="49" fontId="130" fillId="10" borderId="0" xfId="0" applyNumberFormat="1" applyFont="1" applyFill="1" applyProtection="1">
      <protection locked="0"/>
    </xf>
    <xf numFmtId="49" fontId="130" fillId="10" borderId="0" xfId="0" applyNumberFormat="1" applyFont="1" applyFill="1"/>
    <xf numFmtId="49" fontId="126" fillId="10" borderId="0" xfId="0" applyNumberFormat="1" applyFont="1" applyFill="1" applyAlignment="1" applyProtection="1">
      <alignment horizontal="right" vertical="center"/>
      <protection locked="0"/>
    </xf>
    <xf numFmtId="49" fontId="136" fillId="10" borderId="0" xfId="0" applyNumberFormat="1" applyFont="1" applyFill="1" applyAlignment="1" applyProtection="1">
      <alignment horizontal="right" vertical="center"/>
      <protection locked="0"/>
    </xf>
    <xf numFmtId="49" fontId="170" fillId="10" borderId="0" xfId="0" applyNumberFormat="1" applyFont="1" applyFill="1" applyAlignment="1" applyProtection="1">
      <alignment horizontal="right" vertical="center"/>
      <protection locked="0"/>
    </xf>
    <xf numFmtId="49" fontId="43" fillId="10" borderId="36" xfId="0" applyNumberFormat="1" applyFont="1" applyFill="1" applyBorder="1" applyAlignment="1">
      <alignment horizontal="center" vertical="center"/>
    </xf>
    <xf numFmtId="49" fontId="43" fillId="10" borderId="43" xfId="0" applyNumberFormat="1" applyFont="1" applyFill="1" applyBorder="1" applyAlignment="1">
      <alignment horizontal="center" vertical="center"/>
    </xf>
    <xf numFmtId="49" fontId="43" fillId="10" borderId="44" xfId="0" applyNumberFormat="1" applyFont="1" applyFill="1" applyBorder="1" applyAlignment="1">
      <alignment horizontal="center" vertical="center"/>
    </xf>
    <xf numFmtId="49" fontId="88" fillId="10" borderId="0" xfId="0" applyNumberFormat="1" applyFont="1" applyFill="1" applyAlignment="1">
      <alignment horizontal="center" vertical="center"/>
    </xf>
    <xf numFmtId="49" fontId="43" fillId="10" borderId="0" xfId="0" applyNumberFormat="1" applyFont="1" applyFill="1" applyAlignment="1">
      <alignment horizontal="center" vertical="center"/>
    </xf>
    <xf numFmtId="49" fontId="44" fillId="10" borderId="0" xfId="0" applyNumberFormat="1" applyFont="1" applyFill="1" applyAlignment="1">
      <alignment horizontal="center" vertical="center"/>
    </xf>
    <xf numFmtId="49" fontId="43" fillId="0" borderId="0" xfId="0" applyNumberFormat="1" applyFont="1" applyFill="1" applyAlignment="1">
      <alignment horizontal="center" vertical="center"/>
    </xf>
    <xf numFmtId="49" fontId="13" fillId="0" borderId="0" xfId="0" applyNumberFormat="1" applyFont="1" applyFill="1" applyAlignment="1">
      <alignment horizontal="center" vertical="center"/>
    </xf>
    <xf numFmtId="49" fontId="162" fillId="10" borderId="36" xfId="0" applyNumberFormat="1" applyFont="1" applyFill="1" applyBorder="1" applyAlignment="1">
      <alignment horizontal="center" vertical="center"/>
    </xf>
    <xf numFmtId="49" fontId="162" fillId="10" borderId="43" xfId="0" applyNumberFormat="1" applyFont="1" applyFill="1" applyBorder="1" applyAlignment="1">
      <alignment horizontal="center" vertical="center"/>
    </xf>
    <xf numFmtId="49" fontId="162" fillId="10" borderId="44" xfId="0" applyNumberFormat="1" applyFont="1" applyFill="1" applyBorder="1" applyAlignment="1">
      <alignment horizontal="center" vertical="center"/>
    </xf>
    <xf numFmtId="49" fontId="13" fillId="10" borderId="0" xfId="0" applyNumberFormat="1" applyFont="1" applyFill="1" applyAlignment="1">
      <alignment horizontal="center" vertical="center"/>
    </xf>
    <xf numFmtId="49" fontId="99" fillId="10" borderId="0" xfId="0" applyNumberFormat="1" applyFont="1" applyFill="1" applyAlignment="1">
      <alignment horizontal="center" vertical="center"/>
    </xf>
    <xf numFmtId="49" fontId="13" fillId="0" borderId="49" xfId="0" applyNumberFormat="1" applyFont="1" applyFill="1" applyBorder="1" applyAlignment="1">
      <alignment horizontal="center" vertical="center"/>
    </xf>
    <xf numFmtId="0" fontId="78" fillId="10" borderId="0" xfId="0" applyFont="1" applyFill="1" applyAlignment="1">
      <alignment horizontal="center"/>
    </xf>
    <xf numFmtId="0" fontId="54" fillId="20" borderId="18" xfId="0" applyFont="1" applyFill="1" applyBorder="1" applyAlignment="1">
      <alignment horizontal="center"/>
    </xf>
    <xf numFmtId="0" fontId="54" fillId="20" borderId="64" xfId="0" applyFont="1" applyFill="1" applyBorder="1" applyAlignment="1">
      <alignment horizontal="center"/>
    </xf>
    <xf numFmtId="0" fontId="54" fillId="20" borderId="5" xfId="0" applyFont="1" applyFill="1" applyBorder="1" applyAlignment="1">
      <alignment horizontal="center"/>
    </xf>
    <xf numFmtId="49" fontId="98" fillId="5" borderId="36" xfId="0" applyNumberFormat="1" applyFont="1" applyFill="1" applyBorder="1" applyAlignment="1">
      <alignment horizontal="center" vertical="center"/>
    </xf>
    <xf numFmtId="0" fontId="0" fillId="0" borderId="43" xfId="0" applyBorder="1"/>
    <xf numFmtId="0" fontId="0" fillId="0" borderId="44" xfId="0" applyBorder="1"/>
    <xf numFmtId="0" fontId="31" fillId="10" borderId="0" xfId="0" applyFont="1" applyFill="1" applyAlignment="1">
      <alignment horizontal="center" vertical="center" wrapText="1"/>
    </xf>
    <xf numFmtId="0" fontId="72" fillId="15" borderId="36" xfId="0" applyFont="1" applyFill="1" applyBorder="1" applyAlignment="1">
      <alignment horizontal="left" vertical="center" wrapText="1"/>
    </xf>
    <xf numFmtId="0" fontId="72" fillId="15" borderId="43" xfId="0" applyFont="1" applyFill="1" applyBorder="1" applyAlignment="1">
      <alignment horizontal="left" vertical="center" wrapText="1"/>
    </xf>
    <xf numFmtId="0" fontId="72" fillId="15" borderId="44" xfId="0" applyFont="1" applyFill="1" applyBorder="1" applyAlignment="1">
      <alignment horizontal="left" vertical="center" wrapText="1"/>
    </xf>
    <xf numFmtId="0" fontId="70" fillId="8" borderId="36" xfId="0" applyFont="1" applyFill="1" applyBorder="1" applyAlignment="1">
      <alignment horizontal="center" wrapText="1"/>
    </xf>
    <xf numFmtId="0" fontId="70" fillId="8" borderId="43" xfId="0" applyFont="1" applyFill="1" applyBorder="1" applyAlignment="1">
      <alignment horizontal="center" wrapText="1"/>
    </xf>
    <xf numFmtId="0" fontId="70" fillId="8" borderId="44" xfId="0" applyFont="1" applyFill="1" applyBorder="1" applyAlignment="1">
      <alignment horizontal="center" wrapText="1"/>
    </xf>
    <xf numFmtId="0" fontId="8" fillId="14" borderId="3" xfId="0" applyFont="1" applyFill="1" applyBorder="1" applyAlignment="1">
      <alignment horizontal="left" vertical="center" wrapText="1"/>
    </xf>
    <xf numFmtId="0" fontId="8" fillId="14" borderId="6" xfId="0" applyFont="1" applyFill="1" applyBorder="1" applyAlignment="1">
      <alignment horizontal="left" vertical="center" wrapText="1"/>
    </xf>
    <xf numFmtId="0" fontId="8" fillId="14" borderId="71" xfId="0" applyFont="1" applyFill="1" applyBorder="1" applyAlignment="1">
      <alignment horizontal="left" vertical="center" wrapText="1"/>
    </xf>
    <xf numFmtId="0" fontId="23" fillId="23" borderId="36" xfId="0" applyFont="1" applyFill="1" applyBorder="1" applyAlignment="1">
      <alignment horizontal="left" vertical="center" wrapText="1"/>
    </xf>
    <xf numFmtId="0" fontId="23" fillId="23" borderId="43" xfId="0" applyFont="1" applyFill="1" applyBorder="1" applyAlignment="1">
      <alignment horizontal="left" vertical="center" wrapText="1"/>
    </xf>
    <xf numFmtId="0" fontId="23" fillId="23" borderId="44" xfId="0" applyFont="1" applyFill="1" applyBorder="1" applyAlignment="1">
      <alignment horizontal="left" vertical="center" wrapText="1"/>
    </xf>
    <xf numFmtId="0" fontId="76" fillId="0" borderId="9" xfId="0" applyFont="1" applyBorder="1" applyAlignment="1">
      <alignment horizontal="center" vertical="center" wrapText="1"/>
    </xf>
    <xf numFmtId="0" fontId="76" fillId="0" borderId="11" xfId="0" applyFont="1" applyBorder="1" applyAlignment="1">
      <alignment horizontal="center" vertical="center" wrapText="1"/>
    </xf>
    <xf numFmtId="0" fontId="26" fillId="9" borderId="36" xfId="0" applyFont="1" applyFill="1" applyBorder="1" applyAlignment="1">
      <alignment horizontal="left" vertical="center" wrapText="1"/>
    </xf>
    <xf numFmtId="0" fontId="26" fillId="9" borderId="43" xfId="0" applyFont="1" applyFill="1" applyBorder="1" applyAlignment="1">
      <alignment horizontal="left" vertical="center" wrapText="1"/>
    </xf>
    <xf numFmtId="0" fontId="26" fillId="9" borderId="44" xfId="0" applyFont="1" applyFill="1" applyBorder="1" applyAlignment="1">
      <alignment horizontal="left" vertical="center" wrapText="1"/>
    </xf>
    <xf numFmtId="49" fontId="43" fillId="11" borderId="36" xfId="0" applyNumberFormat="1" applyFont="1" applyFill="1" applyBorder="1" applyAlignment="1">
      <alignment horizontal="center" vertical="center"/>
    </xf>
    <xf numFmtId="49" fontId="43" fillId="11" borderId="43" xfId="0" applyNumberFormat="1" applyFont="1" applyFill="1" applyBorder="1" applyAlignment="1">
      <alignment horizontal="center" vertical="center"/>
    </xf>
    <xf numFmtId="49" fontId="43" fillId="11" borderId="44" xfId="0" applyNumberFormat="1" applyFont="1" applyFill="1" applyBorder="1" applyAlignment="1">
      <alignment horizontal="center" vertical="center"/>
    </xf>
    <xf numFmtId="0" fontId="23" fillId="17" borderId="36" xfId="3" applyFont="1" applyFill="1" applyBorder="1" applyAlignment="1">
      <alignment horizontal="center"/>
    </xf>
    <xf numFmtId="0" fontId="23" fillId="17" borderId="43" xfId="3" applyFont="1" applyFill="1" applyBorder="1" applyAlignment="1">
      <alignment horizontal="center"/>
    </xf>
    <xf numFmtId="0" fontId="23" fillId="17" borderId="44" xfId="3" applyFont="1" applyFill="1" applyBorder="1" applyAlignment="1">
      <alignment horizontal="center"/>
    </xf>
    <xf numFmtId="0" fontId="15" fillId="0" borderId="54" xfId="3" applyFont="1" applyBorder="1" applyAlignment="1">
      <alignment horizontal="center" vertical="center" wrapText="1"/>
    </xf>
    <xf numFmtId="0" fontId="9" fillId="10" borderId="0" xfId="3" applyFont="1" applyFill="1" applyAlignment="1">
      <alignment horizontal="center" vertical="center"/>
    </xf>
    <xf numFmtId="0" fontId="94" fillId="10" borderId="0" xfId="3" applyFont="1" applyFill="1" applyAlignment="1">
      <alignment horizontal="center" wrapText="1"/>
    </xf>
    <xf numFmtId="0" fontId="70" fillId="8" borderId="0" xfId="3" applyFont="1" applyFill="1" applyAlignment="1">
      <alignment horizontal="center" vertical="center" wrapText="1"/>
    </xf>
    <xf numFmtId="0" fontId="38" fillId="21" borderId="0" xfId="3" applyFont="1" applyFill="1" applyAlignment="1">
      <alignment vertical="center"/>
    </xf>
    <xf numFmtId="0" fontId="8" fillId="21" borderId="0" xfId="3" applyFill="1"/>
    <xf numFmtId="0" fontId="31" fillId="10" borderId="0" xfId="3" applyFont="1" applyFill="1" applyAlignment="1">
      <alignment horizontal="center" vertical="center" wrapText="1"/>
    </xf>
    <xf numFmtId="0" fontId="38" fillId="15" borderId="19" xfId="3" applyFont="1" applyFill="1" applyBorder="1" applyAlignment="1">
      <alignment wrapText="1"/>
    </xf>
    <xf numFmtId="0" fontId="38" fillId="15" borderId="22" xfId="3" applyFont="1" applyFill="1" applyBorder="1" applyAlignment="1">
      <alignment wrapText="1"/>
    </xf>
    <xf numFmtId="0" fontId="38" fillId="15" borderId="21" xfId="3" applyFont="1" applyFill="1" applyBorder="1" applyAlignment="1">
      <alignment wrapText="1"/>
    </xf>
    <xf numFmtId="0" fontId="38" fillId="15" borderId="17" xfId="3" applyFont="1" applyFill="1" applyBorder="1" applyAlignment="1">
      <alignment wrapText="1"/>
    </xf>
    <xf numFmtId="0" fontId="38" fillId="15" borderId="23" xfId="3" applyFont="1" applyFill="1" applyBorder="1" applyAlignment="1">
      <alignment wrapText="1"/>
    </xf>
    <xf numFmtId="0" fontId="38" fillId="15" borderId="20" xfId="3" applyFont="1" applyFill="1" applyBorder="1" applyAlignment="1">
      <alignment wrapText="1"/>
    </xf>
    <xf numFmtId="49" fontId="82" fillId="11" borderId="36" xfId="0" applyNumberFormat="1" applyFont="1" applyFill="1" applyBorder="1" applyAlignment="1">
      <alignment horizontal="center" vertical="center"/>
    </xf>
    <xf numFmtId="49" fontId="82" fillId="11" borderId="43" xfId="0" applyNumberFormat="1" applyFont="1" applyFill="1" applyBorder="1" applyAlignment="1">
      <alignment horizontal="center" vertical="center"/>
    </xf>
    <xf numFmtId="49" fontId="82" fillId="11" borderId="44" xfId="0" applyNumberFormat="1" applyFont="1" applyFill="1" applyBorder="1" applyAlignment="1">
      <alignment horizontal="center" vertical="center"/>
    </xf>
    <xf numFmtId="0" fontId="7" fillId="6" borderId="9"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92" fillId="17" borderId="36" xfId="0" applyFont="1" applyFill="1" applyBorder="1" applyAlignment="1">
      <alignment horizontal="center" vertical="center"/>
    </xf>
    <xf numFmtId="0" fontId="92" fillId="17" borderId="43" xfId="0" applyFont="1" applyFill="1" applyBorder="1" applyAlignment="1">
      <alignment horizontal="center" vertical="center"/>
    </xf>
    <xf numFmtId="0" fontId="92" fillId="17" borderId="44" xfId="0" applyFont="1" applyFill="1" applyBorder="1" applyAlignment="1">
      <alignment horizontal="center" vertical="center"/>
    </xf>
    <xf numFmtId="0" fontId="32" fillId="10" borderId="0" xfId="3" applyFont="1" applyFill="1" applyAlignment="1">
      <alignment horizontal="center" vertical="center"/>
    </xf>
    <xf numFmtId="0" fontId="27" fillId="10" borderId="0" xfId="3" applyFont="1" applyFill="1" applyAlignment="1">
      <alignment horizontal="center"/>
    </xf>
    <xf numFmtId="0" fontId="59" fillId="0" borderId="0" xfId="3" applyFont="1" applyAlignment="1">
      <alignment horizontal="center" wrapText="1"/>
    </xf>
    <xf numFmtId="0" fontId="59" fillId="0" borderId="73" xfId="3" applyFont="1" applyBorder="1" applyAlignment="1">
      <alignment horizontal="center" wrapText="1"/>
    </xf>
    <xf numFmtId="0" fontId="8" fillId="28" borderId="52" xfId="3" applyFill="1" applyBorder="1" applyAlignment="1">
      <alignment horizontal="left" vertical="center" wrapText="1"/>
    </xf>
    <xf numFmtId="0" fontId="8" fillId="28" borderId="20" xfId="3" applyFill="1" applyBorder="1" applyAlignment="1">
      <alignment horizontal="left" vertical="center" wrapText="1"/>
    </xf>
    <xf numFmtId="0" fontId="21" fillId="10" borderId="73" xfId="3" applyFont="1" applyFill="1" applyBorder="1" applyAlignment="1">
      <alignment vertical="top" wrapText="1"/>
    </xf>
    <xf numFmtId="0" fontId="21" fillId="10" borderId="0" xfId="3" applyFont="1" applyFill="1"/>
    <xf numFmtId="0" fontId="66" fillId="10" borderId="0" xfId="0" quotePrefix="1" applyFont="1" applyFill="1" applyAlignment="1">
      <alignment horizontal="left" vertical="top" wrapText="1"/>
    </xf>
    <xf numFmtId="0" fontId="78" fillId="0" borderId="0" xfId="3" applyFont="1" applyAlignment="1" applyProtection="1">
      <alignment horizontal="center"/>
      <protection locked="0"/>
    </xf>
    <xf numFmtId="49" fontId="43" fillId="11" borderId="18" xfId="3" applyNumberFormat="1" applyFont="1" applyFill="1" applyBorder="1" applyAlignment="1">
      <alignment horizontal="center" vertical="center"/>
    </xf>
    <xf numFmtId="49" fontId="43" fillId="11" borderId="64" xfId="3" applyNumberFormat="1" applyFont="1" applyFill="1" applyBorder="1" applyAlignment="1">
      <alignment horizontal="center" vertical="center"/>
    </xf>
    <xf numFmtId="49" fontId="43" fillId="11" borderId="5" xfId="3" applyNumberFormat="1" applyFont="1" applyFill="1" applyBorder="1" applyAlignment="1">
      <alignment horizontal="center" vertical="center"/>
    </xf>
    <xf numFmtId="49" fontId="82" fillId="11" borderId="18" xfId="3" applyNumberFormat="1" applyFont="1" applyFill="1" applyBorder="1" applyAlignment="1">
      <alignment horizontal="center" vertical="center" wrapText="1"/>
    </xf>
    <xf numFmtId="49" fontId="82" fillId="11" borderId="64" xfId="3" applyNumberFormat="1" applyFont="1" applyFill="1" applyBorder="1" applyAlignment="1">
      <alignment horizontal="center" vertical="center" wrapText="1"/>
    </xf>
    <xf numFmtId="49" fontId="82" fillId="11" borderId="5" xfId="3" applyNumberFormat="1" applyFont="1" applyFill="1" applyBorder="1" applyAlignment="1">
      <alignment horizontal="center" vertical="center" wrapText="1"/>
    </xf>
    <xf numFmtId="49" fontId="98" fillId="5" borderId="0" xfId="3" applyNumberFormat="1" applyFont="1" applyFill="1" applyAlignment="1">
      <alignment horizontal="center" vertical="center"/>
    </xf>
    <xf numFmtId="0" fontId="38" fillId="15" borderId="18" xfId="3" applyFont="1" applyFill="1" applyBorder="1" applyAlignment="1">
      <alignment horizontal="left" vertical="center" wrapText="1"/>
    </xf>
    <xf numFmtId="0" fontId="38" fillId="15" borderId="64" xfId="3" applyFont="1" applyFill="1" applyBorder="1" applyAlignment="1">
      <alignment horizontal="left" vertical="center" wrapText="1"/>
    </xf>
    <xf numFmtId="0" fontId="38" fillId="15" borderId="5" xfId="3" applyFont="1" applyFill="1" applyBorder="1" applyAlignment="1">
      <alignment horizontal="left" vertical="center" wrapText="1"/>
    </xf>
    <xf numFmtId="0" fontId="23" fillId="17" borderId="18" xfId="3" applyFont="1" applyFill="1" applyBorder="1" applyAlignment="1">
      <alignment horizontal="center"/>
    </xf>
    <xf numFmtId="0" fontId="23" fillId="17" borderId="64" xfId="3" applyFont="1" applyFill="1" applyBorder="1" applyAlignment="1">
      <alignment horizontal="center"/>
    </xf>
    <xf numFmtId="0" fontId="23" fillId="17" borderId="5" xfId="3" applyFont="1" applyFill="1" applyBorder="1" applyAlignment="1">
      <alignment horizontal="center"/>
    </xf>
    <xf numFmtId="0" fontId="7" fillId="6" borderId="9" xfId="3" applyFont="1" applyFill="1" applyBorder="1" applyAlignment="1">
      <alignment horizontal="center" vertical="center" wrapText="1"/>
    </xf>
    <xf numFmtId="0" fontId="7" fillId="6" borderId="11" xfId="3" applyFont="1" applyFill="1" applyBorder="1" applyAlignment="1">
      <alignment horizontal="center" vertical="center" wrapText="1"/>
    </xf>
    <xf numFmtId="0" fontId="59" fillId="10" borderId="0" xfId="3" applyFont="1" applyFill="1" applyAlignment="1">
      <alignment horizontal="center" wrapText="1"/>
    </xf>
    <xf numFmtId="0" fontId="59" fillId="10" borderId="73" xfId="3" applyFont="1" applyFill="1" applyBorder="1" applyAlignment="1">
      <alignment horizontal="center" wrapText="1"/>
    </xf>
    <xf numFmtId="49" fontId="8" fillId="28" borderId="52" xfId="3" applyNumberFormat="1" applyFill="1" applyBorder="1" applyAlignment="1">
      <alignment horizontal="left" vertical="center" wrapText="1"/>
    </xf>
    <xf numFmtId="49" fontId="8" fillId="28" borderId="20" xfId="3" applyNumberFormat="1" applyFill="1" applyBorder="1" applyAlignment="1">
      <alignment horizontal="left" vertical="center" wrapText="1"/>
    </xf>
    <xf numFmtId="0" fontId="92" fillId="17" borderId="36" xfId="3" applyFont="1" applyFill="1" applyBorder="1" applyAlignment="1">
      <alignment horizontal="center" vertical="center"/>
    </xf>
    <xf numFmtId="0" fontId="92" fillId="17" borderId="43" xfId="3" applyFont="1" applyFill="1" applyBorder="1" applyAlignment="1">
      <alignment horizontal="center" vertical="center"/>
    </xf>
    <xf numFmtId="0" fontId="92" fillId="17" borderId="44" xfId="3" applyFont="1" applyFill="1" applyBorder="1" applyAlignment="1">
      <alignment horizontal="center" vertical="center"/>
    </xf>
    <xf numFmtId="0" fontId="78" fillId="10" borderId="0" xfId="0" applyFont="1" applyFill="1" applyAlignment="1">
      <alignment horizontal="center" vertical="center"/>
    </xf>
    <xf numFmtId="0" fontId="98" fillId="5" borderId="43" xfId="0" applyFont="1" applyFill="1" applyBorder="1" applyAlignment="1">
      <alignment horizontal="center" vertical="center"/>
    </xf>
    <xf numFmtId="0" fontId="98" fillId="5" borderId="44" xfId="0" applyFont="1" applyFill="1" applyBorder="1" applyAlignment="1">
      <alignment horizontal="center" vertical="center"/>
    </xf>
    <xf numFmtId="49" fontId="31" fillId="10" borderId="0" xfId="0" applyNumberFormat="1" applyFont="1" applyFill="1" applyAlignment="1">
      <alignment horizontal="center" vertical="center" wrapText="1"/>
    </xf>
    <xf numFmtId="0" fontId="32" fillId="10" borderId="0" xfId="0" applyFont="1" applyFill="1" applyAlignment="1">
      <alignment horizontal="left" vertical="center"/>
    </xf>
    <xf numFmtId="0" fontId="51" fillId="10" borderId="0" xfId="0" applyFont="1" applyFill="1" applyAlignment="1">
      <alignment horizontal="right" vertical="center" wrapText="1"/>
    </xf>
    <xf numFmtId="0" fontId="0" fillId="10" borderId="0" xfId="0" applyFill="1"/>
    <xf numFmtId="0" fontId="84" fillId="19" borderId="45" xfId="0" applyFont="1" applyFill="1" applyBorder="1" applyAlignment="1">
      <alignment horizontal="center" wrapText="1"/>
    </xf>
    <xf numFmtId="0" fontId="84" fillId="19" borderId="46" xfId="0" applyFont="1" applyFill="1" applyBorder="1" applyAlignment="1">
      <alignment horizontal="center" wrapText="1"/>
    </xf>
    <xf numFmtId="0" fontId="84" fillId="19" borderId="25" xfId="0" applyFont="1" applyFill="1" applyBorder="1" applyAlignment="1">
      <alignment horizontal="center" wrapText="1"/>
    </xf>
    <xf numFmtId="0" fontId="84" fillId="19" borderId="29" xfId="0" applyFont="1" applyFill="1" applyBorder="1" applyAlignment="1">
      <alignment horizontal="center" vertical="top" wrapText="1"/>
    </xf>
    <xf numFmtId="0" fontId="84" fillId="19" borderId="49" xfId="0" applyFont="1" applyFill="1" applyBorder="1" applyAlignment="1">
      <alignment horizontal="center" vertical="top" wrapText="1"/>
    </xf>
    <xf numFmtId="0" fontId="84" fillId="19" borderId="0" xfId="0" applyFont="1" applyFill="1" applyAlignment="1">
      <alignment horizontal="center" vertical="top" wrapText="1"/>
    </xf>
    <xf numFmtId="0" fontId="84" fillId="19" borderId="47" xfId="0" applyFont="1" applyFill="1" applyBorder="1" applyAlignment="1">
      <alignment horizontal="center" vertical="top" wrapText="1"/>
    </xf>
    <xf numFmtId="0" fontId="40" fillId="17" borderId="45" xfId="0" applyFont="1" applyFill="1" applyBorder="1" applyAlignment="1">
      <alignment horizontal="center" wrapText="1"/>
    </xf>
    <xf numFmtId="0" fontId="40" fillId="17" borderId="46" xfId="0" applyFont="1" applyFill="1" applyBorder="1" applyAlignment="1">
      <alignment horizontal="center" wrapText="1"/>
    </xf>
    <xf numFmtId="0" fontId="40" fillId="17" borderId="25" xfId="0" applyFont="1" applyFill="1" applyBorder="1" applyAlignment="1">
      <alignment horizontal="center" wrapText="1"/>
    </xf>
    <xf numFmtId="0" fontId="13" fillId="17" borderId="36" xfId="0" applyFont="1" applyFill="1" applyBorder="1" applyAlignment="1">
      <alignment horizontal="center" vertical="center"/>
    </xf>
    <xf numFmtId="0" fontId="13" fillId="17" borderId="43" xfId="0" applyFont="1" applyFill="1" applyBorder="1" applyAlignment="1">
      <alignment horizontal="center" vertical="center"/>
    </xf>
    <xf numFmtId="0" fontId="13" fillId="17" borderId="44" xfId="0" applyFont="1" applyFill="1" applyBorder="1" applyAlignment="1">
      <alignment horizontal="center" vertical="center"/>
    </xf>
    <xf numFmtId="0" fontId="8" fillId="10" borderId="0" xfId="0" applyFont="1" applyFill="1" applyAlignment="1">
      <alignment horizontal="left" vertical="center" wrapText="1"/>
    </xf>
    <xf numFmtId="0" fontId="9" fillId="0" borderId="36"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32" fillId="10" borderId="0" xfId="0" applyFont="1" applyFill="1" applyAlignment="1">
      <alignment horizontal="center" vertical="center"/>
    </xf>
    <xf numFmtId="0" fontId="76" fillId="0" borderId="36" xfId="0" applyFont="1" applyBorder="1" applyAlignment="1">
      <alignment horizontal="center" vertical="center"/>
    </xf>
    <xf numFmtId="0" fontId="76" fillId="0" borderId="44" xfId="0" applyFont="1" applyBorder="1" applyAlignment="1">
      <alignment horizontal="center" vertical="center"/>
    </xf>
    <xf numFmtId="3" fontId="0" fillId="7" borderId="72" xfId="0" applyNumberFormat="1" applyFill="1" applyBorder="1" applyAlignment="1">
      <alignment horizontal="center" vertical="center"/>
    </xf>
    <xf numFmtId="3" fontId="0" fillId="7" borderId="66" xfId="0" applyNumberFormat="1" applyFill="1" applyBorder="1" applyAlignment="1">
      <alignment horizontal="center" vertical="center"/>
    </xf>
    <xf numFmtId="3" fontId="0" fillId="7" borderId="28" xfId="0" applyNumberFormat="1" applyFill="1" applyBorder="1" applyAlignment="1">
      <alignment horizontal="center" vertical="center"/>
    </xf>
    <xf numFmtId="0" fontId="21" fillId="10" borderId="73" xfId="0" applyFont="1" applyFill="1" applyBorder="1" applyAlignment="1">
      <alignment vertical="top" wrapText="1"/>
    </xf>
    <xf numFmtId="0" fontId="21" fillId="10" borderId="0" xfId="0" applyFont="1" applyFill="1"/>
    <xf numFmtId="3" fontId="18" fillId="7" borderId="13" xfId="0" applyNumberFormat="1" applyFont="1" applyFill="1" applyBorder="1" applyAlignment="1">
      <alignment horizontal="center" vertical="center" wrapText="1"/>
    </xf>
    <xf numFmtId="3" fontId="18" fillId="7" borderId="73" xfId="0" applyNumberFormat="1" applyFont="1" applyFill="1" applyBorder="1" applyAlignment="1">
      <alignment horizontal="center" vertical="center" wrapText="1"/>
    </xf>
    <xf numFmtId="3" fontId="18" fillId="7" borderId="15" xfId="0" applyNumberFormat="1" applyFont="1" applyFill="1" applyBorder="1" applyAlignment="1">
      <alignment horizontal="center" vertical="center" wrapText="1"/>
    </xf>
    <xf numFmtId="3" fontId="0" fillId="7" borderId="74" xfId="0" applyNumberFormat="1" applyFill="1" applyBorder="1" applyAlignment="1">
      <alignment horizontal="center" vertical="center"/>
    </xf>
    <xf numFmtId="3" fontId="0" fillId="7" borderId="75" xfId="0" applyNumberFormat="1" applyFill="1" applyBorder="1" applyAlignment="1">
      <alignment horizontal="center" vertical="center"/>
    </xf>
    <xf numFmtId="3" fontId="0" fillId="7" borderId="53" xfId="0" applyNumberFormat="1" applyFill="1" applyBorder="1" applyAlignment="1">
      <alignment horizontal="center" vertical="center"/>
    </xf>
    <xf numFmtId="0" fontId="125" fillId="0" borderId="36" xfId="0" applyFont="1" applyBorder="1" applyAlignment="1">
      <alignment horizontal="center" vertical="center"/>
    </xf>
    <xf numFmtId="0" fontId="125" fillId="0" borderId="44" xfId="0" applyFont="1" applyBorder="1" applyAlignment="1">
      <alignment horizontal="center" vertical="center"/>
    </xf>
    <xf numFmtId="3" fontId="0" fillId="7" borderId="46" xfId="0" applyNumberFormat="1" applyFill="1" applyBorder="1" applyAlignment="1">
      <alignment horizontal="center" vertical="center"/>
    </xf>
    <xf numFmtId="3" fontId="0" fillId="7" borderId="0" xfId="0" applyNumberFormat="1" applyFill="1" applyAlignment="1">
      <alignment horizontal="center" vertical="center"/>
    </xf>
    <xf numFmtId="3" fontId="0" fillId="7" borderId="49" xfId="0" applyNumberFormat="1" applyFill="1" applyBorder="1" applyAlignment="1">
      <alignment horizontal="center" vertical="center"/>
    </xf>
    <xf numFmtId="3" fontId="0" fillId="7" borderId="76" xfId="0" applyNumberFormat="1" applyFill="1" applyBorder="1" applyAlignment="1">
      <alignment horizontal="center" vertical="center"/>
    </xf>
    <xf numFmtId="3" fontId="0" fillId="7" borderId="77" xfId="0" applyNumberFormat="1" applyFill="1" applyBorder="1" applyAlignment="1">
      <alignment horizontal="center" vertical="center"/>
    </xf>
    <xf numFmtId="3" fontId="0" fillId="7" borderId="69" xfId="0" applyNumberFormat="1" applyFill="1" applyBorder="1" applyAlignment="1">
      <alignment horizontal="center" vertical="center"/>
    </xf>
    <xf numFmtId="3" fontId="0" fillId="7" borderId="9" xfId="0" applyNumberFormat="1" applyFill="1" applyBorder="1" applyAlignment="1">
      <alignment horizontal="center" vertical="center"/>
    </xf>
    <xf numFmtId="3" fontId="0" fillId="7" borderId="10" xfId="0" applyNumberFormat="1" applyFill="1" applyBorder="1" applyAlignment="1">
      <alignment horizontal="center" vertical="center"/>
    </xf>
    <xf numFmtId="3" fontId="0" fillId="7" borderId="11" xfId="0" applyNumberFormat="1" applyFill="1" applyBorder="1" applyAlignment="1">
      <alignment horizontal="center" vertical="center"/>
    </xf>
    <xf numFmtId="0" fontId="8" fillId="0" borderId="0" xfId="0" applyFont="1" applyAlignment="1">
      <alignment horizontal="left" vertical="top" wrapText="1"/>
    </xf>
    <xf numFmtId="3" fontId="18" fillId="7" borderId="73" xfId="0" applyNumberFormat="1" applyFont="1" applyFill="1" applyBorder="1" applyAlignment="1">
      <alignment horizontal="center" vertical="top" wrapText="1"/>
    </xf>
    <xf numFmtId="3" fontId="0" fillId="7" borderId="72" xfId="0" applyNumberFormat="1" applyFill="1" applyBorder="1" applyAlignment="1">
      <alignment horizontal="center"/>
    </xf>
    <xf numFmtId="3" fontId="0" fillId="7" borderId="66" xfId="0" applyNumberFormat="1" applyFill="1" applyBorder="1" applyAlignment="1">
      <alignment horizontal="center"/>
    </xf>
    <xf numFmtId="3" fontId="0" fillId="7" borderId="28" xfId="0" applyNumberFormat="1" applyFill="1" applyBorder="1" applyAlignment="1">
      <alignment horizontal="center"/>
    </xf>
    <xf numFmtId="3" fontId="0" fillId="7" borderId="75" xfId="0" applyNumberFormat="1" applyFill="1" applyBorder="1" applyAlignment="1">
      <alignment horizontal="center"/>
    </xf>
    <xf numFmtId="3" fontId="75" fillId="10" borderId="0" xfId="0" applyNumberFormat="1" applyFont="1" applyFill="1" applyAlignment="1">
      <alignment horizontal="center" vertical="top" wrapText="1"/>
    </xf>
    <xf numFmtId="0" fontId="9" fillId="10" borderId="36" xfId="0" applyFont="1" applyFill="1" applyBorder="1" applyAlignment="1">
      <alignment horizontal="center" vertical="center"/>
    </xf>
    <xf numFmtId="0" fontId="9" fillId="10" borderId="43" xfId="0" applyFont="1" applyFill="1" applyBorder="1" applyAlignment="1">
      <alignment horizontal="center" vertical="center"/>
    </xf>
    <xf numFmtId="0" fontId="9" fillId="10" borderId="44" xfId="0" applyFont="1" applyFill="1" applyBorder="1" applyAlignment="1">
      <alignment horizontal="center" vertical="center"/>
    </xf>
    <xf numFmtId="164" fontId="18" fillId="7" borderId="14" xfId="0" applyNumberFormat="1" applyFont="1" applyFill="1" applyBorder="1" applyAlignment="1">
      <alignment horizontal="center" vertical="center" wrapText="1"/>
    </xf>
    <xf numFmtId="164" fontId="18" fillId="7" borderId="61" xfId="0" applyNumberFormat="1" applyFont="1" applyFill="1" applyBorder="1" applyAlignment="1">
      <alignment horizontal="center" vertical="center" wrapText="1"/>
    </xf>
    <xf numFmtId="164" fontId="18" fillId="7" borderId="24" xfId="0" applyNumberFormat="1" applyFont="1" applyFill="1" applyBorder="1" applyAlignment="1">
      <alignment horizontal="center" vertical="center" wrapText="1"/>
    </xf>
    <xf numFmtId="164" fontId="0" fillId="7" borderId="74" xfId="0" applyNumberFormat="1" applyFill="1" applyBorder="1" applyAlignment="1">
      <alignment horizontal="center" vertical="center"/>
    </xf>
    <xf numFmtId="164" fontId="0" fillId="7" borderId="75" xfId="0" applyNumberFormat="1" applyFill="1" applyBorder="1" applyAlignment="1">
      <alignment horizontal="center" vertical="center"/>
    </xf>
    <xf numFmtId="164" fontId="0" fillId="7" borderId="53" xfId="0" applyNumberFormat="1" applyFill="1" applyBorder="1" applyAlignment="1">
      <alignment horizontal="center" vertical="center"/>
    </xf>
    <xf numFmtId="164" fontId="0" fillId="7" borderId="72" xfId="0" applyNumberFormat="1" applyFill="1" applyBorder="1" applyAlignment="1">
      <alignment horizontal="center" vertical="center"/>
    </xf>
    <xf numFmtId="164" fontId="0" fillId="7" borderId="66" xfId="0" applyNumberFormat="1" applyFill="1" applyBorder="1" applyAlignment="1">
      <alignment horizontal="center" vertical="center"/>
    </xf>
    <xf numFmtId="164" fontId="0" fillId="7" borderId="28" xfId="0" applyNumberFormat="1" applyFill="1" applyBorder="1" applyAlignment="1">
      <alignment horizontal="center" vertical="center"/>
    </xf>
    <xf numFmtId="3" fontId="0" fillId="7" borderId="74" xfId="0" applyNumberFormat="1" applyFill="1" applyBorder="1" applyAlignment="1">
      <alignment horizontal="center"/>
    </xf>
    <xf numFmtId="3" fontId="0" fillId="7" borderId="53" xfId="0" applyNumberFormat="1" applyFill="1" applyBorder="1" applyAlignment="1">
      <alignment horizontal="center"/>
    </xf>
    <xf numFmtId="3" fontId="18" fillId="7" borderId="13" xfId="0" applyNumberFormat="1" applyFont="1" applyFill="1" applyBorder="1" applyAlignment="1">
      <alignment horizontal="center" vertical="top" wrapText="1"/>
    </xf>
    <xf numFmtId="3" fontId="18" fillId="7" borderId="15" xfId="0" applyNumberFormat="1" applyFont="1" applyFill="1" applyBorder="1" applyAlignment="1">
      <alignment horizontal="center" vertical="top" wrapText="1"/>
    </xf>
    <xf numFmtId="0" fontId="9" fillId="0" borderId="0" xfId="3" applyFont="1" applyAlignment="1">
      <alignment horizontal="center" vertical="center"/>
    </xf>
    <xf numFmtId="3" fontId="8" fillId="0" borderId="0" xfId="3" applyNumberFormat="1" applyFont="1" applyFill="1" applyAlignment="1">
      <alignment vertical="center" wrapText="1"/>
    </xf>
    <xf numFmtId="49" fontId="78" fillId="11" borderId="36" xfId="3" applyNumberFormat="1" applyFont="1" applyFill="1" applyBorder="1" applyAlignment="1">
      <alignment horizontal="center" vertical="center"/>
    </xf>
    <xf numFmtId="49" fontId="78" fillId="11" borderId="43" xfId="3" applyNumberFormat="1" applyFont="1" applyFill="1" applyBorder="1" applyAlignment="1">
      <alignment horizontal="center" vertical="center"/>
    </xf>
    <xf numFmtId="49" fontId="78" fillId="11" borderId="44" xfId="3" applyNumberFormat="1" applyFont="1" applyFill="1" applyBorder="1" applyAlignment="1">
      <alignment horizontal="center" vertical="center"/>
    </xf>
    <xf numFmtId="49" fontId="98" fillId="5" borderId="36" xfId="3" applyNumberFormat="1" applyFont="1" applyFill="1" applyBorder="1" applyAlignment="1">
      <alignment horizontal="center" vertical="center"/>
    </xf>
    <xf numFmtId="0" fontId="98" fillId="5" borderId="43" xfId="3" applyNumberFormat="1" applyFont="1" applyFill="1" applyBorder="1" applyAlignment="1">
      <alignment horizontal="center" vertical="center"/>
    </xf>
    <xf numFmtId="0" fontId="98" fillId="5" borderId="44" xfId="3" applyNumberFormat="1" applyFont="1" applyFill="1" applyBorder="1" applyAlignment="1">
      <alignment horizontal="center" vertical="center"/>
    </xf>
    <xf numFmtId="0" fontId="11" fillId="26" borderId="36" xfId="3" applyFont="1" applyFill="1" applyBorder="1" applyAlignment="1">
      <alignment horizontal="center" vertical="center"/>
    </xf>
    <xf numFmtId="0" fontId="11" fillId="26" borderId="43" xfId="3" applyFont="1" applyFill="1" applyBorder="1" applyAlignment="1">
      <alignment horizontal="center" vertical="center"/>
    </xf>
    <xf numFmtId="0" fontId="11" fillId="26" borderId="44" xfId="3" applyFont="1" applyFill="1" applyBorder="1" applyAlignment="1">
      <alignment horizontal="center" vertical="center"/>
    </xf>
    <xf numFmtId="0" fontId="76" fillId="0" borderId="36" xfId="3" applyFont="1" applyBorder="1" applyAlignment="1">
      <alignment horizontal="center" vertical="center"/>
    </xf>
    <xf numFmtId="0" fontId="76" fillId="0" borderId="43" xfId="3" applyFont="1" applyBorder="1" applyAlignment="1">
      <alignment horizontal="center" vertical="center"/>
    </xf>
    <xf numFmtId="0" fontId="76" fillId="0" borderId="44" xfId="3" applyFont="1" applyBorder="1" applyAlignment="1">
      <alignment horizontal="center" vertical="center"/>
    </xf>
    <xf numFmtId="0" fontId="125" fillId="0" borderId="36" xfId="3" applyFont="1" applyBorder="1" applyAlignment="1">
      <alignment horizontal="center" vertical="center"/>
    </xf>
    <xf numFmtId="0" fontId="125" fillId="0" borderId="44" xfId="3" applyFont="1" applyBorder="1" applyAlignment="1">
      <alignment horizontal="center" vertical="center"/>
    </xf>
    <xf numFmtId="0" fontId="8" fillId="11" borderId="48" xfId="15" applyFont="1" applyFill="1" applyBorder="1" applyAlignment="1">
      <alignment horizontal="left" vertical="center" wrapText="1"/>
    </xf>
    <xf numFmtId="0" fontId="8" fillId="11" borderId="0" xfId="15" applyFont="1" applyFill="1" applyAlignment="1">
      <alignment horizontal="left" vertical="center" wrapText="1"/>
    </xf>
    <xf numFmtId="0" fontId="78" fillId="10" borderId="0" xfId="15" applyFont="1" applyFill="1" applyAlignment="1">
      <alignment horizontal="center" vertical="center"/>
    </xf>
    <xf numFmtId="49" fontId="43" fillId="11" borderId="36" xfId="15" applyNumberFormat="1" applyFont="1" applyFill="1" applyBorder="1" applyAlignment="1">
      <alignment horizontal="center" vertical="center"/>
    </xf>
    <xf numFmtId="49" fontId="43" fillId="11" borderId="43" xfId="15" applyNumberFormat="1" applyFont="1" applyFill="1" applyBorder="1" applyAlignment="1">
      <alignment horizontal="center" vertical="center"/>
    </xf>
    <xf numFmtId="49" fontId="43" fillId="11" borderId="44" xfId="15" applyNumberFormat="1" applyFont="1" applyFill="1" applyBorder="1" applyAlignment="1">
      <alignment horizontal="center" vertical="center"/>
    </xf>
    <xf numFmtId="49" fontId="98" fillId="5" borderId="58" xfId="3" applyNumberFormat="1" applyFont="1" applyFill="1" applyBorder="1" applyAlignment="1">
      <alignment horizontal="center" vertical="center"/>
    </xf>
    <xf numFmtId="0" fontId="9" fillId="0" borderId="36" xfId="15" applyFont="1" applyBorder="1" applyAlignment="1">
      <alignment horizontal="center" vertical="center" wrapText="1"/>
    </xf>
    <xf numFmtId="0" fontId="9" fillId="0" borderId="43" xfId="15" applyFont="1" applyBorder="1" applyAlignment="1">
      <alignment horizontal="center" vertical="center" wrapText="1"/>
    </xf>
    <xf numFmtId="0" fontId="9" fillId="0" borderId="44" xfId="15" applyFont="1" applyBorder="1" applyAlignment="1">
      <alignment horizontal="center" vertical="center" wrapText="1"/>
    </xf>
    <xf numFmtId="0" fontId="125" fillId="0" borderId="36" xfId="15" applyFont="1" applyBorder="1" applyAlignment="1">
      <alignment horizontal="center"/>
    </xf>
    <xf numFmtId="0" fontId="125" fillId="0" borderId="43" xfId="15" applyFont="1" applyBorder="1" applyAlignment="1">
      <alignment horizontal="center"/>
    </xf>
    <xf numFmtId="0" fontId="125" fillId="0" borderId="44" xfId="15" applyFont="1" applyBorder="1" applyAlignment="1">
      <alignment horizontal="center"/>
    </xf>
    <xf numFmtId="3" fontId="125" fillId="11" borderId="36" xfId="15" applyNumberFormat="1" applyFont="1" applyFill="1" applyBorder="1" applyAlignment="1">
      <alignment horizontal="center" vertical="center"/>
    </xf>
    <xf numFmtId="3" fontId="125" fillId="11" borderId="43" xfId="15" applyNumberFormat="1" applyFont="1" applyFill="1" applyBorder="1" applyAlignment="1">
      <alignment horizontal="center" vertical="center"/>
    </xf>
    <xf numFmtId="3" fontId="125" fillId="11" borderId="44" xfId="15" applyNumberFormat="1" applyFont="1" applyFill="1" applyBorder="1" applyAlignment="1">
      <alignment horizontal="center" vertical="center"/>
    </xf>
    <xf numFmtId="0" fontId="1" fillId="11" borderId="36" xfId="15" applyFill="1" applyBorder="1" applyAlignment="1">
      <alignment horizontal="center"/>
    </xf>
    <xf numFmtId="0" fontId="1" fillId="11" borderId="43" xfId="15" applyFill="1" applyBorder="1" applyAlignment="1">
      <alignment horizontal="center"/>
    </xf>
    <xf numFmtId="0" fontId="1" fillId="11" borderId="44" xfId="15" applyFill="1" applyBorder="1" applyAlignment="1">
      <alignment horizontal="center"/>
    </xf>
    <xf numFmtId="0" fontId="76" fillId="11" borderId="36" xfId="15" applyFont="1" applyFill="1" applyBorder="1" applyAlignment="1">
      <alignment horizontal="left" wrapText="1"/>
    </xf>
    <xf numFmtId="0" fontId="76" fillId="11" borderId="43" xfId="15" applyFont="1" applyFill="1" applyBorder="1" applyAlignment="1">
      <alignment horizontal="left" wrapText="1"/>
    </xf>
    <xf numFmtId="0" fontId="13" fillId="11" borderId="45" xfId="15" applyFont="1" applyFill="1" applyBorder="1" applyAlignment="1">
      <alignment horizontal="left" vertical="center" wrapText="1"/>
    </xf>
    <xf numFmtId="0" fontId="13" fillId="11" borderId="46" xfId="15" applyFont="1" applyFill="1" applyBorder="1" applyAlignment="1">
      <alignment horizontal="left" vertical="center" wrapText="1"/>
    </xf>
    <xf numFmtId="0" fontId="13" fillId="11" borderId="48" xfId="15" applyFont="1" applyFill="1" applyBorder="1" applyAlignment="1">
      <alignment horizontal="left" vertical="center" wrapText="1"/>
    </xf>
    <xf numFmtId="0" fontId="13" fillId="11" borderId="0" xfId="15" applyFont="1" applyFill="1" applyAlignment="1">
      <alignment horizontal="left" vertical="center" wrapText="1"/>
    </xf>
    <xf numFmtId="0" fontId="13" fillId="11" borderId="30" xfId="15" applyFont="1" applyFill="1" applyBorder="1" applyAlignment="1">
      <alignment horizontal="left" vertical="center" wrapText="1"/>
    </xf>
    <xf numFmtId="0" fontId="13" fillId="11" borderId="23" xfId="15" applyFont="1" applyFill="1" applyBorder="1" applyAlignment="1">
      <alignment horizontal="left" vertical="center" wrapText="1"/>
    </xf>
    <xf numFmtId="0" fontId="85" fillId="19" borderId="36" xfId="0" applyFont="1" applyFill="1" applyBorder="1" applyAlignment="1">
      <alignment horizontal="center" vertical="center" wrapText="1"/>
    </xf>
    <xf numFmtId="0" fontId="85" fillId="19" borderId="43" xfId="0" applyFont="1" applyFill="1" applyBorder="1" applyAlignment="1">
      <alignment horizontal="center" vertical="center" wrapText="1"/>
    </xf>
    <xf numFmtId="0" fontId="85" fillId="19" borderId="44" xfId="0" applyFont="1" applyFill="1" applyBorder="1" applyAlignment="1">
      <alignment horizontal="center" vertical="center" wrapText="1"/>
    </xf>
    <xf numFmtId="0" fontId="52" fillId="0" borderId="58" xfId="0" applyFont="1" applyBorder="1" applyAlignment="1" applyProtection="1">
      <alignment vertical="center" wrapText="1"/>
      <protection locked="0"/>
    </xf>
    <xf numFmtId="0" fontId="52" fillId="0" borderId="18" xfId="0" applyFont="1" applyBorder="1" applyAlignment="1" applyProtection="1">
      <alignment vertical="center" wrapText="1"/>
      <protection locked="0"/>
    </xf>
    <xf numFmtId="0" fontId="48" fillId="10" borderId="45" xfId="0" applyFont="1" applyFill="1" applyBorder="1" applyAlignment="1">
      <alignment vertical="top" wrapText="1"/>
    </xf>
    <xf numFmtId="0" fontId="48" fillId="10" borderId="48" xfId="0" applyFont="1" applyFill="1" applyBorder="1" applyAlignment="1">
      <alignment vertical="top" wrapText="1"/>
    </xf>
    <xf numFmtId="0" fontId="67" fillId="0" borderId="54" xfId="0" applyFont="1" applyBorder="1" applyAlignment="1" applyProtection="1">
      <alignment vertical="center" wrapText="1"/>
      <protection locked="0"/>
    </xf>
    <xf numFmtId="0" fontId="67" fillId="0" borderId="57" xfId="0" applyFont="1" applyBorder="1" applyAlignment="1" applyProtection="1">
      <alignment vertical="center" wrapText="1"/>
      <protection locked="0"/>
    </xf>
    <xf numFmtId="0" fontId="67" fillId="0" borderId="58" xfId="0" applyFont="1" applyBorder="1" applyAlignment="1" applyProtection="1">
      <alignment vertical="center" wrapText="1"/>
      <protection locked="0"/>
    </xf>
    <xf numFmtId="0" fontId="67" fillId="0" borderId="18" xfId="0" applyFont="1" applyBorder="1" applyAlignment="1" applyProtection="1">
      <alignment vertical="center" wrapText="1"/>
      <protection locked="0"/>
    </xf>
    <xf numFmtId="0" fontId="49" fillId="0" borderId="9" xfId="0" applyFont="1" applyBorder="1" applyAlignment="1">
      <alignment horizontal="center" wrapText="1"/>
    </xf>
    <xf numFmtId="0" fontId="49" fillId="0" borderId="60" xfId="0" applyFont="1" applyBorder="1" applyAlignment="1">
      <alignment horizontal="center" wrapText="1"/>
    </xf>
    <xf numFmtId="0" fontId="52" fillId="0" borderId="63" xfId="0" applyFont="1" applyBorder="1" applyAlignment="1" applyProtection="1">
      <alignment vertical="center" wrapText="1"/>
      <protection locked="0"/>
    </xf>
    <xf numFmtId="0" fontId="52" fillId="0" borderId="59" xfId="0" applyFont="1" applyBorder="1" applyAlignment="1" applyProtection="1">
      <alignment vertical="center" wrapText="1"/>
      <protection locked="0"/>
    </xf>
    <xf numFmtId="0" fontId="49" fillId="0" borderId="45" xfId="0" applyFont="1" applyBorder="1" applyAlignment="1">
      <alignment horizontal="center" wrapText="1"/>
    </xf>
    <xf numFmtId="0" fontId="49" fillId="0" borderId="30" xfId="0" applyFont="1" applyBorder="1" applyAlignment="1">
      <alignment horizontal="center" wrapText="1"/>
    </xf>
    <xf numFmtId="0" fontId="40" fillId="10" borderId="46" xfId="0" applyFont="1" applyFill="1" applyBorder="1" applyAlignment="1">
      <alignment horizontal="center" wrapText="1"/>
    </xf>
    <xf numFmtId="0" fontId="40" fillId="10" borderId="25" xfId="0" applyFont="1" applyFill="1" applyBorder="1" applyAlignment="1">
      <alignment horizontal="center" wrapText="1"/>
    </xf>
    <xf numFmtId="0" fontId="40" fillId="10" borderId="0" xfId="0" applyFont="1" applyFill="1" applyAlignment="1">
      <alignment horizontal="center" wrapText="1"/>
    </xf>
    <xf numFmtId="0" fontId="40" fillId="10" borderId="47" xfId="0" applyFont="1" applyFill="1" applyBorder="1" applyAlignment="1">
      <alignment horizontal="center" wrapText="1"/>
    </xf>
    <xf numFmtId="0" fontId="56" fillId="0" borderId="45" xfId="0" applyFont="1" applyBorder="1" applyAlignment="1">
      <alignment horizontal="center" wrapText="1"/>
    </xf>
    <xf numFmtId="0" fontId="56" fillId="0" borderId="30" xfId="0" applyFont="1" applyBorder="1" applyAlignment="1">
      <alignment horizontal="center" wrapText="1"/>
    </xf>
    <xf numFmtId="0" fontId="52" fillId="0" borderId="6" xfId="0" applyFont="1" applyBorder="1" applyAlignment="1" applyProtection="1">
      <alignment vertical="center" wrapText="1"/>
      <protection locked="0"/>
    </xf>
    <xf numFmtId="49" fontId="43" fillId="11" borderId="36" xfId="3" applyNumberFormat="1" applyFont="1" applyFill="1" applyBorder="1" applyAlignment="1">
      <alignment horizontal="center" vertical="center"/>
    </xf>
    <xf numFmtId="49" fontId="43" fillId="11" borderId="43" xfId="3" applyNumberFormat="1" applyFont="1" applyFill="1" applyBorder="1" applyAlignment="1">
      <alignment horizontal="center" vertical="center"/>
    </xf>
    <xf numFmtId="49" fontId="43" fillId="11" borderId="44" xfId="3" applyNumberFormat="1" applyFont="1" applyFill="1" applyBorder="1" applyAlignment="1">
      <alignment horizontal="center" vertical="center"/>
    </xf>
    <xf numFmtId="0" fontId="98" fillId="5" borderId="43" xfId="3" applyFont="1" applyFill="1" applyBorder="1" applyAlignment="1">
      <alignment horizontal="center" vertical="center"/>
    </xf>
    <xf numFmtId="0" fontId="98" fillId="5" borderId="44" xfId="3" applyFont="1" applyFill="1" applyBorder="1" applyAlignment="1">
      <alignment horizontal="center" vertical="center"/>
    </xf>
    <xf numFmtId="0" fontId="85" fillId="19" borderId="36" xfId="3" applyFont="1" applyFill="1" applyBorder="1" applyAlignment="1">
      <alignment horizontal="center" vertical="center" wrapText="1"/>
    </xf>
    <xf numFmtId="0" fontId="85" fillId="19" borderId="43" xfId="3" applyFont="1" applyFill="1" applyBorder="1" applyAlignment="1">
      <alignment horizontal="center" vertical="center" wrapText="1"/>
    </xf>
    <xf numFmtId="0" fontId="85" fillId="19" borderId="44" xfId="3" applyFont="1" applyFill="1" applyBorder="1" applyAlignment="1">
      <alignment horizontal="center" vertical="center" wrapText="1"/>
    </xf>
    <xf numFmtId="0" fontId="23" fillId="15" borderId="29" xfId="3" applyFont="1" applyFill="1" applyBorder="1" applyAlignment="1">
      <alignment horizontal="left" vertical="top" wrapText="1"/>
    </xf>
    <xf numFmtId="0" fontId="23" fillId="15" borderId="49" xfId="3" applyFont="1" applyFill="1" applyBorder="1" applyAlignment="1">
      <alignment horizontal="left" vertical="top" wrapText="1"/>
    </xf>
    <xf numFmtId="0" fontId="23" fillId="15" borderId="16" xfId="3" applyFont="1" applyFill="1" applyBorder="1" applyAlignment="1">
      <alignment horizontal="left" vertical="top" wrapText="1"/>
    </xf>
    <xf numFmtId="0" fontId="26" fillId="18" borderId="18" xfId="3" applyFont="1" applyFill="1" applyBorder="1" applyAlignment="1">
      <alignment horizontal="left" vertical="center"/>
    </xf>
    <xf numFmtId="0" fontId="26" fillId="18" borderId="64" xfId="3" applyFont="1" applyFill="1" applyBorder="1" applyAlignment="1">
      <alignment horizontal="left" vertical="center"/>
    </xf>
    <xf numFmtId="0" fontId="26" fillId="18" borderId="5" xfId="3" applyFont="1" applyFill="1" applyBorder="1" applyAlignment="1">
      <alignment horizontal="left" vertical="center"/>
    </xf>
    <xf numFmtId="0" fontId="38" fillId="10" borderId="0" xfId="3" applyFont="1" applyFill="1" applyAlignment="1">
      <alignment horizontal="left" vertical="center" wrapText="1"/>
    </xf>
    <xf numFmtId="0" fontId="87" fillId="22" borderId="45" xfId="3" applyFont="1" applyFill="1" applyBorder="1" applyAlignment="1">
      <alignment horizontal="center" vertical="center"/>
    </xf>
    <xf numFmtId="0" fontId="87" fillId="22" borderId="46" xfId="3" applyFont="1" applyFill="1" applyBorder="1" applyAlignment="1">
      <alignment horizontal="center" vertical="center"/>
    </xf>
    <xf numFmtId="0" fontId="87" fillId="22" borderId="25" xfId="3" applyFont="1" applyFill="1" applyBorder="1" applyAlignment="1">
      <alignment horizontal="center" vertical="center"/>
    </xf>
    <xf numFmtId="0" fontId="23" fillId="26" borderId="36" xfId="3" applyFont="1" applyFill="1" applyBorder="1" applyAlignment="1" applyProtection="1">
      <alignment horizontal="left" vertical="top" wrapText="1"/>
      <protection locked="0"/>
    </xf>
    <xf numFmtId="0" fontId="23" fillId="26" borderId="43" xfId="3" applyFont="1" applyFill="1" applyBorder="1" applyAlignment="1" applyProtection="1">
      <alignment horizontal="left" vertical="top" wrapText="1"/>
      <protection locked="0"/>
    </xf>
    <xf numFmtId="0" fontId="23" fillId="26" borderId="44" xfId="3" applyFont="1" applyFill="1" applyBorder="1" applyAlignment="1" applyProtection="1">
      <alignment horizontal="left" vertical="top" wrapText="1"/>
      <protection locked="0"/>
    </xf>
    <xf numFmtId="0" fontId="23" fillId="15" borderId="45" xfId="3" applyFont="1" applyFill="1" applyBorder="1" applyAlignment="1">
      <alignment horizontal="center"/>
    </xf>
    <xf numFmtId="0" fontId="23" fillId="15" borderId="46" xfId="3" applyFont="1" applyFill="1" applyBorder="1" applyAlignment="1">
      <alignment horizontal="center"/>
    </xf>
    <xf numFmtId="0" fontId="23" fillId="15" borderId="25" xfId="3" applyFont="1" applyFill="1" applyBorder="1" applyAlignment="1">
      <alignment horizontal="center"/>
    </xf>
    <xf numFmtId="0" fontId="52" fillId="10" borderId="0" xfId="3" applyFont="1" applyFill="1" applyAlignment="1">
      <alignment horizontal="left" vertical="center"/>
    </xf>
    <xf numFmtId="0" fontId="52" fillId="0" borderId="0" xfId="3" applyFont="1" applyFill="1" applyAlignment="1">
      <alignment horizontal="left" vertical="center" wrapText="1"/>
    </xf>
    <xf numFmtId="0" fontId="52" fillId="0" borderId="0" xfId="3" applyFont="1" applyFill="1" applyAlignment="1">
      <alignment horizontal="left" vertical="center"/>
    </xf>
    <xf numFmtId="0" fontId="12" fillId="0" borderId="49" xfId="3" applyFont="1" applyFill="1" applyBorder="1" applyAlignment="1" applyProtection="1">
      <alignment horizontal="left" vertical="center"/>
      <protection locked="0"/>
    </xf>
    <xf numFmtId="0" fontId="12" fillId="10" borderId="49" xfId="3" applyFont="1" applyFill="1" applyBorder="1" applyAlignment="1" applyProtection="1">
      <alignment horizontal="left" vertical="center"/>
      <protection locked="0"/>
    </xf>
    <xf numFmtId="49" fontId="44" fillId="10" borderId="0" xfId="3" applyNumberFormat="1" applyFont="1" applyFill="1" applyAlignment="1">
      <alignment horizontal="center" vertical="center"/>
    </xf>
    <xf numFmtId="49" fontId="88" fillId="11" borderId="36" xfId="3" applyNumberFormat="1" applyFont="1" applyFill="1" applyBorder="1" applyAlignment="1">
      <alignment horizontal="center" vertical="center"/>
    </xf>
    <xf numFmtId="49" fontId="88" fillId="11" borderId="43" xfId="3" applyNumberFormat="1" applyFont="1" applyFill="1" applyBorder="1" applyAlignment="1">
      <alignment horizontal="center" vertical="center"/>
    </xf>
    <xf numFmtId="49" fontId="88" fillId="11" borderId="44" xfId="3" applyNumberFormat="1" applyFont="1" applyFill="1" applyBorder="1" applyAlignment="1">
      <alignment horizontal="center" vertical="center"/>
    </xf>
    <xf numFmtId="0" fontId="67" fillId="15" borderId="18" xfId="3" applyFont="1" applyFill="1" applyBorder="1" applyAlignment="1">
      <alignment horizontal="left" vertical="center"/>
    </xf>
    <xf numFmtId="0" fontId="67" fillId="15" borderId="64" xfId="3" applyFont="1" applyFill="1" applyBorder="1" applyAlignment="1">
      <alignment horizontal="left" vertical="center"/>
    </xf>
    <xf numFmtId="0" fontId="67" fillId="15" borderId="5" xfId="3" applyFont="1" applyFill="1" applyBorder="1" applyAlignment="1">
      <alignment horizontal="left" vertical="center"/>
    </xf>
    <xf numFmtId="0" fontId="67" fillId="15" borderId="18" xfId="3" applyFont="1" applyFill="1" applyBorder="1" applyAlignment="1">
      <alignment horizontal="left" vertical="center" wrapText="1"/>
    </xf>
    <xf numFmtId="0" fontId="67" fillId="15" borderId="64" xfId="3" applyFont="1" applyFill="1" applyBorder="1" applyAlignment="1">
      <alignment horizontal="left" vertical="center" wrapText="1"/>
    </xf>
    <xf numFmtId="0" fontId="67" fillId="15" borderId="5" xfId="3" applyFont="1" applyFill="1" applyBorder="1" applyAlignment="1">
      <alignment horizontal="left" vertical="center" wrapText="1"/>
    </xf>
    <xf numFmtId="0" fontId="98" fillId="5" borderId="43" xfId="0" applyNumberFormat="1" applyFont="1" applyFill="1" applyBorder="1" applyAlignment="1">
      <alignment horizontal="center" vertical="center"/>
    </xf>
    <xf numFmtId="0" fontId="98" fillId="5" borderId="44" xfId="0" applyNumberFormat="1" applyFont="1" applyFill="1" applyBorder="1" applyAlignment="1">
      <alignment horizontal="center" vertical="center"/>
    </xf>
    <xf numFmtId="0" fontId="52" fillId="10" borderId="0" xfId="3" applyFont="1" applyFill="1" applyAlignment="1">
      <alignment horizontal="left" vertical="center" wrapText="1"/>
    </xf>
    <xf numFmtId="49" fontId="43" fillId="10" borderId="0" xfId="3" applyNumberFormat="1" applyFont="1" applyFill="1" applyAlignment="1">
      <alignment horizontal="center" vertical="center"/>
    </xf>
    <xf numFmtId="49" fontId="43" fillId="0" borderId="0" xfId="3" applyNumberFormat="1" applyFont="1" applyFill="1" applyAlignment="1">
      <alignment horizontal="center" vertical="center"/>
    </xf>
    <xf numFmtId="49" fontId="78" fillId="10" borderId="0" xfId="3" applyNumberFormat="1" applyFont="1" applyFill="1" applyAlignment="1">
      <alignment horizontal="center" vertical="center"/>
    </xf>
    <xf numFmtId="0" fontId="52" fillId="10" borderId="0" xfId="3" applyFont="1" applyFill="1" applyAlignment="1" applyProtection="1">
      <alignment horizontal="center"/>
      <protection locked="0"/>
    </xf>
    <xf numFmtId="49" fontId="9" fillId="18" borderId="23" xfId="3" applyNumberFormat="1" applyFont="1" applyFill="1" applyBorder="1" applyAlignment="1">
      <alignment horizontal="left" vertical="center"/>
    </xf>
    <xf numFmtId="0" fontId="9" fillId="18" borderId="23" xfId="3" applyNumberFormat="1" applyFont="1" applyFill="1" applyBorder="1" applyAlignment="1">
      <alignment horizontal="left" vertical="center"/>
    </xf>
    <xf numFmtId="0" fontId="34" fillId="10" borderId="19" xfId="3" applyFont="1" applyFill="1" applyBorder="1" applyAlignment="1" applyProtection="1">
      <alignment horizontal="left" vertical="top"/>
      <protection locked="0"/>
    </xf>
    <xf numFmtId="0" fontId="34" fillId="10" borderId="22" xfId="3" applyFont="1" applyFill="1" applyBorder="1" applyAlignment="1" applyProtection="1">
      <alignment horizontal="left" vertical="top"/>
      <protection locked="0"/>
    </xf>
    <xf numFmtId="0" fontId="34" fillId="10" borderId="21" xfId="3" applyFont="1" applyFill="1" applyBorder="1" applyAlignment="1" applyProtection="1">
      <alignment horizontal="left" vertical="top"/>
      <protection locked="0"/>
    </xf>
    <xf numFmtId="0" fontId="34" fillId="10" borderId="17" xfId="3" applyFont="1" applyFill="1" applyBorder="1" applyAlignment="1" applyProtection="1">
      <alignment horizontal="left" vertical="top"/>
      <protection locked="0"/>
    </xf>
    <xf numFmtId="0" fontId="34" fillId="10" borderId="23" xfId="3" applyFont="1" applyFill="1" applyBorder="1" applyAlignment="1" applyProtection="1">
      <alignment horizontal="left" vertical="top"/>
      <protection locked="0"/>
    </xf>
    <xf numFmtId="0" fontId="34" fillId="10" borderId="20" xfId="3" applyFont="1" applyFill="1" applyBorder="1" applyAlignment="1" applyProtection="1">
      <alignment horizontal="left" vertical="top"/>
      <protection locked="0"/>
    </xf>
    <xf numFmtId="0" fontId="52" fillId="10" borderId="49" xfId="3" applyFont="1" applyFill="1" applyBorder="1" applyAlignment="1">
      <alignment horizontal="left" vertical="center"/>
    </xf>
    <xf numFmtId="49" fontId="9" fillId="10" borderId="23" xfId="3" applyNumberFormat="1" applyFont="1" applyFill="1" applyBorder="1" applyAlignment="1">
      <alignment horizontal="center" vertical="center"/>
    </xf>
    <xf numFmtId="49" fontId="9" fillId="10" borderId="20" xfId="3" applyNumberFormat="1" applyFont="1" applyFill="1" applyBorder="1" applyAlignment="1">
      <alignment horizontal="center" vertical="center"/>
    </xf>
    <xf numFmtId="49" fontId="9" fillId="10" borderId="18" xfId="3" applyNumberFormat="1" applyFont="1" applyFill="1" applyBorder="1" applyAlignment="1">
      <alignment horizontal="left" vertical="center"/>
    </xf>
    <xf numFmtId="0" fontId="9" fillId="10" borderId="64" xfId="3" applyFont="1" applyFill="1" applyBorder="1" applyAlignment="1">
      <alignment horizontal="left" vertical="center"/>
    </xf>
    <xf numFmtId="0" fontId="9" fillId="10" borderId="5" xfId="3" applyFont="1" applyFill="1" applyBorder="1" applyAlignment="1">
      <alignment horizontal="left" vertical="center"/>
    </xf>
    <xf numFmtId="0" fontId="52" fillId="10" borderId="0" xfId="3" applyFont="1" applyFill="1" applyAlignment="1" applyProtection="1">
      <alignment horizontal="left"/>
      <protection locked="0"/>
    </xf>
    <xf numFmtId="0" fontId="34" fillId="10" borderId="23" xfId="3" applyFont="1" applyFill="1" applyBorder="1" applyAlignment="1" applyProtection="1">
      <alignment horizontal="left"/>
      <protection locked="0"/>
    </xf>
    <xf numFmtId="0" fontId="52" fillId="10" borderId="23" xfId="3" applyFont="1" applyFill="1" applyBorder="1" applyAlignment="1" applyProtection="1">
      <alignment horizontal="center"/>
      <protection locked="0"/>
    </xf>
    <xf numFmtId="0" fontId="52" fillId="10" borderId="0" xfId="3" applyFont="1" applyFill="1" applyAlignment="1">
      <alignment horizontal="right" vertical="center"/>
    </xf>
    <xf numFmtId="49" fontId="78" fillId="0" borderId="0" xfId="3" applyNumberFormat="1" applyFont="1" applyFill="1" applyAlignment="1">
      <alignment horizontal="center" vertical="center"/>
    </xf>
    <xf numFmtId="49" fontId="88" fillId="10" borderId="0" xfId="3" applyNumberFormat="1" applyFont="1" applyFill="1" applyAlignment="1">
      <alignment horizontal="center" vertical="center"/>
    </xf>
    <xf numFmtId="49" fontId="44" fillId="0" borderId="0" xfId="3" applyNumberFormat="1" applyFont="1" applyFill="1" applyAlignment="1">
      <alignment horizontal="center" vertical="center"/>
    </xf>
    <xf numFmtId="49" fontId="79" fillId="0" borderId="0" xfId="3" applyNumberFormat="1" applyFont="1" applyFill="1" applyBorder="1" applyAlignment="1">
      <alignment horizontal="center" vertical="center"/>
    </xf>
    <xf numFmtId="0" fontId="109" fillId="20" borderId="18" xfId="3" applyFont="1" applyFill="1" applyBorder="1" applyAlignment="1">
      <alignment horizontal="center"/>
    </xf>
    <xf numFmtId="0" fontId="109" fillId="20" borderId="64" xfId="3" applyFont="1" applyFill="1" applyBorder="1" applyAlignment="1">
      <alignment horizontal="center"/>
    </xf>
    <xf numFmtId="0" fontId="109" fillId="20" borderId="5" xfId="3" applyFont="1" applyFill="1" applyBorder="1" applyAlignment="1">
      <alignment horizontal="center"/>
    </xf>
    <xf numFmtId="0" fontId="110" fillId="10" borderId="0" xfId="3" applyFont="1" applyFill="1" applyAlignment="1">
      <alignment horizontal="center" vertical="center"/>
    </xf>
    <xf numFmtId="0" fontId="112" fillId="22" borderId="45" xfId="3" applyFont="1" applyFill="1" applyBorder="1" applyAlignment="1">
      <alignment horizontal="center" vertical="center"/>
    </xf>
    <xf numFmtId="0" fontId="112" fillId="22" borderId="46" xfId="3" applyFont="1" applyFill="1" applyBorder="1" applyAlignment="1">
      <alignment horizontal="center" vertical="center"/>
    </xf>
    <xf numFmtId="0" fontId="112" fillId="22" borderId="25" xfId="3" applyFont="1" applyFill="1" applyBorder="1" applyAlignment="1">
      <alignment horizontal="center" vertical="center"/>
    </xf>
    <xf numFmtId="0" fontId="112" fillId="15" borderId="36" xfId="3" applyFont="1" applyFill="1" applyBorder="1" applyAlignment="1" applyProtection="1">
      <alignment horizontal="center" vertical="center" wrapText="1"/>
      <protection locked="0"/>
    </xf>
    <xf numFmtId="0" fontId="112" fillId="15" borderId="43" xfId="3" applyFont="1" applyFill="1" applyBorder="1" applyAlignment="1" applyProtection="1">
      <alignment horizontal="center" vertical="center" wrapText="1"/>
      <protection locked="0"/>
    </xf>
    <xf numFmtId="0" fontId="112" fillId="15" borderId="44" xfId="3" applyFont="1" applyFill="1" applyBorder="1" applyAlignment="1" applyProtection="1">
      <alignment horizontal="center" vertical="center" wrapText="1"/>
      <protection locked="0"/>
    </xf>
    <xf numFmtId="0" fontId="103" fillId="0" borderId="0" xfId="3" quotePrefix="1" applyFont="1" applyAlignment="1">
      <alignment horizontal="center" vertical="center"/>
    </xf>
    <xf numFmtId="0" fontId="13" fillId="0" borderId="45" xfId="0" applyFont="1" applyBorder="1" applyAlignment="1">
      <alignment horizontal="center" wrapText="1"/>
    </xf>
    <xf numFmtId="0" fontId="13" fillId="0" borderId="46" xfId="0" applyFont="1" applyBorder="1" applyAlignment="1">
      <alignment horizontal="center" wrapText="1"/>
    </xf>
    <xf numFmtId="0" fontId="13" fillId="0" borderId="25" xfId="0" applyFont="1" applyBorder="1" applyAlignment="1">
      <alignment horizontal="center" wrapText="1"/>
    </xf>
    <xf numFmtId="0" fontId="13" fillId="0" borderId="48" xfId="0" applyFont="1" applyBorder="1" applyAlignment="1">
      <alignment horizontal="center" wrapText="1"/>
    </xf>
    <xf numFmtId="0" fontId="13" fillId="0" borderId="0" xfId="0" applyFont="1" applyAlignment="1">
      <alignment horizontal="center" wrapText="1"/>
    </xf>
    <xf numFmtId="0" fontId="13" fillId="0" borderId="47" xfId="0" applyFont="1" applyBorder="1" applyAlignment="1">
      <alignment horizontal="center" wrapText="1"/>
    </xf>
    <xf numFmtId="0" fontId="13" fillId="0" borderId="29" xfId="0" applyFont="1" applyBorder="1" applyAlignment="1">
      <alignment horizontal="center" wrapText="1"/>
    </xf>
    <xf numFmtId="0" fontId="13" fillId="0" borderId="49" xfId="0" applyFont="1" applyBorder="1" applyAlignment="1">
      <alignment horizontal="center" wrapText="1"/>
    </xf>
    <xf numFmtId="0" fontId="13" fillId="0" borderId="16" xfId="0" applyFont="1" applyBorder="1" applyAlignment="1">
      <alignment horizontal="center" wrapText="1"/>
    </xf>
    <xf numFmtId="0" fontId="118" fillId="10" borderId="36" xfId="3" applyFont="1" applyFill="1" applyBorder="1" applyAlignment="1">
      <alignment horizontal="center" vertical="center" wrapText="1"/>
    </xf>
    <xf numFmtId="0" fontId="118" fillId="10" borderId="43" xfId="3" applyFont="1" applyFill="1" applyBorder="1" applyAlignment="1">
      <alignment horizontal="center" vertical="center" wrapText="1"/>
    </xf>
    <xf numFmtId="0" fontId="118" fillId="10" borderId="44" xfId="3" applyFont="1" applyFill="1" applyBorder="1" applyAlignment="1">
      <alignment horizontal="center" vertical="center" wrapText="1"/>
    </xf>
    <xf numFmtId="49" fontId="121" fillId="5" borderId="36" xfId="3" applyNumberFormat="1" applyFont="1" applyFill="1" applyBorder="1" applyAlignment="1">
      <alignment horizontal="center" vertical="center"/>
    </xf>
    <xf numFmtId="0" fontId="121" fillId="5" borderId="43" xfId="3" applyFont="1" applyFill="1" applyBorder="1" applyAlignment="1">
      <alignment horizontal="center" vertical="center"/>
    </xf>
    <xf numFmtId="0" fontId="121" fillId="5" borderId="44" xfId="3" applyFont="1" applyFill="1" applyBorder="1" applyAlignment="1">
      <alignment horizontal="center" vertical="center"/>
    </xf>
    <xf numFmtId="0" fontId="115" fillId="22" borderId="36" xfId="6" applyFont="1" applyFill="1" applyBorder="1" applyAlignment="1">
      <alignment horizontal="center" vertical="center"/>
    </xf>
    <xf numFmtId="0" fontId="115" fillId="22" borderId="43" xfId="6" applyFont="1" applyFill="1" applyBorder="1" applyAlignment="1">
      <alignment horizontal="center" vertical="center"/>
    </xf>
    <xf numFmtId="0" fontId="115" fillId="22" borderId="44" xfId="6" applyFont="1" applyFill="1" applyBorder="1" applyAlignment="1">
      <alignment horizontal="center" vertical="center"/>
    </xf>
    <xf numFmtId="0" fontId="123" fillId="10" borderId="0" xfId="3" applyFont="1" applyFill="1" applyAlignment="1">
      <alignment horizontal="center" vertical="center"/>
    </xf>
  </cellXfs>
  <cellStyles count="17">
    <cellStyle name="Comma" xfId="1" builtinId="3"/>
    <cellStyle name="Comma 2" xfId="7" xr:uid="{00000000-0005-0000-0000-000001000000}"/>
    <cellStyle name="Currency" xfId="9" builtinId="4"/>
    <cellStyle name="Currency 2" xfId="4" xr:uid="{00000000-0005-0000-0000-000003000000}"/>
    <cellStyle name="Hyperlink" xfId="2" builtinId="8"/>
    <cellStyle name="Normal" xfId="0" builtinId="0"/>
    <cellStyle name="Normal 2" xfId="3" xr:uid="{00000000-0005-0000-0000-000006000000}"/>
    <cellStyle name="Normal 3" xfId="5" xr:uid="{00000000-0005-0000-0000-000007000000}"/>
    <cellStyle name="Normal 3 2" xfId="6" xr:uid="{00000000-0005-0000-0000-000008000000}"/>
    <cellStyle name="Normal 4" xfId="8" xr:uid="{00000000-0005-0000-0000-000009000000}"/>
    <cellStyle name="Normal 5" xfId="14" xr:uid="{9187F781-AA42-4E01-9AA7-FED5826B034B}"/>
    <cellStyle name="Normal 5 2" xfId="15" xr:uid="{C4BBDAD5-A106-436B-87E3-9712D13FF1F7}"/>
    <cellStyle name="Normal 6" xfId="11" xr:uid="{281FB02F-C0FE-40A1-B74B-7BEB022E3730}"/>
    <cellStyle name="Normal 6 2" xfId="12" xr:uid="{0C97EE23-AA21-4A50-8454-B0C8A356052E}"/>
    <cellStyle name="Percent" xfId="10" builtinId="5"/>
    <cellStyle name="Percent 2" xfId="13" xr:uid="{75AB937A-C18B-43AD-8769-358E10C87A7D}"/>
    <cellStyle name="Percent 3" xfId="16" xr:uid="{793C9161-BE54-47F8-A5CA-8D6CE280C839}"/>
  </cellStyles>
  <dxfs count="0"/>
  <tableStyles count="0" defaultTableStyle="TableStyleMedium9"/>
  <colors>
    <mruColors>
      <color rgb="FFCCFFCC"/>
      <color rgb="FFFF9966"/>
      <color rgb="FFFFFF00"/>
      <color rgb="FFFFFFFF"/>
      <color rgb="FFCCFF99"/>
      <color rgb="FFCCFFFF"/>
      <color rgb="FFFFFF99"/>
      <color rgb="FFFFFF66"/>
      <color rgb="FF99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27214</xdr:colOff>
      <xdr:row>5</xdr:row>
      <xdr:rowOff>76201</xdr:rowOff>
    </xdr:from>
    <xdr:ext cx="7919357" cy="1583872"/>
    <xdr:pic>
      <xdr:nvPicPr>
        <xdr:cNvPr id="2" name="Picture 1">
          <a:extLst>
            <a:ext uri="{FF2B5EF4-FFF2-40B4-BE49-F238E27FC236}">
              <a16:creationId xmlns:a16="http://schemas.microsoft.com/office/drawing/2014/main" id="{00000000-0008-0000-1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514" y="1238251"/>
          <a:ext cx="7919357" cy="1583872"/>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nv.govt.state.ma.us\enterprise\ENE-Saltonstall-Home\zatala\mydocs\CY2018\information\2018WkbookDatabaseFormat_05122019_FinalW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ASE_tbl5to11"/>
      <sheetName val="DBASEINFO"/>
      <sheetName val="DBASE"/>
      <sheetName val="0. FilerInfo"/>
      <sheetName val="1. Prelim"/>
      <sheetName val="2. SCO Load Allocation"/>
      <sheetName val="3. SCO-II Exempt"/>
      <sheetName val="4. Errant"/>
      <sheetName val="5. RPS I non-SCO"/>
      <sheetName val="6. SCO"/>
      <sheetName val="7. SCO-II"/>
      <sheetName val="8. RPS II RenEn"/>
      <sheetName val="9. RPS II WasteEn"/>
      <sheetName val="10. APS"/>
      <sheetName val="11. CES"/>
      <sheetName val="14. GHG"/>
      <sheetName val="12. Green"/>
      <sheetName val="13. All ACPs"/>
      <sheetName val="C. Certif"/>
      <sheetName val="A. Authztn"/>
      <sheetName val="N. ACP Notif-Rcpt"/>
      <sheetName val="Contacts"/>
    </sheetNames>
    <sheetDataSet>
      <sheetData sheetId="0"/>
      <sheetData sheetId="1"/>
      <sheetData sheetId="2"/>
      <sheetData sheetId="3">
        <row r="14">
          <cell r="C14"/>
          <cell r="H14"/>
        </row>
        <row r="19">
          <cell r="B19" t="str">
            <v xml:space="preserve">Contact Person  </v>
          </cell>
        </row>
        <row r="20">
          <cell r="C20"/>
        </row>
        <row r="29">
          <cell r="B29" t="str">
            <v>Additional or Back-up Contact Person</v>
          </cell>
        </row>
        <row r="30">
          <cell r="C30"/>
        </row>
        <row r="39">
          <cell r="B39" t="str">
            <v>Authorized Representative</v>
          </cell>
        </row>
        <row r="40">
          <cell r="C40"/>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mass.gov/guides/clean-energy-standard-310-cmr-775"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E91FE-7702-4174-8EED-8AAC2A807160}">
  <sheetPr>
    <tabColor rgb="FF7030A0"/>
  </sheetPr>
  <dimension ref="A1:CP10"/>
  <sheetViews>
    <sheetView workbookViewId="0">
      <selection activeCell="CL18" sqref="CL18"/>
    </sheetView>
  </sheetViews>
  <sheetFormatPr defaultColWidth="8.77734375" defaultRowHeight="13.2" x14ac:dyDescent="0.25"/>
  <cols>
    <col min="1" max="16384" width="8.77734375" style="121"/>
  </cols>
  <sheetData>
    <row r="1" spans="1:94" x14ac:dyDescent="0.25">
      <c r="A1" s="121" t="s">
        <v>246</v>
      </c>
      <c r="B1" s="121" t="s">
        <v>262</v>
      </c>
      <c r="C1" s="121" t="s">
        <v>222</v>
      </c>
      <c r="D1" s="1096" t="s">
        <v>519</v>
      </c>
      <c r="E1" s="1096" t="s">
        <v>413</v>
      </c>
      <c r="F1" s="1095" t="s">
        <v>414</v>
      </c>
      <c r="G1" s="1095" t="s">
        <v>415</v>
      </c>
      <c r="H1" s="1095" t="s">
        <v>416</v>
      </c>
      <c r="I1" s="1095" t="s">
        <v>417</v>
      </c>
      <c r="J1" s="1095" t="s">
        <v>418</v>
      </c>
      <c r="K1" s="1095" t="s">
        <v>419</v>
      </c>
      <c r="L1" s="1095" t="s">
        <v>420</v>
      </c>
      <c r="M1" s="1095" t="s">
        <v>421</v>
      </c>
      <c r="N1" s="1095" t="s">
        <v>422</v>
      </c>
      <c r="O1" s="1095" t="s">
        <v>423</v>
      </c>
      <c r="P1" s="1095" t="s">
        <v>424</v>
      </c>
      <c r="Q1" s="1095" t="s">
        <v>425</v>
      </c>
      <c r="R1" s="1095" t="s">
        <v>426</v>
      </c>
      <c r="S1" s="1095" t="s">
        <v>427</v>
      </c>
      <c r="T1" s="1095" t="s">
        <v>428</v>
      </c>
      <c r="U1" s="1095" t="s">
        <v>429</v>
      </c>
      <c r="V1" s="1095" t="s">
        <v>430</v>
      </c>
      <c r="W1" s="1095" t="s">
        <v>431</v>
      </c>
      <c r="X1" s="1095" t="s">
        <v>432</v>
      </c>
      <c r="Y1" s="1095" t="s">
        <v>433</v>
      </c>
      <c r="Z1" s="1095" t="s">
        <v>434</v>
      </c>
      <c r="AA1" s="1095" t="s">
        <v>435</v>
      </c>
      <c r="AB1" s="1095" t="s">
        <v>436</v>
      </c>
      <c r="AC1" s="1095" t="s">
        <v>437</v>
      </c>
      <c r="AD1" s="1095" t="s">
        <v>438</v>
      </c>
      <c r="AE1" s="1095" t="s">
        <v>439</v>
      </c>
      <c r="AF1" s="1095" t="s">
        <v>440</v>
      </c>
      <c r="AG1" s="1095" t="s">
        <v>441</v>
      </c>
      <c r="AH1" s="1095" t="s">
        <v>442</v>
      </c>
      <c r="AI1" s="1095" t="s">
        <v>443</v>
      </c>
      <c r="AJ1" s="1095" t="s">
        <v>444</v>
      </c>
      <c r="AK1" s="1095" t="s">
        <v>445</v>
      </c>
      <c r="AL1" s="1095" t="s">
        <v>446</v>
      </c>
      <c r="AM1" s="1095" t="s">
        <v>447</v>
      </c>
      <c r="AN1" s="1095" t="s">
        <v>448</v>
      </c>
      <c r="AO1" s="1095" t="s">
        <v>449</v>
      </c>
      <c r="AP1" s="1095" t="s">
        <v>450</v>
      </c>
      <c r="AQ1" s="1095" t="s">
        <v>451</v>
      </c>
      <c r="AR1" s="1095" t="s">
        <v>452</v>
      </c>
      <c r="AS1" s="1095" t="s">
        <v>453</v>
      </c>
      <c r="AT1" s="1095" t="s">
        <v>454</v>
      </c>
      <c r="AU1" s="1095" t="s">
        <v>455</v>
      </c>
      <c r="AV1" s="1095" t="s">
        <v>456</v>
      </c>
      <c r="AW1" s="1095" t="s">
        <v>457</v>
      </c>
      <c r="AX1" s="1095" t="s">
        <v>458</v>
      </c>
      <c r="AY1" s="1095" t="s">
        <v>459</v>
      </c>
      <c r="AZ1" s="1095" t="s">
        <v>460</v>
      </c>
      <c r="BA1" s="1095" t="s">
        <v>461</v>
      </c>
      <c r="BB1" s="1095" t="s">
        <v>462</v>
      </c>
      <c r="BC1" s="1095" t="s">
        <v>463</v>
      </c>
      <c r="BD1" s="1095" t="s">
        <v>464</v>
      </c>
      <c r="BE1" s="1095" t="s">
        <v>465</v>
      </c>
      <c r="BF1" s="1095" t="s">
        <v>466</v>
      </c>
      <c r="BG1" s="1095" t="s">
        <v>467</v>
      </c>
      <c r="BH1" s="1095" t="s">
        <v>468</v>
      </c>
      <c r="BI1" s="1095" t="s">
        <v>469</v>
      </c>
      <c r="BJ1" s="1095" t="s">
        <v>470</v>
      </c>
      <c r="BK1" s="1095" t="s">
        <v>471</v>
      </c>
      <c r="BL1" s="1095" t="s">
        <v>472</v>
      </c>
      <c r="BM1" s="1095" t="s">
        <v>473</v>
      </c>
      <c r="BN1" s="1095" t="s">
        <v>474</v>
      </c>
      <c r="BO1" s="1095" t="s">
        <v>475</v>
      </c>
      <c r="BP1" s="1095" t="s">
        <v>476</v>
      </c>
      <c r="BQ1" s="1095" t="s">
        <v>477</v>
      </c>
      <c r="BR1" s="1095" t="s">
        <v>478</v>
      </c>
      <c r="BS1" s="1095" t="s">
        <v>479</v>
      </c>
      <c r="BT1" s="1095" t="s">
        <v>480</v>
      </c>
      <c r="BU1" s="1095" t="s">
        <v>481</v>
      </c>
      <c r="BV1" s="1095" t="s">
        <v>482</v>
      </c>
      <c r="BW1" s="1095" t="s">
        <v>483</v>
      </c>
      <c r="BX1" s="1095" t="s">
        <v>484</v>
      </c>
      <c r="BY1" s="1095" t="s">
        <v>485</v>
      </c>
      <c r="BZ1" s="1095" t="s">
        <v>486</v>
      </c>
      <c r="CA1" s="1095" t="s">
        <v>487</v>
      </c>
      <c r="CB1" s="1095" t="s">
        <v>488</v>
      </c>
      <c r="CC1" s="121" t="s">
        <v>489</v>
      </c>
      <c r="CD1" s="121" t="s">
        <v>490</v>
      </c>
      <c r="CE1" s="121" t="s">
        <v>491</v>
      </c>
      <c r="CF1" s="121" t="s">
        <v>492</v>
      </c>
      <c r="CG1" s="121" t="s">
        <v>517</v>
      </c>
      <c r="CH1" s="121" t="s">
        <v>518</v>
      </c>
      <c r="CI1" s="121" t="s">
        <v>493</v>
      </c>
      <c r="CJ1" s="121" t="s">
        <v>494</v>
      </c>
      <c r="CK1" s="121" t="s">
        <v>495</v>
      </c>
      <c r="CL1" s="121" t="s">
        <v>496</v>
      </c>
      <c r="CM1" s="121" t="s">
        <v>497</v>
      </c>
      <c r="CN1" s="121" t="s">
        <v>498</v>
      </c>
      <c r="CO1" s="121" t="s">
        <v>499</v>
      </c>
      <c r="CP1" s="121" t="s">
        <v>500</v>
      </c>
    </row>
    <row r="2" spans="1:94" x14ac:dyDescent="0.25">
      <c r="A2" s="1097">
        <v>2019</v>
      </c>
      <c r="B2" s="1121">
        <f>'1. FilerInfo'!H17</f>
        <v>0</v>
      </c>
      <c r="C2" s="1121">
        <f>'1. FilerInfo'!C17</f>
        <v>0</v>
      </c>
      <c r="D2" s="1093">
        <f>'5. RPS I non-SCO'!B15</f>
        <v>0</v>
      </c>
      <c r="E2" s="1093">
        <f>'5. RPS I non-SCO'!C15</f>
        <v>0</v>
      </c>
      <c r="F2" s="1093">
        <f>'5. RPS I non-SCO'!D15</f>
        <v>0</v>
      </c>
      <c r="G2" s="1093">
        <f>'5. RPS I non-SCO'!E15</f>
        <v>0</v>
      </c>
      <c r="H2" s="1093">
        <f>'5. RPS I non-SCO'!F15</f>
        <v>0</v>
      </c>
      <c r="I2" s="1093">
        <f>'5. RPS I non-SCO'!G15</f>
        <v>0</v>
      </c>
      <c r="J2" s="1093">
        <f>'5. RPS I non-SCO'!H15</f>
        <v>0</v>
      </c>
      <c r="K2" s="1093">
        <f>'5. RPS I non-SCO'!I15</f>
        <v>0</v>
      </c>
      <c r="L2" s="1093">
        <f>'5. RPS I non-SCO'!J15</f>
        <v>0</v>
      </c>
      <c r="M2" s="1093">
        <f>'5. RPS I non-SCO'!K15</f>
        <v>0</v>
      </c>
      <c r="N2" s="1093">
        <f>'5. RPS I non-SCO'!L15</f>
        <v>0</v>
      </c>
      <c r="O2" s="1093">
        <f>'5. RPS I non-SCO'!M15</f>
        <v>0</v>
      </c>
      <c r="P2" s="1092">
        <f>'6. SCO'!C15</f>
        <v>0</v>
      </c>
      <c r="Q2" s="1092">
        <f>'6. SCO'!D15</f>
        <v>0</v>
      </c>
      <c r="R2" s="1092">
        <f>'6. SCO'!E15</f>
        <v>0</v>
      </c>
      <c r="S2" s="1092">
        <f>'6. SCO'!F15</f>
        <v>0</v>
      </c>
      <c r="T2" s="1092">
        <f>'6. SCO'!G15</f>
        <v>0</v>
      </c>
      <c r="U2" s="1092">
        <f>'6. SCO'!H15</f>
        <v>0</v>
      </c>
      <c r="V2" s="1092">
        <f>'6. SCO'!I15</f>
        <v>0</v>
      </c>
      <c r="W2" s="1092">
        <f>'6. SCO'!J15</f>
        <v>0</v>
      </c>
      <c r="X2" s="1092">
        <f>'6. SCO'!K15</f>
        <v>0</v>
      </c>
      <c r="Y2" s="1092">
        <f>'6. SCO'!L15</f>
        <v>0</v>
      </c>
      <c r="Z2" s="1092">
        <f>'6. SCO'!M15</f>
        <v>0</v>
      </c>
      <c r="AA2" s="1092">
        <f>'6. SCO'!N15</f>
        <v>0</v>
      </c>
      <c r="AB2" s="1092">
        <f>'6. SCO'!O15</f>
        <v>0</v>
      </c>
      <c r="AC2" s="1092">
        <f>'6. SCO'!P15</f>
        <v>0</v>
      </c>
      <c r="AD2" s="1092">
        <f>'6. SCO'!Q15</f>
        <v>0</v>
      </c>
      <c r="AE2" s="1091">
        <f>'7. SCO-II'!C15</f>
        <v>0</v>
      </c>
      <c r="AF2" s="1091">
        <f>'7. SCO-II'!D15</f>
        <v>0</v>
      </c>
      <c r="AG2" s="1091">
        <f>'7. SCO-II'!E15</f>
        <v>0</v>
      </c>
      <c r="AH2" s="1091">
        <f>'7. SCO-II'!F15</f>
        <v>0</v>
      </c>
      <c r="AI2" s="1091">
        <f>'7. SCO-II'!G15</f>
        <v>0</v>
      </c>
      <c r="AJ2" s="1091">
        <f>'7. SCO-II'!H15</f>
        <v>0</v>
      </c>
      <c r="AK2" s="1091">
        <f>'7. SCO-II'!I15</f>
        <v>0</v>
      </c>
      <c r="AL2" s="1091">
        <f>'7. SCO-II'!J15</f>
        <v>0</v>
      </c>
      <c r="AM2" s="1091">
        <f>'7. SCO-II'!K15</f>
        <v>0</v>
      </c>
      <c r="AN2" s="1091">
        <f>'7. SCO-II'!L15</f>
        <v>0</v>
      </c>
      <c r="AO2" s="1091">
        <f>'7. SCO-II'!M15</f>
        <v>0</v>
      </c>
      <c r="AP2" s="1091">
        <f>'7. SCO-II'!N15</f>
        <v>0</v>
      </c>
      <c r="AQ2" s="1091">
        <f>'7. SCO-II'!O15</f>
        <v>0</v>
      </c>
      <c r="AR2" s="1091">
        <f>'7. SCO-II'!P15</f>
        <v>0</v>
      </c>
      <c r="AS2" s="1091">
        <f>'7. SCO-II'!Q15</f>
        <v>0</v>
      </c>
      <c r="AT2" s="1091">
        <f>'7. SCO-II'!R15</f>
        <v>0</v>
      </c>
      <c r="AU2" s="1091">
        <f>'8. RPS II RenEn'!C15</f>
        <v>0</v>
      </c>
      <c r="AV2" s="1091">
        <f>'8. RPS II RenEn'!D15</f>
        <v>0</v>
      </c>
      <c r="AW2" s="1091">
        <f>'8. RPS II RenEn'!E15</f>
        <v>0</v>
      </c>
      <c r="AX2" s="1091">
        <f>'8. RPS II RenEn'!F15</f>
        <v>0</v>
      </c>
      <c r="AY2" s="1091">
        <f>'8. RPS II RenEn'!G15</f>
        <v>0</v>
      </c>
      <c r="AZ2" s="1091">
        <f>'8. RPS II RenEn'!H15</f>
        <v>0</v>
      </c>
      <c r="BA2" s="1091">
        <f>'8. RPS II RenEn'!I15</f>
        <v>0</v>
      </c>
      <c r="BB2" s="1091">
        <f>'8. RPS II RenEn'!J15</f>
        <v>0</v>
      </c>
      <c r="BC2" s="1091">
        <f>'8. RPS II RenEn'!K15</f>
        <v>0</v>
      </c>
      <c r="BD2" s="1091">
        <f>'8. RPS II RenEn'!L15</f>
        <v>0</v>
      </c>
      <c r="BE2" s="1091">
        <f>'8. RPS II RenEn'!M15</f>
        <v>0</v>
      </c>
      <c r="BF2" s="1091">
        <f>'9. RPS II WasteEn'!C15</f>
        <v>0</v>
      </c>
      <c r="BG2" s="1091">
        <f>'9. RPS II WasteEn'!D15</f>
        <v>0</v>
      </c>
      <c r="BH2" s="1091">
        <f>'9. RPS II WasteEn'!E15</f>
        <v>0</v>
      </c>
      <c r="BI2" s="1091">
        <f>'9. RPS II WasteEn'!F15</f>
        <v>0</v>
      </c>
      <c r="BJ2" s="1091">
        <f>'9. RPS II WasteEn'!G15</f>
        <v>0</v>
      </c>
      <c r="BK2" s="1091">
        <f>'9. RPS II WasteEn'!H15</f>
        <v>0</v>
      </c>
      <c r="BL2" s="1091">
        <f>'9. RPS II WasteEn'!I15</f>
        <v>0</v>
      </c>
      <c r="BM2" s="1091">
        <f>'9. RPS II WasteEn'!J15</f>
        <v>0</v>
      </c>
      <c r="BN2" s="1091">
        <f>'9. RPS II WasteEn'!K15</f>
        <v>0</v>
      </c>
      <c r="BO2" s="1091">
        <f>'9. RPS II WasteEn'!L15</f>
        <v>0</v>
      </c>
      <c r="BP2" s="1091">
        <f>'9. RPS II WasteEn'!M15</f>
        <v>0</v>
      </c>
      <c r="BQ2" s="1091">
        <f>'10. APS'!C15</f>
        <v>0</v>
      </c>
      <c r="BR2" s="1091">
        <f>'10. APS'!D15</f>
        <v>0</v>
      </c>
      <c r="BS2" s="1091">
        <f>'10. APS'!E15</f>
        <v>0</v>
      </c>
      <c r="BT2" s="1091">
        <f>'10. APS'!F15</f>
        <v>0</v>
      </c>
      <c r="BU2" s="1091">
        <f>'10. APS'!G15</f>
        <v>0</v>
      </c>
      <c r="BV2" s="1091">
        <f>'10. APS'!H15</f>
        <v>0</v>
      </c>
      <c r="BW2" s="1091">
        <f>'10. APS'!I15</f>
        <v>0</v>
      </c>
      <c r="BX2" s="1091">
        <f>'10. APS'!J15</f>
        <v>0</v>
      </c>
      <c r="BY2" s="1091">
        <f>'10. APS'!K15</f>
        <v>0</v>
      </c>
      <c r="BZ2" s="1091">
        <f>'10. APS'!L15</f>
        <v>0</v>
      </c>
      <c r="CA2" s="1091">
        <f>'10. APS'!M15</f>
        <v>0</v>
      </c>
      <c r="CB2" s="1091">
        <f>'11. CES'!C15</f>
        <v>0</v>
      </c>
      <c r="CC2" s="1091">
        <f>'11. CES'!D15</f>
        <v>0</v>
      </c>
      <c r="CD2" s="1091">
        <f>'11. CES'!E15</f>
        <v>0</v>
      </c>
      <c r="CE2" s="1091">
        <f>'11. CES'!F15</f>
        <v>0</v>
      </c>
      <c r="CF2" s="1091">
        <f>'11. CES'!G15</f>
        <v>0</v>
      </c>
      <c r="CG2" s="1091">
        <f>'11. CES'!H15</f>
        <v>0</v>
      </c>
      <c r="CH2" s="1091">
        <f>'11. CES'!I15</f>
        <v>0</v>
      </c>
      <c r="CI2" s="1091">
        <f>'11. CES'!J15</f>
        <v>0</v>
      </c>
      <c r="CJ2" s="1091">
        <f>'11. CES'!K15</f>
        <v>0</v>
      </c>
      <c r="CK2" s="1091">
        <f>'11. CES'!L15</f>
        <v>0</v>
      </c>
      <c r="CL2" s="1091">
        <f>'11. CES'!M15</f>
        <v>0</v>
      </c>
      <c r="CM2" s="1091">
        <f>'11. CES'!N15</f>
        <v>0</v>
      </c>
      <c r="CN2" s="1091">
        <f>'11. CES'!O15</f>
        <v>0</v>
      </c>
      <c r="CO2" s="1091">
        <f>'11. CES'!P15</f>
        <v>0</v>
      </c>
      <c r="CP2" s="1091">
        <f>'11. CES'!Q15</f>
        <v>0</v>
      </c>
    </row>
    <row r="3" spans="1:94" x14ac:dyDescent="0.25">
      <c r="A3" s="1097">
        <v>2019</v>
      </c>
      <c r="B3" s="1121">
        <f>$B$2</f>
        <v>0</v>
      </c>
      <c r="C3" s="1121">
        <f>$C$2</f>
        <v>0</v>
      </c>
      <c r="D3" s="1093">
        <f>'5. RPS I non-SCO'!B16</f>
        <v>0</v>
      </c>
      <c r="E3" s="1093">
        <f>'5. RPS I non-SCO'!C16</f>
        <v>0</v>
      </c>
      <c r="F3" s="1093">
        <f>'5. RPS I non-SCO'!D16</f>
        <v>0</v>
      </c>
      <c r="G3" s="1093">
        <f>'5. RPS I non-SCO'!E16</f>
        <v>0</v>
      </c>
      <c r="H3" s="1093">
        <f>'5. RPS I non-SCO'!F16</f>
        <v>0</v>
      </c>
      <c r="I3" s="1093">
        <f>'5. RPS I non-SCO'!G16</f>
        <v>0</v>
      </c>
      <c r="J3" s="1093">
        <f>'5. RPS I non-SCO'!H16</f>
        <v>0</v>
      </c>
      <c r="K3" s="1093">
        <f>'5. RPS I non-SCO'!I16</f>
        <v>0</v>
      </c>
      <c r="L3" s="1093">
        <f>'5. RPS I non-SCO'!J16</f>
        <v>0</v>
      </c>
      <c r="M3" s="1093">
        <f>'5. RPS I non-SCO'!K16</f>
        <v>0</v>
      </c>
      <c r="N3" s="1093">
        <f>'5. RPS I non-SCO'!L16</f>
        <v>0</v>
      </c>
      <c r="O3" s="1093">
        <f>'5. RPS I non-SCO'!M16</f>
        <v>0</v>
      </c>
      <c r="P3" s="1092">
        <f>'6. SCO'!C16</f>
        <v>0</v>
      </c>
      <c r="Q3" s="1092">
        <f>'6. SCO'!D16</f>
        <v>0</v>
      </c>
      <c r="R3" s="1092">
        <f>'6. SCO'!E16</f>
        <v>0</v>
      </c>
      <c r="S3" s="1092">
        <f>'6. SCO'!F16</f>
        <v>0</v>
      </c>
      <c r="T3" s="1092">
        <f>'6. SCO'!G16</f>
        <v>0</v>
      </c>
      <c r="U3" s="1092">
        <f>'6. SCO'!H16</f>
        <v>0</v>
      </c>
      <c r="V3" s="1092">
        <f>'6. SCO'!I16</f>
        <v>0</v>
      </c>
      <c r="W3" s="1092">
        <f>'6. SCO'!J16</f>
        <v>0</v>
      </c>
      <c r="X3" s="1092">
        <f>'6. SCO'!K16</f>
        <v>0</v>
      </c>
      <c r="Y3" s="1092">
        <f>'6. SCO'!L16</f>
        <v>0</v>
      </c>
      <c r="Z3" s="1092">
        <f>'6. SCO'!M16</f>
        <v>0</v>
      </c>
      <c r="AA3" s="1092">
        <f>'6. SCO'!N16</f>
        <v>0</v>
      </c>
      <c r="AB3" s="1092">
        <f>'6. SCO'!O16</f>
        <v>0</v>
      </c>
      <c r="AC3" s="1092">
        <f>'6. SCO'!P16</f>
        <v>0</v>
      </c>
      <c r="AD3" s="1092">
        <f>'6. SCO'!Q16</f>
        <v>0</v>
      </c>
      <c r="AE3" s="1091">
        <f>'7. SCO-II'!C16</f>
        <v>0</v>
      </c>
      <c r="AF3" s="1091">
        <f>'7. SCO-II'!D16</f>
        <v>0</v>
      </c>
      <c r="AG3" s="1091">
        <f>'7. SCO-II'!E16</f>
        <v>0</v>
      </c>
      <c r="AH3" s="1091">
        <f>'7. SCO-II'!F16</f>
        <v>0</v>
      </c>
      <c r="AI3" s="1091">
        <f>'7. SCO-II'!G16</f>
        <v>0</v>
      </c>
      <c r="AJ3" s="1091">
        <f>'7. SCO-II'!H16</f>
        <v>0</v>
      </c>
      <c r="AK3" s="1091">
        <f>'7. SCO-II'!I16</f>
        <v>0</v>
      </c>
      <c r="AL3" s="1091">
        <f>'7. SCO-II'!J16</f>
        <v>0</v>
      </c>
      <c r="AM3" s="1091">
        <f>'7. SCO-II'!K16</f>
        <v>0</v>
      </c>
      <c r="AN3" s="1091">
        <f>'7. SCO-II'!L16</f>
        <v>0</v>
      </c>
      <c r="AO3" s="1091">
        <f>'7. SCO-II'!M16</f>
        <v>0</v>
      </c>
      <c r="AP3" s="1091">
        <f>'7. SCO-II'!N16</f>
        <v>0</v>
      </c>
      <c r="AQ3" s="1091">
        <f>'7. SCO-II'!O16</f>
        <v>0</v>
      </c>
      <c r="AR3" s="1091">
        <f>'7. SCO-II'!P16</f>
        <v>0</v>
      </c>
      <c r="AS3" s="1091">
        <f>'7. SCO-II'!Q16</f>
        <v>0</v>
      </c>
      <c r="AT3" s="1091">
        <f>'7. SCO-II'!R16</f>
        <v>0</v>
      </c>
      <c r="AU3" s="1091">
        <f>'8. RPS II RenEn'!C16</f>
        <v>0</v>
      </c>
      <c r="AV3" s="1091">
        <f>'8. RPS II RenEn'!D16</f>
        <v>0</v>
      </c>
      <c r="AW3" s="1091">
        <f>'8. RPS II RenEn'!E16</f>
        <v>0</v>
      </c>
      <c r="AX3" s="1091">
        <f>'8. RPS II RenEn'!F16</f>
        <v>0</v>
      </c>
      <c r="AY3" s="1091">
        <f>'8. RPS II RenEn'!G16</f>
        <v>0</v>
      </c>
      <c r="AZ3" s="1091">
        <f>'8. RPS II RenEn'!H16</f>
        <v>0</v>
      </c>
      <c r="BA3" s="1091">
        <f>'8. RPS II RenEn'!I16</f>
        <v>0</v>
      </c>
      <c r="BB3" s="1091">
        <f>'8. RPS II RenEn'!J16</f>
        <v>0</v>
      </c>
      <c r="BC3" s="1091">
        <f>'8. RPS II RenEn'!K16</f>
        <v>0</v>
      </c>
      <c r="BD3" s="1091">
        <f>'8. RPS II RenEn'!L16</f>
        <v>0</v>
      </c>
      <c r="BE3" s="1091">
        <f>'8. RPS II RenEn'!M16</f>
        <v>0</v>
      </c>
      <c r="BF3" s="1091">
        <f>'9. RPS II WasteEn'!C16</f>
        <v>0</v>
      </c>
      <c r="BG3" s="1091">
        <f>'9. RPS II WasteEn'!D16</f>
        <v>0</v>
      </c>
      <c r="BH3" s="1091">
        <f>'9. RPS II WasteEn'!E16</f>
        <v>0</v>
      </c>
      <c r="BI3" s="1091">
        <f>'9. RPS II WasteEn'!F16</f>
        <v>0</v>
      </c>
      <c r="BJ3" s="1091">
        <f>'9. RPS II WasteEn'!G16</f>
        <v>0</v>
      </c>
      <c r="BK3" s="1091">
        <f>'9. RPS II WasteEn'!H16</f>
        <v>0</v>
      </c>
      <c r="BL3" s="1091">
        <f>'9. RPS II WasteEn'!I16</f>
        <v>0</v>
      </c>
      <c r="BM3" s="1091">
        <f>'9. RPS II WasteEn'!J16</f>
        <v>0</v>
      </c>
      <c r="BN3" s="1091">
        <f>'9. RPS II WasteEn'!K16</f>
        <v>0</v>
      </c>
      <c r="BO3" s="1091">
        <f>'9. RPS II WasteEn'!L16</f>
        <v>0</v>
      </c>
      <c r="BP3" s="1091">
        <f>'9. RPS II WasteEn'!M16</f>
        <v>0</v>
      </c>
      <c r="BQ3" s="1091">
        <f>'10. APS'!C16</f>
        <v>0</v>
      </c>
      <c r="BR3" s="1091">
        <f>'10. APS'!D16</f>
        <v>0</v>
      </c>
      <c r="BS3" s="1091">
        <f>'10. APS'!E16</f>
        <v>0</v>
      </c>
      <c r="BT3" s="1091">
        <f>'10. APS'!F16</f>
        <v>0</v>
      </c>
      <c r="BU3" s="1091">
        <f>'10. APS'!G16</f>
        <v>0</v>
      </c>
      <c r="BV3" s="1091">
        <f>'10. APS'!H16</f>
        <v>0</v>
      </c>
      <c r="BW3" s="1091">
        <f>'10. APS'!I16</f>
        <v>0</v>
      </c>
      <c r="BX3" s="1091">
        <f>'10. APS'!J16</f>
        <v>0</v>
      </c>
      <c r="BY3" s="1091">
        <f>'10. APS'!K16</f>
        <v>0</v>
      </c>
      <c r="BZ3" s="1091">
        <f>'10. APS'!L16</f>
        <v>0</v>
      </c>
      <c r="CA3" s="1091">
        <f>'10. APS'!M16</f>
        <v>0</v>
      </c>
      <c r="CB3" s="1091">
        <f>'11. CES'!C16</f>
        <v>0</v>
      </c>
      <c r="CC3" s="1091">
        <f>'11. CES'!D16</f>
        <v>0</v>
      </c>
      <c r="CD3" s="1091">
        <f>'11. CES'!E16</f>
        <v>0</v>
      </c>
      <c r="CE3" s="1091">
        <f>'11. CES'!F16</f>
        <v>0</v>
      </c>
      <c r="CF3" s="1091">
        <f>'11. CES'!G16</f>
        <v>0</v>
      </c>
      <c r="CG3" s="1091">
        <f>'11. CES'!H16</f>
        <v>0</v>
      </c>
      <c r="CH3" s="1091">
        <f>'11. CES'!I16</f>
        <v>0</v>
      </c>
      <c r="CI3" s="1091">
        <f>'11. CES'!J16</f>
        <v>0</v>
      </c>
      <c r="CJ3" s="1091">
        <f>'11. CES'!K16</f>
        <v>0</v>
      </c>
      <c r="CK3" s="1091">
        <f>'11. CES'!L16</f>
        <v>0</v>
      </c>
      <c r="CL3" s="1091">
        <f>'11. CES'!M16</f>
        <v>0</v>
      </c>
      <c r="CM3" s="1091">
        <f>'11. CES'!N16</f>
        <v>0</v>
      </c>
      <c r="CN3" s="1091">
        <f>'11. CES'!O16</f>
        <v>0</v>
      </c>
      <c r="CO3" s="1091">
        <f>'11. CES'!P16</f>
        <v>0</v>
      </c>
      <c r="CP3" s="1091">
        <f>'11. CES'!Q16</f>
        <v>0</v>
      </c>
    </row>
    <row r="4" spans="1:94" x14ac:dyDescent="0.25">
      <c r="A4" s="1097">
        <v>2019</v>
      </c>
      <c r="B4" s="1121">
        <f t="shared" ref="B4:B10" si="0">$B$2</f>
        <v>0</v>
      </c>
      <c r="C4" s="1121">
        <f t="shared" ref="C4:C10" si="1">$C$2</f>
        <v>0</v>
      </c>
      <c r="D4" s="1093">
        <f>'5. RPS I non-SCO'!B17</f>
        <v>0</v>
      </c>
      <c r="E4" s="1093">
        <f>'5. RPS I non-SCO'!C17</f>
        <v>0</v>
      </c>
      <c r="F4" s="1093">
        <f>'5. RPS I non-SCO'!D17</f>
        <v>0</v>
      </c>
      <c r="G4" s="1093">
        <f>'5. RPS I non-SCO'!E17</f>
        <v>0</v>
      </c>
      <c r="H4" s="1093">
        <f>'5. RPS I non-SCO'!F17</f>
        <v>0</v>
      </c>
      <c r="I4" s="1093">
        <f>'5. RPS I non-SCO'!G17</f>
        <v>0</v>
      </c>
      <c r="J4" s="1093">
        <f>'5. RPS I non-SCO'!H17</f>
        <v>0</v>
      </c>
      <c r="K4" s="1093">
        <f>'5. RPS I non-SCO'!I17</f>
        <v>0</v>
      </c>
      <c r="L4" s="1093">
        <f>'5. RPS I non-SCO'!J17</f>
        <v>0</v>
      </c>
      <c r="M4" s="1093">
        <f>'5. RPS I non-SCO'!K17</f>
        <v>0</v>
      </c>
      <c r="N4" s="1093">
        <f>'5. RPS I non-SCO'!L17</f>
        <v>0</v>
      </c>
      <c r="O4" s="1093">
        <f>'5. RPS I non-SCO'!M17</f>
        <v>0</v>
      </c>
      <c r="P4" s="1092">
        <f>'6. SCO'!C17</f>
        <v>0</v>
      </c>
      <c r="Q4" s="1092">
        <f>'6. SCO'!D17</f>
        <v>0</v>
      </c>
      <c r="R4" s="1092">
        <f>'6. SCO'!E17</f>
        <v>0</v>
      </c>
      <c r="S4" s="1092">
        <f>'6. SCO'!F17</f>
        <v>0</v>
      </c>
      <c r="T4" s="1092">
        <f>'6. SCO'!G17</f>
        <v>0</v>
      </c>
      <c r="U4" s="1092">
        <f>'6. SCO'!H17</f>
        <v>0</v>
      </c>
      <c r="V4" s="1092">
        <f>'6. SCO'!I17</f>
        <v>0</v>
      </c>
      <c r="W4" s="1092">
        <f>'6. SCO'!J17</f>
        <v>0</v>
      </c>
      <c r="X4" s="1092">
        <f>'6. SCO'!K17</f>
        <v>0</v>
      </c>
      <c r="Y4" s="1092">
        <f>'6. SCO'!L17</f>
        <v>0</v>
      </c>
      <c r="Z4" s="1092">
        <f>'6. SCO'!M17</f>
        <v>0</v>
      </c>
      <c r="AA4" s="1092">
        <f>'6. SCO'!N17</f>
        <v>0</v>
      </c>
      <c r="AB4" s="1092">
        <f>'6. SCO'!O17</f>
        <v>0</v>
      </c>
      <c r="AC4" s="1092">
        <f>'6. SCO'!P17</f>
        <v>0</v>
      </c>
      <c r="AD4" s="1092">
        <f>'6. SCO'!Q17</f>
        <v>0</v>
      </c>
      <c r="AE4" s="1091">
        <f>'7. SCO-II'!C17</f>
        <v>0</v>
      </c>
      <c r="AF4" s="1091">
        <f>'7. SCO-II'!D17</f>
        <v>0</v>
      </c>
      <c r="AG4" s="1091">
        <f>'7. SCO-II'!E17</f>
        <v>0</v>
      </c>
      <c r="AH4" s="1091">
        <f>'7. SCO-II'!F17</f>
        <v>0</v>
      </c>
      <c r="AI4" s="1091">
        <f>'7. SCO-II'!G17</f>
        <v>0</v>
      </c>
      <c r="AJ4" s="1091">
        <f>'7. SCO-II'!H17</f>
        <v>0</v>
      </c>
      <c r="AK4" s="1091">
        <f>'7. SCO-II'!I17</f>
        <v>0</v>
      </c>
      <c r="AL4" s="1091">
        <f>'7. SCO-II'!J17</f>
        <v>0</v>
      </c>
      <c r="AM4" s="1091">
        <f>'7. SCO-II'!K17</f>
        <v>0</v>
      </c>
      <c r="AN4" s="1091">
        <f>'7. SCO-II'!L17</f>
        <v>0</v>
      </c>
      <c r="AO4" s="1091">
        <f>'7. SCO-II'!M17</f>
        <v>0</v>
      </c>
      <c r="AP4" s="1091">
        <f>'7. SCO-II'!N17</f>
        <v>0</v>
      </c>
      <c r="AQ4" s="1091">
        <f>'7. SCO-II'!O17</f>
        <v>0</v>
      </c>
      <c r="AR4" s="1091">
        <f>'7. SCO-II'!P17</f>
        <v>0</v>
      </c>
      <c r="AS4" s="1091">
        <f>'7. SCO-II'!Q17</f>
        <v>0</v>
      </c>
      <c r="AT4" s="1091">
        <f>'7. SCO-II'!R17</f>
        <v>0</v>
      </c>
      <c r="AU4" s="1091">
        <f>'8. RPS II RenEn'!C17</f>
        <v>0</v>
      </c>
      <c r="AV4" s="1091">
        <f>'8. RPS II RenEn'!D17</f>
        <v>0</v>
      </c>
      <c r="AW4" s="1091">
        <f>'8. RPS II RenEn'!E17</f>
        <v>0</v>
      </c>
      <c r="AX4" s="1091">
        <f>'8. RPS II RenEn'!F17</f>
        <v>0</v>
      </c>
      <c r="AY4" s="1091">
        <f>'8. RPS II RenEn'!G17</f>
        <v>0</v>
      </c>
      <c r="AZ4" s="1091">
        <f>'8. RPS II RenEn'!H17</f>
        <v>0</v>
      </c>
      <c r="BA4" s="1091">
        <f>'8. RPS II RenEn'!I17</f>
        <v>0</v>
      </c>
      <c r="BB4" s="1091">
        <f>'8. RPS II RenEn'!J17</f>
        <v>0</v>
      </c>
      <c r="BC4" s="1091">
        <f>'8. RPS II RenEn'!K17</f>
        <v>0</v>
      </c>
      <c r="BD4" s="1091">
        <f>'8. RPS II RenEn'!L17</f>
        <v>0</v>
      </c>
      <c r="BE4" s="1091">
        <f>'8. RPS II RenEn'!M17</f>
        <v>0</v>
      </c>
      <c r="BF4" s="1091">
        <f>'9. RPS II WasteEn'!C17</f>
        <v>0</v>
      </c>
      <c r="BG4" s="1091">
        <f>'9. RPS II WasteEn'!D17</f>
        <v>0</v>
      </c>
      <c r="BH4" s="1091">
        <f>'9. RPS II WasteEn'!E17</f>
        <v>0</v>
      </c>
      <c r="BI4" s="1091">
        <f>'9. RPS II WasteEn'!F17</f>
        <v>0</v>
      </c>
      <c r="BJ4" s="1091">
        <f>'9. RPS II WasteEn'!G17</f>
        <v>0</v>
      </c>
      <c r="BK4" s="1091">
        <f>'9. RPS II WasteEn'!H17</f>
        <v>0</v>
      </c>
      <c r="BL4" s="1091">
        <f>'9. RPS II WasteEn'!I17</f>
        <v>0</v>
      </c>
      <c r="BM4" s="1091">
        <f>'9. RPS II WasteEn'!J17</f>
        <v>0</v>
      </c>
      <c r="BN4" s="1091">
        <f>'9. RPS II WasteEn'!K17</f>
        <v>0</v>
      </c>
      <c r="BO4" s="1091">
        <f>'9. RPS II WasteEn'!L17</f>
        <v>0</v>
      </c>
      <c r="BP4" s="1091">
        <f>'9. RPS II WasteEn'!M17</f>
        <v>0</v>
      </c>
      <c r="BQ4" s="1091">
        <f>'10. APS'!C17</f>
        <v>0</v>
      </c>
      <c r="BR4" s="1091">
        <f>'10. APS'!D17</f>
        <v>0</v>
      </c>
      <c r="BS4" s="1091">
        <f>'10. APS'!E17</f>
        <v>0</v>
      </c>
      <c r="BT4" s="1091">
        <f>'10. APS'!F17</f>
        <v>0</v>
      </c>
      <c r="BU4" s="1091">
        <f>'10. APS'!G17</f>
        <v>0</v>
      </c>
      <c r="BV4" s="1091">
        <f>'10. APS'!H17</f>
        <v>0</v>
      </c>
      <c r="BW4" s="1091">
        <f>'10. APS'!I17</f>
        <v>0</v>
      </c>
      <c r="BX4" s="1091">
        <f>'10. APS'!J17</f>
        <v>0</v>
      </c>
      <c r="BY4" s="1091">
        <f>'10. APS'!K17</f>
        <v>0</v>
      </c>
      <c r="BZ4" s="1091">
        <f>'10. APS'!L17</f>
        <v>0</v>
      </c>
      <c r="CA4" s="1091">
        <f>'10. APS'!M17</f>
        <v>0</v>
      </c>
      <c r="CB4" s="1091">
        <f>'11. CES'!C17</f>
        <v>0</v>
      </c>
      <c r="CC4" s="1091">
        <f>'11. CES'!D17</f>
        <v>0</v>
      </c>
      <c r="CD4" s="1091">
        <f>'11. CES'!E17</f>
        <v>0</v>
      </c>
      <c r="CE4" s="1091">
        <f>'11. CES'!F17</f>
        <v>0</v>
      </c>
      <c r="CF4" s="1091">
        <f>'11. CES'!G17</f>
        <v>0</v>
      </c>
      <c r="CG4" s="1091">
        <f>'11. CES'!H17</f>
        <v>0</v>
      </c>
      <c r="CH4" s="1091">
        <f>'11. CES'!I17</f>
        <v>0</v>
      </c>
      <c r="CI4" s="1091">
        <f>'11. CES'!J17</f>
        <v>0</v>
      </c>
      <c r="CJ4" s="1091">
        <f>'11. CES'!K17</f>
        <v>0</v>
      </c>
      <c r="CK4" s="1091">
        <f>'11. CES'!L17</f>
        <v>0</v>
      </c>
      <c r="CL4" s="1091">
        <f>'11. CES'!M17</f>
        <v>0</v>
      </c>
      <c r="CM4" s="1091">
        <f>'11. CES'!N17</f>
        <v>0</v>
      </c>
      <c r="CN4" s="1091">
        <f>'11. CES'!O17</f>
        <v>0</v>
      </c>
      <c r="CO4" s="1091">
        <f>'11. CES'!P17</f>
        <v>0</v>
      </c>
      <c r="CP4" s="1091">
        <f>'11. CES'!Q17</f>
        <v>0</v>
      </c>
    </row>
    <row r="5" spans="1:94" x14ac:dyDescent="0.25">
      <c r="A5" s="1097">
        <v>2019</v>
      </c>
      <c r="B5" s="1121">
        <f t="shared" si="0"/>
        <v>0</v>
      </c>
      <c r="C5" s="1121">
        <f t="shared" si="1"/>
        <v>0</v>
      </c>
      <c r="D5" s="1093">
        <f>'5. RPS I non-SCO'!B18</f>
        <v>0</v>
      </c>
      <c r="E5" s="1093">
        <f>'5. RPS I non-SCO'!C18</f>
        <v>0</v>
      </c>
      <c r="F5" s="1093">
        <f>'5. RPS I non-SCO'!D18</f>
        <v>0</v>
      </c>
      <c r="G5" s="1093">
        <f>'5. RPS I non-SCO'!E18</f>
        <v>0</v>
      </c>
      <c r="H5" s="1093">
        <f>'5. RPS I non-SCO'!F18</f>
        <v>0</v>
      </c>
      <c r="I5" s="1093">
        <f>'5. RPS I non-SCO'!G18</f>
        <v>0</v>
      </c>
      <c r="J5" s="1093">
        <f>'5. RPS I non-SCO'!H18</f>
        <v>0</v>
      </c>
      <c r="K5" s="1093">
        <f>'5. RPS I non-SCO'!I18</f>
        <v>0</v>
      </c>
      <c r="L5" s="1093">
        <f>'5. RPS I non-SCO'!J18</f>
        <v>0</v>
      </c>
      <c r="M5" s="1093">
        <f>'5. RPS I non-SCO'!K18</f>
        <v>0</v>
      </c>
      <c r="N5" s="1093">
        <f>'5. RPS I non-SCO'!L18</f>
        <v>0</v>
      </c>
      <c r="O5" s="1093">
        <f>'5. RPS I non-SCO'!M18</f>
        <v>0</v>
      </c>
      <c r="P5" s="1092">
        <f>'6. SCO'!C18</f>
        <v>0</v>
      </c>
      <c r="Q5" s="1092">
        <f>'6. SCO'!D18</f>
        <v>0</v>
      </c>
      <c r="R5" s="1092">
        <f>'6. SCO'!E18</f>
        <v>0</v>
      </c>
      <c r="S5" s="1092">
        <f>'6. SCO'!F18</f>
        <v>0</v>
      </c>
      <c r="T5" s="1092">
        <f>'6. SCO'!G18</f>
        <v>0</v>
      </c>
      <c r="U5" s="1092">
        <f>'6. SCO'!H18</f>
        <v>0</v>
      </c>
      <c r="V5" s="1092">
        <f>'6. SCO'!I18</f>
        <v>0</v>
      </c>
      <c r="W5" s="1092">
        <f>'6. SCO'!J18</f>
        <v>0</v>
      </c>
      <c r="X5" s="1092">
        <f>'6. SCO'!K18</f>
        <v>0</v>
      </c>
      <c r="Y5" s="1092">
        <f>'6. SCO'!L18</f>
        <v>0</v>
      </c>
      <c r="Z5" s="1092">
        <f>'6. SCO'!M18</f>
        <v>0</v>
      </c>
      <c r="AA5" s="1092">
        <f>'6. SCO'!N18</f>
        <v>0</v>
      </c>
      <c r="AB5" s="1092">
        <f>'6. SCO'!O18</f>
        <v>0</v>
      </c>
      <c r="AC5" s="1092">
        <f>'6. SCO'!P18</f>
        <v>0</v>
      </c>
      <c r="AD5" s="1092">
        <f>'6. SCO'!Q18</f>
        <v>0</v>
      </c>
      <c r="AE5" s="1091">
        <f>'7. SCO-II'!C18</f>
        <v>0</v>
      </c>
      <c r="AF5" s="1091">
        <f>'7. SCO-II'!D18</f>
        <v>0</v>
      </c>
      <c r="AG5" s="1091">
        <f>'7. SCO-II'!E18</f>
        <v>0</v>
      </c>
      <c r="AH5" s="1091">
        <f>'7. SCO-II'!F18</f>
        <v>0</v>
      </c>
      <c r="AI5" s="1091">
        <f>'7. SCO-II'!G18</f>
        <v>0</v>
      </c>
      <c r="AJ5" s="1091">
        <f>'7. SCO-II'!H18</f>
        <v>0</v>
      </c>
      <c r="AK5" s="1091">
        <f>'7. SCO-II'!I18</f>
        <v>0</v>
      </c>
      <c r="AL5" s="1091">
        <f>'7. SCO-II'!J18</f>
        <v>0</v>
      </c>
      <c r="AM5" s="1091">
        <f>'7. SCO-II'!K18</f>
        <v>0</v>
      </c>
      <c r="AN5" s="1091">
        <f>'7. SCO-II'!L18</f>
        <v>0</v>
      </c>
      <c r="AO5" s="1091">
        <f>'7. SCO-II'!M18</f>
        <v>0</v>
      </c>
      <c r="AP5" s="1091">
        <f>'7. SCO-II'!N18</f>
        <v>0</v>
      </c>
      <c r="AQ5" s="1091">
        <f>'7. SCO-II'!O18</f>
        <v>0</v>
      </c>
      <c r="AR5" s="1091">
        <f>'7. SCO-II'!P18</f>
        <v>0</v>
      </c>
      <c r="AS5" s="1091">
        <f>'7. SCO-II'!Q18</f>
        <v>0</v>
      </c>
      <c r="AT5" s="1091">
        <f>'7. SCO-II'!R18</f>
        <v>0</v>
      </c>
      <c r="AU5" s="1091">
        <f>'8. RPS II RenEn'!C18</f>
        <v>0</v>
      </c>
      <c r="AV5" s="1091">
        <f>'8. RPS II RenEn'!D18</f>
        <v>0</v>
      </c>
      <c r="AW5" s="1091">
        <f>'8. RPS II RenEn'!E18</f>
        <v>0</v>
      </c>
      <c r="AX5" s="1091">
        <f>'8. RPS II RenEn'!F18</f>
        <v>0</v>
      </c>
      <c r="AY5" s="1091">
        <f>'8. RPS II RenEn'!G18</f>
        <v>0</v>
      </c>
      <c r="AZ5" s="1091">
        <f>'8. RPS II RenEn'!H18</f>
        <v>0</v>
      </c>
      <c r="BA5" s="1091">
        <f>'8. RPS II RenEn'!I18</f>
        <v>0</v>
      </c>
      <c r="BB5" s="1091">
        <f>'8. RPS II RenEn'!J18</f>
        <v>0</v>
      </c>
      <c r="BC5" s="1091">
        <f>'8. RPS II RenEn'!K18</f>
        <v>0</v>
      </c>
      <c r="BD5" s="1091">
        <f>'8. RPS II RenEn'!L18</f>
        <v>0</v>
      </c>
      <c r="BE5" s="1091">
        <f>'8. RPS II RenEn'!M18</f>
        <v>0</v>
      </c>
      <c r="BF5" s="1091">
        <f>'9. RPS II WasteEn'!C18</f>
        <v>0</v>
      </c>
      <c r="BG5" s="1091">
        <f>'9. RPS II WasteEn'!D18</f>
        <v>0</v>
      </c>
      <c r="BH5" s="1091">
        <f>'9. RPS II WasteEn'!E18</f>
        <v>0</v>
      </c>
      <c r="BI5" s="1091">
        <f>'9. RPS II WasteEn'!F18</f>
        <v>0</v>
      </c>
      <c r="BJ5" s="1091">
        <f>'9. RPS II WasteEn'!G18</f>
        <v>0</v>
      </c>
      <c r="BK5" s="1091">
        <f>'9. RPS II WasteEn'!H18</f>
        <v>0</v>
      </c>
      <c r="BL5" s="1091">
        <f>'9. RPS II WasteEn'!I18</f>
        <v>0</v>
      </c>
      <c r="BM5" s="1091">
        <f>'9. RPS II WasteEn'!J18</f>
        <v>0</v>
      </c>
      <c r="BN5" s="1091">
        <f>'9. RPS II WasteEn'!K18</f>
        <v>0</v>
      </c>
      <c r="BO5" s="1091">
        <f>'9. RPS II WasteEn'!L18</f>
        <v>0</v>
      </c>
      <c r="BP5" s="1091">
        <f>'9. RPS II WasteEn'!M18</f>
        <v>0</v>
      </c>
      <c r="BQ5" s="1091">
        <f>'10. APS'!C18</f>
        <v>0</v>
      </c>
      <c r="BR5" s="1091">
        <f>'10. APS'!D18</f>
        <v>0</v>
      </c>
      <c r="BS5" s="1091">
        <f>'10. APS'!E18</f>
        <v>0</v>
      </c>
      <c r="BT5" s="1091">
        <f>'10. APS'!F18</f>
        <v>0</v>
      </c>
      <c r="BU5" s="1091">
        <f>'10. APS'!G18</f>
        <v>0</v>
      </c>
      <c r="BV5" s="1091">
        <f>'10. APS'!H18</f>
        <v>0</v>
      </c>
      <c r="BW5" s="1091">
        <f>'10. APS'!I18</f>
        <v>0</v>
      </c>
      <c r="BX5" s="1091">
        <f>'10. APS'!J18</f>
        <v>0</v>
      </c>
      <c r="BY5" s="1091">
        <f>'10. APS'!K18</f>
        <v>0</v>
      </c>
      <c r="BZ5" s="1091">
        <f>'10. APS'!L18</f>
        <v>0</v>
      </c>
      <c r="CA5" s="1091">
        <f>'10. APS'!M18</f>
        <v>0</v>
      </c>
      <c r="CB5" s="1091">
        <f>'11. CES'!C18</f>
        <v>0</v>
      </c>
      <c r="CC5" s="1091">
        <f>'11. CES'!D18</f>
        <v>0</v>
      </c>
      <c r="CD5" s="1091">
        <f>'11. CES'!E18</f>
        <v>0</v>
      </c>
      <c r="CE5" s="1091">
        <f>'11. CES'!F18</f>
        <v>0</v>
      </c>
      <c r="CF5" s="1091">
        <f>'11. CES'!G18</f>
        <v>0</v>
      </c>
      <c r="CG5" s="1091">
        <f>'11. CES'!H18</f>
        <v>0</v>
      </c>
      <c r="CH5" s="1091">
        <f>'11. CES'!I18</f>
        <v>0</v>
      </c>
      <c r="CI5" s="1091">
        <f>'11. CES'!J18</f>
        <v>0</v>
      </c>
      <c r="CJ5" s="1091">
        <f>'11. CES'!K18</f>
        <v>0</v>
      </c>
      <c r="CK5" s="1091">
        <f>'11. CES'!L18</f>
        <v>0</v>
      </c>
      <c r="CL5" s="1091">
        <f>'11. CES'!M18</f>
        <v>0</v>
      </c>
      <c r="CM5" s="1091">
        <f>'11. CES'!N18</f>
        <v>0</v>
      </c>
      <c r="CN5" s="1091">
        <f>'11. CES'!O18</f>
        <v>0</v>
      </c>
      <c r="CO5" s="1091">
        <f>'11. CES'!P18</f>
        <v>0</v>
      </c>
      <c r="CP5" s="1091">
        <f>'11. CES'!Q18</f>
        <v>0</v>
      </c>
    </row>
    <row r="6" spans="1:94" x14ac:dyDescent="0.25">
      <c r="A6" s="1097">
        <v>2019</v>
      </c>
      <c r="B6" s="1121">
        <f t="shared" si="0"/>
        <v>0</v>
      </c>
      <c r="C6" s="1121">
        <f t="shared" si="1"/>
        <v>0</v>
      </c>
      <c r="D6" s="1093">
        <f>'5. RPS I non-SCO'!B19</f>
        <v>0</v>
      </c>
      <c r="E6" s="1093">
        <f>'5. RPS I non-SCO'!C19</f>
        <v>0</v>
      </c>
      <c r="F6" s="1093">
        <f>'5. RPS I non-SCO'!D19</f>
        <v>0</v>
      </c>
      <c r="G6" s="1093">
        <f>'5. RPS I non-SCO'!E19</f>
        <v>0</v>
      </c>
      <c r="H6" s="1093">
        <f>'5. RPS I non-SCO'!F19</f>
        <v>0</v>
      </c>
      <c r="I6" s="1093">
        <f>'5. RPS I non-SCO'!G19</f>
        <v>0</v>
      </c>
      <c r="J6" s="1093">
        <f>'5. RPS I non-SCO'!H19</f>
        <v>0</v>
      </c>
      <c r="K6" s="1093">
        <f>'5. RPS I non-SCO'!I19</f>
        <v>0</v>
      </c>
      <c r="L6" s="1093">
        <f>'5. RPS I non-SCO'!J19</f>
        <v>0</v>
      </c>
      <c r="M6" s="1093">
        <f>'5. RPS I non-SCO'!K19</f>
        <v>0</v>
      </c>
      <c r="N6" s="1093">
        <f>'5. RPS I non-SCO'!L19</f>
        <v>0</v>
      </c>
      <c r="O6" s="1093">
        <f>'5. RPS I non-SCO'!M19</f>
        <v>0</v>
      </c>
      <c r="P6" s="1092">
        <f>'6. SCO'!C19</f>
        <v>0</v>
      </c>
      <c r="Q6" s="1092">
        <f>'6. SCO'!D19</f>
        <v>0</v>
      </c>
      <c r="R6" s="1092">
        <f>'6. SCO'!E19</f>
        <v>0</v>
      </c>
      <c r="S6" s="1092">
        <f>'6. SCO'!F19</f>
        <v>0</v>
      </c>
      <c r="T6" s="1092">
        <f>'6. SCO'!G19</f>
        <v>0</v>
      </c>
      <c r="U6" s="1092">
        <f>'6. SCO'!H19</f>
        <v>0</v>
      </c>
      <c r="V6" s="1092">
        <f>'6. SCO'!I19</f>
        <v>0</v>
      </c>
      <c r="W6" s="1092">
        <f>'6. SCO'!J19</f>
        <v>0</v>
      </c>
      <c r="X6" s="1092">
        <f>'6. SCO'!K19</f>
        <v>0</v>
      </c>
      <c r="Y6" s="1092">
        <f>'6. SCO'!L19</f>
        <v>0</v>
      </c>
      <c r="Z6" s="1092">
        <f>'6. SCO'!M19</f>
        <v>0</v>
      </c>
      <c r="AA6" s="1092">
        <f>'6. SCO'!N19</f>
        <v>0</v>
      </c>
      <c r="AB6" s="1092">
        <f>'6. SCO'!O19</f>
        <v>0</v>
      </c>
      <c r="AC6" s="1092">
        <f>'6. SCO'!P19</f>
        <v>0</v>
      </c>
      <c r="AD6" s="1092">
        <f>'6. SCO'!Q19</f>
        <v>0</v>
      </c>
      <c r="AE6" s="1091">
        <f>'7. SCO-II'!C19</f>
        <v>0</v>
      </c>
      <c r="AF6" s="1091">
        <f>'7. SCO-II'!D19</f>
        <v>0</v>
      </c>
      <c r="AG6" s="1091">
        <f>'7. SCO-II'!E19</f>
        <v>0</v>
      </c>
      <c r="AH6" s="1091">
        <f>'7. SCO-II'!F19</f>
        <v>0</v>
      </c>
      <c r="AI6" s="1091">
        <f>'7. SCO-II'!G19</f>
        <v>0</v>
      </c>
      <c r="AJ6" s="1091">
        <f>'7. SCO-II'!H19</f>
        <v>0</v>
      </c>
      <c r="AK6" s="1091">
        <f>'7. SCO-II'!I19</f>
        <v>0</v>
      </c>
      <c r="AL6" s="1091">
        <f>'7. SCO-II'!J19</f>
        <v>0</v>
      </c>
      <c r="AM6" s="1091">
        <f>'7. SCO-II'!K19</f>
        <v>0</v>
      </c>
      <c r="AN6" s="1091">
        <f>'7. SCO-II'!L19</f>
        <v>0</v>
      </c>
      <c r="AO6" s="1091">
        <f>'7. SCO-II'!M19</f>
        <v>0</v>
      </c>
      <c r="AP6" s="1091">
        <f>'7. SCO-II'!N19</f>
        <v>0</v>
      </c>
      <c r="AQ6" s="1091">
        <f>'7. SCO-II'!O19</f>
        <v>0</v>
      </c>
      <c r="AR6" s="1091">
        <f>'7. SCO-II'!P19</f>
        <v>0</v>
      </c>
      <c r="AS6" s="1091">
        <f>'7. SCO-II'!Q19</f>
        <v>0</v>
      </c>
      <c r="AT6" s="1091">
        <f>'7. SCO-II'!R19</f>
        <v>0</v>
      </c>
      <c r="AU6" s="1091">
        <f>'8. RPS II RenEn'!C19</f>
        <v>0</v>
      </c>
      <c r="AV6" s="1091">
        <f>'8. RPS II RenEn'!D19</f>
        <v>0</v>
      </c>
      <c r="AW6" s="1091">
        <f>'8. RPS II RenEn'!E19</f>
        <v>0</v>
      </c>
      <c r="AX6" s="1091">
        <f>'8. RPS II RenEn'!F19</f>
        <v>0</v>
      </c>
      <c r="AY6" s="1091">
        <f>'8. RPS II RenEn'!G19</f>
        <v>0</v>
      </c>
      <c r="AZ6" s="1091">
        <f>'8. RPS II RenEn'!H19</f>
        <v>0</v>
      </c>
      <c r="BA6" s="1091">
        <f>'8. RPS II RenEn'!I19</f>
        <v>0</v>
      </c>
      <c r="BB6" s="1091">
        <f>'8. RPS II RenEn'!J19</f>
        <v>0</v>
      </c>
      <c r="BC6" s="1091">
        <f>'8. RPS II RenEn'!K19</f>
        <v>0</v>
      </c>
      <c r="BD6" s="1091">
        <f>'8. RPS II RenEn'!L19</f>
        <v>0</v>
      </c>
      <c r="BE6" s="1091">
        <f>'8. RPS II RenEn'!M19</f>
        <v>0</v>
      </c>
      <c r="BF6" s="1091">
        <f>'9. RPS II WasteEn'!C19</f>
        <v>0</v>
      </c>
      <c r="BG6" s="1091">
        <f>'9. RPS II WasteEn'!D19</f>
        <v>0</v>
      </c>
      <c r="BH6" s="1091">
        <f>'9. RPS II WasteEn'!E19</f>
        <v>0</v>
      </c>
      <c r="BI6" s="1091">
        <f>'9. RPS II WasteEn'!F19</f>
        <v>0</v>
      </c>
      <c r="BJ6" s="1091">
        <f>'9. RPS II WasteEn'!G19</f>
        <v>0</v>
      </c>
      <c r="BK6" s="1091">
        <f>'9. RPS II WasteEn'!H19</f>
        <v>0</v>
      </c>
      <c r="BL6" s="1091">
        <f>'9. RPS II WasteEn'!I19</f>
        <v>0</v>
      </c>
      <c r="BM6" s="1091">
        <f>'9. RPS II WasteEn'!J19</f>
        <v>0</v>
      </c>
      <c r="BN6" s="1091">
        <f>'9. RPS II WasteEn'!K19</f>
        <v>0</v>
      </c>
      <c r="BO6" s="1091">
        <f>'9. RPS II WasteEn'!L19</f>
        <v>0</v>
      </c>
      <c r="BP6" s="1091">
        <f>'9. RPS II WasteEn'!M19</f>
        <v>0</v>
      </c>
      <c r="BQ6" s="1091">
        <f>'10. APS'!C19</f>
        <v>0</v>
      </c>
      <c r="BR6" s="1091">
        <f>'10. APS'!D19</f>
        <v>0</v>
      </c>
      <c r="BS6" s="1091">
        <f>'10. APS'!E19</f>
        <v>0</v>
      </c>
      <c r="BT6" s="1091">
        <f>'10. APS'!F19</f>
        <v>0</v>
      </c>
      <c r="BU6" s="1091">
        <f>'10. APS'!G19</f>
        <v>0</v>
      </c>
      <c r="BV6" s="1091">
        <f>'10. APS'!H19</f>
        <v>0</v>
      </c>
      <c r="BW6" s="1091">
        <f>'10. APS'!I19</f>
        <v>0</v>
      </c>
      <c r="BX6" s="1091">
        <f>'10. APS'!J19</f>
        <v>0</v>
      </c>
      <c r="BY6" s="1091">
        <f>'10. APS'!K19</f>
        <v>0</v>
      </c>
      <c r="BZ6" s="1091">
        <f>'10. APS'!L19</f>
        <v>0</v>
      </c>
      <c r="CA6" s="1091">
        <f>'10. APS'!M19</f>
        <v>0</v>
      </c>
      <c r="CB6" s="1091">
        <f>'11. CES'!C19</f>
        <v>0</v>
      </c>
      <c r="CC6" s="1091">
        <f>'11. CES'!D19</f>
        <v>0</v>
      </c>
      <c r="CD6" s="1091">
        <f>'11. CES'!E19</f>
        <v>0</v>
      </c>
      <c r="CE6" s="1091">
        <f>'11. CES'!F19</f>
        <v>0</v>
      </c>
      <c r="CF6" s="1091">
        <f>'11. CES'!G19</f>
        <v>0</v>
      </c>
      <c r="CG6" s="1091">
        <f>'11. CES'!H19</f>
        <v>0</v>
      </c>
      <c r="CH6" s="1091">
        <f>'11. CES'!I19</f>
        <v>0</v>
      </c>
      <c r="CI6" s="1091">
        <f>'11. CES'!J19</f>
        <v>0</v>
      </c>
      <c r="CJ6" s="1091">
        <f>'11. CES'!K19</f>
        <v>0</v>
      </c>
      <c r="CK6" s="1091">
        <f>'11. CES'!L19</f>
        <v>0</v>
      </c>
      <c r="CL6" s="1091">
        <f>'11. CES'!M19</f>
        <v>0</v>
      </c>
      <c r="CM6" s="1091">
        <f>'11. CES'!N19</f>
        <v>0</v>
      </c>
      <c r="CN6" s="1091">
        <f>'11. CES'!O19</f>
        <v>0</v>
      </c>
      <c r="CO6" s="1091">
        <f>'11. CES'!P19</f>
        <v>0</v>
      </c>
      <c r="CP6" s="1091">
        <f>'11. CES'!Q19</f>
        <v>0</v>
      </c>
    </row>
    <row r="7" spans="1:94" x14ac:dyDescent="0.25">
      <c r="A7" s="1097">
        <v>2019</v>
      </c>
      <c r="B7" s="1121">
        <f t="shared" si="0"/>
        <v>0</v>
      </c>
      <c r="C7" s="1121">
        <f t="shared" si="1"/>
        <v>0</v>
      </c>
      <c r="D7" s="1093">
        <f>'5. RPS I non-SCO'!B20</f>
        <v>0</v>
      </c>
      <c r="E7" s="1093">
        <f>'5. RPS I non-SCO'!C20</f>
        <v>0</v>
      </c>
      <c r="F7" s="1093">
        <f>'5. RPS I non-SCO'!D20</f>
        <v>0</v>
      </c>
      <c r="G7" s="1093">
        <f>'5. RPS I non-SCO'!E20</f>
        <v>0</v>
      </c>
      <c r="H7" s="1093">
        <f>'5. RPS I non-SCO'!F20</f>
        <v>0</v>
      </c>
      <c r="I7" s="1093">
        <f>'5. RPS I non-SCO'!G20</f>
        <v>0</v>
      </c>
      <c r="J7" s="1093">
        <f>'5. RPS I non-SCO'!H20</f>
        <v>0</v>
      </c>
      <c r="K7" s="1093">
        <f>'5. RPS I non-SCO'!I20</f>
        <v>0</v>
      </c>
      <c r="L7" s="1093">
        <f>'5. RPS I non-SCO'!J20</f>
        <v>0</v>
      </c>
      <c r="M7" s="1093">
        <f>'5. RPS I non-SCO'!K20</f>
        <v>0</v>
      </c>
      <c r="N7" s="1093">
        <f>'5. RPS I non-SCO'!L20</f>
        <v>0</v>
      </c>
      <c r="O7" s="1093">
        <f>'5. RPS I non-SCO'!M20</f>
        <v>0</v>
      </c>
      <c r="P7" s="1092">
        <f>'6. SCO'!C20</f>
        <v>0</v>
      </c>
      <c r="Q7" s="1092">
        <f>'6. SCO'!D20</f>
        <v>0</v>
      </c>
      <c r="R7" s="1092">
        <f>'6. SCO'!E20</f>
        <v>0</v>
      </c>
      <c r="S7" s="1092">
        <f>'6. SCO'!F20</f>
        <v>0</v>
      </c>
      <c r="T7" s="1092">
        <f>'6. SCO'!G20</f>
        <v>0</v>
      </c>
      <c r="U7" s="1092">
        <f>'6. SCO'!H20</f>
        <v>0</v>
      </c>
      <c r="V7" s="1092">
        <f>'6. SCO'!I20</f>
        <v>0</v>
      </c>
      <c r="W7" s="1092">
        <f>'6. SCO'!J20</f>
        <v>0</v>
      </c>
      <c r="X7" s="1092">
        <f>'6. SCO'!K20</f>
        <v>0</v>
      </c>
      <c r="Y7" s="1092">
        <f>'6. SCO'!L20</f>
        <v>0</v>
      </c>
      <c r="Z7" s="1092">
        <f>'6. SCO'!M20</f>
        <v>0</v>
      </c>
      <c r="AA7" s="1092">
        <f>'6. SCO'!N20</f>
        <v>0</v>
      </c>
      <c r="AB7" s="1092">
        <f>'6. SCO'!O20</f>
        <v>0</v>
      </c>
      <c r="AC7" s="1092">
        <f>'6. SCO'!P20</f>
        <v>0</v>
      </c>
      <c r="AD7" s="1092">
        <f>'6. SCO'!Q20</f>
        <v>0</v>
      </c>
      <c r="AE7" s="1091">
        <f>'7. SCO-II'!C20</f>
        <v>0</v>
      </c>
      <c r="AF7" s="1091">
        <f>'7. SCO-II'!D20</f>
        <v>0</v>
      </c>
      <c r="AG7" s="1091">
        <f>'7. SCO-II'!E20</f>
        <v>0</v>
      </c>
      <c r="AH7" s="1091">
        <f>'7. SCO-II'!F20</f>
        <v>0</v>
      </c>
      <c r="AI7" s="1091">
        <f>'7. SCO-II'!G20</f>
        <v>0</v>
      </c>
      <c r="AJ7" s="1091">
        <f>'7. SCO-II'!H20</f>
        <v>0</v>
      </c>
      <c r="AK7" s="1091">
        <f>'7. SCO-II'!I20</f>
        <v>0</v>
      </c>
      <c r="AL7" s="1091">
        <f>'7. SCO-II'!J20</f>
        <v>0</v>
      </c>
      <c r="AM7" s="1091">
        <f>'7. SCO-II'!K20</f>
        <v>0</v>
      </c>
      <c r="AN7" s="1091">
        <f>'7. SCO-II'!L20</f>
        <v>0</v>
      </c>
      <c r="AO7" s="1091">
        <f>'7. SCO-II'!M20</f>
        <v>0</v>
      </c>
      <c r="AP7" s="1091">
        <f>'7. SCO-II'!N20</f>
        <v>0</v>
      </c>
      <c r="AQ7" s="1091">
        <f>'7. SCO-II'!O20</f>
        <v>0</v>
      </c>
      <c r="AR7" s="1091">
        <f>'7. SCO-II'!P20</f>
        <v>0</v>
      </c>
      <c r="AS7" s="1091">
        <f>'7. SCO-II'!Q20</f>
        <v>0</v>
      </c>
      <c r="AT7" s="1091">
        <f>'7. SCO-II'!R20</f>
        <v>0</v>
      </c>
      <c r="AU7" s="1091">
        <f>'8. RPS II RenEn'!C20</f>
        <v>0</v>
      </c>
      <c r="AV7" s="1091">
        <f>'8. RPS II RenEn'!D20</f>
        <v>0</v>
      </c>
      <c r="AW7" s="1091">
        <f>'8. RPS II RenEn'!E20</f>
        <v>0</v>
      </c>
      <c r="AX7" s="1091">
        <f>'8. RPS II RenEn'!F20</f>
        <v>0</v>
      </c>
      <c r="AY7" s="1091">
        <f>'8. RPS II RenEn'!G20</f>
        <v>0</v>
      </c>
      <c r="AZ7" s="1091">
        <f>'8. RPS II RenEn'!H20</f>
        <v>0</v>
      </c>
      <c r="BA7" s="1091">
        <f>'8. RPS II RenEn'!I20</f>
        <v>0</v>
      </c>
      <c r="BB7" s="1091">
        <f>'8. RPS II RenEn'!J20</f>
        <v>0</v>
      </c>
      <c r="BC7" s="1091">
        <f>'8. RPS II RenEn'!K20</f>
        <v>0</v>
      </c>
      <c r="BD7" s="1091">
        <f>'8. RPS II RenEn'!L20</f>
        <v>0</v>
      </c>
      <c r="BE7" s="1091">
        <f>'8. RPS II RenEn'!M20</f>
        <v>0</v>
      </c>
      <c r="BF7" s="1091">
        <f>'9. RPS II WasteEn'!C20</f>
        <v>0</v>
      </c>
      <c r="BG7" s="1091">
        <f>'9. RPS II WasteEn'!D20</f>
        <v>0</v>
      </c>
      <c r="BH7" s="1091">
        <f>'9. RPS II WasteEn'!E20</f>
        <v>0</v>
      </c>
      <c r="BI7" s="1091">
        <f>'9. RPS II WasteEn'!F20</f>
        <v>0</v>
      </c>
      <c r="BJ7" s="1091">
        <f>'9. RPS II WasteEn'!G20</f>
        <v>0</v>
      </c>
      <c r="BK7" s="1091">
        <f>'9. RPS II WasteEn'!H20</f>
        <v>0</v>
      </c>
      <c r="BL7" s="1091">
        <f>'9. RPS II WasteEn'!I20</f>
        <v>0</v>
      </c>
      <c r="BM7" s="1091">
        <f>'9. RPS II WasteEn'!J20</f>
        <v>0</v>
      </c>
      <c r="BN7" s="1091">
        <f>'9. RPS II WasteEn'!K20</f>
        <v>0</v>
      </c>
      <c r="BO7" s="1091">
        <f>'9. RPS II WasteEn'!L20</f>
        <v>0</v>
      </c>
      <c r="BP7" s="1091">
        <f>'9. RPS II WasteEn'!M20</f>
        <v>0</v>
      </c>
      <c r="BQ7" s="1091">
        <f>'10. APS'!C20</f>
        <v>0</v>
      </c>
      <c r="BR7" s="1091">
        <f>'10. APS'!D20</f>
        <v>0</v>
      </c>
      <c r="BS7" s="1091">
        <f>'10. APS'!E20</f>
        <v>0</v>
      </c>
      <c r="BT7" s="1091">
        <f>'10. APS'!F20</f>
        <v>0</v>
      </c>
      <c r="BU7" s="1091">
        <f>'10. APS'!G20</f>
        <v>0</v>
      </c>
      <c r="BV7" s="1091">
        <f>'10. APS'!H20</f>
        <v>0</v>
      </c>
      <c r="BW7" s="1091">
        <f>'10. APS'!I20</f>
        <v>0</v>
      </c>
      <c r="BX7" s="1091">
        <f>'10. APS'!J20</f>
        <v>0</v>
      </c>
      <c r="BY7" s="1091">
        <f>'10. APS'!K20</f>
        <v>0</v>
      </c>
      <c r="BZ7" s="1091">
        <f>'10. APS'!L20</f>
        <v>0</v>
      </c>
      <c r="CA7" s="1091">
        <f>'10. APS'!M20</f>
        <v>0</v>
      </c>
      <c r="CB7" s="1091">
        <f>'11. CES'!C20</f>
        <v>0</v>
      </c>
      <c r="CC7" s="1091">
        <f>'11. CES'!D20</f>
        <v>0</v>
      </c>
      <c r="CD7" s="1091">
        <f>'11. CES'!E20</f>
        <v>0</v>
      </c>
      <c r="CE7" s="1091">
        <f>'11. CES'!F20</f>
        <v>0</v>
      </c>
      <c r="CF7" s="1091">
        <f>'11. CES'!G20</f>
        <v>0</v>
      </c>
      <c r="CG7" s="1091">
        <f>'11. CES'!H20</f>
        <v>0</v>
      </c>
      <c r="CH7" s="1091">
        <f>'11. CES'!I20</f>
        <v>0</v>
      </c>
      <c r="CI7" s="1091">
        <f>'11. CES'!J20</f>
        <v>0</v>
      </c>
      <c r="CJ7" s="1091">
        <f>'11. CES'!K20</f>
        <v>0</v>
      </c>
      <c r="CK7" s="1091">
        <f>'11. CES'!L20</f>
        <v>0</v>
      </c>
      <c r="CL7" s="1091">
        <f>'11. CES'!M20</f>
        <v>0</v>
      </c>
      <c r="CM7" s="1091">
        <f>'11. CES'!N20</f>
        <v>0</v>
      </c>
      <c r="CN7" s="1091">
        <f>'11. CES'!O20</f>
        <v>0</v>
      </c>
      <c r="CO7" s="1091">
        <f>'11. CES'!P20</f>
        <v>0</v>
      </c>
      <c r="CP7" s="1091">
        <f>'11. CES'!Q20</f>
        <v>0</v>
      </c>
    </row>
    <row r="8" spans="1:94" x14ac:dyDescent="0.25">
      <c r="A8" s="1097">
        <v>2019</v>
      </c>
      <c r="B8" s="1121">
        <f t="shared" si="0"/>
        <v>0</v>
      </c>
      <c r="C8" s="1121">
        <f t="shared" si="1"/>
        <v>0</v>
      </c>
      <c r="D8" s="1093">
        <f>'5. RPS I non-SCO'!B21</f>
        <v>0</v>
      </c>
      <c r="E8" s="1093">
        <f>'5. RPS I non-SCO'!C21</f>
        <v>0</v>
      </c>
      <c r="F8" s="1093">
        <f>'5. RPS I non-SCO'!D21</f>
        <v>0</v>
      </c>
      <c r="G8" s="1093">
        <f>'5. RPS I non-SCO'!E21</f>
        <v>0</v>
      </c>
      <c r="H8" s="1093">
        <f>'5. RPS I non-SCO'!F21</f>
        <v>0</v>
      </c>
      <c r="I8" s="1093">
        <f>'5. RPS I non-SCO'!G21</f>
        <v>0</v>
      </c>
      <c r="J8" s="1093">
        <f>'5. RPS I non-SCO'!H21</f>
        <v>0</v>
      </c>
      <c r="K8" s="1093">
        <f>'5. RPS I non-SCO'!I21</f>
        <v>0</v>
      </c>
      <c r="L8" s="1093">
        <f>'5. RPS I non-SCO'!J21</f>
        <v>0</v>
      </c>
      <c r="M8" s="1093">
        <f>'5. RPS I non-SCO'!K21</f>
        <v>0</v>
      </c>
      <c r="N8" s="1093">
        <f>'5. RPS I non-SCO'!L21</f>
        <v>0</v>
      </c>
      <c r="O8" s="1093">
        <f>'5. RPS I non-SCO'!M21</f>
        <v>0</v>
      </c>
      <c r="P8" s="1092">
        <f>'6. SCO'!C21</f>
        <v>0</v>
      </c>
      <c r="Q8" s="1092">
        <f>'6. SCO'!D21</f>
        <v>0</v>
      </c>
      <c r="R8" s="1092">
        <f>'6. SCO'!E21</f>
        <v>0</v>
      </c>
      <c r="S8" s="1092">
        <f>'6. SCO'!F21</f>
        <v>0</v>
      </c>
      <c r="T8" s="1092">
        <f>'6. SCO'!G21</f>
        <v>0</v>
      </c>
      <c r="U8" s="1092">
        <f>'6. SCO'!H21</f>
        <v>0</v>
      </c>
      <c r="V8" s="1092">
        <f>'6. SCO'!I21</f>
        <v>0</v>
      </c>
      <c r="W8" s="1092">
        <f>'6. SCO'!J21</f>
        <v>0</v>
      </c>
      <c r="X8" s="1092">
        <f>'6. SCO'!K21</f>
        <v>0</v>
      </c>
      <c r="Y8" s="1092">
        <f>'6. SCO'!L21</f>
        <v>0</v>
      </c>
      <c r="Z8" s="1092">
        <f>'6. SCO'!M21</f>
        <v>0</v>
      </c>
      <c r="AA8" s="1092">
        <f>'6. SCO'!N21</f>
        <v>0</v>
      </c>
      <c r="AB8" s="1092">
        <f>'6. SCO'!O21</f>
        <v>0</v>
      </c>
      <c r="AC8" s="1092">
        <f>'6. SCO'!P21</f>
        <v>0</v>
      </c>
      <c r="AD8" s="1092">
        <f>'6. SCO'!Q21</f>
        <v>0</v>
      </c>
      <c r="AE8" s="1091">
        <f>'7. SCO-II'!C21</f>
        <v>0</v>
      </c>
      <c r="AF8" s="1091">
        <f>'7. SCO-II'!D21</f>
        <v>0</v>
      </c>
      <c r="AG8" s="1091">
        <f>'7. SCO-II'!E21</f>
        <v>0</v>
      </c>
      <c r="AH8" s="1091">
        <f>'7. SCO-II'!F21</f>
        <v>0</v>
      </c>
      <c r="AI8" s="1091">
        <f>'7. SCO-II'!G21</f>
        <v>0</v>
      </c>
      <c r="AJ8" s="1091">
        <f>'7. SCO-II'!H21</f>
        <v>0</v>
      </c>
      <c r="AK8" s="1091">
        <f>'7. SCO-II'!I21</f>
        <v>0</v>
      </c>
      <c r="AL8" s="1091">
        <f>'7. SCO-II'!J21</f>
        <v>0</v>
      </c>
      <c r="AM8" s="1091">
        <f>'7. SCO-II'!K21</f>
        <v>0</v>
      </c>
      <c r="AN8" s="1091">
        <f>'7. SCO-II'!L21</f>
        <v>0</v>
      </c>
      <c r="AO8" s="1091">
        <f>'7. SCO-II'!M21</f>
        <v>0</v>
      </c>
      <c r="AP8" s="1091">
        <f>'7. SCO-II'!N21</f>
        <v>0</v>
      </c>
      <c r="AQ8" s="1091">
        <f>'7. SCO-II'!O21</f>
        <v>0</v>
      </c>
      <c r="AR8" s="1091">
        <f>'7. SCO-II'!P21</f>
        <v>0</v>
      </c>
      <c r="AS8" s="1091">
        <f>'7. SCO-II'!Q21</f>
        <v>0</v>
      </c>
      <c r="AT8" s="1091">
        <f>'7. SCO-II'!R21</f>
        <v>0</v>
      </c>
      <c r="AU8" s="1091">
        <f>'8. RPS II RenEn'!C21</f>
        <v>0</v>
      </c>
      <c r="AV8" s="1091">
        <f>'8. RPS II RenEn'!D21</f>
        <v>0</v>
      </c>
      <c r="AW8" s="1091">
        <f>'8. RPS II RenEn'!E21</f>
        <v>0</v>
      </c>
      <c r="AX8" s="1091">
        <f>'8. RPS II RenEn'!F21</f>
        <v>0</v>
      </c>
      <c r="AY8" s="1091">
        <f>'8. RPS II RenEn'!G21</f>
        <v>0</v>
      </c>
      <c r="AZ8" s="1091">
        <f>'8. RPS II RenEn'!H21</f>
        <v>0</v>
      </c>
      <c r="BA8" s="1091">
        <f>'8. RPS II RenEn'!I21</f>
        <v>0</v>
      </c>
      <c r="BB8" s="1091">
        <f>'8. RPS II RenEn'!J21</f>
        <v>0</v>
      </c>
      <c r="BC8" s="1091">
        <f>'8. RPS II RenEn'!K21</f>
        <v>0</v>
      </c>
      <c r="BD8" s="1091">
        <f>'8. RPS II RenEn'!L21</f>
        <v>0</v>
      </c>
      <c r="BE8" s="1091">
        <f>'8. RPS II RenEn'!M21</f>
        <v>0</v>
      </c>
      <c r="BF8" s="1091">
        <f>'9. RPS II WasteEn'!C21</f>
        <v>0</v>
      </c>
      <c r="BG8" s="1091">
        <f>'9. RPS II WasteEn'!D21</f>
        <v>0</v>
      </c>
      <c r="BH8" s="1091">
        <f>'9. RPS II WasteEn'!E21</f>
        <v>0</v>
      </c>
      <c r="BI8" s="1091">
        <f>'9. RPS II WasteEn'!F21</f>
        <v>0</v>
      </c>
      <c r="BJ8" s="1091">
        <f>'9. RPS II WasteEn'!G21</f>
        <v>0</v>
      </c>
      <c r="BK8" s="1091">
        <f>'9. RPS II WasteEn'!H21</f>
        <v>0</v>
      </c>
      <c r="BL8" s="1091">
        <f>'9. RPS II WasteEn'!I21</f>
        <v>0</v>
      </c>
      <c r="BM8" s="1091">
        <f>'9. RPS II WasteEn'!J21</f>
        <v>0</v>
      </c>
      <c r="BN8" s="1091">
        <f>'9. RPS II WasteEn'!K21</f>
        <v>0</v>
      </c>
      <c r="BO8" s="1091">
        <f>'9. RPS II WasteEn'!L21</f>
        <v>0</v>
      </c>
      <c r="BP8" s="1091">
        <f>'9. RPS II WasteEn'!M21</f>
        <v>0</v>
      </c>
      <c r="BQ8" s="1091">
        <f>'10. APS'!C21</f>
        <v>0</v>
      </c>
      <c r="BR8" s="1091">
        <f>'10. APS'!D21</f>
        <v>0</v>
      </c>
      <c r="BS8" s="1091">
        <f>'10. APS'!E21</f>
        <v>0</v>
      </c>
      <c r="BT8" s="1091">
        <f>'10. APS'!F21</f>
        <v>0</v>
      </c>
      <c r="BU8" s="1091">
        <f>'10. APS'!G21</f>
        <v>0</v>
      </c>
      <c r="BV8" s="1091">
        <f>'10. APS'!H21</f>
        <v>0</v>
      </c>
      <c r="BW8" s="1091">
        <f>'10. APS'!I21</f>
        <v>0</v>
      </c>
      <c r="BX8" s="1091">
        <f>'10. APS'!J21</f>
        <v>0</v>
      </c>
      <c r="BY8" s="1091">
        <f>'10. APS'!K21</f>
        <v>0</v>
      </c>
      <c r="BZ8" s="1091">
        <f>'10. APS'!L21</f>
        <v>0</v>
      </c>
      <c r="CA8" s="1091">
        <f>'10. APS'!M21</f>
        <v>0</v>
      </c>
      <c r="CB8" s="1091">
        <f>'11. CES'!C21</f>
        <v>0</v>
      </c>
      <c r="CC8" s="1091">
        <f>'11. CES'!D21</f>
        <v>0</v>
      </c>
      <c r="CD8" s="1091">
        <f>'11. CES'!E21</f>
        <v>0</v>
      </c>
      <c r="CE8" s="1091">
        <f>'11. CES'!F21</f>
        <v>0</v>
      </c>
      <c r="CF8" s="1091">
        <f>'11. CES'!G21</f>
        <v>0</v>
      </c>
      <c r="CG8" s="1091">
        <f>'11. CES'!H21</f>
        <v>0</v>
      </c>
      <c r="CH8" s="1091">
        <f>'11. CES'!I21</f>
        <v>0</v>
      </c>
      <c r="CI8" s="1091">
        <f>'11. CES'!J21</f>
        <v>0</v>
      </c>
      <c r="CJ8" s="1091">
        <f>'11. CES'!K21</f>
        <v>0</v>
      </c>
      <c r="CK8" s="1091">
        <f>'11. CES'!L21</f>
        <v>0</v>
      </c>
      <c r="CL8" s="1091">
        <f>'11. CES'!M21</f>
        <v>0</v>
      </c>
      <c r="CM8" s="1091">
        <f>'11. CES'!N21</f>
        <v>0</v>
      </c>
      <c r="CN8" s="1091">
        <f>'11. CES'!O21</f>
        <v>0</v>
      </c>
      <c r="CO8" s="1091">
        <f>'11. CES'!P21</f>
        <v>0</v>
      </c>
      <c r="CP8" s="1091">
        <f>'11. CES'!Q21</f>
        <v>0</v>
      </c>
    </row>
    <row r="9" spans="1:94" x14ac:dyDescent="0.25">
      <c r="A9" s="1097">
        <v>2019</v>
      </c>
      <c r="B9" s="1121">
        <f t="shared" si="0"/>
        <v>0</v>
      </c>
      <c r="C9" s="1121">
        <f t="shared" si="1"/>
        <v>0</v>
      </c>
      <c r="D9" s="1093">
        <f>'5. RPS I non-SCO'!B22</f>
        <v>0</v>
      </c>
      <c r="E9" s="1093">
        <f>'5. RPS I non-SCO'!C22</f>
        <v>0</v>
      </c>
      <c r="F9" s="1093">
        <f>'5. RPS I non-SCO'!D22</f>
        <v>0</v>
      </c>
      <c r="G9" s="1093">
        <f>'5. RPS I non-SCO'!E22</f>
        <v>0</v>
      </c>
      <c r="H9" s="1093">
        <f>'5. RPS I non-SCO'!F22</f>
        <v>0</v>
      </c>
      <c r="I9" s="1093">
        <f>'5. RPS I non-SCO'!G22</f>
        <v>0</v>
      </c>
      <c r="J9" s="1093">
        <f>'5. RPS I non-SCO'!H22</f>
        <v>0</v>
      </c>
      <c r="K9" s="1093">
        <f>'5. RPS I non-SCO'!I22</f>
        <v>0</v>
      </c>
      <c r="L9" s="1093">
        <f>'5. RPS I non-SCO'!J22</f>
        <v>0</v>
      </c>
      <c r="M9" s="1093">
        <f>'5. RPS I non-SCO'!K22</f>
        <v>0</v>
      </c>
      <c r="N9" s="1093">
        <f>'5. RPS I non-SCO'!L22</f>
        <v>0</v>
      </c>
      <c r="O9" s="1093">
        <f>'5. RPS I non-SCO'!M22</f>
        <v>0</v>
      </c>
      <c r="P9" s="1092">
        <f>'6. SCO'!C22</f>
        <v>0</v>
      </c>
      <c r="Q9" s="1092">
        <f>'6. SCO'!D22</f>
        <v>0</v>
      </c>
      <c r="R9" s="1092">
        <f>'6. SCO'!E22</f>
        <v>0</v>
      </c>
      <c r="S9" s="1092">
        <f>'6. SCO'!F22</f>
        <v>0</v>
      </c>
      <c r="T9" s="1092">
        <f>'6. SCO'!G22</f>
        <v>0</v>
      </c>
      <c r="U9" s="1092">
        <f>'6. SCO'!H22</f>
        <v>0</v>
      </c>
      <c r="V9" s="1092">
        <f>'6. SCO'!I22</f>
        <v>0</v>
      </c>
      <c r="W9" s="1092">
        <f>'6. SCO'!J22</f>
        <v>0</v>
      </c>
      <c r="X9" s="1092">
        <f>'6. SCO'!K22</f>
        <v>0</v>
      </c>
      <c r="Y9" s="1092">
        <f>'6. SCO'!L22</f>
        <v>0</v>
      </c>
      <c r="Z9" s="1092">
        <f>'6. SCO'!M22</f>
        <v>0</v>
      </c>
      <c r="AA9" s="1092">
        <f>'6. SCO'!N22</f>
        <v>0</v>
      </c>
      <c r="AB9" s="1092">
        <f>'6. SCO'!O22</f>
        <v>0</v>
      </c>
      <c r="AC9" s="1092">
        <f>'6. SCO'!P22</f>
        <v>0</v>
      </c>
      <c r="AD9" s="1092">
        <f>'6. SCO'!Q22</f>
        <v>0</v>
      </c>
      <c r="AE9" s="1091">
        <f>'7. SCO-II'!C22</f>
        <v>0</v>
      </c>
      <c r="AF9" s="1091">
        <f>'7. SCO-II'!D22</f>
        <v>0</v>
      </c>
      <c r="AG9" s="1091">
        <f>'7. SCO-II'!E22</f>
        <v>0</v>
      </c>
      <c r="AH9" s="1091">
        <f>'7. SCO-II'!F22</f>
        <v>0</v>
      </c>
      <c r="AI9" s="1091">
        <f>'7. SCO-II'!G22</f>
        <v>0</v>
      </c>
      <c r="AJ9" s="1091">
        <f>'7. SCO-II'!H22</f>
        <v>0</v>
      </c>
      <c r="AK9" s="1091">
        <f>'7. SCO-II'!I22</f>
        <v>0</v>
      </c>
      <c r="AL9" s="1091">
        <f>'7. SCO-II'!J22</f>
        <v>0</v>
      </c>
      <c r="AM9" s="1091">
        <f>'7. SCO-II'!K22</f>
        <v>0</v>
      </c>
      <c r="AN9" s="1091">
        <f>'7. SCO-II'!L22</f>
        <v>0</v>
      </c>
      <c r="AO9" s="1091">
        <f>'7. SCO-II'!M22</f>
        <v>0</v>
      </c>
      <c r="AP9" s="1091">
        <f>'7. SCO-II'!N22</f>
        <v>0</v>
      </c>
      <c r="AQ9" s="1091">
        <f>'7. SCO-II'!O22</f>
        <v>0</v>
      </c>
      <c r="AR9" s="1091">
        <f>'7. SCO-II'!P22</f>
        <v>0</v>
      </c>
      <c r="AS9" s="1091">
        <f>'7. SCO-II'!Q22</f>
        <v>0</v>
      </c>
      <c r="AT9" s="1091">
        <f>'7. SCO-II'!R22</f>
        <v>0</v>
      </c>
      <c r="AU9" s="1091">
        <f>'8. RPS II RenEn'!C22</f>
        <v>0</v>
      </c>
      <c r="AV9" s="1091">
        <f>'8. RPS II RenEn'!D22</f>
        <v>0</v>
      </c>
      <c r="AW9" s="1091">
        <f>'8. RPS II RenEn'!E22</f>
        <v>0</v>
      </c>
      <c r="AX9" s="1091">
        <f>'8. RPS II RenEn'!F22</f>
        <v>0</v>
      </c>
      <c r="AY9" s="1091">
        <f>'8. RPS II RenEn'!G22</f>
        <v>0</v>
      </c>
      <c r="AZ9" s="1091">
        <f>'8. RPS II RenEn'!H22</f>
        <v>0</v>
      </c>
      <c r="BA9" s="1091">
        <f>'8. RPS II RenEn'!I22</f>
        <v>0</v>
      </c>
      <c r="BB9" s="1091">
        <f>'8. RPS II RenEn'!J22</f>
        <v>0</v>
      </c>
      <c r="BC9" s="1091">
        <f>'8. RPS II RenEn'!K22</f>
        <v>0</v>
      </c>
      <c r="BD9" s="1091">
        <f>'8. RPS II RenEn'!L22</f>
        <v>0</v>
      </c>
      <c r="BE9" s="1091">
        <f>'8. RPS II RenEn'!M22</f>
        <v>0</v>
      </c>
      <c r="BF9" s="1091">
        <f>'9. RPS II WasteEn'!C22</f>
        <v>0</v>
      </c>
      <c r="BG9" s="1091">
        <f>'9. RPS II WasteEn'!D22</f>
        <v>0</v>
      </c>
      <c r="BH9" s="1091">
        <f>'9. RPS II WasteEn'!E22</f>
        <v>0</v>
      </c>
      <c r="BI9" s="1091">
        <f>'9. RPS II WasteEn'!F22</f>
        <v>0</v>
      </c>
      <c r="BJ9" s="1091">
        <f>'9. RPS II WasteEn'!G22</f>
        <v>0</v>
      </c>
      <c r="BK9" s="1091">
        <f>'9. RPS II WasteEn'!H22</f>
        <v>0</v>
      </c>
      <c r="BL9" s="1091">
        <f>'9. RPS II WasteEn'!I22</f>
        <v>0</v>
      </c>
      <c r="BM9" s="1091">
        <f>'9. RPS II WasteEn'!J22</f>
        <v>0</v>
      </c>
      <c r="BN9" s="1091">
        <f>'9. RPS II WasteEn'!K22</f>
        <v>0</v>
      </c>
      <c r="BO9" s="1091">
        <f>'9. RPS II WasteEn'!L22</f>
        <v>0</v>
      </c>
      <c r="BP9" s="1091">
        <f>'9. RPS II WasteEn'!M22</f>
        <v>0</v>
      </c>
      <c r="BQ9" s="1091">
        <f>'10. APS'!C22</f>
        <v>0</v>
      </c>
      <c r="BR9" s="1091">
        <f>'10. APS'!D22</f>
        <v>0</v>
      </c>
      <c r="BS9" s="1091">
        <f>'10. APS'!E22</f>
        <v>0</v>
      </c>
      <c r="BT9" s="1091">
        <f>'10. APS'!F22</f>
        <v>0</v>
      </c>
      <c r="BU9" s="1091">
        <f>'10. APS'!G22</f>
        <v>0</v>
      </c>
      <c r="BV9" s="1091">
        <f>'10. APS'!H22</f>
        <v>0</v>
      </c>
      <c r="BW9" s="1091">
        <f>'10. APS'!I22</f>
        <v>0</v>
      </c>
      <c r="BX9" s="1091">
        <f>'10. APS'!J22</f>
        <v>0</v>
      </c>
      <c r="BY9" s="1091">
        <f>'10. APS'!K22</f>
        <v>0</v>
      </c>
      <c r="BZ9" s="1091">
        <f>'10. APS'!L22</f>
        <v>0</v>
      </c>
      <c r="CA9" s="1091">
        <f>'10. APS'!M22</f>
        <v>0</v>
      </c>
      <c r="CB9" s="1091">
        <f>'11. CES'!C22</f>
        <v>0</v>
      </c>
      <c r="CC9" s="1091">
        <f>'11. CES'!D22</f>
        <v>0</v>
      </c>
      <c r="CD9" s="1091">
        <f>'11. CES'!E22</f>
        <v>0</v>
      </c>
      <c r="CE9" s="1091">
        <f>'11. CES'!F22</f>
        <v>0</v>
      </c>
      <c r="CF9" s="1091">
        <f>'11. CES'!G22</f>
        <v>0</v>
      </c>
      <c r="CG9" s="1091">
        <f>'11. CES'!H22</f>
        <v>0</v>
      </c>
      <c r="CH9" s="1091">
        <f>'11. CES'!I22</f>
        <v>0</v>
      </c>
      <c r="CI9" s="1091">
        <f>'11. CES'!J22</f>
        <v>0</v>
      </c>
      <c r="CJ9" s="1091">
        <f>'11. CES'!K22</f>
        <v>0</v>
      </c>
      <c r="CK9" s="1091">
        <f>'11. CES'!L22</f>
        <v>0</v>
      </c>
      <c r="CL9" s="1091">
        <f>'11. CES'!M22</f>
        <v>0</v>
      </c>
      <c r="CM9" s="1091">
        <f>'11. CES'!N22</f>
        <v>0</v>
      </c>
      <c r="CN9" s="1091">
        <f>'11. CES'!O22</f>
        <v>0</v>
      </c>
      <c r="CO9" s="1091">
        <f>'11. CES'!P22</f>
        <v>0</v>
      </c>
      <c r="CP9" s="1091">
        <f>'11. CES'!Q22</f>
        <v>0</v>
      </c>
    </row>
    <row r="10" spans="1:94" x14ac:dyDescent="0.25">
      <c r="A10" s="1097">
        <v>2019</v>
      </c>
      <c r="B10" s="1121">
        <f t="shared" si="0"/>
        <v>0</v>
      </c>
      <c r="C10" s="1121">
        <f t="shared" si="1"/>
        <v>0</v>
      </c>
      <c r="D10" s="1093" t="str">
        <f>'5. RPS I non-SCO'!B23</f>
        <v>Column Totals:</v>
      </c>
      <c r="E10" s="1093">
        <f>'5. RPS I non-SCO'!C23</f>
        <v>0</v>
      </c>
      <c r="F10" s="1093">
        <f>'5. RPS I non-SCO'!D23</f>
        <v>0</v>
      </c>
      <c r="G10" s="1093">
        <f>'5. RPS I non-SCO'!E23</f>
        <v>0</v>
      </c>
      <c r="H10" s="1093">
        <f>'5. RPS I non-SCO'!F23</f>
        <v>0</v>
      </c>
      <c r="I10" s="1093">
        <f>'5. RPS I non-SCO'!G23</f>
        <v>0</v>
      </c>
      <c r="J10" s="1093">
        <f>'5. RPS I non-SCO'!H23</f>
        <v>0</v>
      </c>
      <c r="K10" s="1093">
        <f>'5. RPS I non-SCO'!I23</f>
        <v>0</v>
      </c>
      <c r="L10" s="1093">
        <f>'5. RPS I non-SCO'!J23</f>
        <v>0</v>
      </c>
      <c r="M10" s="1093">
        <f>'5. RPS I non-SCO'!K23</f>
        <v>0</v>
      </c>
      <c r="N10" s="1093">
        <f>'5. RPS I non-SCO'!L23</f>
        <v>0</v>
      </c>
      <c r="O10" s="1093">
        <f>'5. RPS I non-SCO'!M23</f>
        <v>0</v>
      </c>
      <c r="P10" s="1092">
        <f>'6. SCO'!C23</f>
        <v>0</v>
      </c>
      <c r="Q10" s="1092">
        <f>'6. SCO'!D23</f>
        <v>0</v>
      </c>
      <c r="R10" s="1092">
        <f>'6. SCO'!E23</f>
        <v>0</v>
      </c>
      <c r="S10" s="1092">
        <f>'6. SCO'!F23</f>
        <v>0</v>
      </c>
      <c r="T10" s="1092">
        <f>'6. SCO'!G23</f>
        <v>0</v>
      </c>
      <c r="U10" s="1092">
        <f>'6. SCO'!H23</f>
        <v>0</v>
      </c>
      <c r="V10" s="1092">
        <f>'6. SCO'!I23</f>
        <v>0</v>
      </c>
      <c r="W10" s="1092">
        <f>'6. SCO'!J23</f>
        <v>0</v>
      </c>
      <c r="X10" s="1092">
        <f>'6. SCO'!K23</f>
        <v>0</v>
      </c>
      <c r="Y10" s="1092">
        <f>'6. SCO'!L23</f>
        <v>0</v>
      </c>
      <c r="Z10" s="1092">
        <f>'6. SCO'!M23</f>
        <v>0</v>
      </c>
      <c r="AA10" s="1092">
        <f>'6. SCO'!N23</f>
        <v>0</v>
      </c>
      <c r="AB10" s="1092">
        <f>'6. SCO'!O23</f>
        <v>0</v>
      </c>
      <c r="AC10" s="1092">
        <f>'6. SCO'!P23</f>
        <v>0</v>
      </c>
      <c r="AD10" s="1092">
        <f>'6. SCO'!Q23</f>
        <v>0</v>
      </c>
      <c r="AE10" s="1091">
        <f>'7. SCO-II'!C23</f>
        <v>0</v>
      </c>
      <c r="AF10" s="1091">
        <f>'7. SCO-II'!D23</f>
        <v>0</v>
      </c>
      <c r="AG10" s="1091">
        <f>'7. SCO-II'!E23</f>
        <v>0</v>
      </c>
      <c r="AH10" s="1091">
        <f>'7. SCO-II'!F23</f>
        <v>0</v>
      </c>
      <c r="AI10" s="1091">
        <f>'7. SCO-II'!G23</f>
        <v>0</v>
      </c>
      <c r="AJ10" s="1091">
        <f>'7. SCO-II'!H23</f>
        <v>0</v>
      </c>
      <c r="AK10" s="1091">
        <f>'7. SCO-II'!I23</f>
        <v>0</v>
      </c>
      <c r="AL10" s="1091">
        <f>'7. SCO-II'!J23</f>
        <v>0</v>
      </c>
      <c r="AM10" s="1091">
        <f>'7. SCO-II'!K23</f>
        <v>0</v>
      </c>
      <c r="AN10" s="1091">
        <f>'7. SCO-II'!L23</f>
        <v>0</v>
      </c>
      <c r="AO10" s="1091">
        <f>'7. SCO-II'!M23</f>
        <v>0</v>
      </c>
      <c r="AP10" s="1091">
        <f>'7. SCO-II'!N23</f>
        <v>0</v>
      </c>
      <c r="AQ10" s="1091">
        <f>'7. SCO-II'!O23</f>
        <v>0</v>
      </c>
      <c r="AR10" s="1091">
        <f>'7. SCO-II'!P23</f>
        <v>0</v>
      </c>
      <c r="AS10" s="1091">
        <f>'7. SCO-II'!Q23</f>
        <v>0</v>
      </c>
      <c r="AT10" s="1091">
        <f>'7. SCO-II'!R23</f>
        <v>0</v>
      </c>
      <c r="AU10" s="1091">
        <f>'8. RPS II RenEn'!C23</f>
        <v>0</v>
      </c>
      <c r="AV10" s="1091">
        <f>'8. RPS II RenEn'!D23</f>
        <v>0</v>
      </c>
      <c r="AW10" s="1091">
        <f>'8. RPS II RenEn'!E23</f>
        <v>0</v>
      </c>
      <c r="AX10" s="1091">
        <f>'8. RPS II RenEn'!F23</f>
        <v>0</v>
      </c>
      <c r="AY10" s="1091">
        <f>'8. RPS II RenEn'!G23</f>
        <v>0</v>
      </c>
      <c r="AZ10" s="1091">
        <f>'8. RPS II RenEn'!H23</f>
        <v>0</v>
      </c>
      <c r="BA10" s="1091">
        <f>'8. RPS II RenEn'!I23</f>
        <v>0</v>
      </c>
      <c r="BB10" s="1091">
        <f>'8. RPS II RenEn'!J23</f>
        <v>0</v>
      </c>
      <c r="BC10" s="1091">
        <f>'8. RPS II RenEn'!K23</f>
        <v>0</v>
      </c>
      <c r="BD10" s="1091">
        <f>'8. RPS II RenEn'!L23</f>
        <v>0</v>
      </c>
      <c r="BE10" s="1091">
        <f>'8. RPS II RenEn'!M23</f>
        <v>0</v>
      </c>
      <c r="BF10" s="1091">
        <f>'9. RPS II WasteEn'!C23</f>
        <v>0</v>
      </c>
      <c r="BG10" s="1091">
        <f>'9. RPS II WasteEn'!D23</f>
        <v>0</v>
      </c>
      <c r="BH10" s="1091">
        <f>'9. RPS II WasteEn'!E23</f>
        <v>0</v>
      </c>
      <c r="BI10" s="1091">
        <f>'9. RPS II WasteEn'!F23</f>
        <v>0</v>
      </c>
      <c r="BJ10" s="1091">
        <f>'9. RPS II WasteEn'!G23</f>
        <v>0</v>
      </c>
      <c r="BK10" s="1091">
        <f>'9. RPS II WasteEn'!H23</f>
        <v>0</v>
      </c>
      <c r="BL10" s="1091">
        <f>'9. RPS II WasteEn'!I23</f>
        <v>0</v>
      </c>
      <c r="BM10" s="1091">
        <f>'9. RPS II WasteEn'!J23</f>
        <v>0</v>
      </c>
      <c r="BN10" s="1091">
        <f>'9. RPS II WasteEn'!K23</f>
        <v>0</v>
      </c>
      <c r="BO10" s="1091">
        <f>'9. RPS II WasteEn'!L23</f>
        <v>0</v>
      </c>
      <c r="BP10" s="1091">
        <f>'9. RPS II WasteEn'!M23</f>
        <v>0</v>
      </c>
      <c r="BQ10" s="1091">
        <f>'10. APS'!C23</f>
        <v>0</v>
      </c>
      <c r="BR10" s="1091">
        <f>'10. APS'!D23</f>
        <v>0</v>
      </c>
      <c r="BS10" s="1091">
        <f>'10. APS'!E23</f>
        <v>0</v>
      </c>
      <c r="BT10" s="1091">
        <f>'10. APS'!F23</f>
        <v>0</v>
      </c>
      <c r="BU10" s="1091">
        <f>'10. APS'!G23</f>
        <v>0</v>
      </c>
      <c r="BV10" s="1091">
        <f>'10. APS'!H23</f>
        <v>0</v>
      </c>
      <c r="BW10" s="1091">
        <f>'10. APS'!I23</f>
        <v>0</v>
      </c>
      <c r="BX10" s="1091">
        <f>'10. APS'!J23</f>
        <v>0</v>
      </c>
      <c r="BY10" s="1091">
        <f>'10. APS'!K23</f>
        <v>0</v>
      </c>
      <c r="BZ10" s="1091">
        <f>'10. APS'!L23</f>
        <v>0</v>
      </c>
      <c r="CA10" s="1091">
        <f>'10. APS'!M23</f>
        <v>0</v>
      </c>
      <c r="CB10" s="1091">
        <f>'11. CES'!C23</f>
        <v>0</v>
      </c>
      <c r="CC10" s="1091">
        <f>'11. CES'!D23</f>
        <v>0</v>
      </c>
      <c r="CD10" s="1091">
        <f>'11. CES'!E23</f>
        <v>0</v>
      </c>
      <c r="CE10" s="1091">
        <f>'11. CES'!F23</f>
        <v>0</v>
      </c>
      <c r="CF10" s="1091">
        <f>'11. CES'!G23</f>
        <v>0</v>
      </c>
      <c r="CG10" s="1091">
        <f>'11. CES'!H23</f>
        <v>0</v>
      </c>
      <c r="CH10" s="1091">
        <f>'11. CES'!I23</f>
        <v>0</v>
      </c>
      <c r="CI10" s="1091">
        <f>'11. CES'!J23</f>
        <v>0</v>
      </c>
      <c r="CJ10" s="1091">
        <f>'11. CES'!K23</f>
        <v>0</v>
      </c>
      <c r="CK10" s="1091">
        <f>'11. CES'!L23</f>
        <v>0</v>
      </c>
      <c r="CL10" s="1091">
        <f>'11. CES'!M23</f>
        <v>0</v>
      </c>
      <c r="CM10" s="1091">
        <f>'11. CES'!N23</f>
        <v>0</v>
      </c>
      <c r="CN10" s="1091">
        <f>'11. CES'!O23</f>
        <v>0</v>
      </c>
      <c r="CO10" s="1091">
        <f>'11. CES'!P23</f>
        <v>0</v>
      </c>
      <c r="CP10" s="1091">
        <f>'11. CES'!Q23</f>
        <v>0</v>
      </c>
    </row>
  </sheetData>
  <phoneticPr fontId="19" type="noConversion"/>
  <pageMargins left="0.7" right="0.7" top="0.75" bottom="0.75" header="0.3" footer="0.3"/>
  <pageSetup orientation="portrait" r:id="rId1"/>
  <ignoredErrors>
    <ignoredError sqref="B2:C10 D2:O10 P2:AD10"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DC49"/>
  <sheetViews>
    <sheetView view="pageLayout" topLeftCell="C6" zoomScale="90" zoomScaleNormal="90" zoomScaleSheetLayoutView="80" zoomScalePageLayoutView="90" workbookViewId="0">
      <selection activeCell="N15" sqref="N15"/>
    </sheetView>
  </sheetViews>
  <sheetFormatPr defaultColWidth="8.88671875" defaultRowHeight="13.2" x14ac:dyDescent="0.25"/>
  <cols>
    <col min="1" max="1" width="3" bestFit="1" customWidth="1"/>
    <col min="2" max="5" width="10.44140625" customWidth="1"/>
    <col min="6" max="6" width="13.44140625" customWidth="1"/>
    <col min="7" max="7" width="12.5546875" bestFit="1" customWidth="1"/>
    <col min="8" max="8" width="11.44140625" customWidth="1"/>
    <col min="9" max="9" width="10.88671875" customWidth="1"/>
    <col min="10" max="10" width="11.88671875" customWidth="1"/>
    <col min="11" max="17" width="10.44140625" customWidth="1"/>
  </cols>
  <sheetData>
    <row r="1" spans="1:107" ht="18.75" customHeight="1" x14ac:dyDescent="0.25">
      <c r="B1" s="1234" t="str">
        <f>'2. Prelim'!B1:I1</f>
        <v>RPS/APS/CES/CPS 2019 Annual Compliance Workbook</v>
      </c>
      <c r="C1" s="1234"/>
      <c r="D1" s="1234"/>
      <c r="E1" s="1234"/>
      <c r="F1" s="1234"/>
      <c r="G1" s="1234"/>
      <c r="H1" s="1234"/>
      <c r="I1" s="1234"/>
      <c r="J1" s="1234"/>
      <c r="K1" s="1234"/>
      <c r="L1" s="1234"/>
      <c r="M1" s="1234"/>
      <c r="N1" s="1234"/>
      <c r="O1" s="1234"/>
      <c r="P1" s="1234"/>
      <c r="Q1" s="1234"/>
    </row>
    <row r="2" spans="1:107" ht="7.5" customHeight="1" thickBot="1" x14ac:dyDescent="0.35">
      <c r="A2" s="75"/>
      <c r="B2" s="21"/>
      <c r="C2" s="21"/>
      <c r="D2" s="21"/>
      <c r="E2" s="76"/>
      <c r="F2" s="21"/>
      <c r="G2" s="21"/>
      <c r="H2" s="21"/>
      <c r="I2" s="19"/>
      <c r="J2" s="19"/>
      <c r="K2" s="19"/>
      <c r="L2" s="19"/>
      <c r="M2" s="19"/>
      <c r="N2" s="19"/>
      <c r="O2" s="19"/>
      <c r="P2" s="19"/>
      <c r="Q2" s="19"/>
    </row>
    <row r="3" spans="1:107" s="42" customFormat="1" ht="15" customHeight="1" thickBot="1" x14ac:dyDescent="0.3">
      <c r="A3" s="55"/>
      <c r="B3" s="1175" t="s">
        <v>614</v>
      </c>
      <c r="C3" s="1176"/>
      <c r="D3" s="1176"/>
      <c r="E3" s="1176"/>
      <c r="F3" s="1176"/>
      <c r="G3" s="1176"/>
      <c r="H3" s="1176"/>
      <c r="I3" s="1176"/>
      <c r="J3" s="1176"/>
      <c r="K3" s="1176"/>
      <c r="L3" s="1176"/>
      <c r="M3" s="1176"/>
      <c r="N3" s="1176"/>
      <c r="O3" s="1176"/>
      <c r="P3" s="1176"/>
      <c r="Q3" s="1177"/>
    </row>
    <row r="4" spans="1:107" s="55" customFormat="1" ht="7.5" customHeight="1" thickBot="1" x14ac:dyDescent="0.3">
      <c r="B4" s="56" t="s">
        <v>177</v>
      </c>
      <c r="C4" s="56"/>
      <c r="D4" s="56"/>
      <c r="E4" s="56"/>
      <c r="F4" s="56"/>
      <c r="G4" s="56"/>
      <c r="H4" s="47"/>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c r="CV4" s="42"/>
      <c r="CW4" s="42"/>
      <c r="CX4" s="42"/>
      <c r="CY4" s="42"/>
      <c r="CZ4" s="42"/>
      <c r="DA4" s="42"/>
      <c r="DB4" s="42"/>
      <c r="DC4" s="42"/>
    </row>
    <row r="5" spans="1:107" ht="22.5" customHeight="1" thickBot="1" x14ac:dyDescent="0.35">
      <c r="A5" s="40"/>
      <c r="B5" s="1154">
        <f>'1. FilerInfo'!C17</f>
        <v>0</v>
      </c>
      <c r="C5" s="1235"/>
      <c r="D5" s="1235"/>
      <c r="E5" s="1235"/>
      <c r="F5" s="1235"/>
      <c r="G5" s="1235"/>
      <c r="H5" s="1235"/>
      <c r="I5" s="1235"/>
      <c r="J5" s="1235"/>
      <c r="K5" s="1235"/>
      <c r="L5" s="1235"/>
      <c r="M5" s="1235"/>
      <c r="N5" s="1235"/>
      <c r="O5" s="1235"/>
      <c r="P5" s="1235"/>
      <c r="Q5" s="1236"/>
    </row>
    <row r="6" spans="1:107" s="5" customFormat="1" ht="7.5" customHeight="1" x14ac:dyDescent="0.3">
      <c r="A6" s="40"/>
      <c r="B6" s="1157"/>
      <c r="C6" s="1157"/>
      <c r="D6" s="1157"/>
      <c r="E6" s="1157"/>
      <c r="F6" s="1157"/>
      <c r="G6" s="21"/>
      <c r="H6" s="21"/>
      <c r="I6" s="21"/>
      <c r="J6" s="21"/>
      <c r="K6" s="21"/>
      <c r="L6" s="21"/>
      <c r="M6" s="21"/>
      <c r="N6" s="21"/>
      <c r="O6" s="21"/>
      <c r="P6" s="21"/>
      <c r="Q6" s="21"/>
    </row>
    <row r="7" spans="1:107" s="5" customFormat="1" ht="15" customHeight="1" x14ac:dyDescent="0.3">
      <c r="A7" s="21"/>
      <c r="B7" s="1258" t="s">
        <v>520</v>
      </c>
      <c r="C7" s="1258"/>
      <c r="D7" s="1258"/>
      <c r="E7" s="1258"/>
      <c r="F7" s="1258"/>
      <c r="G7" s="1258"/>
      <c r="H7" s="1258"/>
      <c r="I7" s="1258"/>
      <c r="J7" s="1258"/>
      <c r="K7" s="1258"/>
      <c r="L7" s="1258"/>
      <c r="M7" s="1258"/>
      <c r="N7" s="1258"/>
      <c r="O7" s="1258"/>
      <c r="P7" s="1258"/>
      <c r="Q7" s="1258"/>
    </row>
    <row r="8" spans="1:107" s="5" customFormat="1" ht="7.5" customHeight="1" thickBot="1" x14ac:dyDescent="0.35">
      <c r="A8" s="21"/>
      <c r="B8" s="315"/>
      <c r="C8" s="315"/>
      <c r="D8" s="315"/>
      <c r="E8" s="315"/>
      <c r="F8" s="315"/>
      <c r="G8" s="315"/>
      <c r="H8" s="58"/>
      <c r="I8" s="21"/>
      <c r="J8" s="21"/>
      <c r="K8" s="21"/>
      <c r="L8" s="21"/>
      <c r="M8" s="21"/>
      <c r="N8" s="21"/>
      <c r="O8" s="21"/>
      <c r="P8" s="21"/>
      <c r="Q8" s="21"/>
    </row>
    <row r="9" spans="1:107" s="1" customFormat="1" ht="19.5" customHeight="1" thickBot="1" x14ac:dyDescent="0.3">
      <c r="A9" s="85"/>
      <c r="B9" s="1255" t="s">
        <v>282</v>
      </c>
      <c r="C9" s="1256"/>
      <c r="D9" s="1256"/>
      <c r="E9" s="1256"/>
      <c r="F9" s="1256"/>
      <c r="G9" s="1256"/>
      <c r="H9" s="1256"/>
      <c r="I9" s="1256"/>
      <c r="J9" s="1256"/>
      <c r="K9" s="1256"/>
      <c r="L9" s="1256"/>
      <c r="M9" s="1256"/>
      <c r="N9" s="1256"/>
      <c r="O9" s="1256"/>
      <c r="P9" s="1256"/>
      <c r="Q9" s="1257"/>
    </row>
    <row r="10" spans="1:107" ht="7.5" customHeight="1" thickBot="1" x14ac:dyDescent="0.3">
      <c r="A10" s="19"/>
      <c r="B10" s="19"/>
      <c r="C10" s="19"/>
      <c r="D10" s="19"/>
      <c r="E10" s="19"/>
      <c r="F10" s="19"/>
      <c r="G10" s="19"/>
      <c r="H10" s="282"/>
      <c r="I10" s="19"/>
      <c r="J10" s="19"/>
      <c r="K10" s="19"/>
      <c r="L10" s="19"/>
      <c r="M10" s="19"/>
      <c r="N10" s="19"/>
    </row>
    <row r="11" spans="1:107" s="22" customFormat="1" ht="9.75" customHeight="1" thickBot="1" x14ac:dyDescent="0.3">
      <c r="A11" s="283" t="s">
        <v>163</v>
      </c>
      <c r="B11" s="316" t="s">
        <v>164</v>
      </c>
      <c r="C11" s="317" t="s">
        <v>165</v>
      </c>
      <c r="D11" s="283" t="s">
        <v>166</v>
      </c>
      <c r="E11" s="318" t="s">
        <v>167</v>
      </c>
      <c r="F11" s="317" t="s">
        <v>181</v>
      </c>
      <c r="G11" s="318" t="s">
        <v>168</v>
      </c>
      <c r="H11" s="317" t="s">
        <v>169</v>
      </c>
      <c r="I11" s="318" t="s">
        <v>170</v>
      </c>
      <c r="J11" s="319" t="s">
        <v>171</v>
      </c>
      <c r="K11" s="319" t="s">
        <v>172</v>
      </c>
      <c r="L11" s="318" t="s">
        <v>173</v>
      </c>
      <c r="M11" s="320" t="s">
        <v>182</v>
      </c>
      <c r="N11" s="320" t="s">
        <v>183</v>
      </c>
      <c r="O11" s="320" t="s">
        <v>185</v>
      </c>
      <c r="P11" s="320" t="s">
        <v>90</v>
      </c>
      <c r="Q11" s="320" t="s">
        <v>91</v>
      </c>
    </row>
    <row r="12" spans="1:107" ht="17.25" customHeight="1" thickBot="1" x14ac:dyDescent="0.3">
      <c r="A12" s="573"/>
      <c r="B12" s="575"/>
      <c r="C12" s="575"/>
      <c r="D12" s="575"/>
      <c r="E12" s="575"/>
      <c r="F12" s="575"/>
      <c r="G12" s="575"/>
      <c r="H12" s="575"/>
      <c r="I12" s="575"/>
      <c r="J12" s="1259" t="s">
        <v>301</v>
      </c>
      <c r="K12" s="1260"/>
      <c r="L12" s="583">
        <v>1.0978E-2</v>
      </c>
      <c r="M12" s="583">
        <v>1.7458000000000001E-2</v>
      </c>
      <c r="N12" s="1272" t="s">
        <v>302</v>
      </c>
      <c r="O12" s="1273"/>
      <c r="P12" s="580">
        <v>0.1</v>
      </c>
      <c r="Q12" s="562"/>
    </row>
    <row r="13" spans="1:107" s="18" customFormat="1" ht="122.25" customHeight="1" thickBot="1" x14ac:dyDescent="0.3">
      <c r="A13" s="321"/>
      <c r="B13" s="291" t="s">
        <v>174</v>
      </c>
      <c r="C13" s="344" t="s">
        <v>528</v>
      </c>
      <c r="D13" s="323" t="s">
        <v>529</v>
      </c>
      <c r="E13" s="323" t="s">
        <v>530</v>
      </c>
      <c r="F13" s="571" t="s">
        <v>531</v>
      </c>
      <c r="G13" s="576" t="s">
        <v>532</v>
      </c>
      <c r="H13" s="577" t="s">
        <v>537</v>
      </c>
      <c r="I13" s="576" t="s">
        <v>538</v>
      </c>
      <c r="J13" s="358" t="s">
        <v>533</v>
      </c>
      <c r="K13" s="761" t="s">
        <v>148</v>
      </c>
      <c r="L13" s="762" t="s">
        <v>268</v>
      </c>
      <c r="M13" s="763" t="s">
        <v>269</v>
      </c>
      <c r="N13" s="590" t="s">
        <v>534</v>
      </c>
      <c r="O13" s="576" t="s">
        <v>535</v>
      </c>
      <c r="P13" s="325" t="s">
        <v>9</v>
      </c>
      <c r="Q13" s="481" t="s">
        <v>536</v>
      </c>
    </row>
    <row r="14" spans="1:107" s="6" customFormat="1" ht="9.75" customHeight="1" thickBot="1" x14ac:dyDescent="0.3">
      <c r="A14" s="326"/>
      <c r="B14" s="327"/>
      <c r="C14" s="687" t="s">
        <v>175</v>
      </c>
      <c r="D14" s="574" t="s">
        <v>175</v>
      </c>
      <c r="E14" s="288" t="s">
        <v>175</v>
      </c>
      <c r="F14" s="284" t="s">
        <v>175</v>
      </c>
      <c r="G14" s="287" t="s">
        <v>175</v>
      </c>
      <c r="H14" s="289" t="s">
        <v>175</v>
      </c>
      <c r="I14" s="688" t="s">
        <v>175</v>
      </c>
      <c r="J14" s="284" t="s">
        <v>175</v>
      </c>
      <c r="K14" s="688" t="s">
        <v>175</v>
      </c>
      <c r="L14" s="288" t="s">
        <v>175</v>
      </c>
      <c r="M14" s="285" t="s">
        <v>175</v>
      </c>
      <c r="N14" s="288" t="s">
        <v>175</v>
      </c>
      <c r="O14" s="285" t="s">
        <v>175</v>
      </c>
      <c r="P14" s="285" t="s">
        <v>175</v>
      </c>
      <c r="Q14" s="288" t="s">
        <v>175</v>
      </c>
    </row>
    <row r="15" spans="1:107" s="14" customFormat="1" ht="15.75" customHeight="1" x14ac:dyDescent="0.25">
      <c r="A15" s="7">
        <v>1</v>
      </c>
      <c r="B15" s="136">
        <f>'2. Prelim'!B24</f>
        <v>0</v>
      </c>
      <c r="C15" s="28">
        <f>'2. Prelim'!C24</f>
        <v>0</v>
      </c>
      <c r="D15" s="131">
        <f>'2i. SCO Exempt'!F29</f>
        <v>0</v>
      </c>
      <c r="E15" s="65">
        <f>'2i. SCO Exempt'!G29</f>
        <v>0</v>
      </c>
      <c r="F15" s="35"/>
      <c r="G15" s="118"/>
      <c r="H15" s="35"/>
      <c r="I15" s="66"/>
      <c r="J15" s="556">
        <f>MAX(N15-SUM(F15:I15),0)</f>
        <v>0</v>
      </c>
      <c r="K15" s="328">
        <f>SUM(F15:J15)</f>
        <v>0</v>
      </c>
      <c r="L15" s="601">
        <f>ROUNDUP((L$12*D15),0)</f>
        <v>0</v>
      </c>
      <c r="M15" s="601">
        <f>ROUNDUP((M$12*E15),0)</f>
        <v>0</v>
      </c>
      <c r="N15" s="347">
        <f>L15+M15</f>
        <v>0</v>
      </c>
      <c r="O15" s="448"/>
      <c r="P15" s="451"/>
      <c r="Q15" s="454"/>
    </row>
    <row r="16" spans="1:107" s="14" customFormat="1" ht="15.75" customHeight="1" x14ac:dyDescent="0.25">
      <c r="A16" s="8">
        <v>2</v>
      </c>
      <c r="B16" s="137">
        <f>'2. Prelim'!B25</f>
        <v>0</v>
      </c>
      <c r="C16" s="28">
        <f>'2. Prelim'!C25</f>
        <v>0</v>
      </c>
      <c r="D16" s="128">
        <f>'2i. SCO Exempt'!F30</f>
        <v>0</v>
      </c>
      <c r="E16" s="129">
        <f>'2i. SCO Exempt'!G30</f>
        <v>0</v>
      </c>
      <c r="F16" s="25"/>
      <c r="G16" s="119"/>
      <c r="H16" s="25"/>
      <c r="I16" s="26"/>
      <c r="J16" s="557">
        <f t="shared" ref="J16:J22" si="0">MAX(N16-SUM(F16:I16),0)</f>
        <v>0</v>
      </c>
      <c r="K16" s="329">
        <f t="shared" ref="K16:K22" si="1">SUM(F16:J16)</f>
        <v>0</v>
      </c>
      <c r="L16" s="474">
        <f t="shared" ref="L16:L22" si="2">ROUNDUP((L$12*D16),0)</f>
        <v>0</v>
      </c>
      <c r="M16" s="474">
        <f t="shared" ref="M16:M22" si="3">ROUNDUP((M$12*E16),0)</f>
        <v>0</v>
      </c>
      <c r="N16" s="348">
        <f t="shared" ref="N16:N22" si="4">L16+M16</f>
        <v>0</v>
      </c>
      <c r="O16" s="449"/>
      <c r="P16" s="452"/>
      <c r="Q16" s="455"/>
    </row>
    <row r="17" spans="1:17" s="14" customFormat="1" ht="15.75" customHeight="1" x14ac:dyDescent="0.25">
      <c r="A17" s="8">
        <v>3</v>
      </c>
      <c r="B17" s="137">
        <f>'2. Prelim'!B26</f>
        <v>0</v>
      </c>
      <c r="C17" s="28">
        <f>'2. Prelim'!C26</f>
        <v>0</v>
      </c>
      <c r="D17" s="128">
        <f>'2i. SCO Exempt'!F31</f>
        <v>0</v>
      </c>
      <c r="E17" s="129">
        <f>'2i. SCO Exempt'!G31</f>
        <v>0</v>
      </c>
      <c r="F17" s="25"/>
      <c r="G17" s="119"/>
      <c r="H17" s="25"/>
      <c r="I17" s="26"/>
      <c r="J17" s="557">
        <f t="shared" si="0"/>
        <v>0</v>
      </c>
      <c r="K17" s="329">
        <f t="shared" si="1"/>
        <v>0</v>
      </c>
      <c r="L17" s="474">
        <f t="shared" si="2"/>
        <v>0</v>
      </c>
      <c r="M17" s="474">
        <f t="shared" si="3"/>
        <v>0</v>
      </c>
      <c r="N17" s="348">
        <f t="shared" si="4"/>
        <v>0</v>
      </c>
      <c r="O17" s="449"/>
      <c r="P17" s="452"/>
      <c r="Q17" s="455"/>
    </row>
    <row r="18" spans="1:17" s="14" customFormat="1" ht="15.75" customHeight="1" x14ac:dyDescent="0.25">
      <c r="A18" s="8">
        <v>4</v>
      </c>
      <c r="B18" s="137">
        <f>'2. Prelim'!B27</f>
        <v>0</v>
      </c>
      <c r="C18" s="28">
        <f>'2. Prelim'!C27</f>
        <v>0</v>
      </c>
      <c r="D18" s="128">
        <f>'2i. SCO Exempt'!F32</f>
        <v>0</v>
      </c>
      <c r="E18" s="129">
        <f>'2i. SCO Exempt'!G32</f>
        <v>0</v>
      </c>
      <c r="F18" s="25"/>
      <c r="G18" s="119"/>
      <c r="H18" s="25"/>
      <c r="I18" s="26"/>
      <c r="J18" s="557">
        <f t="shared" si="0"/>
        <v>0</v>
      </c>
      <c r="K18" s="329">
        <f t="shared" si="1"/>
        <v>0</v>
      </c>
      <c r="L18" s="474">
        <f t="shared" si="2"/>
        <v>0</v>
      </c>
      <c r="M18" s="474">
        <f t="shared" si="3"/>
        <v>0</v>
      </c>
      <c r="N18" s="348">
        <f t="shared" si="4"/>
        <v>0</v>
      </c>
      <c r="O18" s="449"/>
      <c r="P18" s="452"/>
      <c r="Q18" s="455"/>
    </row>
    <row r="19" spans="1:17" s="14" customFormat="1" ht="15.75" customHeight="1" x14ac:dyDescent="0.25">
      <c r="A19" s="8">
        <v>5</v>
      </c>
      <c r="B19" s="137">
        <f>'2. Prelim'!B28</f>
        <v>0</v>
      </c>
      <c r="C19" s="28">
        <f>'2. Prelim'!C28</f>
        <v>0</v>
      </c>
      <c r="D19" s="128">
        <f>'2i. SCO Exempt'!F33</f>
        <v>0</v>
      </c>
      <c r="E19" s="129">
        <f>'2i. SCO Exempt'!G33</f>
        <v>0</v>
      </c>
      <c r="F19" s="25"/>
      <c r="G19" s="119"/>
      <c r="H19" s="25"/>
      <c r="I19" s="26"/>
      <c r="J19" s="557">
        <f t="shared" si="0"/>
        <v>0</v>
      </c>
      <c r="K19" s="329">
        <f t="shared" si="1"/>
        <v>0</v>
      </c>
      <c r="L19" s="474">
        <f t="shared" si="2"/>
        <v>0</v>
      </c>
      <c r="M19" s="474">
        <f t="shared" si="3"/>
        <v>0</v>
      </c>
      <c r="N19" s="348">
        <f t="shared" si="4"/>
        <v>0</v>
      </c>
      <c r="O19" s="449"/>
      <c r="P19" s="452"/>
      <c r="Q19" s="455"/>
    </row>
    <row r="20" spans="1:17" s="14" customFormat="1" ht="15.75" customHeight="1" x14ac:dyDescent="0.25">
      <c r="A20" s="8">
        <v>6</v>
      </c>
      <c r="B20" s="137">
        <f>'2. Prelim'!B29</f>
        <v>0</v>
      </c>
      <c r="C20" s="28">
        <f>'2. Prelim'!C29</f>
        <v>0</v>
      </c>
      <c r="D20" s="128">
        <f>'2i. SCO Exempt'!F34</f>
        <v>0</v>
      </c>
      <c r="E20" s="129">
        <f>'2i. SCO Exempt'!G34</f>
        <v>0</v>
      </c>
      <c r="F20" s="25"/>
      <c r="G20" s="119"/>
      <c r="H20" s="25"/>
      <c r="I20" s="26"/>
      <c r="J20" s="557">
        <f t="shared" si="0"/>
        <v>0</v>
      </c>
      <c r="K20" s="329">
        <f t="shared" si="1"/>
        <v>0</v>
      </c>
      <c r="L20" s="474">
        <f t="shared" si="2"/>
        <v>0</v>
      </c>
      <c r="M20" s="474">
        <f t="shared" si="3"/>
        <v>0</v>
      </c>
      <c r="N20" s="348">
        <f t="shared" si="4"/>
        <v>0</v>
      </c>
      <c r="O20" s="449"/>
      <c r="P20" s="452"/>
      <c r="Q20" s="455"/>
    </row>
    <row r="21" spans="1:17" s="14" customFormat="1" ht="15.75" customHeight="1" x14ac:dyDescent="0.25">
      <c r="A21" s="8">
        <v>7</v>
      </c>
      <c r="B21" s="137">
        <f>'2. Prelim'!B30</f>
        <v>0</v>
      </c>
      <c r="C21" s="28">
        <f>'2. Prelim'!C30</f>
        <v>0</v>
      </c>
      <c r="D21" s="128">
        <f>'2i. SCO Exempt'!F35</f>
        <v>0</v>
      </c>
      <c r="E21" s="129">
        <f>'2i. SCO Exempt'!G35</f>
        <v>0</v>
      </c>
      <c r="F21" s="25"/>
      <c r="G21" s="119"/>
      <c r="H21" s="25"/>
      <c r="I21" s="26"/>
      <c r="J21" s="557">
        <f t="shared" si="0"/>
        <v>0</v>
      </c>
      <c r="K21" s="329">
        <f t="shared" si="1"/>
        <v>0</v>
      </c>
      <c r="L21" s="474">
        <f t="shared" si="2"/>
        <v>0</v>
      </c>
      <c r="M21" s="474">
        <f t="shared" si="3"/>
        <v>0</v>
      </c>
      <c r="N21" s="348">
        <f t="shared" si="4"/>
        <v>0</v>
      </c>
      <c r="O21" s="449"/>
      <c r="P21" s="452"/>
      <c r="Q21" s="455"/>
    </row>
    <row r="22" spans="1:17" s="14" customFormat="1" ht="15.75" customHeight="1" thickBot="1" x14ac:dyDescent="0.3">
      <c r="A22" s="8">
        <v>8</v>
      </c>
      <c r="B22" s="138">
        <f>'2. Prelim'!B31</f>
        <v>0</v>
      </c>
      <c r="C22" s="133">
        <f>'2. Prelim'!C31</f>
        <v>0</v>
      </c>
      <c r="D22" s="132">
        <f>'2i. SCO Exempt'!F36</f>
        <v>0</v>
      </c>
      <c r="E22" s="130">
        <f>'2i. SCO Exempt'!G36</f>
        <v>0</v>
      </c>
      <c r="F22" s="70"/>
      <c r="G22" s="120"/>
      <c r="H22" s="70"/>
      <c r="I22" s="71"/>
      <c r="J22" s="558">
        <f t="shared" si="0"/>
        <v>0</v>
      </c>
      <c r="K22" s="330">
        <f t="shared" si="1"/>
        <v>0</v>
      </c>
      <c r="L22" s="476">
        <f t="shared" si="2"/>
        <v>0</v>
      </c>
      <c r="M22" s="476">
        <f t="shared" si="3"/>
        <v>0</v>
      </c>
      <c r="N22" s="350">
        <f t="shared" si="4"/>
        <v>0</v>
      </c>
      <c r="O22" s="450"/>
      <c r="P22" s="453"/>
      <c r="Q22" s="456"/>
    </row>
    <row r="23" spans="1:17" s="14" customFormat="1" ht="21" customHeight="1" thickBot="1" x14ac:dyDescent="0.3">
      <c r="A23" s="60"/>
      <c r="B23" s="309" t="s">
        <v>176</v>
      </c>
      <c r="C23" s="332">
        <f>'2. Prelim'!C32</f>
        <v>0</v>
      </c>
      <c r="D23" s="332">
        <f>'2i. SCO Exempt'!F37</f>
        <v>0</v>
      </c>
      <c r="E23" s="331">
        <f>'2i. SCO Exempt'!G37</f>
        <v>0</v>
      </c>
      <c r="F23" s="331">
        <f>SUM(F15:F22)</f>
        <v>0</v>
      </c>
      <c r="G23" s="331">
        <f>SUM(G15:G22)</f>
        <v>0</v>
      </c>
      <c r="H23" s="331">
        <f>SUM(H15:H22)</f>
        <v>0</v>
      </c>
      <c r="I23" s="331">
        <f>SUM(I15:I22)</f>
        <v>0</v>
      </c>
      <c r="J23" s="331">
        <f>ROUND(SUM(J15:J22),0)</f>
        <v>0</v>
      </c>
      <c r="K23" s="331">
        <f>ROUND(SUM(K15:K22),0)</f>
        <v>0</v>
      </c>
      <c r="L23" s="332">
        <f>SUM(L15:L22)</f>
        <v>0</v>
      </c>
      <c r="M23" s="332">
        <f>SUM(M15:M22)</f>
        <v>0</v>
      </c>
      <c r="N23" s="332">
        <f>SUM(N15:N22)</f>
        <v>0</v>
      </c>
      <c r="O23" s="307">
        <f>IF(K23&gt;N23,K23-N23,0)</f>
        <v>0</v>
      </c>
      <c r="P23" s="305">
        <f>ROUNDDOWN($P$12*N23,0)</f>
        <v>0</v>
      </c>
      <c r="Q23" s="475">
        <f>MIN(O23,P23)</f>
        <v>0</v>
      </c>
    </row>
    <row r="24" spans="1:17" s="14" customFormat="1" x14ac:dyDescent="0.25">
      <c r="A24" s="60"/>
      <c r="B24" s="309"/>
      <c r="C24" s="83"/>
      <c r="D24" s="83"/>
      <c r="E24" s="83"/>
      <c r="F24" s="333">
        <f>'2. Prelim'!E43</f>
        <v>0</v>
      </c>
      <c r="G24" s="310">
        <f>'4. Errant'!H14</f>
        <v>0</v>
      </c>
      <c r="H24" s="83"/>
      <c r="I24" s="83"/>
      <c r="J24" s="83"/>
      <c r="K24" s="83"/>
      <c r="L24" s="83"/>
      <c r="M24" s="83"/>
      <c r="N24" s="334"/>
      <c r="O24" s="334"/>
      <c r="P24" s="334"/>
      <c r="Q24" s="334"/>
    </row>
    <row r="25" spans="1:17" s="14" customFormat="1" x14ac:dyDescent="0.25">
      <c r="A25" s="60"/>
      <c r="B25" s="309"/>
      <c r="C25" s="83"/>
      <c r="D25" s="19"/>
      <c r="E25" s="19"/>
      <c r="F25" s="335" t="s">
        <v>78</v>
      </c>
      <c r="G25" s="336" t="s">
        <v>96</v>
      </c>
      <c r="H25" s="83"/>
      <c r="I25" s="83"/>
      <c r="J25" s="83"/>
      <c r="K25" s="83"/>
      <c r="L25" s="83"/>
      <c r="M25" s="83"/>
      <c r="N25" s="29"/>
      <c r="O25" s="29"/>
      <c r="P25" s="29"/>
      <c r="Q25" s="29"/>
    </row>
    <row r="26" spans="1:17" ht="6.75" customHeight="1" thickBot="1" x14ac:dyDescent="0.3">
      <c r="A26" s="78"/>
      <c r="B26" s="19"/>
      <c r="C26" s="19"/>
      <c r="D26" s="337"/>
      <c r="E26" s="338"/>
      <c r="F26" s="19"/>
      <c r="G26" s="19"/>
      <c r="H26" s="19"/>
      <c r="I26" s="19"/>
      <c r="J26" s="90"/>
      <c r="K26" s="19"/>
      <c r="L26" s="19"/>
      <c r="M26" s="19"/>
      <c r="N26" s="19"/>
      <c r="O26" s="19"/>
      <c r="P26" s="19"/>
      <c r="Q26" s="19"/>
    </row>
    <row r="27" spans="1:17" ht="13.8" thickBot="1" x14ac:dyDescent="0.3">
      <c r="A27" s="339"/>
      <c r="B27" s="10"/>
      <c r="C27" t="s">
        <v>199</v>
      </c>
      <c r="E27" s="19"/>
      <c r="F27" s="19"/>
      <c r="G27" s="19"/>
      <c r="H27" s="19"/>
      <c r="I27" s="19"/>
      <c r="J27" s="19"/>
      <c r="K27" s="19"/>
      <c r="L27" s="19"/>
      <c r="M27" s="19"/>
      <c r="N27" s="19"/>
      <c r="O27" s="19"/>
      <c r="P27" s="19"/>
      <c r="Q27" s="19"/>
    </row>
    <row r="28" spans="1:17" s="3" customFormat="1" ht="5.25" customHeight="1" thickBot="1" x14ac:dyDescent="0.25">
      <c r="A28" s="77"/>
      <c r="B28" s="1264"/>
      <c r="C28" s="1265"/>
      <c r="D28" s="1265"/>
      <c r="E28" s="77"/>
      <c r="F28" s="77"/>
      <c r="G28" s="77"/>
      <c r="H28" s="77"/>
      <c r="I28" s="77"/>
      <c r="J28" s="77"/>
      <c r="K28" s="77"/>
      <c r="L28" s="77"/>
      <c r="M28" s="77"/>
      <c r="N28" s="77"/>
      <c r="O28" s="77"/>
      <c r="P28" s="77"/>
      <c r="Q28" s="77"/>
    </row>
    <row r="29" spans="1:17" s="9" customFormat="1" ht="13.35" customHeight="1" thickBot="1" x14ac:dyDescent="0.3">
      <c r="B29" s="311"/>
      <c r="C29" s="18" t="s">
        <v>68</v>
      </c>
      <c r="E29" s="80"/>
      <c r="F29" s="80"/>
      <c r="G29" s="80"/>
      <c r="H29" s="80"/>
      <c r="I29" s="80"/>
      <c r="J29" s="80"/>
      <c r="K29" s="80"/>
      <c r="L29" s="80"/>
      <c r="M29" s="80"/>
      <c r="N29" s="80"/>
      <c r="O29" s="80"/>
      <c r="P29" s="80"/>
      <c r="Q29" s="80"/>
    </row>
    <row r="30" spans="1:17" ht="6.75" customHeight="1" thickBot="1" x14ac:dyDescent="0.3">
      <c r="A30" s="19"/>
      <c r="B30" s="19"/>
      <c r="C30" s="19"/>
      <c r="D30" s="19"/>
      <c r="E30" s="19"/>
      <c r="F30" s="19"/>
      <c r="G30" s="19"/>
      <c r="H30" s="19"/>
      <c r="I30" s="19"/>
      <c r="J30" s="19"/>
      <c r="K30" s="19"/>
      <c r="L30" s="19"/>
      <c r="M30" s="19"/>
      <c r="N30" s="19"/>
      <c r="O30" s="19"/>
      <c r="P30" s="19"/>
      <c r="Q30" s="19"/>
    </row>
    <row r="31" spans="1:17" ht="13.8" thickBot="1" x14ac:dyDescent="0.3">
      <c r="B31" s="11"/>
      <c r="C31" s="18" t="s">
        <v>66</v>
      </c>
      <c r="E31" s="19"/>
      <c r="F31" s="19"/>
      <c r="G31" s="19"/>
      <c r="H31" s="19"/>
      <c r="I31" s="19"/>
      <c r="J31" s="19"/>
      <c r="K31" s="19"/>
      <c r="L31" s="19"/>
      <c r="M31" s="19"/>
      <c r="N31" s="19"/>
      <c r="O31" s="19"/>
      <c r="P31" s="19"/>
      <c r="Q31" s="19"/>
    </row>
    <row r="32" spans="1:17" ht="6.75" customHeight="1" x14ac:dyDescent="0.25">
      <c r="A32" s="19"/>
      <c r="B32" s="19"/>
      <c r="C32" s="19"/>
      <c r="D32" s="19"/>
      <c r="E32" s="19"/>
      <c r="F32" s="19"/>
      <c r="G32" s="19"/>
      <c r="H32" s="19"/>
      <c r="I32" s="19"/>
      <c r="J32" s="19"/>
      <c r="K32" s="19"/>
      <c r="L32" s="19"/>
      <c r="M32" s="19"/>
      <c r="N32" s="19"/>
      <c r="O32" s="19"/>
      <c r="P32" s="19"/>
      <c r="Q32" s="19"/>
    </row>
    <row r="33" spans="1:17" x14ac:dyDescent="0.25">
      <c r="A33" s="19"/>
      <c r="B33" s="79" t="s">
        <v>210</v>
      </c>
      <c r="C33" s="19"/>
      <c r="D33" s="19"/>
      <c r="E33" s="19"/>
      <c r="F33" s="19"/>
      <c r="G33" s="19"/>
      <c r="H33" s="19"/>
      <c r="I33" s="19"/>
      <c r="J33" s="19"/>
      <c r="K33" s="19"/>
      <c r="L33" s="19"/>
      <c r="M33" s="19"/>
      <c r="N33" s="19"/>
      <c r="O33" s="19"/>
      <c r="P33" s="19"/>
      <c r="Q33" s="19"/>
    </row>
    <row r="34" spans="1:17" x14ac:dyDescent="0.25">
      <c r="A34" s="19"/>
      <c r="B34" s="79" t="s">
        <v>12</v>
      </c>
      <c r="C34" s="19"/>
      <c r="D34" s="19"/>
      <c r="E34" s="19"/>
      <c r="F34" s="19"/>
      <c r="G34" s="19"/>
      <c r="H34" s="19"/>
      <c r="I34" s="19"/>
      <c r="J34" s="19"/>
      <c r="K34" s="19"/>
      <c r="L34" s="19"/>
      <c r="M34" s="19"/>
      <c r="N34" s="19"/>
      <c r="O34" s="19"/>
      <c r="P34" s="19"/>
      <c r="Q34" s="19"/>
    </row>
    <row r="35" spans="1:17" ht="6.75" customHeight="1" x14ac:dyDescent="0.25">
      <c r="A35" s="19"/>
      <c r="B35" s="1254" t="s">
        <v>94</v>
      </c>
      <c r="C35" s="1254"/>
      <c r="D35" s="1254"/>
      <c r="E35" s="1254"/>
      <c r="F35" s="1254"/>
      <c r="G35" s="1254"/>
      <c r="H35" s="1254"/>
      <c r="I35" s="1254"/>
      <c r="J35" s="1254"/>
      <c r="K35" s="1254"/>
      <c r="L35" s="1254"/>
      <c r="M35" s="1254"/>
      <c r="N35" s="19"/>
      <c r="O35" s="19"/>
      <c r="P35" s="19"/>
      <c r="Q35" s="19"/>
    </row>
    <row r="36" spans="1:17" ht="12.75" customHeight="1" x14ac:dyDescent="0.25">
      <c r="A36" s="19"/>
      <c r="B36" s="1254"/>
      <c r="C36" s="1254"/>
      <c r="D36" s="1254"/>
      <c r="E36" s="1254"/>
      <c r="F36" s="1254"/>
      <c r="G36" s="1254"/>
      <c r="H36" s="1254"/>
      <c r="I36" s="1254"/>
      <c r="J36" s="1254"/>
      <c r="K36" s="1254"/>
      <c r="L36" s="1254"/>
      <c r="M36" s="1254"/>
      <c r="N36" s="19"/>
      <c r="O36" s="19"/>
      <c r="P36" s="19"/>
      <c r="Q36" s="19"/>
    </row>
    <row r="37" spans="1:17" ht="14.25" customHeight="1" x14ac:dyDescent="0.25">
      <c r="A37" s="19"/>
      <c r="B37" s="340" t="s">
        <v>64</v>
      </c>
      <c r="C37" s="341"/>
      <c r="D37" s="341"/>
      <c r="E37" s="341"/>
      <c r="F37" s="341"/>
      <c r="G37" s="341"/>
      <c r="H37" s="341"/>
      <c r="I37" s="341"/>
      <c r="J37" s="341"/>
      <c r="K37" s="341"/>
      <c r="L37" s="341"/>
      <c r="M37" s="341"/>
      <c r="N37" s="19"/>
      <c r="O37" s="19"/>
      <c r="P37" s="19"/>
      <c r="Q37" s="19"/>
    </row>
    <row r="38" spans="1:17" s="37" customFormat="1" ht="12.75" customHeight="1" x14ac:dyDescent="0.25">
      <c r="A38" s="272"/>
      <c r="B38" s="340" t="s">
        <v>95</v>
      </c>
      <c r="C38" s="341"/>
      <c r="D38" s="341"/>
      <c r="E38" s="341"/>
      <c r="F38" s="341"/>
      <c r="G38" s="341"/>
      <c r="H38" s="341"/>
      <c r="I38" s="341"/>
      <c r="J38" s="341"/>
      <c r="K38" s="341"/>
      <c r="L38" s="341"/>
      <c r="M38" s="341"/>
      <c r="N38" s="272"/>
      <c r="O38" s="272"/>
      <c r="P38" s="272"/>
      <c r="Q38" s="272"/>
    </row>
    <row r="39" spans="1:17" x14ac:dyDescent="0.25">
      <c r="A39" s="314"/>
      <c r="B39" s="314"/>
      <c r="C39" s="314"/>
      <c r="D39" s="314"/>
      <c r="E39" s="314"/>
      <c r="F39" s="314"/>
      <c r="G39" s="314"/>
      <c r="H39" s="314"/>
      <c r="I39" s="314"/>
      <c r="J39" s="314"/>
      <c r="K39" s="314"/>
      <c r="L39" s="314"/>
      <c r="M39" s="314"/>
      <c r="N39" s="314"/>
      <c r="O39" s="314"/>
      <c r="P39" s="314"/>
      <c r="Q39" s="314"/>
    </row>
    <row r="40" spans="1:17" x14ac:dyDescent="0.25">
      <c r="A40" s="19"/>
      <c r="B40" s="19"/>
      <c r="C40" s="19"/>
      <c r="D40" s="19"/>
      <c r="E40" s="19"/>
      <c r="F40" s="19"/>
      <c r="G40" s="19"/>
      <c r="H40" s="19"/>
      <c r="I40" s="19"/>
      <c r="J40" s="19"/>
      <c r="K40" s="19"/>
      <c r="L40" s="19"/>
      <c r="M40" s="19"/>
      <c r="N40" s="19"/>
      <c r="O40" s="19"/>
      <c r="P40" s="19"/>
      <c r="Q40" s="19"/>
    </row>
    <row r="41" spans="1:17" x14ac:dyDescent="0.25">
      <c r="A41" s="19"/>
      <c r="B41" s="19"/>
      <c r="C41" s="19"/>
      <c r="D41" s="19"/>
      <c r="E41" s="19"/>
      <c r="F41" s="19"/>
      <c r="G41" s="19"/>
      <c r="H41" s="19"/>
      <c r="I41" s="19"/>
      <c r="J41" s="19"/>
      <c r="K41" s="19"/>
      <c r="L41" s="19"/>
      <c r="M41" s="19"/>
      <c r="N41" s="19"/>
      <c r="O41" s="19"/>
      <c r="P41" s="19"/>
      <c r="Q41" s="19"/>
    </row>
    <row r="42" spans="1:17" x14ac:dyDescent="0.25">
      <c r="A42" s="19"/>
      <c r="B42" s="19"/>
      <c r="C42" s="19"/>
      <c r="D42" s="19"/>
      <c r="E42" s="19"/>
      <c r="F42" s="19"/>
      <c r="G42" s="19"/>
      <c r="H42" s="19"/>
      <c r="I42" s="19"/>
      <c r="J42" s="19"/>
      <c r="K42" s="19"/>
      <c r="L42" s="19"/>
      <c r="M42" s="19"/>
      <c r="N42" s="19"/>
      <c r="O42" s="19"/>
      <c r="P42" s="19"/>
      <c r="Q42" s="19"/>
    </row>
    <row r="43" spans="1:17" ht="15.6" x14ac:dyDescent="0.3">
      <c r="A43" s="19"/>
      <c r="B43" s="84"/>
      <c r="C43" s="19"/>
      <c r="D43" s="19"/>
      <c r="E43" s="19"/>
      <c r="F43" s="19"/>
      <c r="G43" s="19"/>
      <c r="H43" s="19"/>
      <c r="I43" s="19"/>
      <c r="J43" s="19"/>
      <c r="K43" s="19"/>
      <c r="L43" s="19"/>
      <c r="M43" s="19"/>
      <c r="N43" s="19"/>
      <c r="O43" s="19"/>
      <c r="P43" s="19"/>
      <c r="Q43" s="19"/>
    </row>
    <row r="44" spans="1:17" x14ac:dyDescent="0.25">
      <c r="A44" s="19"/>
      <c r="B44" s="19"/>
      <c r="C44" s="19"/>
      <c r="D44" s="19"/>
      <c r="E44" s="19"/>
      <c r="F44" s="19"/>
      <c r="G44" s="19"/>
      <c r="H44" s="19"/>
      <c r="I44" s="19"/>
      <c r="J44" s="19"/>
      <c r="K44" s="19"/>
      <c r="L44" s="19"/>
      <c r="M44" s="19"/>
      <c r="N44" s="19"/>
      <c r="O44" s="19"/>
      <c r="P44" s="19"/>
      <c r="Q44" s="19"/>
    </row>
    <row r="45" spans="1:17" x14ac:dyDescent="0.25">
      <c r="A45" s="19"/>
      <c r="B45" s="19"/>
      <c r="C45" s="19"/>
      <c r="D45" s="19"/>
      <c r="E45" s="19"/>
      <c r="F45" s="19"/>
      <c r="G45" s="19"/>
      <c r="H45" s="19"/>
      <c r="I45" s="19"/>
      <c r="J45" s="19"/>
      <c r="K45" s="19"/>
      <c r="L45" s="19"/>
      <c r="M45" s="19"/>
      <c r="N45" s="19"/>
      <c r="O45" s="19"/>
      <c r="P45" s="19"/>
      <c r="Q45" s="19"/>
    </row>
    <row r="46" spans="1:17" x14ac:dyDescent="0.25">
      <c r="A46" s="19"/>
      <c r="B46" s="19"/>
      <c r="C46" s="19"/>
      <c r="D46" s="19"/>
      <c r="E46" s="19"/>
      <c r="F46" s="19"/>
      <c r="G46" s="19"/>
      <c r="H46" s="19"/>
      <c r="I46" s="19"/>
      <c r="J46" s="19"/>
      <c r="K46" s="19"/>
      <c r="L46" s="19"/>
      <c r="M46" s="19"/>
      <c r="N46" s="19"/>
      <c r="O46" s="19"/>
      <c r="P46" s="19"/>
      <c r="Q46" s="19"/>
    </row>
    <row r="47" spans="1:17" x14ac:dyDescent="0.25">
      <c r="A47" s="19"/>
      <c r="B47" s="19"/>
      <c r="C47" s="19"/>
      <c r="D47" s="19"/>
      <c r="E47" s="19"/>
      <c r="F47" s="19"/>
      <c r="G47" s="19"/>
      <c r="H47" s="19"/>
      <c r="I47" s="19"/>
      <c r="J47" s="19"/>
      <c r="K47" s="19"/>
      <c r="L47" s="19"/>
      <c r="M47" s="19"/>
      <c r="N47" s="19"/>
    </row>
    <row r="48" spans="1:17" x14ac:dyDescent="0.25">
      <c r="A48" s="19"/>
      <c r="B48" s="19"/>
      <c r="C48" s="19"/>
      <c r="D48" s="19"/>
      <c r="E48" s="19"/>
      <c r="F48" s="19"/>
      <c r="G48" s="19"/>
      <c r="H48" s="19"/>
      <c r="I48" s="19"/>
      <c r="J48" s="19"/>
      <c r="K48" s="19"/>
      <c r="L48" s="19"/>
      <c r="M48" s="19"/>
      <c r="N48" s="19"/>
    </row>
    <row r="49" spans="1:14" x14ac:dyDescent="0.25">
      <c r="A49" s="19"/>
      <c r="B49" s="19"/>
      <c r="C49" s="19"/>
      <c r="D49" s="19"/>
      <c r="E49" s="19"/>
      <c r="F49" s="19"/>
      <c r="G49" s="19"/>
      <c r="H49" s="19"/>
      <c r="I49" s="19"/>
      <c r="J49" s="19"/>
      <c r="K49" s="19"/>
      <c r="L49" s="19"/>
      <c r="M49" s="19"/>
      <c r="N49" s="19"/>
    </row>
  </sheetData>
  <protectedRanges>
    <protectedRange sqref="H15:I15 F16:I22" name="Range1"/>
  </protectedRanges>
  <mergeCells count="10">
    <mergeCell ref="B1:Q1"/>
    <mergeCell ref="B35:M36"/>
    <mergeCell ref="B28:D28"/>
    <mergeCell ref="B6:F6"/>
    <mergeCell ref="B3:Q3"/>
    <mergeCell ref="B5:Q5"/>
    <mergeCell ref="B9:Q9"/>
    <mergeCell ref="J12:K12"/>
    <mergeCell ref="N12:O12"/>
    <mergeCell ref="B7:Q7"/>
  </mergeCells>
  <phoneticPr fontId="127" type="noConversion"/>
  <printOptions horizontalCentered="1" verticalCentered="1"/>
  <pageMargins left="0.25" right="0.25" top="0.75" bottom="0.75" header="0.3" footer="0.3"/>
  <pageSetup scale="75" fitToWidth="0" fitToHeight="0" orientation="landscape" r:id="rId1"/>
  <headerFooter scaleWithDoc="0"/>
  <ignoredErrors>
    <ignoredError sqref="G23"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T53"/>
  <sheetViews>
    <sheetView view="pageLayout" topLeftCell="C7" zoomScale="90" zoomScalePageLayoutView="90" workbookViewId="0">
      <selection activeCell="M12" sqref="M12"/>
    </sheetView>
  </sheetViews>
  <sheetFormatPr defaultColWidth="8.88671875" defaultRowHeight="13.2" x14ac:dyDescent="0.25"/>
  <cols>
    <col min="1" max="1" width="2.109375" customWidth="1"/>
    <col min="2" max="2" width="19.44140625" customWidth="1"/>
    <col min="3" max="3" width="11.44140625" customWidth="1"/>
    <col min="4" max="4" width="11.109375" customWidth="1"/>
    <col min="5" max="5" width="12.44140625" customWidth="1"/>
    <col min="6" max="7" width="11.6640625" customWidth="1"/>
    <col min="8" max="8" width="11.33203125" customWidth="1"/>
    <col min="9" max="9" width="11" customWidth="1"/>
    <col min="10" max="10" width="11.44140625" customWidth="1"/>
    <col min="11" max="11" width="11.6640625" customWidth="1"/>
    <col min="12" max="12" width="10.6640625" customWidth="1"/>
    <col min="13" max="15" width="11" customWidth="1"/>
    <col min="16" max="16" width="12.88671875" customWidth="1"/>
    <col min="17" max="17" width="10.109375" customWidth="1"/>
    <col min="18" max="18" width="10.88671875" customWidth="1"/>
    <col min="19" max="19" width="1.44140625" customWidth="1"/>
  </cols>
  <sheetData>
    <row r="1" spans="1:20" ht="18.75" customHeight="1" x14ac:dyDescent="0.25">
      <c r="B1" s="1234" t="str">
        <f>'2. Prelim'!B1:F1</f>
        <v>RPS/APS/CES/CPS 2019 Annual Compliance Workbook</v>
      </c>
      <c r="C1" s="1234"/>
      <c r="D1" s="1234"/>
      <c r="E1" s="1234"/>
      <c r="F1" s="1234"/>
      <c r="G1" s="1234"/>
      <c r="H1" s="1234"/>
      <c r="I1" s="1234"/>
      <c r="J1" s="1234"/>
      <c r="K1" s="1234"/>
      <c r="L1" s="1234"/>
      <c r="M1" s="1234"/>
      <c r="N1" s="1234"/>
      <c r="O1" s="1234"/>
      <c r="P1" s="1234"/>
      <c r="Q1" s="1234"/>
      <c r="R1" s="1234"/>
      <c r="S1" s="19"/>
      <c r="T1" s="19"/>
    </row>
    <row r="2" spans="1:20" ht="11.25" customHeight="1" thickBot="1" x14ac:dyDescent="0.35">
      <c r="A2" s="75"/>
      <c r="B2" s="21"/>
      <c r="C2" s="21"/>
      <c r="D2" s="21"/>
      <c r="E2" s="76"/>
      <c r="F2" s="76"/>
      <c r="G2" s="21"/>
      <c r="H2" s="21"/>
      <c r="I2" s="21"/>
      <c r="J2" s="19"/>
      <c r="K2" s="19"/>
      <c r="L2" s="19"/>
      <c r="M2" s="19"/>
      <c r="N2" s="19"/>
      <c r="O2" s="19"/>
      <c r="P2" s="19"/>
      <c r="Q2" s="19"/>
      <c r="R2" s="19"/>
      <c r="S2" s="19"/>
      <c r="T2" s="19"/>
    </row>
    <row r="3" spans="1:20" s="42" customFormat="1" ht="15" customHeight="1" thickBot="1" x14ac:dyDescent="0.3">
      <c r="A3" s="55"/>
      <c r="B3" s="1175" t="s">
        <v>614</v>
      </c>
      <c r="C3" s="1176"/>
      <c r="D3" s="1176"/>
      <c r="E3" s="1176"/>
      <c r="F3" s="1176"/>
      <c r="G3" s="1176"/>
      <c r="H3" s="1176"/>
      <c r="I3" s="1176"/>
      <c r="J3" s="1176"/>
      <c r="K3" s="1176"/>
      <c r="L3" s="1176"/>
      <c r="M3" s="1176"/>
      <c r="N3" s="1176"/>
      <c r="O3" s="1176"/>
      <c r="P3" s="1176"/>
      <c r="Q3" s="1176"/>
      <c r="R3" s="1177"/>
      <c r="S3" s="55"/>
      <c r="T3" s="55"/>
    </row>
    <row r="4" spans="1:20" s="55" customFormat="1" ht="7.5" customHeight="1" thickBot="1" x14ac:dyDescent="0.3">
      <c r="B4" s="56" t="s">
        <v>177</v>
      </c>
      <c r="C4" s="56"/>
      <c r="D4" s="56"/>
      <c r="E4" s="56"/>
      <c r="F4" s="56"/>
      <c r="G4" s="56"/>
      <c r="H4" s="56"/>
      <c r="I4" s="47"/>
    </row>
    <row r="5" spans="1:20" ht="22.5" customHeight="1" thickBot="1" x14ac:dyDescent="0.35">
      <c r="A5" s="40"/>
      <c r="B5" s="1154">
        <f>'1. FilerInfo'!C17</f>
        <v>0</v>
      </c>
      <c r="C5" s="1235"/>
      <c r="D5" s="1235"/>
      <c r="E5" s="1235"/>
      <c r="F5" s="1235"/>
      <c r="G5" s="1235"/>
      <c r="H5" s="1235"/>
      <c r="I5" s="1235"/>
      <c r="J5" s="1235"/>
      <c r="K5" s="1235"/>
      <c r="L5" s="1235"/>
      <c r="M5" s="1235"/>
      <c r="N5" s="1235"/>
      <c r="O5" s="1235"/>
      <c r="P5" s="1235"/>
      <c r="Q5" s="1235"/>
      <c r="R5" s="1236"/>
      <c r="S5" s="19"/>
      <c r="T5" s="19"/>
    </row>
    <row r="6" spans="1:20" s="5" customFormat="1" ht="7.5" customHeight="1" x14ac:dyDescent="0.3">
      <c r="A6" s="40"/>
      <c r="B6" s="1157"/>
      <c r="C6" s="1157"/>
      <c r="D6" s="1157"/>
      <c r="E6" s="1157"/>
      <c r="F6" s="1157"/>
      <c r="G6" s="1157"/>
      <c r="H6" s="21"/>
      <c r="I6" s="21"/>
      <c r="J6" s="21"/>
      <c r="K6" s="21"/>
      <c r="L6" s="21"/>
      <c r="M6" s="21"/>
      <c r="N6" s="21"/>
      <c r="O6" s="21"/>
      <c r="P6" s="21"/>
      <c r="Q6" s="21"/>
      <c r="R6" s="21"/>
      <c r="S6" s="21"/>
      <c r="T6" s="21"/>
    </row>
    <row r="7" spans="1:20" s="5" customFormat="1" ht="12" customHeight="1" x14ac:dyDescent="0.3">
      <c r="A7" s="21"/>
      <c r="B7" s="1258" t="s">
        <v>520</v>
      </c>
      <c r="C7" s="1258"/>
      <c r="D7" s="1258"/>
      <c r="E7" s="1258"/>
      <c r="F7" s="1258"/>
      <c r="G7" s="1258"/>
      <c r="H7" s="1258"/>
      <c r="I7" s="1258"/>
      <c r="J7" s="1258"/>
      <c r="K7" s="1258"/>
      <c r="L7" s="1258"/>
      <c r="M7" s="1258"/>
      <c r="N7" s="1258"/>
      <c r="O7" s="1258"/>
      <c r="P7" s="1258"/>
      <c r="Q7" s="1258"/>
      <c r="R7" s="21"/>
      <c r="S7" s="21"/>
      <c r="T7" s="21"/>
    </row>
    <row r="8" spans="1:20" s="5" customFormat="1" ht="6" customHeight="1" thickBot="1" x14ac:dyDescent="0.35">
      <c r="A8" s="21"/>
      <c r="B8" s="315"/>
      <c r="C8" s="315"/>
      <c r="D8" s="315"/>
      <c r="E8" s="315"/>
      <c r="F8" s="315"/>
      <c r="G8" s="315"/>
      <c r="H8" s="315"/>
      <c r="I8" s="58"/>
      <c r="J8" s="21"/>
      <c r="K8" s="21"/>
      <c r="L8" s="21"/>
      <c r="M8" s="21"/>
      <c r="N8" s="21"/>
      <c r="O8" s="21"/>
      <c r="P8" s="21"/>
      <c r="Q8" s="21"/>
      <c r="R8" s="21"/>
      <c r="S8" s="21"/>
      <c r="T8" s="21"/>
    </row>
    <row r="9" spans="1:20" s="1" customFormat="1" ht="19.5" customHeight="1" thickBot="1" x14ac:dyDescent="0.3">
      <c r="A9" s="85"/>
      <c r="B9" s="1255" t="s">
        <v>283</v>
      </c>
      <c r="C9" s="1256"/>
      <c r="D9" s="1256"/>
      <c r="E9" s="1256"/>
      <c r="F9" s="1256"/>
      <c r="G9" s="1256"/>
      <c r="H9" s="1256"/>
      <c r="I9" s="1256"/>
      <c r="J9" s="1256"/>
      <c r="K9" s="1256"/>
      <c r="L9" s="1256"/>
      <c r="M9" s="1256"/>
      <c r="N9" s="1256"/>
      <c r="O9" s="1256"/>
      <c r="P9" s="1256"/>
      <c r="Q9" s="1256"/>
      <c r="R9" s="1257"/>
      <c r="S9" s="85"/>
      <c r="T9" s="85"/>
    </row>
    <row r="10" spans="1:20" ht="7.5" customHeight="1" thickBot="1" x14ac:dyDescent="0.3">
      <c r="A10" s="19"/>
      <c r="B10" s="19"/>
      <c r="C10" s="19"/>
      <c r="D10" s="19"/>
      <c r="E10" s="19"/>
      <c r="F10" s="19"/>
      <c r="G10" s="19"/>
      <c r="H10" s="19"/>
      <c r="I10" s="19"/>
      <c r="J10" s="19"/>
      <c r="K10" s="282"/>
      <c r="L10" s="19"/>
      <c r="M10" s="19"/>
      <c r="N10" s="19"/>
      <c r="O10" s="19"/>
      <c r="P10" s="19"/>
      <c r="Q10" s="19"/>
      <c r="R10" s="19"/>
      <c r="S10" s="19"/>
      <c r="T10" s="19"/>
    </row>
    <row r="11" spans="1:20" s="22" customFormat="1" ht="9.75" customHeight="1" thickBot="1" x14ac:dyDescent="0.3">
      <c r="A11" s="343" t="s">
        <v>163</v>
      </c>
      <c r="B11" s="316" t="s">
        <v>164</v>
      </c>
      <c r="C11" s="317" t="s">
        <v>165</v>
      </c>
      <c r="D11" s="319" t="s">
        <v>166</v>
      </c>
      <c r="E11" s="319" t="s">
        <v>167</v>
      </c>
      <c r="F11" s="319" t="s">
        <v>181</v>
      </c>
      <c r="G11" s="319" t="s">
        <v>168</v>
      </c>
      <c r="H11" s="317" t="s">
        <v>169</v>
      </c>
      <c r="I11" s="319" t="s">
        <v>170</v>
      </c>
      <c r="J11" s="285" t="s">
        <v>171</v>
      </c>
      <c r="K11" s="286" t="s">
        <v>172</v>
      </c>
      <c r="L11" s="287" t="s">
        <v>173</v>
      </c>
      <c r="M11" s="574" t="s">
        <v>182</v>
      </c>
      <c r="N11" s="287" t="s">
        <v>183</v>
      </c>
      <c r="O11" s="319" t="s">
        <v>185</v>
      </c>
      <c r="P11" s="318" t="s">
        <v>90</v>
      </c>
      <c r="Q11" s="319" t="s">
        <v>91</v>
      </c>
      <c r="R11" s="319" t="s">
        <v>17</v>
      </c>
      <c r="S11" s="86"/>
      <c r="T11" s="86"/>
    </row>
    <row r="12" spans="1:20" s="22" customFormat="1" ht="18" customHeight="1" thickBot="1" x14ac:dyDescent="0.3">
      <c r="A12" s="573"/>
      <c r="B12" s="575"/>
      <c r="C12" s="575"/>
      <c r="D12" s="575"/>
      <c r="E12" s="575"/>
      <c r="F12" s="575"/>
      <c r="G12" s="575"/>
      <c r="H12" s="597"/>
      <c r="I12" s="575"/>
      <c r="J12" s="598"/>
      <c r="K12" s="1259" t="s">
        <v>301</v>
      </c>
      <c r="L12" s="1260"/>
      <c r="M12" s="579">
        <v>2.3196000000000001E-2</v>
      </c>
      <c r="N12" s="579">
        <v>3.9141000000000002E-2</v>
      </c>
      <c r="O12" s="1272" t="s">
        <v>302</v>
      </c>
      <c r="P12" s="1273"/>
      <c r="Q12" s="580">
        <v>0.1</v>
      </c>
      <c r="R12" s="562"/>
      <c r="S12" s="86"/>
      <c r="T12" s="86"/>
    </row>
    <row r="13" spans="1:20" s="18" customFormat="1" ht="129.75" customHeight="1" thickBot="1" x14ac:dyDescent="0.3">
      <c r="B13" s="322" t="s">
        <v>174</v>
      </c>
      <c r="C13" s="344" t="s">
        <v>547</v>
      </c>
      <c r="D13" s="323" t="s">
        <v>548</v>
      </c>
      <c r="E13" s="323" t="s">
        <v>549</v>
      </c>
      <c r="F13" s="323" t="s">
        <v>550</v>
      </c>
      <c r="G13" s="571" t="s">
        <v>551</v>
      </c>
      <c r="H13" s="344" t="s">
        <v>552</v>
      </c>
      <c r="I13" s="324" t="s">
        <v>293</v>
      </c>
      <c r="J13" s="576" t="s">
        <v>546</v>
      </c>
      <c r="K13" s="358" t="s">
        <v>553</v>
      </c>
      <c r="L13" s="592" t="s">
        <v>1</v>
      </c>
      <c r="M13" s="590" t="s">
        <v>266</v>
      </c>
      <c r="N13" s="590" t="s">
        <v>267</v>
      </c>
      <c r="O13" s="595" t="s">
        <v>554</v>
      </c>
      <c r="P13" s="359" t="s">
        <v>555</v>
      </c>
      <c r="Q13" s="345" t="s">
        <v>10</v>
      </c>
      <c r="R13" s="346" t="s">
        <v>556</v>
      </c>
      <c r="S13" s="79"/>
      <c r="T13" s="79"/>
    </row>
    <row r="14" spans="1:20" s="6" customFormat="1" ht="9.75" customHeight="1" thickBot="1" x14ac:dyDescent="0.3">
      <c r="A14" s="18"/>
      <c r="B14" s="327"/>
      <c r="C14" s="606" t="s">
        <v>175</v>
      </c>
      <c r="D14" s="574" t="s">
        <v>175</v>
      </c>
      <c r="E14" s="574" t="s">
        <v>175</v>
      </c>
      <c r="F14" s="574" t="s">
        <v>175</v>
      </c>
      <c r="G14" s="574" t="s">
        <v>175</v>
      </c>
      <c r="H14" s="687" t="s">
        <v>175</v>
      </c>
      <c r="I14" s="574" t="s">
        <v>175</v>
      </c>
      <c r="J14" s="286" t="s">
        <v>175</v>
      </c>
      <c r="K14" s="284" t="s">
        <v>175</v>
      </c>
      <c r="L14" s="287" t="s">
        <v>175</v>
      </c>
      <c r="M14" s="288" t="s">
        <v>175</v>
      </c>
      <c r="N14" s="288" t="s">
        <v>175</v>
      </c>
      <c r="O14" s="285" t="s">
        <v>175</v>
      </c>
      <c r="P14" s="606" t="s">
        <v>175</v>
      </c>
      <c r="Q14" s="689" t="s">
        <v>175</v>
      </c>
      <c r="R14" s="695" t="s">
        <v>175</v>
      </c>
      <c r="S14" s="87"/>
      <c r="T14" s="87"/>
    </row>
    <row r="15" spans="1:20" s="14" customFormat="1" ht="15.75" customHeight="1" x14ac:dyDescent="0.25">
      <c r="A15" s="7">
        <v>1</v>
      </c>
      <c r="B15" s="27">
        <f>'2. Prelim'!B24</f>
        <v>0</v>
      </c>
      <c r="C15" s="131">
        <f>'2. Prelim'!C24</f>
        <v>0</v>
      </c>
      <c r="D15" s="131">
        <f>'2ii. SCOII Exempt'!F24</f>
        <v>0</v>
      </c>
      <c r="E15" s="131">
        <f>'2ii. SCOII Exempt'!H24</f>
        <v>0</v>
      </c>
      <c r="F15" s="131">
        <f>'2ii. SCOII Exempt'!I24</f>
        <v>0</v>
      </c>
      <c r="G15" s="35"/>
      <c r="H15" s="118"/>
      <c r="I15" s="35"/>
      <c r="J15" s="66"/>
      <c r="K15" s="591">
        <f>MAX(O15-SUM(G15:J15),0)</f>
        <v>0</v>
      </c>
      <c r="L15" s="328">
        <f>SUM(G15:K15)</f>
        <v>0</v>
      </c>
      <c r="M15" s="601">
        <f>ROUNDUP((M$12*E15),0)</f>
        <v>0</v>
      </c>
      <c r="N15" s="601">
        <f>ROUNDUP((N$12*F15),0)</f>
        <v>0</v>
      </c>
      <c r="O15" s="347">
        <f>M15+N15</f>
        <v>0</v>
      </c>
      <c r="P15" s="1274"/>
      <c r="Q15" s="1277"/>
      <c r="R15" s="1280"/>
      <c r="S15" s="29"/>
      <c r="T15" s="29"/>
    </row>
    <row r="16" spans="1:20" s="14" customFormat="1" ht="15.75" customHeight="1" x14ac:dyDescent="0.25">
      <c r="A16" s="8">
        <v>2</v>
      </c>
      <c r="B16" s="134">
        <f>'2. Prelim'!B25</f>
        <v>0</v>
      </c>
      <c r="C16" s="128">
        <f>'2. Prelim'!C25</f>
        <v>0</v>
      </c>
      <c r="D16" s="131">
        <f>'2ii. SCOII Exempt'!F25</f>
        <v>0</v>
      </c>
      <c r="E16" s="131">
        <f>'2ii. SCOII Exempt'!H25</f>
        <v>0</v>
      </c>
      <c r="F16" s="131">
        <f>'2ii. SCOII Exempt'!I25</f>
        <v>0</v>
      </c>
      <c r="G16" s="25"/>
      <c r="H16" s="119"/>
      <c r="I16" s="25"/>
      <c r="J16" s="26"/>
      <c r="K16" s="593">
        <f t="shared" ref="K16:K22" si="0">MAX(O16-SUM(G16:J16),0)</f>
        <v>0</v>
      </c>
      <c r="L16" s="329">
        <f t="shared" ref="L16:L22" si="1">SUM(G16:K16)</f>
        <v>0</v>
      </c>
      <c r="M16" s="474">
        <f t="shared" ref="M16:M22" si="2">ROUNDUP((M$12*E16),0)</f>
        <v>0</v>
      </c>
      <c r="N16" s="474">
        <f t="shared" ref="N16:N22" si="3">ROUNDUP((N$12*F16),0)</f>
        <v>0</v>
      </c>
      <c r="O16" s="348">
        <f t="shared" ref="O16:O22" si="4">M16+N16</f>
        <v>0</v>
      </c>
      <c r="P16" s="1275"/>
      <c r="Q16" s="1278"/>
      <c r="R16" s="1281"/>
      <c r="S16" s="29"/>
      <c r="T16" s="29"/>
    </row>
    <row r="17" spans="1:20" s="14" customFormat="1" ht="15.75" customHeight="1" x14ac:dyDescent="0.25">
      <c r="A17" s="8">
        <v>3</v>
      </c>
      <c r="B17" s="134">
        <f>'2. Prelim'!B26</f>
        <v>0</v>
      </c>
      <c r="C17" s="128">
        <f>'2. Prelim'!C26</f>
        <v>0</v>
      </c>
      <c r="D17" s="131">
        <f>'2ii. SCOII Exempt'!F26</f>
        <v>0</v>
      </c>
      <c r="E17" s="131">
        <f>'2ii. SCOII Exempt'!H26</f>
        <v>0</v>
      </c>
      <c r="F17" s="131">
        <f>'2ii. SCOII Exempt'!I26</f>
        <v>0</v>
      </c>
      <c r="G17" s="25"/>
      <c r="H17" s="119"/>
      <c r="I17" s="25"/>
      <c r="J17" s="26"/>
      <c r="K17" s="593">
        <f t="shared" si="0"/>
        <v>0</v>
      </c>
      <c r="L17" s="329">
        <f t="shared" si="1"/>
        <v>0</v>
      </c>
      <c r="M17" s="474">
        <f t="shared" si="2"/>
        <v>0</v>
      </c>
      <c r="N17" s="474">
        <f t="shared" si="3"/>
        <v>0</v>
      </c>
      <c r="O17" s="348">
        <f t="shared" si="4"/>
        <v>0</v>
      </c>
      <c r="P17" s="1275"/>
      <c r="Q17" s="1278"/>
      <c r="R17" s="1281"/>
      <c r="S17" s="29"/>
      <c r="T17" s="29"/>
    </row>
    <row r="18" spans="1:20" s="14" customFormat="1" ht="15.75" customHeight="1" x14ac:dyDescent="0.25">
      <c r="A18" s="8">
        <v>4</v>
      </c>
      <c r="B18" s="134">
        <f>'2. Prelim'!B27</f>
        <v>0</v>
      </c>
      <c r="C18" s="128">
        <f>'2. Prelim'!C27</f>
        <v>0</v>
      </c>
      <c r="D18" s="131">
        <f>'2ii. SCOII Exempt'!F27</f>
        <v>0</v>
      </c>
      <c r="E18" s="131">
        <f>'2ii. SCOII Exempt'!H27</f>
        <v>0</v>
      </c>
      <c r="F18" s="131">
        <f>'2ii. SCOII Exempt'!I27</f>
        <v>0</v>
      </c>
      <c r="G18" s="25"/>
      <c r="H18" s="119"/>
      <c r="I18" s="25"/>
      <c r="J18" s="26"/>
      <c r="K18" s="593">
        <f t="shared" si="0"/>
        <v>0</v>
      </c>
      <c r="L18" s="329">
        <f t="shared" si="1"/>
        <v>0</v>
      </c>
      <c r="M18" s="474">
        <f t="shared" si="2"/>
        <v>0</v>
      </c>
      <c r="N18" s="474">
        <f t="shared" si="3"/>
        <v>0</v>
      </c>
      <c r="O18" s="348">
        <f t="shared" si="4"/>
        <v>0</v>
      </c>
      <c r="P18" s="1275"/>
      <c r="Q18" s="1278"/>
      <c r="R18" s="1281"/>
      <c r="S18" s="29"/>
      <c r="T18" s="29"/>
    </row>
    <row r="19" spans="1:20" s="14" customFormat="1" ht="15.75" customHeight="1" x14ac:dyDescent="0.25">
      <c r="A19" s="8">
        <v>5</v>
      </c>
      <c r="B19" s="134">
        <f>'2. Prelim'!B28</f>
        <v>0</v>
      </c>
      <c r="C19" s="128">
        <f>'2. Prelim'!C28</f>
        <v>0</v>
      </c>
      <c r="D19" s="131">
        <f>'2ii. SCOII Exempt'!F28</f>
        <v>0</v>
      </c>
      <c r="E19" s="131">
        <f>'2ii. SCOII Exempt'!H28</f>
        <v>0</v>
      </c>
      <c r="F19" s="131">
        <f>'2ii. SCOII Exempt'!I28</f>
        <v>0</v>
      </c>
      <c r="G19" s="25"/>
      <c r="H19" s="119"/>
      <c r="I19" s="25"/>
      <c r="J19" s="26"/>
      <c r="K19" s="593">
        <f t="shared" si="0"/>
        <v>0</v>
      </c>
      <c r="L19" s="329">
        <f t="shared" si="1"/>
        <v>0</v>
      </c>
      <c r="M19" s="474">
        <f t="shared" si="2"/>
        <v>0</v>
      </c>
      <c r="N19" s="474">
        <f t="shared" si="3"/>
        <v>0</v>
      </c>
      <c r="O19" s="348">
        <f t="shared" si="4"/>
        <v>0</v>
      </c>
      <c r="P19" s="1275"/>
      <c r="Q19" s="1278"/>
      <c r="R19" s="1281"/>
      <c r="S19" s="29"/>
      <c r="T19" s="29"/>
    </row>
    <row r="20" spans="1:20" s="14" customFormat="1" ht="15.75" customHeight="1" x14ac:dyDescent="0.25">
      <c r="A20" s="8">
        <v>6</v>
      </c>
      <c r="B20" s="134">
        <f>'2. Prelim'!B29</f>
        <v>0</v>
      </c>
      <c r="C20" s="128">
        <f>'2. Prelim'!C29</f>
        <v>0</v>
      </c>
      <c r="D20" s="131">
        <f>'2ii. SCOII Exempt'!F29</f>
        <v>0</v>
      </c>
      <c r="E20" s="131">
        <f>'2ii. SCOII Exempt'!H29</f>
        <v>0</v>
      </c>
      <c r="F20" s="131">
        <f>'2ii. SCOII Exempt'!I29</f>
        <v>0</v>
      </c>
      <c r="G20" s="25"/>
      <c r="H20" s="119"/>
      <c r="I20" s="25"/>
      <c r="J20" s="26"/>
      <c r="K20" s="593">
        <f t="shared" si="0"/>
        <v>0</v>
      </c>
      <c r="L20" s="329">
        <f t="shared" si="1"/>
        <v>0</v>
      </c>
      <c r="M20" s="474">
        <f t="shared" si="2"/>
        <v>0</v>
      </c>
      <c r="N20" s="474">
        <f t="shared" si="3"/>
        <v>0</v>
      </c>
      <c r="O20" s="348">
        <f t="shared" si="4"/>
        <v>0</v>
      </c>
      <c r="P20" s="1275"/>
      <c r="Q20" s="1278"/>
      <c r="R20" s="1281"/>
      <c r="S20" s="29"/>
      <c r="T20" s="29"/>
    </row>
    <row r="21" spans="1:20" s="14" customFormat="1" ht="15.75" customHeight="1" x14ac:dyDescent="0.25">
      <c r="A21" s="8">
        <v>7</v>
      </c>
      <c r="B21" s="134">
        <f>'2. Prelim'!B30</f>
        <v>0</v>
      </c>
      <c r="C21" s="128">
        <f>'2. Prelim'!C30</f>
        <v>0</v>
      </c>
      <c r="D21" s="131">
        <f>'2ii. SCOII Exempt'!F30</f>
        <v>0</v>
      </c>
      <c r="E21" s="131">
        <f>'2ii. SCOII Exempt'!H30</f>
        <v>0</v>
      </c>
      <c r="F21" s="131">
        <f>'2ii. SCOII Exempt'!I30</f>
        <v>0</v>
      </c>
      <c r="G21" s="25"/>
      <c r="H21" s="119"/>
      <c r="I21" s="25"/>
      <c r="J21" s="26"/>
      <c r="K21" s="593">
        <f t="shared" si="0"/>
        <v>0</v>
      </c>
      <c r="L21" s="329">
        <f t="shared" si="1"/>
        <v>0</v>
      </c>
      <c r="M21" s="474">
        <f t="shared" si="2"/>
        <v>0</v>
      </c>
      <c r="N21" s="474">
        <f t="shared" si="3"/>
        <v>0</v>
      </c>
      <c r="O21" s="348">
        <f t="shared" si="4"/>
        <v>0</v>
      </c>
      <c r="P21" s="1275"/>
      <c r="Q21" s="1278"/>
      <c r="R21" s="1281"/>
      <c r="S21" s="29"/>
      <c r="T21" s="29"/>
    </row>
    <row r="22" spans="1:20" s="14" customFormat="1" ht="15.75" customHeight="1" thickBot="1" x14ac:dyDescent="0.3">
      <c r="A22" s="349">
        <v>8</v>
      </c>
      <c r="B22" s="135">
        <f>'2. Prelim'!B31</f>
        <v>0</v>
      </c>
      <c r="C22" s="132">
        <f>'2. Prelim'!C31</f>
        <v>0</v>
      </c>
      <c r="D22" s="1101">
        <f>'2ii. SCOII Exempt'!F31</f>
        <v>0</v>
      </c>
      <c r="E22" s="1101">
        <f>'2ii. SCOII Exempt'!H31</f>
        <v>0</v>
      </c>
      <c r="F22" s="1101">
        <f>'2ii. SCOII Exempt'!I31</f>
        <v>0</v>
      </c>
      <c r="G22" s="70"/>
      <c r="H22" s="120"/>
      <c r="I22" s="70"/>
      <c r="J22" s="71"/>
      <c r="K22" s="594">
        <f t="shared" si="0"/>
        <v>0</v>
      </c>
      <c r="L22" s="330">
        <f t="shared" si="1"/>
        <v>0</v>
      </c>
      <c r="M22" s="476">
        <f t="shared" si="2"/>
        <v>0</v>
      </c>
      <c r="N22" s="476">
        <f t="shared" si="3"/>
        <v>0</v>
      </c>
      <c r="O22" s="350">
        <f t="shared" si="4"/>
        <v>0</v>
      </c>
      <c r="P22" s="1276"/>
      <c r="Q22" s="1279"/>
      <c r="R22" s="1282"/>
      <c r="S22" s="29"/>
      <c r="T22" s="29"/>
    </row>
    <row r="23" spans="1:20" s="14" customFormat="1" ht="21" customHeight="1" thickBot="1" x14ac:dyDescent="0.3">
      <c r="A23" s="60"/>
      <c r="B23" s="309" t="s">
        <v>176</v>
      </c>
      <c r="C23" s="1102">
        <f>'2. Prelim'!C32</f>
        <v>0</v>
      </c>
      <c r="D23" s="1103">
        <f>'2ii. SCOII Exempt'!F32</f>
        <v>0</v>
      </c>
      <c r="E23" s="1103">
        <f>'2ii. SCOII Exempt'!H32</f>
        <v>0</v>
      </c>
      <c r="F23" s="1104">
        <f>'2ii. SCOII Exempt'!I32</f>
        <v>0</v>
      </c>
      <c r="G23" s="1100">
        <f t="shared" ref="G23:O23" si="5">SUM(G15:G22)</f>
        <v>0</v>
      </c>
      <c r="H23" s="306">
        <f t="shared" si="5"/>
        <v>0</v>
      </c>
      <c r="I23" s="306">
        <f t="shared" si="5"/>
        <v>0</v>
      </c>
      <c r="J23" s="306">
        <f t="shared" si="5"/>
        <v>0</v>
      </c>
      <c r="K23" s="306">
        <f t="shared" si="5"/>
        <v>0</v>
      </c>
      <c r="L23" s="306">
        <f t="shared" si="5"/>
        <v>0</v>
      </c>
      <c r="M23" s="364">
        <f t="shared" si="5"/>
        <v>0</v>
      </c>
      <c r="N23" s="364">
        <f t="shared" si="5"/>
        <v>0</v>
      </c>
      <c r="O23" s="364">
        <f t="shared" si="5"/>
        <v>0</v>
      </c>
      <c r="P23" s="307">
        <f>IF(L23&gt;O23,L23-O23,0)</f>
        <v>0</v>
      </c>
      <c r="Q23" s="305">
        <f>ROUNDDOWN($Q$12*O23,0)</f>
        <v>0</v>
      </c>
      <c r="R23" s="305">
        <f>MIN(P23,Q23)</f>
        <v>0</v>
      </c>
      <c r="S23" s="29"/>
      <c r="T23" s="29"/>
    </row>
    <row r="24" spans="1:20" s="14" customFormat="1" x14ac:dyDescent="0.25">
      <c r="A24" s="60"/>
      <c r="B24" s="309"/>
      <c r="C24" s="83"/>
      <c r="D24" s="83"/>
      <c r="E24" s="83"/>
      <c r="F24" s="83"/>
      <c r="G24" s="333">
        <f>'2. Prelim'!E55</f>
        <v>0</v>
      </c>
      <c r="H24" s="310">
        <f>'4. Errant'!I14</f>
        <v>0</v>
      </c>
      <c r="I24" s="83"/>
      <c r="J24" s="83"/>
      <c r="K24" s="83"/>
      <c r="L24" s="83"/>
      <c r="M24" s="83"/>
      <c r="N24" s="83"/>
      <c r="O24" s="83"/>
      <c r="P24" s="83"/>
      <c r="Q24" s="29"/>
      <c r="R24" s="29"/>
      <c r="S24" s="29"/>
      <c r="T24" s="29"/>
    </row>
    <row r="25" spans="1:20" x14ac:dyDescent="0.25">
      <c r="A25" s="78" t="s">
        <v>177</v>
      </c>
      <c r="B25" s="19"/>
      <c r="C25" s="19"/>
      <c r="D25" s="19"/>
      <c r="E25" s="19"/>
      <c r="F25" s="19"/>
      <c r="G25" s="335" t="s">
        <v>158</v>
      </c>
      <c r="H25" s="336" t="s">
        <v>96</v>
      </c>
      <c r="I25" s="19"/>
      <c r="J25" s="19"/>
      <c r="K25" s="19"/>
      <c r="L25" s="19"/>
      <c r="M25" s="90"/>
      <c r="N25" s="90"/>
      <c r="O25" s="90"/>
      <c r="P25" s="19"/>
      <c r="Q25" s="19"/>
      <c r="R25" s="19"/>
      <c r="S25" s="19"/>
      <c r="T25" s="19"/>
    </row>
    <row r="26" spans="1:20" ht="8.25" customHeight="1" thickBot="1" x14ac:dyDescent="0.3">
      <c r="A26" s="78"/>
      <c r="B26" s="19"/>
      <c r="C26" s="19"/>
      <c r="D26" s="19"/>
      <c r="E26" s="19"/>
      <c r="F26" s="19"/>
      <c r="G26" s="337"/>
      <c r="H26" s="352"/>
      <c r="I26" s="19"/>
      <c r="J26" s="19"/>
      <c r="K26" s="19"/>
      <c r="L26" s="19"/>
      <c r="M26" s="90"/>
      <c r="N26" s="90"/>
      <c r="O26" s="90"/>
      <c r="P26" s="19"/>
      <c r="Q26" s="19"/>
      <c r="R26" s="19"/>
      <c r="S26" s="19"/>
      <c r="T26" s="19"/>
    </row>
    <row r="27" spans="1:20" ht="13.8" thickBot="1" x14ac:dyDescent="0.3">
      <c r="A27" s="339"/>
      <c r="B27" s="10"/>
      <c r="C27" t="s">
        <v>199</v>
      </c>
      <c r="H27" s="19"/>
      <c r="I27" s="19"/>
      <c r="J27" s="19"/>
      <c r="K27" s="19"/>
      <c r="L27" s="19"/>
      <c r="M27" s="19"/>
      <c r="N27" s="19"/>
      <c r="O27" s="19"/>
      <c r="P27" s="19"/>
      <c r="Q27" s="19"/>
      <c r="R27" s="19"/>
      <c r="S27" s="19"/>
      <c r="T27" s="19"/>
    </row>
    <row r="28" spans="1:20" s="3" customFormat="1" ht="5.25" customHeight="1" thickBot="1" x14ac:dyDescent="0.25">
      <c r="A28" s="77"/>
      <c r="B28" s="1264"/>
      <c r="C28" s="1265"/>
      <c r="D28" s="1265"/>
      <c r="E28" s="1265"/>
      <c r="F28" s="1265"/>
      <c r="G28" s="1265"/>
      <c r="H28" s="77"/>
      <c r="I28" s="77"/>
      <c r="J28" s="77"/>
      <c r="K28" s="77"/>
      <c r="L28" s="77"/>
      <c r="M28" s="77"/>
      <c r="N28" s="77"/>
      <c r="O28" s="77"/>
      <c r="P28" s="77"/>
      <c r="Q28" s="77"/>
      <c r="R28" s="77"/>
      <c r="S28" s="77"/>
      <c r="T28" s="77"/>
    </row>
    <row r="29" spans="1:20" s="9" customFormat="1" ht="13.35" customHeight="1" thickBot="1" x14ac:dyDescent="0.3">
      <c r="B29" s="311"/>
      <c r="C29" s="79" t="s">
        <v>65</v>
      </c>
      <c r="H29" s="80"/>
      <c r="I29" s="80"/>
      <c r="J29" s="80"/>
      <c r="K29" s="80"/>
      <c r="L29" s="80"/>
      <c r="M29" s="80"/>
      <c r="N29" s="80"/>
      <c r="O29" s="80"/>
      <c r="P29" s="80"/>
      <c r="Q29" s="80"/>
      <c r="R29" s="80"/>
      <c r="S29" s="80"/>
      <c r="T29" s="80"/>
    </row>
    <row r="30" spans="1:20" ht="4.5" customHeight="1" thickBot="1" x14ac:dyDescent="0.3">
      <c r="A30" s="19"/>
      <c r="B30" s="19"/>
      <c r="C30" s="19"/>
      <c r="D30" s="19"/>
      <c r="E30" s="19"/>
      <c r="F30" s="19"/>
      <c r="G30" s="19"/>
      <c r="H30" s="19"/>
      <c r="I30" s="19"/>
      <c r="J30" s="19"/>
      <c r="K30" s="19"/>
      <c r="L30" s="19"/>
      <c r="M30" s="19"/>
      <c r="N30" s="19"/>
      <c r="O30" s="19"/>
      <c r="P30" s="19"/>
      <c r="Q30" s="19"/>
      <c r="R30" s="19"/>
      <c r="S30" s="19"/>
      <c r="T30" s="19"/>
    </row>
    <row r="31" spans="1:20" ht="13.8" thickBot="1" x14ac:dyDescent="0.3">
      <c r="B31" s="11"/>
      <c r="C31" s="79" t="s">
        <v>67</v>
      </c>
      <c r="D31" s="9"/>
      <c r="E31" s="9"/>
      <c r="F31" s="9"/>
      <c r="H31" s="19"/>
      <c r="I31" s="19"/>
      <c r="J31" s="19"/>
      <c r="K31" s="19"/>
      <c r="L31" s="19"/>
      <c r="M31" s="19"/>
      <c r="N31" s="19"/>
      <c r="O31" s="19"/>
      <c r="P31" s="19"/>
      <c r="Q31" s="19"/>
      <c r="R31" s="19"/>
      <c r="S31" s="19"/>
      <c r="T31" s="19"/>
    </row>
    <row r="32" spans="1:20" ht="6.75" customHeight="1" x14ac:dyDescent="0.25">
      <c r="A32" s="19"/>
      <c r="B32" s="19"/>
      <c r="C32" s="19"/>
      <c r="D32" s="19"/>
      <c r="E32" s="19"/>
      <c r="F32" s="19"/>
      <c r="G32" s="19"/>
      <c r="H32" s="19"/>
      <c r="I32" s="19"/>
      <c r="J32" s="19"/>
      <c r="K32" s="19"/>
      <c r="L32" s="19"/>
      <c r="M32" s="19"/>
      <c r="N32" s="19"/>
      <c r="O32" s="19"/>
      <c r="P32" s="19"/>
      <c r="Q32" s="19"/>
      <c r="R32" s="19"/>
      <c r="S32" s="19"/>
      <c r="T32" s="19"/>
    </row>
    <row r="33" spans="1:20" x14ac:dyDescent="0.25">
      <c r="A33" s="19"/>
      <c r="B33" s="79" t="s">
        <v>146</v>
      </c>
      <c r="C33" s="19"/>
      <c r="D33" s="19"/>
      <c r="E33" s="19"/>
      <c r="F33" s="19"/>
      <c r="G33" s="19"/>
      <c r="H33" s="19"/>
      <c r="I33" s="19"/>
      <c r="J33" s="19"/>
      <c r="K33" s="19"/>
      <c r="L33" s="19"/>
      <c r="M33" s="19"/>
      <c r="N33" s="19"/>
      <c r="O33" s="19"/>
      <c r="P33" s="19"/>
      <c r="Q33" s="19"/>
      <c r="R33" s="19"/>
      <c r="S33" s="19"/>
      <c r="T33" s="19"/>
    </row>
    <row r="34" spans="1:20" x14ac:dyDescent="0.25">
      <c r="A34" s="19"/>
      <c r="B34" s="79" t="s">
        <v>13</v>
      </c>
      <c r="C34" s="19"/>
      <c r="D34" s="19"/>
      <c r="E34" s="19"/>
      <c r="F34" s="19"/>
      <c r="G34" s="19"/>
      <c r="H34" s="19"/>
      <c r="I34" s="19"/>
      <c r="J34" s="19"/>
      <c r="K34" s="19"/>
      <c r="L34" s="19"/>
      <c r="M34" s="19"/>
      <c r="N34" s="19"/>
      <c r="O34" s="19"/>
      <c r="P34" s="19"/>
      <c r="Q34" s="19"/>
      <c r="R34" s="19"/>
      <c r="S34" s="19"/>
      <c r="T34" s="19"/>
    </row>
    <row r="35" spans="1:20" ht="6" customHeight="1" x14ac:dyDescent="0.25">
      <c r="A35" s="19"/>
      <c r="B35" s="19"/>
      <c r="C35" s="19"/>
      <c r="D35" s="19"/>
      <c r="E35" s="19"/>
      <c r="F35" s="19"/>
      <c r="G35" s="19"/>
      <c r="H35" s="19"/>
      <c r="I35" s="19"/>
      <c r="J35" s="19"/>
      <c r="K35" s="19"/>
      <c r="L35" s="19"/>
      <c r="M35" s="19"/>
      <c r="N35" s="19"/>
      <c r="O35" s="19"/>
      <c r="P35" s="19"/>
      <c r="Q35" s="19"/>
      <c r="R35" s="19"/>
      <c r="S35" s="19"/>
      <c r="T35" s="19"/>
    </row>
    <row r="36" spans="1:20" s="14" customFormat="1" ht="15.75" customHeight="1" x14ac:dyDescent="0.25">
      <c r="A36" s="29"/>
      <c r="B36" s="353" t="s">
        <v>156</v>
      </c>
      <c r="C36" s="29"/>
      <c r="D36" s="29"/>
      <c r="E36" s="29"/>
      <c r="F36" s="29"/>
      <c r="G36" s="29"/>
      <c r="H36" s="29"/>
      <c r="I36" s="29"/>
      <c r="J36" s="29"/>
      <c r="K36" s="29"/>
      <c r="L36" s="29"/>
      <c r="M36" s="29"/>
      <c r="N36" s="29"/>
      <c r="O36" s="29"/>
      <c r="P36" s="29"/>
      <c r="Q36" s="29"/>
      <c r="R36" s="29"/>
      <c r="S36" s="29"/>
      <c r="T36" s="29"/>
    </row>
    <row r="37" spans="1:20" s="36" customFormat="1" ht="19.5" customHeight="1" x14ac:dyDescent="0.25">
      <c r="A37" s="88"/>
      <c r="B37" s="88" t="s">
        <v>159</v>
      </c>
      <c r="C37" s="88"/>
      <c r="D37" s="88"/>
      <c r="E37" s="88"/>
      <c r="F37" s="88"/>
      <c r="G37" s="88"/>
      <c r="H37" s="88"/>
      <c r="I37" s="88"/>
      <c r="J37" s="88"/>
      <c r="K37" s="88"/>
      <c r="L37" s="88"/>
      <c r="M37" s="88"/>
      <c r="N37" s="88"/>
      <c r="O37" s="88"/>
      <c r="P37" s="88"/>
      <c r="Q37" s="88"/>
      <c r="R37" s="88"/>
      <c r="S37" s="88"/>
    </row>
    <row r="38" spans="1:20" x14ac:dyDescent="0.25">
      <c r="A38" s="314"/>
      <c r="B38" s="314"/>
      <c r="C38" s="314"/>
      <c r="D38" s="314"/>
      <c r="E38" s="314"/>
      <c r="F38" s="314"/>
      <c r="G38" s="314"/>
      <c r="H38" s="314"/>
      <c r="I38" s="314"/>
      <c r="J38" s="314"/>
      <c r="K38" s="314"/>
      <c r="L38" s="314"/>
      <c r="M38" s="314"/>
      <c r="N38" s="314"/>
      <c r="O38" s="314"/>
      <c r="P38" s="314"/>
      <c r="Q38" s="314"/>
      <c r="R38" s="314"/>
      <c r="S38" s="314"/>
      <c r="T38" s="19"/>
    </row>
    <row r="39" spans="1:20" x14ac:dyDescent="0.25">
      <c r="A39" s="19"/>
      <c r="B39" s="19"/>
      <c r="C39" s="19"/>
      <c r="D39" s="19"/>
      <c r="E39" s="19"/>
      <c r="F39" s="19"/>
      <c r="G39" s="19"/>
      <c r="H39" s="19"/>
      <c r="I39" s="19"/>
      <c r="J39" s="19"/>
      <c r="K39" s="19"/>
      <c r="L39" s="19"/>
      <c r="M39" s="19"/>
      <c r="N39" s="19"/>
      <c r="O39" s="19"/>
      <c r="P39" s="19"/>
      <c r="Q39" s="19"/>
      <c r="R39" s="19"/>
      <c r="S39" s="19"/>
      <c r="T39" s="19"/>
    </row>
    <row r="40" spans="1:20" ht="14.4" x14ac:dyDescent="0.3">
      <c r="A40" s="19"/>
      <c r="B40" s="19"/>
      <c r="C40" s="19"/>
      <c r="D40" s="559"/>
      <c r="E40" s="559"/>
      <c r="F40" s="559"/>
      <c r="G40" s="19"/>
      <c r="H40" s="19"/>
      <c r="I40" s="19"/>
      <c r="J40" s="19"/>
      <c r="K40" s="19"/>
      <c r="L40" s="19"/>
      <c r="M40" s="19"/>
      <c r="N40" s="19"/>
      <c r="O40" s="19"/>
      <c r="P40" s="19"/>
      <c r="Q40" s="19"/>
      <c r="R40" s="19"/>
      <c r="S40" s="19"/>
      <c r="T40" s="19"/>
    </row>
    <row r="41" spans="1:20" ht="14.4" x14ac:dyDescent="0.3">
      <c r="A41" s="19"/>
      <c r="B41" s="19"/>
      <c r="C41" s="19"/>
      <c r="D41" s="560"/>
      <c r="E41" s="560"/>
      <c r="F41" s="560"/>
      <c r="G41" s="19"/>
      <c r="H41" s="19"/>
      <c r="I41" s="19"/>
      <c r="J41" s="19"/>
      <c r="K41" s="19"/>
      <c r="L41" s="19"/>
      <c r="M41" s="19"/>
      <c r="N41" s="19"/>
      <c r="O41" s="19"/>
      <c r="P41" s="19"/>
      <c r="Q41" s="19"/>
      <c r="R41" s="19"/>
      <c r="S41" s="19"/>
      <c r="T41" s="19"/>
    </row>
    <row r="42" spans="1:20" ht="14.4" x14ac:dyDescent="0.3">
      <c r="A42" s="19"/>
      <c r="B42" s="19"/>
      <c r="C42" s="19"/>
      <c r="D42" s="560"/>
      <c r="E42" s="560"/>
      <c r="F42" s="560"/>
      <c r="G42" s="19"/>
      <c r="H42" s="19"/>
      <c r="I42" s="19"/>
      <c r="J42" s="19"/>
      <c r="K42" s="19"/>
      <c r="L42" s="19"/>
      <c r="M42" s="19"/>
      <c r="N42" s="19"/>
      <c r="O42" s="19"/>
      <c r="P42" s="19"/>
      <c r="Q42" s="19"/>
      <c r="R42" s="19"/>
      <c r="S42" s="19"/>
      <c r="T42" s="19"/>
    </row>
    <row r="43" spans="1:20" ht="15.6" x14ac:dyDescent="0.3">
      <c r="A43" s="19"/>
      <c r="B43" s="84"/>
      <c r="C43" s="19"/>
      <c r="D43" s="19"/>
      <c r="E43" s="19"/>
      <c r="F43" s="19"/>
      <c r="G43" s="19"/>
      <c r="H43" s="19"/>
      <c r="I43" s="19"/>
      <c r="J43" s="19"/>
      <c r="K43" s="19"/>
      <c r="L43" s="19"/>
      <c r="M43" s="19"/>
      <c r="N43" s="19"/>
      <c r="O43" s="19"/>
      <c r="P43" s="19"/>
      <c r="Q43" s="19"/>
      <c r="R43" s="19"/>
      <c r="S43" s="19"/>
      <c r="T43" s="19"/>
    </row>
    <row r="44" spans="1:20" x14ac:dyDescent="0.25">
      <c r="A44" s="19"/>
      <c r="B44" s="19"/>
      <c r="C44" s="19"/>
      <c r="D44" s="19"/>
      <c r="E44" s="19"/>
      <c r="F44" s="19"/>
      <c r="G44" s="19"/>
      <c r="H44" s="79"/>
      <c r="I44" s="19"/>
      <c r="J44" s="19"/>
      <c r="K44" s="19"/>
      <c r="L44" s="19"/>
      <c r="M44" s="19"/>
      <c r="N44" s="19"/>
      <c r="O44" s="19"/>
      <c r="P44" s="19"/>
      <c r="Q44" s="19"/>
      <c r="R44" s="19"/>
      <c r="S44" s="19"/>
      <c r="T44" s="19"/>
    </row>
    <row r="45" spans="1:20" x14ac:dyDescent="0.25">
      <c r="A45" s="19"/>
      <c r="B45" s="19"/>
      <c r="C45" s="19"/>
      <c r="D45" s="19"/>
      <c r="E45" s="19"/>
      <c r="F45" s="19"/>
      <c r="G45" s="19"/>
      <c r="H45" s="19"/>
      <c r="I45" s="19"/>
      <c r="J45" s="19"/>
      <c r="K45" s="19"/>
      <c r="L45" s="19"/>
      <c r="M45" s="19"/>
      <c r="N45" s="19"/>
      <c r="O45" s="19"/>
      <c r="P45" s="19"/>
      <c r="Q45" s="19"/>
      <c r="R45" s="19"/>
      <c r="S45" s="19"/>
      <c r="T45" s="19"/>
    </row>
    <row r="46" spans="1:20" x14ac:dyDescent="0.25">
      <c r="A46" s="19"/>
      <c r="B46" s="19"/>
      <c r="C46" s="19"/>
      <c r="D46" s="19"/>
      <c r="E46" s="19"/>
      <c r="F46" s="19"/>
      <c r="G46" s="19"/>
      <c r="H46" s="19"/>
      <c r="I46" s="19"/>
      <c r="J46" s="19"/>
      <c r="K46" s="19"/>
      <c r="L46" s="19"/>
      <c r="M46" s="19"/>
      <c r="N46" s="19"/>
      <c r="O46" s="19"/>
      <c r="P46" s="19"/>
      <c r="Q46" s="19"/>
      <c r="R46" s="19"/>
      <c r="S46" s="19"/>
      <c r="T46" s="19"/>
    </row>
    <row r="47" spans="1:20" x14ac:dyDescent="0.25">
      <c r="A47" s="19"/>
      <c r="B47" s="19"/>
      <c r="C47" s="19"/>
      <c r="D47" s="19"/>
      <c r="E47" s="19"/>
      <c r="F47" s="19"/>
      <c r="G47" s="19"/>
      <c r="H47" s="19"/>
      <c r="I47" s="19"/>
      <c r="J47" s="19"/>
      <c r="K47" s="19"/>
      <c r="L47" s="19"/>
      <c r="M47" s="19"/>
      <c r="N47" s="19"/>
      <c r="O47" s="19"/>
      <c r="P47" s="19"/>
      <c r="Q47" s="19"/>
      <c r="R47" s="19"/>
      <c r="S47" s="19"/>
      <c r="T47" s="19"/>
    </row>
    <row r="48" spans="1:20" x14ac:dyDescent="0.25">
      <c r="A48" s="19"/>
      <c r="B48" s="19"/>
      <c r="C48" s="19"/>
      <c r="D48" s="19"/>
      <c r="E48" s="19"/>
      <c r="F48" s="19"/>
      <c r="G48" s="19"/>
      <c r="H48" s="19"/>
      <c r="I48" s="19"/>
      <c r="J48" s="19"/>
      <c r="K48" s="19"/>
      <c r="L48" s="19"/>
      <c r="M48" s="19"/>
      <c r="N48" s="19"/>
      <c r="O48" s="19"/>
      <c r="P48" s="19"/>
      <c r="Q48" s="19"/>
      <c r="R48" s="19"/>
      <c r="S48" s="19"/>
      <c r="T48" s="19"/>
    </row>
    <row r="49" spans="1:20" x14ac:dyDescent="0.25">
      <c r="A49" s="19"/>
      <c r="B49" s="19"/>
      <c r="C49" s="19"/>
      <c r="D49" s="19"/>
      <c r="E49" s="19"/>
      <c r="F49" s="19"/>
      <c r="G49" s="19"/>
      <c r="H49" s="19"/>
      <c r="I49" s="19"/>
      <c r="J49" s="19"/>
      <c r="K49" s="19"/>
      <c r="L49" s="19"/>
      <c r="M49" s="19"/>
      <c r="N49" s="19"/>
      <c r="O49" s="19"/>
      <c r="P49" s="19"/>
      <c r="Q49" s="19"/>
      <c r="R49" s="19"/>
      <c r="S49" s="19"/>
      <c r="T49" s="19"/>
    </row>
    <row r="50" spans="1:20" x14ac:dyDescent="0.25">
      <c r="A50" s="19"/>
      <c r="B50" s="19"/>
      <c r="C50" s="19"/>
      <c r="D50" s="19"/>
      <c r="E50" s="19"/>
      <c r="F50" s="19"/>
      <c r="G50" s="19"/>
      <c r="H50" s="19"/>
      <c r="I50" s="19"/>
      <c r="J50" s="19"/>
      <c r="K50" s="19"/>
      <c r="L50" s="19"/>
      <c r="M50" s="19"/>
      <c r="N50" s="19"/>
      <c r="O50" s="19"/>
      <c r="P50" s="19"/>
      <c r="Q50" s="19"/>
      <c r="R50" s="19"/>
      <c r="S50" s="19"/>
      <c r="T50" s="19"/>
    </row>
    <row r="51" spans="1:20" x14ac:dyDescent="0.25">
      <c r="A51" s="19"/>
      <c r="B51" s="19"/>
      <c r="C51" s="19"/>
      <c r="D51" s="19"/>
      <c r="E51" s="19"/>
      <c r="F51" s="19"/>
      <c r="G51" s="19"/>
      <c r="H51" s="19"/>
      <c r="I51" s="19"/>
      <c r="J51" s="19"/>
      <c r="K51" s="19"/>
      <c r="L51" s="19"/>
      <c r="M51" s="19"/>
      <c r="N51" s="19"/>
      <c r="O51" s="19"/>
      <c r="P51" s="19"/>
      <c r="Q51" s="19"/>
      <c r="R51" s="19"/>
      <c r="S51" s="19"/>
      <c r="T51" s="19"/>
    </row>
    <row r="52" spans="1:20" x14ac:dyDescent="0.25">
      <c r="A52" s="19"/>
      <c r="B52" s="19"/>
      <c r="C52" s="19"/>
      <c r="D52" s="19"/>
      <c r="E52" s="19"/>
      <c r="F52" s="19"/>
      <c r="G52" s="19"/>
      <c r="H52" s="19"/>
      <c r="I52" s="19"/>
      <c r="J52" s="19"/>
      <c r="K52" s="19"/>
      <c r="L52" s="19"/>
      <c r="M52" s="19"/>
      <c r="N52" s="19"/>
      <c r="O52" s="19"/>
      <c r="P52" s="19"/>
      <c r="Q52" s="19"/>
      <c r="R52" s="19"/>
      <c r="S52" s="19"/>
      <c r="T52" s="19"/>
    </row>
    <row r="53" spans="1:20" x14ac:dyDescent="0.25">
      <c r="A53" s="19"/>
      <c r="B53" s="19"/>
      <c r="C53" s="19"/>
      <c r="D53" s="19"/>
      <c r="E53" s="19"/>
      <c r="F53" s="19"/>
      <c r="G53" s="19"/>
      <c r="H53" s="19"/>
      <c r="I53" s="19"/>
      <c r="J53" s="19"/>
      <c r="K53" s="19"/>
      <c r="L53" s="19"/>
      <c r="M53" s="19"/>
      <c r="N53" s="19"/>
      <c r="O53" s="19"/>
      <c r="P53" s="19"/>
      <c r="Q53" s="19"/>
      <c r="R53" s="19"/>
      <c r="S53" s="19"/>
      <c r="T53" s="19"/>
    </row>
  </sheetData>
  <sheetProtection algorithmName="SHA-512" hashValue="o9J0GU1IKts4dtOM6C3O6yHPoqUp4W0fk2q8xb93I+aIlPFx5YgXP8GUY0RwpSeLnc+jxu0iHYtHOquwPDAJHQ==" saltValue="SJbIaZxKnDUFZc0KRGWJEg==" spinCount="100000" sheet="1" objects="1" scenarios="1"/>
  <protectedRanges>
    <protectedRange sqref="G15:I22" name="Range1"/>
    <protectedRange sqref="J15:J22" name="Range1_1"/>
  </protectedRanges>
  <mergeCells count="12">
    <mergeCell ref="B1:R1"/>
    <mergeCell ref="B28:G28"/>
    <mergeCell ref="P15:P22"/>
    <mergeCell ref="Q15:Q22"/>
    <mergeCell ref="R15:R22"/>
    <mergeCell ref="B6:G6"/>
    <mergeCell ref="B3:R3"/>
    <mergeCell ref="B5:R5"/>
    <mergeCell ref="B9:R9"/>
    <mergeCell ref="K12:L12"/>
    <mergeCell ref="O12:P12"/>
    <mergeCell ref="B7:Q7"/>
  </mergeCells>
  <phoneticPr fontId="127" type="noConversion"/>
  <printOptions horizontalCentered="1" verticalCentered="1"/>
  <pageMargins left="0.25" right="0.25" top="0.75" bottom="0.75" header="0.3" footer="0.3"/>
  <pageSetup scale="6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pageSetUpPr fitToPage="1"/>
  </sheetPr>
  <dimension ref="A1:AG36"/>
  <sheetViews>
    <sheetView view="pageLayout" topLeftCell="A10" zoomScaleSheetLayoutView="71" workbookViewId="0">
      <selection activeCell="B1" sqref="B1:M1"/>
    </sheetView>
  </sheetViews>
  <sheetFormatPr defaultColWidth="8.88671875" defaultRowHeight="13.2" x14ac:dyDescent="0.25"/>
  <cols>
    <col min="1" max="1" width="2.109375" customWidth="1"/>
    <col min="2" max="2" width="19.44140625" customWidth="1"/>
    <col min="3" max="3" width="12.44140625" customWidth="1"/>
    <col min="4" max="4" width="12" customWidth="1"/>
    <col min="5" max="5" width="10.88671875" customWidth="1"/>
    <col min="6" max="7" width="10" customWidth="1"/>
    <col min="8" max="9" width="10.5546875" customWidth="1"/>
    <col min="10" max="10" width="8.88671875" customWidth="1"/>
    <col min="11" max="11" width="10.44140625" customWidth="1"/>
    <col min="12" max="12" width="8.88671875" customWidth="1"/>
    <col min="13" max="13" width="9.109375" customWidth="1"/>
    <col min="14" max="14" width="2.109375" customWidth="1"/>
    <col min="15" max="15" width="3.44140625" customWidth="1"/>
  </cols>
  <sheetData>
    <row r="1" spans="1:33" ht="18.75" customHeight="1" x14ac:dyDescent="0.25">
      <c r="A1" s="19"/>
      <c r="B1" s="1234" t="str">
        <f>'2. Prelim'!B1:F1</f>
        <v>RPS/APS/CES/CPS 2019 Annual Compliance Workbook</v>
      </c>
      <c r="C1" s="1234"/>
      <c r="D1" s="1234"/>
      <c r="E1" s="1234"/>
      <c r="F1" s="1234"/>
      <c r="G1" s="1234"/>
      <c r="H1" s="1234"/>
      <c r="I1" s="1234"/>
      <c r="J1" s="1234"/>
      <c r="K1" s="1234"/>
      <c r="L1" s="1234"/>
      <c r="M1" s="1234"/>
      <c r="N1" s="269"/>
      <c r="O1" s="89"/>
      <c r="P1" s="19"/>
    </row>
    <row r="2" spans="1:33" ht="11.25" customHeight="1" thickBot="1" x14ac:dyDescent="0.35">
      <c r="A2" s="75"/>
      <c r="B2" s="21"/>
      <c r="C2" s="21"/>
      <c r="D2" s="21"/>
      <c r="E2" s="21"/>
      <c r="F2" s="21"/>
      <c r="G2" s="19"/>
      <c r="H2" s="19"/>
      <c r="I2" s="19"/>
      <c r="J2" s="19"/>
      <c r="K2" s="19"/>
      <c r="L2" s="19"/>
      <c r="M2" s="19"/>
      <c r="N2" s="19"/>
      <c r="O2" s="19"/>
      <c r="P2" s="19"/>
    </row>
    <row r="3" spans="1:33" s="42" customFormat="1" ht="15" customHeight="1" thickBot="1" x14ac:dyDescent="0.3">
      <c r="A3" s="55"/>
      <c r="B3" s="1175" t="s">
        <v>614</v>
      </c>
      <c r="C3" s="1176"/>
      <c r="D3" s="1176"/>
      <c r="E3" s="1176"/>
      <c r="F3" s="1176"/>
      <c r="G3" s="1176"/>
      <c r="H3" s="1176"/>
      <c r="I3" s="1176"/>
      <c r="J3" s="1176"/>
      <c r="K3" s="1176"/>
      <c r="L3" s="1176"/>
      <c r="M3" s="1177"/>
      <c r="N3" s="47"/>
      <c r="O3" s="47"/>
      <c r="P3" s="55"/>
    </row>
    <row r="4" spans="1:33" s="55" customFormat="1" ht="7.5" customHeight="1" thickBot="1" x14ac:dyDescent="0.3">
      <c r="B4" s="56" t="s">
        <v>177</v>
      </c>
      <c r="C4" s="56"/>
      <c r="D4" s="56"/>
      <c r="E4" s="56"/>
      <c r="F4" s="47"/>
      <c r="Q4" s="42"/>
      <c r="R4" s="42"/>
      <c r="S4" s="42"/>
      <c r="T4" s="42"/>
      <c r="U4" s="42"/>
      <c r="V4" s="42"/>
      <c r="W4" s="42"/>
      <c r="X4" s="42"/>
      <c r="Y4" s="42"/>
      <c r="Z4" s="42"/>
      <c r="AA4" s="42"/>
      <c r="AB4" s="42"/>
      <c r="AC4" s="42"/>
      <c r="AD4" s="42"/>
      <c r="AE4" s="42"/>
      <c r="AF4" s="42"/>
      <c r="AG4" s="42"/>
    </row>
    <row r="5" spans="1:33" ht="22.5" customHeight="1" thickBot="1" x14ac:dyDescent="0.35">
      <c r="A5" s="40"/>
      <c r="B5" s="1154">
        <f>'1. FilerInfo'!C17</f>
        <v>0</v>
      </c>
      <c r="C5" s="1235"/>
      <c r="D5" s="1235"/>
      <c r="E5" s="1235"/>
      <c r="F5" s="1235"/>
      <c r="G5" s="1235"/>
      <c r="H5" s="1235"/>
      <c r="I5" s="1235"/>
      <c r="J5" s="1235"/>
      <c r="K5" s="1235"/>
      <c r="L5" s="1235"/>
      <c r="M5" s="1236"/>
      <c r="N5" s="270"/>
      <c r="O5" s="57"/>
      <c r="P5" s="19"/>
    </row>
    <row r="6" spans="1:33" s="5" customFormat="1" ht="7.5" customHeight="1" x14ac:dyDescent="0.3">
      <c r="A6" s="40"/>
      <c r="B6" s="1157"/>
      <c r="C6" s="1157"/>
      <c r="D6" s="1157"/>
      <c r="E6" s="21"/>
      <c r="F6" s="21"/>
      <c r="G6" s="21"/>
      <c r="H6" s="21"/>
      <c r="I6" s="21"/>
      <c r="J6" s="21"/>
      <c r="K6" s="21"/>
      <c r="L6" s="21"/>
      <c r="M6" s="21"/>
      <c r="N6" s="21"/>
      <c r="O6" s="21"/>
      <c r="P6" s="21"/>
    </row>
    <row r="7" spans="1:33" s="5" customFormat="1" ht="15" customHeight="1" x14ac:dyDescent="0.3">
      <c r="A7" s="21"/>
      <c r="B7" s="1258" t="s">
        <v>520</v>
      </c>
      <c r="C7" s="1258"/>
      <c r="D7" s="1258"/>
      <c r="E7" s="1258"/>
      <c r="F7" s="1258"/>
      <c r="G7" s="1258"/>
      <c r="H7" s="1258"/>
      <c r="I7" s="1258"/>
      <c r="J7" s="1258"/>
      <c r="K7" s="1258"/>
      <c r="L7" s="1258"/>
      <c r="M7" s="1258"/>
      <c r="N7" s="893"/>
      <c r="O7" s="893"/>
      <c r="P7" s="893"/>
      <c r="Q7" s="893"/>
    </row>
    <row r="8" spans="1:33" s="5" customFormat="1" ht="6" customHeight="1" thickBot="1" x14ac:dyDescent="0.35">
      <c r="A8" s="21"/>
      <c r="B8" s="315"/>
      <c r="C8" s="315"/>
      <c r="D8" s="315"/>
      <c r="E8" s="315"/>
      <c r="F8" s="58"/>
      <c r="G8" s="21"/>
      <c r="H8" s="21"/>
      <c r="I8" s="21"/>
      <c r="J8" s="21"/>
      <c r="K8" s="21"/>
      <c r="L8" s="21"/>
      <c r="M8" s="21"/>
      <c r="N8" s="21"/>
      <c r="O8" s="21"/>
      <c r="P8" s="21"/>
    </row>
    <row r="9" spans="1:33" s="1" customFormat="1" ht="24" customHeight="1" thickBot="1" x14ac:dyDescent="0.3">
      <c r="A9" s="85"/>
      <c r="B9" s="1255" t="s">
        <v>284</v>
      </c>
      <c r="C9" s="1256"/>
      <c r="D9" s="1256"/>
      <c r="E9" s="1256"/>
      <c r="F9" s="1256"/>
      <c r="G9" s="1256"/>
      <c r="H9" s="1256"/>
      <c r="I9" s="1256"/>
      <c r="J9" s="1256"/>
      <c r="K9" s="1256"/>
      <c r="L9" s="1256"/>
      <c r="M9" s="1257"/>
      <c r="O9" s="85"/>
      <c r="P9" s="85"/>
    </row>
    <row r="10" spans="1:33" ht="4.5" customHeight="1" thickBot="1" x14ac:dyDescent="0.3">
      <c r="A10" s="19"/>
      <c r="B10" s="19"/>
      <c r="C10" s="19"/>
      <c r="D10" s="19"/>
      <c r="E10" s="19"/>
      <c r="F10" s="19"/>
      <c r="G10" s="19"/>
      <c r="H10" s="282"/>
      <c r="I10" s="19"/>
      <c r="J10" s="19"/>
      <c r="K10" s="19"/>
      <c r="L10" s="19"/>
      <c r="M10" s="19"/>
      <c r="N10" s="19"/>
      <c r="O10" s="19"/>
      <c r="P10" s="19"/>
    </row>
    <row r="11" spans="1:33" s="2" customFormat="1" ht="13.8" thickBot="1" x14ac:dyDescent="0.3">
      <c r="A11" s="607" t="s">
        <v>163</v>
      </c>
      <c r="B11" s="354" t="s">
        <v>164</v>
      </c>
      <c r="C11" s="606" t="s">
        <v>165</v>
      </c>
      <c r="D11" s="354" t="s">
        <v>166</v>
      </c>
      <c r="E11" s="355" t="s">
        <v>167</v>
      </c>
      <c r="F11" s="355" t="s">
        <v>181</v>
      </c>
      <c r="G11" s="606" t="s">
        <v>168</v>
      </c>
      <c r="H11" s="355" t="s">
        <v>169</v>
      </c>
      <c r="I11" s="355" t="s">
        <v>170</v>
      </c>
      <c r="J11" s="286" t="s">
        <v>171</v>
      </c>
      <c r="K11" s="284" t="s">
        <v>172</v>
      </c>
      <c r="L11" s="355" t="s">
        <v>173</v>
      </c>
      <c r="M11" s="356" t="s">
        <v>182</v>
      </c>
      <c r="N11" s="357"/>
      <c r="O11" s="357"/>
      <c r="P11" s="357"/>
    </row>
    <row r="12" spans="1:33" s="2" customFormat="1" ht="15" thickBot="1" x14ac:dyDescent="0.3">
      <c r="A12" s="573"/>
      <c r="B12" s="575"/>
      <c r="C12" s="575"/>
      <c r="D12" s="575"/>
      <c r="E12" s="575"/>
      <c r="F12" s="575"/>
      <c r="G12" s="575"/>
      <c r="H12" s="1259" t="s">
        <v>299</v>
      </c>
      <c r="I12" s="1260"/>
      <c r="J12" s="600">
        <v>2.6883000000000001E-2</v>
      </c>
      <c r="K12" s="610" t="s">
        <v>303</v>
      </c>
      <c r="L12" s="599">
        <v>0.3</v>
      </c>
      <c r="M12" s="575"/>
      <c r="N12"/>
      <c r="O12" s="19"/>
      <c r="P12" s="357"/>
    </row>
    <row r="13" spans="1:33" ht="113.4" thickBot="1" x14ac:dyDescent="0.3">
      <c r="A13" s="608"/>
      <c r="B13" s="619" t="s">
        <v>184</v>
      </c>
      <c r="C13" s="291" t="s">
        <v>557</v>
      </c>
      <c r="D13" s="620" t="s">
        <v>558</v>
      </c>
      <c r="E13" s="621" t="s">
        <v>559</v>
      </c>
      <c r="F13" s="293" t="s">
        <v>563</v>
      </c>
      <c r="G13" s="625" t="s">
        <v>564</v>
      </c>
      <c r="H13" s="294" t="s">
        <v>560</v>
      </c>
      <c r="I13" s="589" t="s">
        <v>265</v>
      </c>
      <c r="J13" s="291" t="s">
        <v>4</v>
      </c>
      <c r="K13" s="292" t="s">
        <v>561</v>
      </c>
      <c r="L13" s="294" t="s">
        <v>5</v>
      </c>
      <c r="M13" s="295" t="s">
        <v>562</v>
      </c>
      <c r="N13" s="19"/>
      <c r="O13" s="19"/>
      <c r="P13" s="19"/>
    </row>
    <row r="14" spans="1:33" s="6" customFormat="1" ht="13.5" customHeight="1" thickBot="1" x14ac:dyDescent="0.3">
      <c r="A14" s="609"/>
      <c r="B14" s="624"/>
      <c r="C14" s="696" t="s">
        <v>175</v>
      </c>
      <c r="D14" s="690" t="s">
        <v>175</v>
      </c>
      <c r="E14" s="697" t="s">
        <v>175</v>
      </c>
      <c r="F14" s="695" t="s">
        <v>175</v>
      </c>
      <c r="G14" s="689" t="s">
        <v>175</v>
      </c>
      <c r="H14" s="698" t="s">
        <v>175</v>
      </c>
      <c r="I14" s="699" t="s">
        <v>175</v>
      </c>
      <c r="J14" s="696" t="s">
        <v>175</v>
      </c>
      <c r="K14" s="690" t="s">
        <v>175</v>
      </c>
      <c r="L14" s="700" t="s">
        <v>175</v>
      </c>
      <c r="M14" s="697" t="s">
        <v>175</v>
      </c>
      <c r="N14" s="87"/>
      <c r="O14" s="87"/>
      <c r="P14" s="87"/>
    </row>
    <row r="15" spans="1:33" ht="15.75" customHeight="1" x14ac:dyDescent="0.25">
      <c r="A15" s="7">
        <v>1</v>
      </c>
      <c r="B15" s="136">
        <f>'2. Prelim'!B24</f>
        <v>0</v>
      </c>
      <c r="C15" s="141">
        <f>'2. Prelim'!C24</f>
        <v>0</v>
      </c>
      <c r="D15" s="35"/>
      <c r="E15" s="118"/>
      <c r="F15" s="35"/>
      <c r="G15" s="66"/>
      <c r="H15" s="603">
        <f>MAX(J15-SUM(D15:G15),0)</f>
        <v>0</v>
      </c>
      <c r="I15" s="601">
        <f>SUM(D15:H15)</f>
        <v>0</v>
      </c>
      <c r="J15" s="347">
        <f t="shared" ref="J15:J22" si="0">ROUNDUP((J$12*C15),0)</f>
        <v>0</v>
      </c>
      <c r="K15" s="1284"/>
      <c r="L15" s="1288"/>
      <c r="M15" s="1285"/>
      <c r="N15" s="19"/>
      <c r="O15" s="19"/>
      <c r="P15" s="19"/>
    </row>
    <row r="16" spans="1:33" ht="15.75" customHeight="1" x14ac:dyDescent="0.25">
      <c r="A16" s="8">
        <v>2</v>
      </c>
      <c r="B16" s="137">
        <f>'2. Prelim'!B25</f>
        <v>0</v>
      </c>
      <c r="C16" s="142">
        <f>'2. Prelim'!C25</f>
        <v>0</v>
      </c>
      <c r="D16" s="25"/>
      <c r="E16" s="119"/>
      <c r="F16" s="25"/>
      <c r="G16" s="26"/>
      <c r="H16" s="604">
        <f t="shared" ref="H16:H22" si="1">MAX(J16-SUM(D16:G16),0)</f>
        <v>0</v>
      </c>
      <c r="I16" s="474">
        <f t="shared" ref="I16:I22" si="2">SUM(D16:H16)</f>
        <v>0</v>
      </c>
      <c r="J16" s="348">
        <f t="shared" si="0"/>
        <v>0</v>
      </c>
      <c r="K16" s="1284"/>
      <c r="L16" s="1288"/>
      <c r="M16" s="1286"/>
      <c r="N16" s="19"/>
      <c r="O16" s="19"/>
      <c r="P16" s="19"/>
    </row>
    <row r="17" spans="1:16" ht="15.75" customHeight="1" x14ac:dyDescent="0.25">
      <c r="A17" s="8">
        <v>3</v>
      </c>
      <c r="B17" s="137">
        <f>'2. Prelim'!B26</f>
        <v>0</v>
      </c>
      <c r="C17" s="142">
        <f>'2. Prelim'!C26</f>
        <v>0</v>
      </c>
      <c r="D17" s="25"/>
      <c r="E17" s="119"/>
      <c r="F17" s="25"/>
      <c r="G17" s="26"/>
      <c r="H17" s="604">
        <f t="shared" si="1"/>
        <v>0</v>
      </c>
      <c r="I17" s="474">
        <f t="shared" si="2"/>
        <v>0</v>
      </c>
      <c r="J17" s="348">
        <f t="shared" si="0"/>
        <v>0</v>
      </c>
      <c r="K17" s="1284"/>
      <c r="L17" s="1288"/>
      <c r="M17" s="1286"/>
      <c r="N17" s="19"/>
      <c r="O17" s="19"/>
      <c r="P17" s="19"/>
    </row>
    <row r="18" spans="1:16" ht="15.75" customHeight="1" x14ac:dyDescent="0.25">
      <c r="A18" s="8">
        <v>4</v>
      </c>
      <c r="B18" s="137">
        <f>'2. Prelim'!B27</f>
        <v>0</v>
      </c>
      <c r="C18" s="142">
        <f>'2. Prelim'!C27</f>
        <v>0</v>
      </c>
      <c r="D18" s="25"/>
      <c r="E18" s="119"/>
      <c r="F18" s="25"/>
      <c r="G18" s="26"/>
      <c r="H18" s="604">
        <f t="shared" si="1"/>
        <v>0</v>
      </c>
      <c r="I18" s="474">
        <f t="shared" si="2"/>
        <v>0</v>
      </c>
      <c r="J18" s="348">
        <f t="shared" si="0"/>
        <v>0</v>
      </c>
      <c r="K18" s="1284"/>
      <c r="L18" s="1288"/>
      <c r="M18" s="1286"/>
      <c r="N18" s="19"/>
      <c r="O18" s="19"/>
      <c r="P18" s="19"/>
    </row>
    <row r="19" spans="1:16" ht="15.75" customHeight="1" x14ac:dyDescent="0.25">
      <c r="A19" s="8">
        <v>5</v>
      </c>
      <c r="B19" s="137">
        <f>'2. Prelim'!B28</f>
        <v>0</v>
      </c>
      <c r="C19" s="142">
        <f>'2. Prelim'!C28</f>
        <v>0</v>
      </c>
      <c r="D19" s="25"/>
      <c r="E19" s="119"/>
      <c r="F19" s="25"/>
      <c r="G19" s="26"/>
      <c r="H19" s="604">
        <f t="shared" si="1"/>
        <v>0</v>
      </c>
      <c r="I19" s="474">
        <f t="shared" si="2"/>
        <v>0</v>
      </c>
      <c r="J19" s="348">
        <f t="shared" si="0"/>
        <v>0</v>
      </c>
      <c r="K19" s="1284"/>
      <c r="L19" s="1288"/>
      <c r="M19" s="1286"/>
      <c r="N19" s="19"/>
      <c r="O19" s="19"/>
      <c r="P19" s="19"/>
    </row>
    <row r="20" spans="1:16" ht="15.75" customHeight="1" x14ac:dyDescent="0.25">
      <c r="A20" s="8">
        <v>6</v>
      </c>
      <c r="B20" s="137">
        <f>'2. Prelim'!B29</f>
        <v>0</v>
      </c>
      <c r="C20" s="142">
        <f>'2. Prelim'!C29</f>
        <v>0</v>
      </c>
      <c r="D20" s="25"/>
      <c r="E20" s="119"/>
      <c r="F20" s="25"/>
      <c r="G20" s="26"/>
      <c r="H20" s="604">
        <f t="shared" si="1"/>
        <v>0</v>
      </c>
      <c r="I20" s="474">
        <f t="shared" si="2"/>
        <v>0</v>
      </c>
      <c r="J20" s="348">
        <f t="shared" si="0"/>
        <v>0</v>
      </c>
      <c r="K20" s="1284"/>
      <c r="L20" s="1288"/>
      <c r="M20" s="1286"/>
      <c r="N20" s="19"/>
      <c r="O20" s="19"/>
      <c r="P20" s="19"/>
    </row>
    <row r="21" spans="1:16" ht="15.75" customHeight="1" x14ac:dyDescent="0.25">
      <c r="A21" s="8">
        <v>7</v>
      </c>
      <c r="B21" s="137">
        <f>'2. Prelim'!B30</f>
        <v>0</v>
      </c>
      <c r="C21" s="142">
        <f>'2. Prelim'!C30</f>
        <v>0</v>
      </c>
      <c r="D21" s="25"/>
      <c r="E21" s="119"/>
      <c r="F21" s="25"/>
      <c r="G21" s="26"/>
      <c r="H21" s="604">
        <f t="shared" si="1"/>
        <v>0</v>
      </c>
      <c r="I21" s="474">
        <f t="shared" si="2"/>
        <v>0</v>
      </c>
      <c r="J21" s="348">
        <f t="shared" si="0"/>
        <v>0</v>
      </c>
      <c r="K21" s="1284"/>
      <c r="L21" s="1288"/>
      <c r="M21" s="1286"/>
      <c r="N21" s="19"/>
      <c r="O21" s="19"/>
      <c r="P21" s="19"/>
    </row>
    <row r="22" spans="1:16" ht="15.75" customHeight="1" thickBot="1" x14ac:dyDescent="0.3">
      <c r="A22" s="8">
        <v>8</v>
      </c>
      <c r="B22" s="138">
        <f>'2. Prelim'!B31</f>
        <v>0</v>
      </c>
      <c r="C22" s="143">
        <f>'2. Prelim'!C31</f>
        <v>0</v>
      </c>
      <c r="D22" s="70"/>
      <c r="E22" s="120"/>
      <c r="F22" s="70"/>
      <c r="G22" s="71"/>
      <c r="H22" s="605">
        <f t="shared" si="1"/>
        <v>0</v>
      </c>
      <c r="I22" s="476">
        <f t="shared" si="2"/>
        <v>0</v>
      </c>
      <c r="J22" s="350">
        <f t="shared" si="0"/>
        <v>0</v>
      </c>
      <c r="K22" s="1284"/>
      <c r="L22" s="1288"/>
      <c r="M22" s="1287"/>
      <c r="N22" s="19"/>
      <c r="O22" s="19"/>
      <c r="P22" s="19"/>
    </row>
    <row r="23" spans="1:16" s="14" customFormat="1" ht="13.8" thickBot="1" x14ac:dyDescent="0.3">
      <c r="A23" s="60"/>
      <c r="B23" s="309" t="s">
        <v>176</v>
      </c>
      <c r="C23" s="602">
        <f>'2. Prelim'!C32</f>
        <v>0</v>
      </c>
      <c r="D23" s="360">
        <f t="shared" ref="D23:J23" si="3">SUM(D15:D22)</f>
        <v>0</v>
      </c>
      <c r="E23" s="361">
        <f t="shared" si="3"/>
        <v>0</v>
      </c>
      <c r="F23" s="361">
        <f t="shared" si="3"/>
        <v>0</v>
      </c>
      <c r="G23" s="308">
        <f t="shared" si="3"/>
        <v>0</v>
      </c>
      <c r="H23" s="23">
        <f t="shared" si="3"/>
        <v>0</v>
      </c>
      <c r="I23" s="351">
        <f t="shared" si="3"/>
        <v>0</v>
      </c>
      <c r="J23" s="305">
        <f t="shared" si="3"/>
        <v>0</v>
      </c>
      <c r="K23" s="362">
        <f>IF(I23&gt;J23,I23-J23,0)</f>
        <v>0</v>
      </c>
      <c r="L23" s="363">
        <f>(ROUNDDOWN($L$12*J23,0))</f>
        <v>0</v>
      </c>
      <c r="M23" s="364">
        <f>MIN(K23,L23)</f>
        <v>0</v>
      </c>
      <c r="N23" s="353"/>
      <c r="O23" s="29"/>
      <c r="P23" s="29"/>
    </row>
    <row r="24" spans="1:16" x14ac:dyDescent="0.25">
      <c r="A24" s="365"/>
      <c r="B24" s="366"/>
      <c r="C24" s="90"/>
      <c r="D24" s="90"/>
      <c r="E24" s="367">
        <f>'4. Errant'!J14</f>
        <v>0</v>
      </c>
      <c r="F24" s="90"/>
      <c r="G24" s="90"/>
      <c r="H24" s="90"/>
      <c r="I24" s="90"/>
      <c r="J24" s="90"/>
      <c r="K24" s="90"/>
      <c r="L24" s="90"/>
      <c r="M24" s="90"/>
      <c r="N24" s="19"/>
      <c r="O24" s="19"/>
      <c r="P24" s="19"/>
    </row>
    <row r="25" spans="1:16" x14ac:dyDescent="0.25">
      <c r="A25" s="365"/>
      <c r="B25" s="366"/>
      <c r="C25" s="90"/>
      <c r="D25" s="90"/>
      <c r="E25" s="90"/>
      <c r="F25" s="90"/>
      <c r="G25" s="90"/>
      <c r="H25" s="90"/>
      <c r="I25" s="90"/>
      <c r="J25" s="90"/>
      <c r="K25" s="90"/>
      <c r="L25" s="90"/>
      <c r="M25" s="90"/>
      <c r="N25" s="19"/>
      <c r="O25" s="19"/>
      <c r="P25" s="19"/>
    </row>
    <row r="26" spans="1:16" ht="17.25" customHeight="1" x14ac:dyDescent="0.25">
      <c r="A26" s="368"/>
      <c r="B26" s="275"/>
      <c r="C26" s="91"/>
      <c r="D26" s="91"/>
      <c r="E26" s="91"/>
      <c r="F26" s="91"/>
      <c r="G26" s="91"/>
      <c r="H26" s="91"/>
      <c r="I26" s="91"/>
      <c r="J26" s="91"/>
      <c r="K26" s="91"/>
      <c r="L26" s="91"/>
      <c r="M26" s="91"/>
      <c r="N26" s="19"/>
      <c r="O26" s="19"/>
      <c r="P26" s="19"/>
    </row>
    <row r="27" spans="1:16" ht="7.5" customHeight="1" thickBot="1" x14ac:dyDescent="0.3">
      <c r="A27" s="78" t="s">
        <v>177</v>
      </c>
      <c r="B27" s="19"/>
      <c r="C27" s="19"/>
      <c r="D27" s="19"/>
      <c r="E27" s="19"/>
      <c r="F27" s="19"/>
      <c r="G27" s="19"/>
      <c r="H27" s="19"/>
      <c r="I27" s="19"/>
      <c r="J27" s="90"/>
      <c r="K27" s="19"/>
      <c r="L27" s="90"/>
      <c r="M27" s="19"/>
      <c r="N27" s="19"/>
      <c r="O27" s="19"/>
      <c r="P27" s="19"/>
    </row>
    <row r="28" spans="1:16" ht="13.8" thickBot="1" x14ac:dyDescent="0.3">
      <c r="A28" s="339"/>
      <c r="B28" s="10"/>
      <c r="C28" t="s">
        <v>199</v>
      </c>
      <c r="G28" s="19"/>
      <c r="H28" s="19"/>
      <c r="I28" s="19"/>
      <c r="J28" s="19"/>
      <c r="K28" s="19"/>
      <c r="L28" s="19"/>
      <c r="M28" s="19"/>
      <c r="N28" s="19"/>
      <c r="O28" s="19"/>
      <c r="P28" s="19"/>
    </row>
    <row r="29" spans="1:16" s="3" customFormat="1" ht="7.5" customHeight="1" thickBot="1" x14ac:dyDescent="0.25">
      <c r="A29" s="77"/>
      <c r="B29" s="1264"/>
      <c r="C29" s="1265"/>
      <c r="D29" s="1265"/>
      <c r="E29" s="77"/>
      <c r="F29" s="77"/>
      <c r="G29" s="77"/>
      <c r="H29" s="77"/>
      <c r="I29" s="77"/>
      <c r="J29" s="77"/>
      <c r="K29" s="77"/>
      <c r="L29" s="77"/>
      <c r="M29" s="77"/>
      <c r="N29" s="77"/>
      <c r="O29" s="77"/>
      <c r="P29" s="77"/>
    </row>
    <row r="30" spans="1:16" s="3" customFormat="1" ht="13.35" customHeight="1" thickBot="1" x14ac:dyDescent="0.3">
      <c r="B30" s="369"/>
      <c r="C30" s="18" t="s">
        <v>8</v>
      </c>
      <c r="G30" s="77"/>
      <c r="H30" s="77"/>
      <c r="I30" s="77"/>
      <c r="J30" s="77"/>
      <c r="K30" s="77"/>
      <c r="L30" s="77"/>
      <c r="M30" s="77"/>
      <c r="N30" s="77"/>
      <c r="O30" s="77"/>
      <c r="P30" s="77"/>
    </row>
    <row r="31" spans="1:16" ht="7.5" customHeight="1" thickBot="1" x14ac:dyDescent="0.3">
      <c r="A31" s="19"/>
      <c r="B31" s="19"/>
      <c r="C31" s="19"/>
      <c r="D31" s="19"/>
      <c r="E31" s="19"/>
      <c r="F31" s="19"/>
      <c r="G31" s="19"/>
      <c r="H31" s="19"/>
      <c r="I31" s="19"/>
      <c r="J31" s="19"/>
      <c r="K31" s="19"/>
      <c r="L31" s="19"/>
      <c r="M31" s="19"/>
      <c r="N31" s="19"/>
      <c r="O31" s="19"/>
      <c r="P31" s="19"/>
    </row>
    <row r="32" spans="1:16" ht="13.5" customHeight="1" thickBot="1" x14ac:dyDescent="0.3">
      <c r="B32" s="11"/>
      <c r="C32" s="1283" t="s">
        <v>149</v>
      </c>
      <c r="D32" s="1283"/>
      <c r="E32" s="1283"/>
      <c r="F32" s="1283"/>
      <c r="G32" s="1283"/>
      <c r="H32" s="1283"/>
      <c r="I32" s="1283"/>
      <c r="J32" s="1283"/>
      <c r="K32" s="1283"/>
      <c r="L32" s="1283"/>
      <c r="M32" s="1283"/>
      <c r="N32" s="19"/>
      <c r="O32" s="19"/>
      <c r="P32" s="19"/>
    </row>
    <row r="33" spans="1:16" x14ac:dyDescent="0.25">
      <c r="A33" s="19"/>
      <c r="B33" s="19"/>
      <c r="C33" s="1283"/>
      <c r="D33" s="1283"/>
      <c r="E33" s="1283"/>
      <c r="F33" s="1283"/>
      <c r="G33" s="1283"/>
      <c r="H33" s="1283"/>
      <c r="I33" s="1283"/>
      <c r="J33" s="1283"/>
      <c r="K33" s="1283"/>
      <c r="L33" s="1283"/>
      <c r="M33" s="1283"/>
      <c r="N33" s="19"/>
      <c r="O33" s="19"/>
      <c r="P33" s="19"/>
    </row>
    <row r="34" spans="1:16" x14ac:dyDescent="0.25">
      <c r="A34" s="314"/>
      <c r="B34" s="314"/>
      <c r="C34" s="314"/>
      <c r="D34" s="314"/>
      <c r="E34" s="314"/>
      <c r="F34" s="314"/>
      <c r="G34" s="314"/>
      <c r="H34" s="314"/>
      <c r="I34" s="314"/>
      <c r="J34" s="314"/>
      <c r="K34" s="314"/>
      <c r="L34" s="314"/>
      <c r="M34" s="314"/>
      <c r="N34" s="314"/>
      <c r="O34" s="19"/>
      <c r="P34" s="19"/>
    </row>
    <row r="35" spans="1:16" x14ac:dyDescent="0.25">
      <c r="A35" s="314"/>
      <c r="B35" s="314"/>
      <c r="C35" s="314"/>
      <c r="D35" s="314"/>
      <c r="E35" s="314"/>
      <c r="F35" s="314"/>
      <c r="G35" s="314"/>
      <c r="H35" s="314"/>
      <c r="I35" s="314"/>
      <c r="J35" s="314"/>
      <c r="K35" s="314"/>
      <c r="L35" s="314"/>
      <c r="M35" s="314"/>
      <c r="N35" s="314"/>
      <c r="O35" s="19"/>
      <c r="P35" s="19"/>
    </row>
    <row r="36" spans="1:16" x14ac:dyDescent="0.25">
      <c r="A36" s="314"/>
      <c r="B36" s="314"/>
      <c r="C36" s="314"/>
      <c r="D36" s="314"/>
      <c r="E36" s="314"/>
      <c r="F36" s="314"/>
      <c r="G36" s="314"/>
      <c r="H36" s="314"/>
      <c r="I36" s="314"/>
      <c r="J36" s="314"/>
      <c r="K36" s="314"/>
      <c r="L36" s="314"/>
      <c r="M36" s="314"/>
      <c r="N36" s="314"/>
      <c r="O36" s="19"/>
      <c r="P36" s="19"/>
    </row>
  </sheetData>
  <sheetProtection algorithmName="SHA-512" hashValue="nbqxayItUJN/yAXaC6aUD9pUZNd5F6/o9NmmPTaBBuuFDFrtrVh9ZXdgLLPVsFtyPs/B+CNFehhykJSLdo3v6A==" saltValue="3StgBaiY9JmCFLVFjeMTtg==" spinCount="100000" sheet="1" objects="1" scenarios="1"/>
  <protectedRanges>
    <protectedRange sqref="D15:G22" name="Range1"/>
  </protectedRanges>
  <mergeCells count="12">
    <mergeCell ref="C32:M33"/>
    <mergeCell ref="B29:D29"/>
    <mergeCell ref="K15:K22"/>
    <mergeCell ref="B1:M1"/>
    <mergeCell ref="B5:M5"/>
    <mergeCell ref="B9:M9"/>
    <mergeCell ref="M15:M22"/>
    <mergeCell ref="L15:L22"/>
    <mergeCell ref="B6:D6"/>
    <mergeCell ref="B3:M3"/>
    <mergeCell ref="H12:I12"/>
    <mergeCell ref="B7:M7"/>
  </mergeCells>
  <phoneticPr fontId="19" type="noConversion"/>
  <printOptions horizontalCentered="1" verticalCentered="1"/>
  <pageMargins left="0.25" right="0.25" top="0.75" bottom="0.75" header="0.3" footer="0.3"/>
  <pageSetup scale="8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pageSetUpPr fitToPage="1"/>
  </sheetPr>
  <dimension ref="A1:CH34"/>
  <sheetViews>
    <sheetView view="pageLayout" topLeftCell="A12" zoomScale="122" zoomScalePageLayoutView="122" workbookViewId="0">
      <selection activeCell="B1" sqref="B1:M1"/>
    </sheetView>
  </sheetViews>
  <sheetFormatPr defaultColWidth="8.88671875" defaultRowHeight="13.2" x14ac:dyDescent="0.25"/>
  <cols>
    <col min="1" max="1" width="2.109375" customWidth="1"/>
    <col min="2" max="2" width="19.44140625" customWidth="1"/>
    <col min="3" max="3" width="10.6640625" customWidth="1"/>
    <col min="4" max="4" width="12.88671875" customWidth="1"/>
    <col min="5" max="5" width="11" customWidth="1"/>
    <col min="6" max="6" width="10.33203125" customWidth="1"/>
    <col min="7" max="7" width="10.44140625" customWidth="1"/>
    <col min="8" max="9" width="11.33203125" customWidth="1"/>
    <col min="10" max="10" width="10.44140625" customWidth="1"/>
    <col min="11" max="11" width="11.33203125" bestFit="1" customWidth="1"/>
    <col min="12" max="12" width="9" customWidth="1"/>
    <col min="13" max="13" width="9.33203125" customWidth="1"/>
    <col min="14" max="14" width="2.88671875" customWidth="1"/>
  </cols>
  <sheetData>
    <row r="1" spans="1:86" ht="18.75" customHeight="1" x14ac:dyDescent="0.25">
      <c r="A1" s="19"/>
      <c r="B1" s="1234" t="str">
        <f>'2. Prelim'!B1:F1</f>
        <v>RPS/APS/CES/CPS 2019 Annual Compliance Workbook</v>
      </c>
      <c r="C1" s="1234"/>
      <c r="D1" s="1234"/>
      <c r="E1" s="1234"/>
      <c r="F1" s="1234"/>
      <c r="G1" s="1234"/>
      <c r="H1" s="1234"/>
      <c r="I1" s="1234"/>
      <c r="J1" s="1234"/>
      <c r="K1" s="1234"/>
      <c r="L1" s="1234"/>
      <c r="M1" s="1234"/>
      <c r="N1" s="269"/>
      <c r="O1" s="89"/>
    </row>
    <row r="2" spans="1:86" ht="11.25" customHeight="1" thickBot="1" x14ac:dyDescent="0.35">
      <c r="A2" s="75"/>
      <c r="B2" s="21"/>
      <c r="C2" s="21"/>
      <c r="D2" s="21"/>
      <c r="E2" s="21"/>
      <c r="F2" s="21"/>
      <c r="G2" s="19"/>
      <c r="H2" s="19"/>
      <c r="I2" s="19"/>
      <c r="J2" s="19"/>
      <c r="K2" s="19"/>
      <c r="L2" s="19"/>
      <c r="M2" s="19"/>
      <c r="N2" s="19"/>
      <c r="O2" s="19"/>
    </row>
    <row r="3" spans="1:86" s="42" customFormat="1" ht="15" customHeight="1" thickBot="1" x14ac:dyDescent="0.3">
      <c r="A3" s="55"/>
      <c r="B3" s="1175" t="s">
        <v>614</v>
      </c>
      <c r="C3" s="1176"/>
      <c r="D3" s="1176"/>
      <c r="E3" s="1176"/>
      <c r="F3" s="1176"/>
      <c r="G3" s="1176"/>
      <c r="H3" s="1176"/>
      <c r="I3" s="1176"/>
      <c r="J3" s="1176"/>
      <c r="K3" s="1176"/>
      <c r="L3" s="1176"/>
      <c r="M3" s="1177"/>
      <c r="N3" s="47"/>
      <c r="O3" s="47"/>
    </row>
    <row r="4" spans="1:86" s="55" customFormat="1" ht="7.5" customHeight="1" thickBot="1" x14ac:dyDescent="0.3">
      <c r="B4" s="56" t="s">
        <v>177</v>
      </c>
      <c r="C4" s="56"/>
      <c r="D4" s="56"/>
      <c r="E4" s="56"/>
      <c r="F4" s="47"/>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row>
    <row r="5" spans="1:86" ht="22.5" customHeight="1" thickBot="1" x14ac:dyDescent="0.35">
      <c r="A5" s="40"/>
      <c r="B5" s="1154">
        <f>'1. FilerInfo'!C17</f>
        <v>0</v>
      </c>
      <c r="C5" s="1235"/>
      <c r="D5" s="1235"/>
      <c r="E5" s="1235"/>
      <c r="F5" s="1235"/>
      <c r="G5" s="1235"/>
      <c r="H5" s="1235"/>
      <c r="I5" s="1235"/>
      <c r="J5" s="1235"/>
      <c r="K5" s="1235"/>
      <c r="L5" s="1235"/>
      <c r="M5" s="1236"/>
      <c r="N5" s="270"/>
      <c r="O5" s="57"/>
    </row>
    <row r="6" spans="1:86" s="5" customFormat="1" ht="7.5" customHeight="1" x14ac:dyDescent="0.3">
      <c r="A6" s="40"/>
      <c r="B6" s="1157"/>
      <c r="C6" s="1157"/>
      <c r="D6" s="1157"/>
      <c r="E6" s="21"/>
      <c r="F6" s="21"/>
      <c r="G6" s="21"/>
      <c r="H6" s="21"/>
      <c r="I6" s="21"/>
      <c r="J6" s="21"/>
      <c r="K6" s="21"/>
      <c r="L6" s="21"/>
      <c r="M6" s="21"/>
      <c r="N6" s="21"/>
      <c r="O6" s="21"/>
    </row>
    <row r="7" spans="1:86" s="5" customFormat="1" ht="15" customHeight="1" x14ac:dyDescent="0.3">
      <c r="A7" s="21"/>
      <c r="B7" s="1258" t="s">
        <v>520</v>
      </c>
      <c r="C7" s="1258"/>
      <c r="D7" s="1258"/>
      <c r="E7" s="1258"/>
      <c r="F7" s="1258"/>
      <c r="G7" s="1258"/>
      <c r="H7" s="1258"/>
      <c r="I7" s="1258"/>
      <c r="J7" s="1258"/>
      <c r="K7" s="1258"/>
      <c r="L7" s="1258"/>
      <c r="M7" s="1258"/>
      <c r="N7" s="21"/>
      <c r="O7" s="21"/>
    </row>
    <row r="8" spans="1:86" s="5" customFormat="1" ht="6" customHeight="1" thickBot="1" x14ac:dyDescent="0.35">
      <c r="A8" s="21"/>
      <c r="B8" s="315"/>
      <c r="C8" s="315"/>
      <c r="D8" s="315"/>
      <c r="E8" s="315"/>
      <c r="F8" s="58"/>
      <c r="G8" s="21"/>
      <c r="H8" s="21"/>
      <c r="I8" s="21"/>
      <c r="J8" s="21"/>
      <c r="K8" s="21"/>
      <c r="L8" s="21"/>
      <c r="M8" s="21"/>
      <c r="N8" s="21"/>
      <c r="O8" s="21"/>
    </row>
    <row r="9" spans="1:86" s="1" customFormat="1" ht="21.75" customHeight="1" thickBot="1" x14ac:dyDescent="0.3">
      <c r="A9" s="85"/>
      <c r="B9" s="1290" t="s">
        <v>285</v>
      </c>
      <c r="C9" s="1291"/>
      <c r="D9" s="1291"/>
      <c r="E9" s="1291"/>
      <c r="F9" s="1291"/>
      <c r="G9" s="1291"/>
      <c r="H9" s="1291"/>
      <c r="I9" s="1291"/>
      <c r="J9" s="1291"/>
      <c r="K9" s="1291"/>
      <c r="L9" s="1291"/>
      <c r="M9" s="1292"/>
      <c r="N9" s="85"/>
      <c r="O9" s="85"/>
    </row>
    <row r="10" spans="1:86" ht="4.5" customHeight="1" thickBot="1" x14ac:dyDescent="0.3">
      <c r="A10" s="19"/>
      <c r="B10" s="19"/>
      <c r="C10" s="19"/>
      <c r="D10" s="19"/>
      <c r="E10" s="19"/>
      <c r="F10" s="19"/>
      <c r="G10" s="19"/>
      <c r="H10" s="282"/>
      <c r="I10" s="19"/>
      <c r="J10" s="19"/>
      <c r="K10" s="19"/>
      <c r="L10" s="19"/>
      <c r="M10" s="19"/>
      <c r="N10" s="19"/>
      <c r="O10" s="19"/>
    </row>
    <row r="11" spans="1:86" s="13" customFormat="1" ht="11.25" customHeight="1" thickBot="1" x14ac:dyDescent="0.3">
      <c r="A11" s="614" t="s">
        <v>163</v>
      </c>
      <c r="B11" s="370" t="s">
        <v>164</v>
      </c>
      <c r="C11" s="617" t="s">
        <v>165</v>
      </c>
      <c r="D11" s="370" t="s">
        <v>166</v>
      </c>
      <c r="E11" s="371" t="s">
        <v>167</v>
      </c>
      <c r="F11" s="371" t="s">
        <v>181</v>
      </c>
      <c r="G11" s="613" t="s">
        <v>168</v>
      </c>
      <c r="H11" s="372" t="s">
        <v>169</v>
      </c>
      <c r="I11" s="372" t="s">
        <v>170</v>
      </c>
      <c r="J11" s="611" t="s">
        <v>171</v>
      </c>
      <c r="K11" s="370" t="s">
        <v>172</v>
      </c>
      <c r="L11" s="372" t="s">
        <v>173</v>
      </c>
      <c r="M11" s="373" t="s">
        <v>182</v>
      </c>
      <c r="N11" s="92"/>
      <c r="O11" s="92"/>
    </row>
    <row r="12" spans="1:86" s="2" customFormat="1" ht="15" thickBot="1" x14ac:dyDescent="0.3">
      <c r="A12" s="573"/>
      <c r="B12" s="575"/>
      <c r="C12" s="575"/>
      <c r="D12" s="575"/>
      <c r="E12" s="575"/>
      <c r="F12" s="575"/>
      <c r="G12" s="575"/>
      <c r="H12" s="1259" t="s">
        <v>299</v>
      </c>
      <c r="I12" s="1260"/>
      <c r="J12" s="612">
        <v>3.5000000000000003E-2</v>
      </c>
      <c r="K12" s="610" t="s">
        <v>303</v>
      </c>
      <c r="L12" s="578">
        <v>0.05</v>
      </c>
      <c r="M12" s="575"/>
      <c r="N12"/>
      <c r="O12"/>
    </row>
    <row r="13" spans="1:86" s="12" customFormat="1" ht="103.2" thickBot="1" x14ac:dyDescent="0.3">
      <c r="A13" s="615"/>
      <c r="B13" s="619" t="s">
        <v>184</v>
      </c>
      <c r="C13" s="577" t="s">
        <v>565</v>
      </c>
      <c r="D13" s="620" t="s">
        <v>566</v>
      </c>
      <c r="E13" s="621" t="s">
        <v>559</v>
      </c>
      <c r="F13" s="291" t="s">
        <v>294</v>
      </c>
      <c r="G13" s="291" t="s">
        <v>569</v>
      </c>
      <c r="H13" s="294" t="s">
        <v>560</v>
      </c>
      <c r="I13" s="589" t="s">
        <v>3</v>
      </c>
      <c r="J13" s="622" t="s">
        <v>2</v>
      </c>
      <c r="K13" s="292" t="s">
        <v>567</v>
      </c>
      <c r="L13" s="294" t="s">
        <v>11</v>
      </c>
      <c r="M13" s="623" t="s">
        <v>568</v>
      </c>
      <c r="N13" s="93"/>
      <c r="O13" s="93"/>
    </row>
    <row r="14" spans="1:86" s="6" customFormat="1" ht="8.25" customHeight="1" thickBot="1" x14ac:dyDescent="0.3">
      <c r="A14" s="616"/>
      <c r="B14" s="618"/>
      <c r="C14" s="696" t="s">
        <v>175</v>
      </c>
      <c r="D14" s="690" t="s">
        <v>175</v>
      </c>
      <c r="E14" s="697" t="s">
        <v>175</v>
      </c>
      <c r="F14" s="695" t="s">
        <v>175</v>
      </c>
      <c r="G14" s="695" t="s">
        <v>175</v>
      </c>
      <c r="H14" s="698" t="s">
        <v>175</v>
      </c>
      <c r="I14" s="699" t="s">
        <v>175</v>
      </c>
      <c r="J14" s="701" t="s">
        <v>175</v>
      </c>
      <c r="K14" s="690" t="s">
        <v>175</v>
      </c>
      <c r="L14" s="694" t="s">
        <v>175</v>
      </c>
      <c r="M14" s="689" t="s">
        <v>175</v>
      </c>
      <c r="N14" s="87"/>
      <c r="O14" s="87"/>
    </row>
    <row r="15" spans="1:86" s="14" customFormat="1" ht="15.75" customHeight="1" x14ac:dyDescent="0.25">
      <c r="A15" s="7">
        <v>1</v>
      </c>
      <c r="B15" s="64">
        <f>'2. Prelim'!B24</f>
        <v>0</v>
      </c>
      <c r="C15" s="65">
        <f>'2. Prelim'!C24</f>
        <v>0</v>
      </c>
      <c r="D15" s="35"/>
      <c r="E15" s="118"/>
      <c r="F15" s="35"/>
      <c r="G15" s="66"/>
      <c r="H15" s="603">
        <f t="shared" ref="H15:H22" si="0">MAX(J15-SUM(D15:G15),0)</f>
        <v>0</v>
      </c>
      <c r="I15" s="601">
        <f>SUM(D15:H15)</f>
        <v>0</v>
      </c>
      <c r="J15" s="328">
        <f t="shared" ref="J15:J22" si="1">ROUNDUP((J$12*C15),0)</f>
        <v>0</v>
      </c>
      <c r="K15" s="1293"/>
      <c r="L15" s="1296"/>
      <c r="M15" s="1299"/>
      <c r="N15" s="29"/>
      <c r="O15" s="29"/>
    </row>
    <row r="16" spans="1:86" s="14" customFormat="1" ht="15.75" customHeight="1" x14ac:dyDescent="0.25">
      <c r="A16" s="8">
        <v>2</v>
      </c>
      <c r="B16" s="139">
        <f>'2. Prelim'!B25</f>
        <v>0</v>
      </c>
      <c r="C16" s="129">
        <f>'2. Prelim'!C25</f>
        <v>0</v>
      </c>
      <c r="D16" s="25"/>
      <c r="E16" s="119"/>
      <c r="F16" s="25"/>
      <c r="G16" s="26"/>
      <c r="H16" s="604">
        <f t="shared" si="0"/>
        <v>0</v>
      </c>
      <c r="I16" s="474">
        <f t="shared" ref="I16:I22" si="2">SUM(D16:H16)</f>
        <v>0</v>
      </c>
      <c r="J16" s="329">
        <f t="shared" si="1"/>
        <v>0</v>
      </c>
      <c r="K16" s="1294"/>
      <c r="L16" s="1297"/>
      <c r="M16" s="1300"/>
      <c r="N16" s="29"/>
      <c r="O16" s="29"/>
    </row>
    <row r="17" spans="1:16" s="14" customFormat="1" ht="15.75" customHeight="1" x14ac:dyDescent="0.25">
      <c r="A17" s="8">
        <v>3</v>
      </c>
      <c r="B17" s="139">
        <f>'2. Prelim'!B26</f>
        <v>0</v>
      </c>
      <c r="C17" s="129">
        <f>'2. Prelim'!C26</f>
        <v>0</v>
      </c>
      <c r="D17" s="25"/>
      <c r="E17" s="119"/>
      <c r="F17" s="25"/>
      <c r="G17" s="26"/>
      <c r="H17" s="604">
        <f t="shared" si="0"/>
        <v>0</v>
      </c>
      <c r="I17" s="474">
        <f t="shared" si="2"/>
        <v>0</v>
      </c>
      <c r="J17" s="329">
        <f t="shared" si="1"/>
        <v>0</v>
      </c>
      <c r="K17" s="1294"/>
      <c r="L17" s="1297"/>
      <c r="M17" s="1300"/>
      <c r="N17" s="29"/>
      <c r="O17" s="29"/>
    </row>
    <row r="18" spans="1:16" s="14" customFormat="1" ht="15.75" customHeight="1" x14ac:dyDescent="0.25">
      <c r="A18" s="8">
        <v>4</v>
      </c>
      <c r="B18" s="139">
        <f>'2. Prelim'!B27</f>
        <v>0</v>
      </c>
      <c r="C18" s="129">
        <f>'2. Prelim'!C27</f>
        <v>0</v>
      </c>
      <c r="D18" s="25"/>
      <c r="E18" s="119"/>
      <c r="F18" s="25"/>
      <c r="G18" s="26"/>
      <c r="H18" s="604">
        <f t="shared" si="0"/>
        <v>0</v>
      </c>
      <c r="I18" s="474">
        <f t="shared" si="2"/>
        <v>0</v>
      </c>
      <c r="J18" s="329">
        <f t="shared" si="1"/>
        <v>0</v>
      </c>
      <c r="K18" s="1294"/>
      <c r="L18" s="1297"/>
      <c r="M18" s="1300"/>
      <c r="N18" s="29"/>
      <c r="O18" s="29"/>
    </row>
    <row r="19" spans="1:16" s="14" customFormat="1" ht="15.75" customHeight="1" x14ac:dyDescent="0.25">
      <c r="A19" s="8">
        <v>5</v>
      </c>
      <c r="B19" s="139">
        <f>'2. Prelim'!B28</f>
        <v>0</v>
      </c>
      <c r="C19" s="129">
        <f>'2. Prelim'!C28</f>
        <v>0</v>
      </c>
      <c r="D19" s="25"/>
      <c r="E19" s="119"/>
      <c r="F19" s="25"/>
      <c r="G19" s="26"/>
      <c r="H19" s="604">
        <f t="shared" si="0"/>
        <v>0</v>
      </c>
      <c r="I19" s="474">
        <f t="shared" si="2"/>
        <v>0</v>
      </c>
      <c r="J19" s="329">
        <f t="shared" si="1"/>
        <v>0</v>
      </c>
      <c r="K19" s="1294"/>
      <c r="L19" s="1297"/>
      <c r="M19" s="1300"/>
      <c r="N19" s="29"/>
      <c r="O19" s="29"/>
    </row>
    <row r="20" spans="1:16" s="14" customFormat="1" ht="15.75" customHeight="1" x14ac:dyDescent="0.25">
      <c r="A20" s="8">
        <v>6</v>
      </c>
      <c r="B20" s="139">
        <f>'2. Prelim'!B29</f>
        <v>0</v>
      </c>
      <c r="C20" s="129">
        <f>'2. Prelim'!C29</f>
        <v>0</v>
      </c>
      <c r="D20" s="25"/>
      <c r="E20" s="119"/>
      <c r="F20" s="25"/>
      <c r="G20" s="26"/>
      <c r="H20" s="604">
        <f t="shared" si="0"/>
        <v>0</v>
      </c>
      <c r="I20" s="474">
        <f t="shared" si="2"/>
        <v>0</v>
      </c>
      <c r="J20" s="329">
        <f t="shared" si="1"/>
        <v>0</v>
      </c>
      <c r="K20" s="1294"/>
      <c r="L20" s="1297"/>
      <c r="M20" s="1300"/>
      <c r="N20" s="29"/>
      <c r="O20" s="29"/>
    </row>
    <row r="21" spans="1:16" s="14" customFormat="1" ht="15.75" customHeight="1" x14ac:dyDescent="0.25">
      <c r="A21" s="8">
        <v>7</v>
      </c>
      <c r="B21" s="139">
        <f>'2. Prelim'!B30</f>
        <v>0</v>
      </c>
      <c r="C21" s="129">
        <f>'2. Prelim'!C30</f>
        <v>0</v>
      </c>
      <c r="D21" s="25"/>
      <c r="E21" s="119"/>
      <c r="F21" s="25"/>
      <c r="G21" s="26"/>
      <c r="H21" s="604">
        <f t="shared" si="0"/>
        <v>0</v>
      </c>
      <c r="I21" s="474">
        <f t="shared" si="2"/>
        <v>0</v>
      </c>
      <c r="J21" s="329">
        <f t="shared" si="1"/>
        <v>0</v>
      </c>
      <c r="K21" s="1294"/>
      <c r="L21" s="1297"/>
      <c r="M21" s="1300"/>
      <c r="N21" s="29"/>
      <c r="O21" s="29"/>
    </row>
    <row r="22" spans="1:16" s="14" customFormat="1" ht="15.75" customHeight="1" thickBot="1" x14ac:dyDescent="0.3">
      <c r="A22" s="8">
        <v>8</v>
      </c>
      <c r="B22" s="140">
        <f>'2. Prelim'!B31</f>
        <v>0</v>
      </c>
      <c r="C22" s="130">
        <f>'2. Prelim'!C31</f>
        <v>0</v>
      </c>
      <c r="D22" s="70"/>
      <c r="E22" s="120"/>
      <c r="F22" s="70"/>
      <c r="G22" s="71"/>
      <c r="H22" s="605">
        <f t="shared" si="0"/>
        <v>0</v>
      </c>
      <c r="I22" s="476">
        <f t="shared" si="2"/>
        <v>0</v>
      </c>
      <c r="J22" s="330">
        <f t="shared" si="1"/>
        <v>0</v>
      </c>
      <c r="K22" s="1295"/>
      <c r="L22" s="1298"/>
      <c r="M22" s="1301"/>
      <c r="N22" s="29"/>
      <c r="O22" s="29"/>
    </row>
    <row r="23" spans="1:16" s="14" customFormat="1" ht="13.8" thickBot="1" x14ac:dyDescent="0.3">
      <c r="A23" s="60"/>
      <c r="B23" s="309" t="s">
        <v>176</v>
      </c>
      <c r="C23" s="602">
        <f>'2. Prelim'!C32</f>
        <v>0</v>
      </c>
      <c r="D23" s="678">
        <f t="shared" ref="D23:J23" si="3">SUM(D15:D22)</f>
        <v>0</v>
      </c>
      <c r="E23" s="679">
        <f t="shared" si="3"/>
        <v>0</v>
      </c>
      <c r="F23" s="332">
        <f t="shared" si="3"/>
        <v>0</v>
      </c>
      <c r="G23" s="332">
        <f t="shared" si="3"/>
        <v>0</v>
      </c>
      <c r="H23" s="680">
        <f t="shared" si="3"/>
        <v>0</v>
      </c>
      <c r="I23" s="679">
        <f t="shared" si="3"/>
        <v>0</v>
      </c>
      <c r="J23" s="678">
        <f t="shared" si="3"/>
        <v>0</v>
      </c>
      <c r="K23" s="681">
        <f>IF(I23&gt;J23,I23-J23,0)</f>
        <v>0</v>
      </c>
      <c r="L23" s="682">
        <f>ROUNDDOWN($L$12*J23,0)</f>
        <v>0</v>
      </c>
      <c r="M23" s="363">
        <f>MIN(K23,L23)</f>
        <v>0</v>
      </c>
      <c r="N23" s="29"/>
      <c r="O23" s="29"/>
    </row>
    <row r="24" spans="1:16" s="14" customFormat="1" x14ac:dyDescent="0.25">
      <c r="A24" s="60"/>
      <c r="B24" s="309"/>
      <c r="C24" s="83"/>
      <c r="D24" s="83"/>
      <c r="E24" s="333">
        <f>'4. Errant'!K14</f>
        <v>0</v>
      </c>
      <c r="F24" s="683" t="s">
        <v>259</v>
      </c>
      <c r="G24" s="83"/>
      <c r="H24" s="83"/>
      <c r="I24" s="83"/>
      <c r="J24" s="83"/>
      <c r="K24" s="1289"/>
      <c r="L24" s="1289"/>
      <c r="M24" s="1289"/>
      <c r="N24" s="29"/>
      <c r="O24" s="29"/>
    </row>
    <row r="25" spans="1:16" ht="9" customHeight="1" thickBot="1" x14ac:dyDescent="0.3">
      <c r="A25" s="78" t="s">
        <v>177</v>
      </c>
      <c r="B25" s="19"/>
      <c r="C25" s="19"/>
      <c r="D25" s="19"/>
      <c r="E25" s="19"/>
      <c r="F25" s="19"/>
      <c r="G25" s="19"/>
      <c r="H25" s="19"/>
      <c r="I25" s="19"/>
      <c r="J25" s="90"/>
      <c r="K25" s="19"/>
      <c r="L25" s="90"/>
      <c r="M25" s="19"/>
      <c r="N25" s="19"/>
      <c r="O25" s="19"/>
    </row>
    <row r="26" spans="1:16" ht="13.8" thickBot="1" x14ac:dyDescent="0.3">
      <c r="A26" s="78"/>
      <c r="B26" s="10"/>
      <c r="C26" t="s">
        <v>199</v>
      </c>
      <c r="E26" s="19"/>
      <c r="F26" s="19"/>
      <c r="G26" s="19"/>
      <c r="H26" s="19"/>
      <c r="I26" s="19"/>
      <c r="J26" s="19"/>
      <c r="K26" s="19"/>
      <c r="L26" s="19"/>
      <c r="M26" s="19"/>
      <c r="N26" s="19"/>
      <c r="O26" s="19"/>
    </row>
    <row r="27" spans="1:16" s="3" customFormat="1" ht="4.5" customHeight="1" thickBot="1" x14ac:dyDescent="0.25">
      <c r="A27" s="77"/>
      <c r="B27" s="374"/>
      <c r="C27" s="77"/>
      <c r="D27" s="77"/>
      <c r="E27" s="77"/>
      <c r="F27" s="77"/>
      <c r="G27" s="77"/>
      <c r="H27" s="77"/>
      <c r="I27" s="77"/>
      <c r="J27" s="77"/>
      <c r="K27" s="77"/>
      <c r="L27" s="77"/>
      <c r="M27" s="77"/>
      <c r="N27" s="77"/>
      <c r="O27" s="77"/>
    </row>
    <row r="28" spans="1:16" s="3" customFormat="1" ht="13.35" customHeight="1" thickBot="1" x14ac:dyDescent="0.3">
      <c r="A28" s="77"/>
      <c r="B28" s="369"/>
      <c r="C28" s="18" t="s">
        <v>8</v>
      </c>
      <c r="E28" s="77"/>
      <c r="F28" s="77"/>
      <c r="G28" s="77"/>
      <c r="H28" s="77"/>
      <c r="I28" s="77"/>
      <c r="J28" s="77"/>
      <c r="K28" s="77"/>
      <c r="L28" s="77"/>
      <c r="M28" s="77"/>
      <c r="N28" s="77"/>
      <c r="O28" s="77"/>
    </row>
    <row r="29" spans="1:16" ht="6" customHeight="1" thickBot="1" x14ac:dyDescent="0.3">
      <c r="A29" s="19"/>
      <c r="B29" s="19"/>
      <c r="C29" s="19"/>
      <c r="D29" s="19"/>
      <c r="E29" s="19"/>
      <c r="F29" s="19"/>
      <c r="G29" s="19"/>
      <c r="H29" s="19"/>
      <c r="I29" s="19"/>
      <c r="J29" s="19"/>
      <c r="K29" s="19"/>
      <c r="L29" s="19"/>
      <c r="M29" s="19"/>
      <c r="N29" s="19"/>
      <c r="O29" s="19"/>
    </row>
    <row r="30" spans="1:16" s="15" customFormat="1" ht="13.8" thickBot="1" x14ac:dyDescent="0.3">
      <c r="A30" s="94"/>
      <c r="B30" s="375"/>
      <c r="C30" s="18" t="s">
        <v>150</v>
      </c>
      <c r="E30" s="94"/>
      <c r="F30" s="94"/>
      <c r="G30" s="94"/>
      <c r="H30" s="94"/>
      <c r="I30" s="94"/>
      <c r="J30" s="94"/>
      <c r="K30" s="94"/>
      <c r="L30" s="94"/>
      <c r="M30" s="94"/>
      <c r="N30" s="94"/>
      <c r="O30" s="94"/>
    </row>
    <row r="31" spans="1:16" ht="9.75" customHeight="1" x14ac:dyDescent="0.25">
      <c r="A31" s="19"/>
      <c r="B31" s="19"/>
      <c r="C31" s="19"/>
      <c r="D31" s="19"/>
      <c r="E31" s="19"/>
      <c r="F31" s="19"/>
      <c r="G31" s="19"/>
      <c r="H31" s="19"/>
      <c r="I31" s="19"/>
      <c r="J31" s="19"/>
      <c r="K31" s="19"/>
      <c r="L31" s="19"/>
      <c r="M31" s="19"/>
      <c r="N31" s="19"/>
      <c r="O31" s="19"/>
    </row>
    <row r="32" spans="1:16" x14ac:dyDescent="0.25">
      <c r="A32" s="19"/>
      <c r="B32" s="19"/>
      <c r="C32" s="19"/>
      <c r="D32" s="19"/>
      <c r="E32" s="19"/>
      <c r="F32" s="19"/>
      <c r="G32" s="19"/>
      <c r="H32" s="19"/>
      <c r="I32" s="19"/>
      <c r="J32" s="19"/>
      <c r="K32" s="19"/>
      <c r="L32" s="19"/>
      <c r="M32" s="19"/>
      <c r="N32" s="19"/>
      <c r="O32" s="19"/>
      <c r="P32" s="19"/>
    </row>
    <row r="33" spans="1:16" x14ac:dyDescent="0.25">
      <c r="A33" s="19"/>
      <c r="B33" s="19"/>
      <c r="C33" s="19"/>
      <c r="D33" s="19"/>
      <c r="E33" s="19"/>
      <c r="F33" s="19"/>
      <c r="G33" s="19"/>
      <c r="H33" s="19"/>
      <c r="I33" s="19"/>
      <c r="J33" s="19"/>
      <c r="K33" s="19"/>
      <c r="L33" s="19"/>
      <c r="M33" s="19"/>
      <c r="N33" s="19"/>
      <c r="O33" s="19"/>
      <c r="P33" s="19"/>
    </row>
    <row r="34" spans="1:16" x14ac:dyDescent="0.25">
      <c r="A34" s="19"/>
      <c r="B34" s="19"/>
      <c r="C34" s="19"/>
      <c r="D34" s="19"/>
      <c r="E34" s="19"/>
      <c r="F34" s="19"/>
      <c r="G34" s="19"/>
      <c r="H34" s="19"/>
      <c r="I34" s="19"/>
      <c r="J34" s="19"/>
      <c r="K34" s="19"/>
      <c r="L34" s="19"/>
      <c r="M34" s="19"/>
      <c r="N34" s="19"/>
      <c r="O34" s="19"/>
      <c r="P34" s="19"/>
    </row>
  </sheetData>
  <sheetProtection algorithmName="SHA-512" hashValue="PP+c1yqZK9U+5ArM3hB75xG4YhzGVrWwr7AUdyfA7qB2Bf18xOPCHUSQauhF24bVhdd7mdKOns5oH7mJ8aRO2A==" saltValue="ikX/yoo614FXoqXgAflh1A==" spinCount="100000" sheet="1" objects="1" scenarios="1"/>
  <protectedRanges>
    <protectedRange sqref="D15:E22" name="Range1"/>
  </protectedRanges>
  <mergeCells count="11">
    <mergeCell ref="K24:M24"/>
    <mergeCell ref="B3:M3"/>
    <mergeCell ref="B5:M5"/>
    <mergeCell ref="B6:D6"/>
    <mergeCell ref="B1:M1"/>
    <mergeCell ref="B9:M9"/>
    <mergeCell ref="K15:K22"/>
    <mergeCell ref="L15:L22"/>
    <mergeCell ref="M15:M22"/>
    <mergeCell ref="H12:I12"/>
    <mergeCell ref="B7:M7"/>
  </mergeCells>
  <phoneticPr fontId="19" type="noConversion"/>
  <printOptions horizontalCentered="1" verticalCentered="1"/>
  <pageMargins left="0.25" right="0.25" top="0.75" bottom="0.75" header="0.3" footer="0.3"/>
  <pageSetup scale="8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
    <pageSetUpPr fitToPage="1"/>
  </sheetPr>
  <dimension ref="A1:P43"/>
  <sheetViews>
    <sheetView view="pageLayout" topLeftCell="C10" workbookViewId="0">
      <selection activeCell="L13" sqref="L13"/>
    </sheetView>
  </sheetViews>
  <sheetFormatPr defaultColWidth="8.88671875" defaultRowHeight="13.2" x14ac:dyDescent="0.25"/>
  <cols>
    <col min="1" max="1" width="2.109375" customWidth="1"/>
    <col min="2" max="2" width="19.44140625" customWidth="1"/>
    <col min="3" max="3" width="12.6640625" customWidth="1"/>
    <col min="4" max="4" width="13" customWidth="1"/>
    <col min="5" max="5" width="10.6640625" customWidth="1"/>
    <col min="6" max="7" width="10" customWidth="1"/>
    <col min="8" max="8" width="12.33203125" customWidth="1"/>
    <col min="9" max="9" width="10.6640625" customWidth="1"/>
    <col min="10" max="10" width="10.109375" bestFit="1" customWidth="1"/>
    <col min="11" max="11" width="11.33203125" customWidth="1"/>
    <col min="12" max="12" width="9.44140625" customWidth="1"/>
    <col min="13" max="13" width="8.88671875" customWidth="1"/>
    <col min="14" max="14" width="2.88671875" customWidth="1"/>
  </cols>
  <sheetData>
    <row r="1" spans="1:16" ht="18.75" customHeight="1" x14ac:dyDescent="0.25">
      <c r="A1" s="19"/>
      <c r="B1" s="1234" t="str">
        <f>'2. Prelim'!B1:F1</f>
        <v>RPS/APS/CES/CPS 2019 Annual Compliance Workbook</v>
      </c>
      <c r="C1" s="1234"/>
      <c r="D1" s="1234"/>
      <c r="E1" s="1234"/>
      <c r="F1" s="1234"/>
      <c r="G1" s="1234"/>
      <c r="H1" s="1234"/>
      <c r="I1" s="1234"/>
      <c r="J1" s="1234"/>
      <c r="K1" s="1234"/>
      <c r="L1" s="1234"/>
      <c r="M1" s="1234"/>
      <c r="N1" s="269"/>
      <c r="O1" s="269"/>
      <c r="P1" s="19"/>
    </row>
    <row r="2" spans="1:16" ht="11.25" customHeight="1" thickBot="1" x14ac:dyDescent="0.35">
      <c r="A2" s="75"/>
      <c r="B2" s="21"/>
      <c r="C2" s="21"/>
      <c r="D2" s="21"/>
      <c r="E2" s="21"/>
      <c r="F2" s="21"/>
      <c r="G2" s="19"/>
      <c r="H2" s="19"/>
      <c r="I2" s="19"/>
      <c r="J2" s="19"/>
      <c r="K2" s="19"/>
      <c r="L2" s="19"/>
      <c r="M2" s="19"/>
      <c r="N2" s="19"/>
      <c r="O2" s="19"/>
      <c r="P2" s="19"/>
    </row>
    <row r="3" spans="1:16" s="42" customFormat="1" ht="15" customHeight="1" thickBot="1" x14ac:dyDescent="0.3">
      <c r="A3" s="55"/>
      <c r="B3" s="1175" t="s">
        <v>398</v>
      </c>
      <c r="C3" s="1176"/>
      <c r="D3" s="1176"/>
      <c r="E3" s="1176"/>
      <c r="F3" s="1176"/>
      <c r="G3" s="1176"/>
      <c r="H3" s="1176"/>
      <c r="I3" s="1176"/>
      <c r="J3" s="1176"/>
      <c r="K3" s="1176"/>
      <c r="L3" s="1176"/>
      <c r="M3" s="1177"/>
      <c r="N3" s="47"/>
      <c r="O3" s="47"/>
      <c r="P3" s="55"/>
    </row>
    <row r="4" spans="1:16" s="55" customFormat="1" ht="7.5" customHeight="1" thickBot="1" x14ac:dyDescent="0.3">
      <c r="B4" s="56" t="s">
        <v>177</v>
      </c>
      <c r="C4" s="56"/>
      <c r="D4" s="56"/>
      <c r="E4" s="56"/>
      <c r="F4" s="47"/>
    </row>
    <row r="5" spans="1:16" ht="22.5" customHeight="1" thickBot="1" x14ac:dyDescent="0.35">
      <c r="A5" s="40"/>
      <c r="B5" s="1154">
        <f>'1. FilerInfo'!C17</f>
        <v>0</v>
      </c>
      <c r="C5" s="1235"/>
      <c r="D5" s="1235"/>
      <c r="E5" s="1235"/>
      <c r="F5" s="1235"/>
      <c r="G5" s="1235"/>
      <c r="H5" s="1235"/>
      <c r="I5" s="1235"/>
      <c r="J5" s="1235"/>
      <c r="K5" s="1235"/>
      <c r="L5" s="1235"/>
      <c r="M5" s="1236"/>
      <c r="N5" s="270"/>
      <c r="O5" s="270"/>
      <c r="P5" s="19"/>
    </row>
    <row r="6" spans="1:16" s="5" customFormat="1" ht="7.5" customHeight="1" x14ac:dyDescent="0.3">
      <c r="A6" s="40"/>
      <c r="B6" s="1157"/>
      <c r="C6" s="1157"/>
      <c r="D6" s="1157"/>
      <c r="E6" s="21"/>
      <c r="F6" s="21"/>
      <c r="G6" s="21"/>
      <c r="H6" s="21"/>
      <c r="I6" s="21"/>
      <c r="J6" s="21"/>
      <c r="K6" s="21"/>
      <c r="L6" s="21"/>
      <c r="M6" s="21"/>
      <c r="N6" s="21"/>
      <c r="O6" s="21"/>
      <c r="P6" s="21"/>
    </row>
    <row r="7" spans="1:16" s="5" customFormat="1" ht="15" customHeight="1" x14ac:dyDescent="0.3">
      <c r="A7" s="21"/>
      <c r="B7" s="1258" t="s">
        <v>520</v>
      </c>
      <c r="C7" s="1258"/>
      <c r="D7" s="1258"/>
      <c r="E7" s="1258"/>
      <c r="F7" s="1258"/>
      <c r="G7" s="1258"/>
      <c r="H7" s="1258"/>
      <c r="I7" s="1258"/>
      <c r="J7" s="1258"/>
      <c r="K7" s="1258"/>
      <c r="L7" s="1258"/>
      <c r="M7" s="1258"/>
      <c r="N7" s="21"/>
      <c r="O7" s="21"/>
      <c r="P7" s="21"/>
    </row>
    <row r="8" spans="1:16" s="5" customFormat="1" ht="6" customHeight="1" thickBot="1" x14ac:dyDescent="0.35">
      <c r="A8" s="21"/>
      <c r="B8" s="315"/>
      <c r="C8" s="315"/>
      <c r="D8" s="315"/>
      <c r="E8" s="315"/>
      <c r="F8" s="58"/>
      <c r="G8" s="21"/>
      <c r="H8" s="21"/>
      <c r="I8" s="21"/>
      <c r="J8" s="21"/>
      <c r="K8" s="21"/>
      <c r="L8" s="21"/>
      <c r="M8" s="21"/>
      <c r="N8" s="21"/>
      <c r="O8" s="21"/>
      <c r="P8" s="21"/>
    </row>
    <row r="9" spans="1:16" s="1" customFormat="1" ht="20.25" customHeight="1" thickBot="1" x14ac:dyDescent="0.3">
      <c r="A9" s="85"/>
      <c r="B9" s="1255" t="s">
        <v>286</v>
      </c>
      <c r="C9" s="1256"/>
      <c r="D9" s="1256"/>
      <c r="E9" s="1256"/>
      <c r="F9" s="1256"/>
      <c r="G9" s="1256"/>
      <c r="H9" s="1256"/>
      <c r="I9" s="1256"/>
      <c r="J9" s="1256"/>
      <c r="K9" s="1256"/>
      <c r="L9" s="1256"/>
      <c r="M9" s="1257"/>
      <c r="N9" s="85"/>
      <c r="O9" s="85"/>
      <c r="P9" s="85"/>
    </row>
    <row r="10" spans="1:16" ht="5.25" customHeight="1" thickBot="1" x14ac:dyDescent="0.3">
      <c r="A10" s="19"/>
      <c r="B10" s="19"/>
      <c r="C10" s="19"/>
      <c r="D10" s="19"/>
      <c r="E10" s="19"/>
      <c r="F10" s="19"/>
      <c r="G10" s="19"/>
      <c r="H10" s="282"/>
      <c r="I10" s="19"/>
      <c r="J10" s="19"/>
      <c r="K10" s="19"/>
      <c r="L10" s="19"/>
      <c r="M10" s="19"/>
      <c r="N10" s="19"/>
      <c r="O10" s="19"/>
      <c r="P10" s="19"/>
    </row>
    <row r="11" spans="1:16" s="2" customFormat="1" ht="9.75" customHeight="1" thickBot="1" x14ac:dyDescent="0.3">
      <c r="A11" s="284" t="s">
        <v>163</v>
      </c>
      <c r="B11" s="289" t="s">
        <v>164</v>
      </c>
      <c r="C11" s="289" t="s">
        <v>165</v>
      </c>
      <c r="D11" s="289" t="s">
        <v>166</v>
      </c>
      <c r="E11" s="289" t="s">
        <v>167</v>
      </c>
      <c r="F11" s="289" t="s">
        <v>181</v>
      </c>
      <c r="G11" s="626" t="s">
        <v>168</v>
      </c>
      <c r="H11" s="627" t="s">
        <v>169</v>
      </c>
      <c r="I11" s="627" t="s">
        <v>170</v>
      </c>
      <c r="J11" s="289" t="s">
        <v>171</v>
      </c>
      <c r="K11" s="627" t="s">
        <v>172</v>
      </c>
      <c r="L11" s="627" t="s">
        <v>173</v>
      </c>
      <c r="M11" s="596" t="s">
        <v>182</v>
      </c>
      <c r="N11" s="357"/>
      <c r="O11" s="357"/>
      <c r="P11" s="357"/>
    </row>
    <row r="12" spans="1:16" s="2" customFormat="1" ht="15" thickBot="1" x14ac:dyDescent="0.3">
      <c r="A12" s="573"/>
      <c r="B12" s="575"/>
      <c r="C12" s="575"/>
      <c r="D12" s="575"/>
      <c r="E12" s="575"/>
      <c r="F12" s="575"/>
      <c r="G12" s="575"/>
      <c r="H12" s="1259" t="s">
        <v>299</v>
      </c>
      <c r="I12" s="1260"/>
      <c r="J12" s="764">
        <v>4.7500000000000001E-2</v>
      </c>
      <c r="K12" s="610" t="s">
        <v>300</v>
      </c>
      <c r="L12" s="599">
        <v>0.3</v>
      </c>
      <c r="M12" s="575"/>
      <c r="N12"/>
      <c r="O12"/>
    </row>
    <row r="13" spans="1:16" s="12" customFormat="1" ht="103.2" thickBot="1" x14ac:dyDescent="0.3">
      <c r="A13" s="615"/>
      <c r="B13" s="619" t="s">
        <v>184</v>
      </c>
      <c r="C13" s="619" t="s">
        <v>570</v>
      </c>
      <c r="D13" s="291" t="s">
        <v>571</v>
      </c>
      <c r="E13" s="623" t="s">
        <v>572</v>
      </c>
      <c r="F13" s="291" t="s">
        <v>574</v>
      </c>
      <c r="G13" s="291" t="s">
        <v>575</v>
      </c>
      <c r="H13" s="292" t="s">
        <v>560</v>
      </c>
      <c r="I13" s="628" t="s">
        <v>264</v>
      </c>
      <c r="J13" s="295" t="s">
        <v>6</v>
      </c>
      <c r="K13" s="294" t="s">
        <v>573</v>
      </c>
      <c r="L13" s="294" t="s">
        <v>7</v>
      </c>
      <c r="M13" s="623" t="s">
        <v>562</v>
      </c>
      <c r="N13" s="93"/>
      <c r="O13" s="93"/>
      <c r="P13" s="93"/>
    </row>
    <row r="14" spans="1:16" s="6" customFormat="1" ht="9.75" customHeight="1" thickBot="1" x14ac:dyDescent="0.25">
      <c r="A14" s="616"/>
      <c r="B14" s="297"/>
      <c r="C14" s="702" t="s">
        <v>175</v>
      </c>
      <c r="D14" s="690" t="s">
        <v>175</v>
      </c>
      <c r="E14" s="697" t="s">
        <v>175</v>
      </c>
      <c r="F14" s="703" t="s">
        <v>175</v>
      </c>
      <c r="G14" s="692" t="s">
        <v>175</v>
      </c>
      <c r="H14" s="690" t="s">
        <v>175</v>
      </c>
      <c r="I14" s="689" t="s">
        <v>175</v>
      </c>
      <c r="J14" s="689" t="s">
        <v>175</v>
      </c>
      <c r="K14" s="694" t="s">
        <v>175</v>
      </c>
      <c r="L14" s="694" t="s">
        <v>175</v>
      </c>
      <c r="M14" s="689" t="s">
        <v>175</v>
      </c>
      <c r="N14" s="87"/>
      <c r="O14" s="87"/>
      <c r="P14" s="87"/>
    </row>
    <row r="15" spans="1:16" ht="15.75" customHeight="1" x14ac:dyDescent="0.25">
      <c r="A15" s="7">
        <v>1</v>
      </c>
      <c r="B15" s="136">
        <f>'2. Prelim'!B24</f>
        <v>0</v>
      </c>
      <c r="C15" s="141">
        <f>'2. Prelim'!C24</f>
        <v>0</v>
      </c>
      <c r="D15" s="35"/>
      <c r="E15" s="118"/>
      <c r="F15" s="35"/>
      <c r="G15" s="66"/>
      <c r="H15" s="556">
        <f t="shared" ref="H15:H22" si="0">MAX(J15-SUM(D15:G15),0)</f>
        <v>0</v>
      </c>
      <c r="I15" s="601">
        <f>SUM(D15:H15)</f>
        <v>0</v>
      </c>
      <c r="J15" s="347">
        <f t="shared" ref="J15:J22" si="1">ROUNDUP((J$12*C15),0)</f>
        <v>0</v>
      </c>
      <c r="K15" s="1304"/>
      <c r="L15" s="1302"/>
      <c r="M15" s="1285"/>
      <c r="N15" s="19"/>
      <c r="O15" s="19"/>
      <c r="P15" s="19"/>
    </row>
    <row r="16" spans="1:16" ht="15.75" customHeight="1" x14ac:dyDescent="0.25">
      <c r="A16" s="8">
        <v>2</v>
      </c>
      <c r="B16" s="137">
        <f>'2. Prelim'!B25</f>
        <v>0</v>
      </c>
      <c r="C16" s="142">
        <f>'2. Prelim'!C25</f>
        <v>0</v>
      </c>
      <c r="D16" s="25"/>
      <c r="E16" s="119"/>
      <c r="F16" s="25"/>
      <c r="G16" s="26"/>
      <c r="H16" s="557">
        <f t="shared" si="0"/>
        <v>0</v>
      </c>
      <c r="I16" s="474">
        <f t="shared" ref="I16:I22" si="2">SUM(D16:H16)</f>
        <v>0</v>
      </c>
      <c r="J16" s="348">
        <f t="shared" si="1"/>
        <v>0</v>
      </c>
      <c r="K16" s="1284"/>
      <c r="L16" s="1288"/>
      <c r="M16" s="1286"/>
      <c r="N16" s="19"/>
      <c r="O16" s="19"/>
      <c r="P16" s="19"/>
    </row>
    <row r="17" spans="1:16" ht="15.75" customHeight="1" x14ac:dyDescent="0.25">
      <c r="A17" s="8">
        <v>3</v>
      </c>
      <c r="B17" s="137">
        <f>'2. Prelim'!B26</f>
        <v>0</v>
      </c>
      <c r="C17" s="142">
        <f>'2. Prelim'!C26</f>
        <v>0</v>
      </c>
      <c r="D17" s="25"/>
      <c r="E17" s="119"/>
      <c r="F17" s="25"/>
      <c r="G17" s="26"/>
      <c r="H17" s="557">
        <f t="shared" si="0"/>
        <v>0</v>
      </c>
      <c r="I17" s="474">
        <f t="shared" si="2"/>
        <v>0</v>
      </c>
      <c r="J17" s="348">
        <f t="shared" si="1"/>
        <v>0</v>
      </c>
      <c r="K17" s="1284"/>
      <c r="L17" s="1288"/>
      <c r="M17" s="1286"/>
      <c r="N17" s="19"/>
      <c r="O17" s="19"/>
      <c r="P17" s="19"/>
    </row>
    <row r="18" spans="1:16" ht="15.75" customHeight="1" x14ac:dyDescent="0.25">
      <c r="A18" s="8">
        <v>4</v>
      </c>
      <c r="B18" s="137">
        <f>'2. Prelim'!B27</f>
        <v>0</v>
      </c>
      <c r="C18" s="142">
        <f>'2. Prelim'!C27</f>
        <v>0</v>
      </c>
      <c r="D18" s="25"/>
      <c r="E18" s="119"/>
      <c r="F18" s="25"/>
      <c r="G18" s="26"/>
      <c r="H18" s="557">
        <f t="shared" si="0"/>
        <v>0</v>
      </c>
      <c r="I18" s="474">
        <f t="shared" si="2"/>
        <v>0</v>
      </c>
      <c r="J18" s="348">
        <f t="shared" si="1"/>
        <v>0</v>
      </c>
      <c r="K18" s="1284"/>
      <c r="L18" s="1288"/>
      <c r="M18" s="1286"/>
      <c r="N18" s="19"/>
      <c r="O18" s="19"/>
      <c r="P18" s="19"/>
    </row>
    <row r="19" spans="1:16" ht="15.75" customHeight="1" x14ac:dyDescent="0.25">
      <c r="A19" s="8">
        <v>5</v>
      </c>
      <c r="B19" s="137">
        <f>'2. Prelim'!B28</f>
        <v>0</v>
      </c>
      <c r="C19" s="142">
        <f>'2. Prelim'!C28</f>
        <v>0</v>
      </c>
      <c r="D19" s="25"/>
      <c r="E19" s="119"/>
      <c r="F19" s="25"/>
      <c r="G19" s="26"/>
      <c r="H19" s="557">
        <f t="shared" si="0"/>
        <v>0</v>
      </c>
      <c r="I19" s="474">
        <f t="shared" si="2"/>
        <v>0</v>
      </c>
      <c r="J19" s="348">
        <f t="shared" si="1"/>
        <v>0</v>
      </c>
      <c r="K19" s="1284"/>
      <c r="L19" s="1288"/>
      <c r="M19" s="1286"/>
      <c r="N19" s="19"/>
      <c r="O19" s="19"/>
      <c r="P19" s="19"/>
    </row>
    <row r="20" spans="1:16" ht="15.75" customHeight="1" x14ac:dyDescent="0.25">
      <c r="A20" s="8">
        <v>6</v>
      </c>
      <c r="B20" s="137">
        <f>'2. Prelim'!B29</f>
        <v>0</v>
      </c>
      <c r="C20" s="142">
        <f>'2. Prelim'!C29</f>
        <v>0</v>
      </c>
      <c r="D20" s="25"/>
      <c r="E20" s="119"/>
      <c r="F20" s="25"/>
      <c r="G20" s="26"/>
      <c r="H20" s="557">
        <f t="shared" si="0"/>
        <v>0</v>
      </c>
      <c r="I20" s="474">
        <f t="shared" si="2"/>
        <v>0</v>
      </c>
      <c r="J20" s="348">
        <f t="shared" si="1"/>
        <v>0</v>
      </c>
      <c r="K20" s="1284"/>
      <c r="L20" s="1288"/>
      <c r="M20" s="1286"/>
      <c r="N20" s="19"/>
      <c r="O20" s="19"/>
      <c r="P20" s="19"/>
    </row>
    <row r="21" spans="1:16" ht="15.75" customHeight="1" x14ac:dyDescent="0.25">
      <c r="A21" s="8">
        <v>7</v>
      </c>
      <c r="B21" s="137">
        <f>'2. Prelim'!B30</f>
        <v>0</v>
      </c>
      <c r="C21" s="142">
        <f>'2. Prelim'!C30</f>
        <v>0</v>
      </c>
      <c r="D21" s="25"/>
      <c r="E21" s="119"/>
      <c r="F21" s="25"/>
      <c r="G21" s="26"/>
      <c r="H21" s="557">
        <f t="shared" si="0"/>
        <v>0</v>
      </c>
      <c r="I21" s="474">
        <f t="shared" si="2"/>
        <v>0</v>
      </c>
      <c r="J21" s="348">
        <f t="shared" si="1"/>
        <v>0</v>
      </c>
      <c r="K21" s="1284"/>
      <c r="L21" s="1288"/>
      <c r="M21" s="1286"/>
      <c r="N21" s="19"/>
      <c r="O21" s="19"/>
      <c r="P21" s="19"/>
    </row>
    <row r="22" spans="1:16" ht="15.75" customHeight="1" thickBot="1" x14ac:dyDescent="0.3">
      <c r="A22" s="8">
        <v>8</v>
      </c>
      <c r="B22" s="138">
        <f>'2. Prelim'!B31</f>
        <v>0</v>
      </c>
      <c r="C22" s="143">
        <f>'2. Prelim'!C31</f>
        <v>0</v>
      </c>
      <c r="D22" s="70"/>
      <c r="E22" s="120"/>
      <c r="F22" s="70"/>
      <c r="G22" s="71"/>
      <c r="H22" s="558">
        <f t="shared" si="0"/>
        <v>0</v>
      </c>
      <c r="I22" s="476">
        <f t="shared" si="2"/>
        <v>0</v>
      </c>
      <c r="J22" s="350">
        <f t="shared" si="1"/>
        <v>0</v>
      </c>
      <c r="K22" s="1305"/>
      <c r="L22" s="1303"/>
      <c r="M22" s="1287"/>
      <c r="N22" s="19"/>
      <c r="O22" s="19"/>
      <c r="P22" s="19"/>
    </row>
    <row r="23" spans="1:16" ht="13.8" thickBot="1" x14ac:dyDescent="0.3">
      <c r="A23" s="365"/>
      <c r="B23" s="366" t="s">
        <v>176</v>
      </c>
      <c r="C23" s="376">
        <f>'2. Prelim'!C32</f>
        <v>0</v>
      </c>
      <c r="D23" s="377">
        <f t="shared" ref="D23:J23" si="3">SUM(D15:D22)</f>
        <v>0</v>
      </c>
      <c r="E23" s="378">
        <f t="shared" si="3"/>
        <v>0</v>
      </c>
      <c r="F23" s="379">
        <f t="shared" si="3"/>
        <v>0</v>
      </c>
      <c r="G23" s="380">
        <f t="shared" si="3"/>
        <v>0</v>
      </c>
      <c r="H23" s="16">
        <f t="shared" si="3"/>
        <v>0</v>
      </c>
      <c r="I23" s="378">
        <f t="shared" si="3"/>
        <v>0</v>
      </c>
      <c r="J23" s="381">
        <f t="shared" si="3"/>
        <v>0</v>
      </c>
      <c r="K23" s="379">
        <f>IF(I23&gt;J23,I23-J23,0)</f>
        <v>0</v>
      </c>
      <c r="L23" s="382">
        <f>ROUNDDOWN($L$12*J23,0)</f>
        <v>0</v>
      </c>
      <c r="M23" s="380">
        <f>MIN(K23,L23)</f>
        <v>0</v>
      </c>
      <c r="N23" s="19"/>
      <c r="O23" s="19"/>
      <c r="P23" s="19"/>
    </row>
    <row r="24" spans="1:16" x14ac:dyDescent="0.25">
      <c r="A24" s="365"/>
      <c r="B24" s="366"/>
      <c r="C24" s="90"/>
      <c r="D24" s="90"/>
      <c r="E24" s="383">
        <f>'4. Errant'!L14</f>
        <v>0</v>
      </c>
      <c r="F24" s="90"/>
      <c r="G24" s="90"/>
      <c r="H24" s="90"/>
      <c r="I24" s="90"/>
      <c r="J24" s="90"/>
      <c r="K24" s="90"/>
      <c r="L24" s="90"/>
      <c r="M24" s="90"/>
      <c r="N24" s="19"/>
      <c r="O24" s="19"/>
      <c r="P24" s="19"/>
    </row>
    <row r="25" spans="1:16" ht="10.5" customHeight="1" thickBot="1" x14ac:dyDescent="0.3">
      <c r="A25" s="78" t="s">
        <v>177</v>
      </c>
      <c r="B25" s="19"/>
      <c r="C25" s="19"/>
      <c r="D25" s="19"/>
      <c r="E25" s="19"/>
      <c r="F25" s="19"/>
      <c r="G25" s="19"/>
      <c r="H25" s="19"/>
      <c r="I25" s="19"/>
      <c r="J25" s="90"/>
      <c r="K25" s="19"/>
      <c r="L25" s="90"/>
      <c r="M25" s="19"/>
      <c r="N25" s="19"/>
      <c r="O25" s="19"/>
      <c r="P25" s="19"/>
    </row>
    <row r="26" spans="1:16" ht="13.8" thickBot="1" x14ac:dyDescent="0.3">
      <c r="A26" s="78"/>
      <c r="B26" s="10"/>
      <c r="C26" s="19" t="s">
        <v>199</v>
      </c>
      <c r="D26" s="19"/>
      <c r="E26" s="19"/>
      <c r="F26" s="19"/>
      <c r="G26" s="19"/>
      <c r="H26" s="19"/>
      <c r="I26" s="19"/>
      <c r="J26" s="19"/>
      <c r="K26" s="19"/>
      <c r="L26" s="19"/>
      <c r="M26" s="19"/>
      <c r="N26" s="19"/>
      <c r="O26" s="19"/>
      <c r="P26" s="19"/>
    </row>
    <row r="27" spans="1:16" s="3" customFormat="1" ht="8.25" customHeight="1" thickBot="1" x14ac:dyDescent="0.25">
      <c r="A27" s="77"/>
      <c r="B27" s="384"/>
      <c r="C27" s="77"/>
      <c r="D27" s="77"/>
      <c r="E27" s="77"/>
      <c r="F27" s="77"/>
      <c r="G27" s="77"/>
      <c r="H27" s="77"/>
      <c r="I27" s="77"/>
      <c r="J27" s="77"/>
      <c r="K27" s="77"/>
      <c r="L27" s="77"/>
      <c r="M27" s="77"/>
      <c r="N27" s="77"/>
      <c r="O27" s="77"/>
      <c r="P27" s="77"/>
    </row>
    <row r="28" spans="1:16" s="3" customFormat="1" ht="13.35" customHeight="1" thickBot="1" x14ac:dyDescent="0.3">
      <c r="A28" s="77"/>
      <c r="B28" s="369"/>
      <c r="C28" s="18" t="s">
        <v>8</v>
      </c>
      <c r="D28" s="77"/>
      <c r="E28" s="77"/>
      <c r="F28" s="77"/>
      <c r="G28" s="77"/>
      <c r="H28" s="77"/>
      <c r="I28" s="77"/>
      <c r="J28" s="77"/>
      <c r="K28" s="77"/>
      <c r="L28" s="77"/>
      <c r="M28" s="77"/>
      <c r="N28" s="77"/>
      <c r="O28" s="77"/>
      <c r="P28" s="77"/>
    </row>
    <row r="29" spans="1:16" ht="8.25" customHeight="1" thickBot="1" x14ac:dyDescent="0.3">
      <c r="A29" s="19"/>
      <c r="C29" s="19"/>
      <c r="D29" s="19"/>
      <c r="E29" s="19"/>
      <c r="F29" s="19"/>
      <c r="G29" s="19"/>
      <c r="H29" s="19"/>
      <c r="I29" s="19"/>
      <c r="J29" s="19"/>
      <c r="K29" s="19"/>
      <c r="L29" s="19"/>
      <c r="M29" s="19"/>
      <c r="N29" s="19"/>
      <c r="O29" s="19"/>
      <c r="P29" s="19"/>
    </row>
    <row r="30" spans="1:16" ht="13.8" thickBot="1" x14ac:dyDescent="0.3">
      <c r="A30" s="19"/>
      <c r="B30" s="11"/>
      <c r="C30" s="79" t="s">
        <v>151</v>
      </c>
      <c r="D30" s="19"/>
      <c r="E30" s="19"/>
      <c r="F30" s="19"/>
      <c r="G30" s="19"/>
      <c r="H30" s="19"/>
      <c r="I30" s="19"/>
      <c r="J30" s="19"/>
      <c r="K30" s="19"/>
      <c r="L30" s="19"/>
      <c r="M30" s="19"/>
      <c r="N30" s="19"/>
      <c r="O30" s="19"/>
      <c r="P30" s="19"/>
    </row>
    <row r="31" spans="1:16" x14ac:dyDescent="0.25">
      <c r="A31" s="314"/>
      <c r="B31" s="280"/>
      <c r="C31" s="314"/>
      <c r="D31" s="314"/>
      <c r="E31" s="314"/>
      <c r="F31" s="314"/>
      <c r="G31" s="314"/>
      <c r="H31" s="314"/>
      <c r="I31" s="314"/>
      <c r="J31" s="314"/>
      <c r="K31" s="314"/>
      <c r="L31" s="314"/>
      <c r="M31" s="314"/>
      <c r="N31" s="314"/>
      <c r="O31" s="314"/>
      <c r="P31" s="19"/>
    </row>
    <row r="32" spans="1:16" x14ac:dyDescent="0.25">
      <c r="A32" s="19"/>
      <c r="B32" s="19"/>
      <c r="C32" s="19"/>
      <c r="D32" s="19"/>
      <c r="E32" s="19"/>
      <c r="F32" s="19"/>
      <c r="G32" s="19"/>
      <c r="H32" s="19"/>
      <c r="I32" s="19"/>
      <c r="J32" s="19"/>
      <c r="K32" s="19"/>
      <c r="L32" s="19"/>
      <c r="M32" s="19"/>
      <c r="N32" s="19"/>
      <c r="O32" s="19"/>
      <c r="P32" s="19"/>
    </row>
    <row r="33" spans="1:16" x14ac:dyDescent="0.25">
      <c r="A33" s="19"/>
      <c r="B33" s="19"/>
      <c r="C33" s="19"/>
      <c r="D33" s="19"/>
      <c r="E33" s="19"/>
      <c r="F33" s="19"/>
      <c r="G33" s="19"/>
      <c r="H33" s="19"/>
      <c r="I33" s="19"/>
      <c r="J33" s="19"/>
      <c r="K33" s="19"/>
      <c r="L33" s="19"/>
      <c r="M33" s="19"/>
      <c r="N33" s="19"/>
      <c r="O33" s="19"/>
      <c r="P33" s="19"/>
    </row>
    <row r="34" spans="1:16" x14ac:dyDescent="0.25">
      <c r="A34" s="19"/>
      <c r="B34" s="19"/>
      <c r="C34" s="19"/>
      <c r="D34" s="19"/>
      <c r="E34" s="19"/>
      <c r="F34" s="19"/>
      <c r="G34" s="19"/>
      <c r="H34" s="19"/>
      <c r="I34" s="19"/>
      <c r="J34" s="19"/>
      <c r="K34" s="19"/>
      <c r="L34" s="19"/>
      <c r="M34" s="19"/>
      <c r="N34" s="19"/>
      <c r="O34" s="19"/>
      <c r="P34" s="19"/>
    </row>
    <row r="35" spans="1:16" x14ac:dyDescent="0.25">
      <c r="A35" s="19"/>
      <c r="B35" s="19"/>
      <c r="C35" s="19"/>
      <c r="D35" s="19"/>
      <c r="E35" s="19"/>
      <c r="F35" s="19"/>
      <c r="G35" s="19"/>
      <c r="H35" s="19"/>
      <c r="I35" s="19"/>
      <c r="J35" s="19"/>
      <c r="K35" s="19"/>
      <c r="L35" s="19"/>
      <c r="M35" s="19"/>
      <c r="N35" s="19"/>
      <c r="O35" s="19"/>
      <c r="P35" s="19"/>
    </row>
    <row r="36" spans="1:16" x14ac:dyDescent="0.25">
      <c r="A36" s="19"/>
      <c r="B36" s="19"/>
      <c r="C36" s="19"/>
      <c r="D36" s="19"/>
      <c r="E36" s="19"/>
      <c r="F36" s="19"/>
      <c r="G36" s="19"/>
      <c r="H36" s="19"/>
      <c r="I36" s="19"/>
      <c r="J36" s="19"/>
      <c r="K36" s="19"/>
      <c r="L36" s="19"/>
      <c r="M36" s="19"/>
      <c r="N36" s="19"/>
      <c r="O36" s="19"/>
      <c r="P36" s="19"/>
    </row>
    <row r="37" spans="1:16" x14ac:dyDescent="0.25">
      <c r="A37" s="19"/>
      <c r="B37" s="19"/>
      <c r="C37" s="19"/>
      <c r="D37" s="19"/>
      <c r="E37" s="19"/>
      <c r="F37" s="19"/>
      <c r="G37" s="19"/>
      <c r="H37" s="19"/>
      <c r="I37" s="19"/>
      <c r="J37" s="19"/>
      <c r="K37" s="19"/>
      <c r="L37" s="19"/>
      <c r="M37" s="19"/>
      <c r="N37" s="19"/>
      <c r="O37" s="19"/>
      <c r="P37" s="19"/>
    </row>
    <row r="38" spans="1:16" x14ac:dyDescent="0.25">
      <c r="A38" s="19"/>
      <c r="B38" s="19"/>
      <c r="C38" s="19"/>
      <c r="D38" s="19"/>
      <c r="E38" s="19"/>
      <c r="F38" s="19"/>
      <c r="G38" s="19"/>
      <c r="H38" s="19"/>
      <c r="I38" s="19"/>
      <c r="J38" s="19"/>
      <c r="K38" s="19"/>
      <c r="L38" s="19"/>
      <c r="M38" s="19"/>
      <c r="N38" s="19"/>
      <c r="O38" s="19"/>
      <c r="P38" s="19"/>
    </row>
    <row r="39" spans="1:16" x14ac:dyDescent="0.25">
      <c r="A39" s="19"/>
      <c r="B39" s="19"/>
      <c r="C39" s="19"/>
      <c r="D39" s="19"/>
      <c r="E39" s="19"/>
      <c r="F39" s="19"/>
      <c r="G39" s="19"/>
      <c r="H39" s="19"/>
      <c r="I39" s="19"/>
      <c r="J39" s="19"/>
      <c r="K39" s="19"/>
      <c r="L39" s="19"/>
      <c r="M39" s="19"/>
      <c r="N39" s="19"/>
      <c r="O39" s="19"/>
      <c r="P39" s="19"/>
    </row>
    <row r="40" spans="1:16" x14ac:dyDescent="0.25">
      <c r="A40" s="19"/>
      <c r="B40" s="19"/>
      <c r="C40" s="19"/>
      <c r="D40" s="19"/>
      <c r="E40" s="19"/>
      <c r="F40" s="19"/>
      <c r="G40" s="19"/>
      <c r="H40" s="19"/>
      <c r="I40" s="19"/>
      <c r="J40" s="19"/>
      <c r="K40" s="19"/>
      <c r="L40" s="19"/>
      <c r="M40" s="19"/>
      <c r="N40" s="19"/>
      <c r="O40" s="19"/>
      <c r="P40" s="19"/>
    </row>
    <row r="41" spans="1:16" x14ac:dyDescent="0.25">
      <c r="A41" s="19"/>
      <c r="B41" s="19"/>
      <c r="C41" s="19"/>
      <c r="D41" s="19"/>
      <c r="E41" s="19"/>
      <c r="F41" s="19"/>
      <c r="G41" s="19"/>
      <c r="H41" s="19"/>
      <c r="I41" s="19"/>
      <c r="J41" s="19"/>
      <c r="K41" s="19"/>
      <c r="L41" s="19"/>
      <c r="M41" s="19"/>
      <c r="N41" s="19"/>
      <c r="O41" s="19"/>
      <c r="P41" s="19"/>
    </row>
    <row r="42" spans="1:16" x14ac:dyDescent="0.25">
      <c r="A42" s="19"/>
      <c r="B42" s="19"/>
      <c r="C42" s="19"/>
      <c r="D42" s="19"/>
      <c r="E42" s="19"/>
      <c r="F42" s="19"/>
      <c r="G42" s="19"/>
      <c r="H42" s="19"/>
      <c r="I42" s="19"/>
      <c r="J42" s="19"/>
      <c r="K42" s="19"/>
      <c r="L42" s="19"/>
      <c r="M42" s="19"/>
      <c r="N42" s="19"/>
      <c r="O42" s="19"/>
      <c r="P42" s="19"/>
    </row>
    <row r="43" spans="1:16" x14ac:dyDescent="0.25">
      <c r="A43" s="19"/>
      <c r="B43" s="19"/>
      <c r="C43" s="19"/>
      <c r="D43" s="19"/>
      <c r="E43" s="19"/>
      <c r="F43" s="19"/>
      <c r="G43" s="19"/>
      <c r="H43" s="19"/>
      <c r="I43" s="19"/>
      <c r="J43" s="19"/>
      <c r="K43" s="19"/>
      <c r="L43" s="19"/>
      <c r="M43" s="19"/>
      <c r="N43" s="19"/>
      <c r="O43" s="19"/>
      <c r="P43" s="19"/>
    </row>
  </sheetData>
  <sheetProtection algorithmName="SHA-512" hashValue="FeqDaGSwiYsPyg8Wowj18gUVPWF+0RVDf9JkcGB3EPPUmktLfb+GA1yKYg8pYTtloch5jMPjD6S+4b8LKc8v4A==" saltValue="atH3L8GWxdtIh3AOW+8Vxw==" spinCount="100000" sheet="1" objects="1" scenarios="1"/>
  <protectedRanges>
    <protectedRange sqref="D15:F22" name="Range1"/>
  </protectedRanges>
  <mergeCells count="10">
    <mergeCell ref="L15:L22"/>
    <mergeCell ref="B9:M9"/>
    <mergeCell ref="B1:M1"/>
    <mergeCell ref="B3:M3"/>
    <mergeCell ref="B5:M5"/>
    <mergeCell ref="M15:M22"/>
    <mergeCell ref="B6:D6"/>
    <mergeCell ref="K15:K22"/>
    <mergeCell ref="H12:I12"/>
    <mergeCell ref="B7:M7"/>
  </mergeCells>
  <phoneticPr fontId="19" type="noConversion"/>
  <printOptions horizontalCentered="1" verticalCentered="1"/>
  <pageMargins left="0.25" right="0.25" top="0.75" bottom="0.75" header="0.3" footer="0.3"/>
  <pageSetup scale="7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0BFE0-B420-4B84-B1C0-B8A45BC2504E}">
  <sheetPr codeName="Sheet15">
    <tabColor rgb="FF00B0F0"/>
  </sheetPr>
  <dimension ref="A1:DC43"/>
  <sheetViews>
    <sheetView view="pageLayout" topLeftCell="A8" zoomScaleNormal="90" zoomScaleSheetLayoutView="80" workbookViewId="0">
      <selection activeCell="L23" sqref="L23"/>
    </sheetView>
  </sheetViews>
  <sheetFormatPr defaultColWidth="8.88671875" defaultRowHeight="13.2" x14ac:dyDescent="0.25"/>
  <cols>
    <col min="1" max="1" width="3" style="121" bestFit="1" customWidth="1"/>
    <col min="2" max="2" width="10.44140625" style="121" customWidth="1"/>
    <col min="3" max="3" width="15" style="121" customWidth="1"/>
    <col min="4" max="4" width="12.5546875" style="121" customWidth="1"/>
    <col min="5" max="5" width="12.5546875" style="121" bestFit="1" customWidth="1"/>
    <col min="6" max="6" width="11.44140625" style="121" customWidth="1"/>
    <col min="7" max="7" width="10.88671875" style="121" customWidth="1"/>
    <col min="8" max="8" width="12.44140625" style="121" hidden="1" customWidth="1"/>
    <col min="9" max="9" width="12.5546875" style="121" hidden="1" customWidth="1"/>
    <col min="10" max="10" width="11.88671875" style="121" customWidth="1"/>
    <col min="11" max="11" width="11.44140625" style="121" customWidth="1"/>
    <col min="12" max="12" width="10.44140625" style="121" customWidth="1"/>
    <col min="13" max="13" width="11.44140625" style="121" customWidth="1"/>
    <col min="14" max="14" width="9.44140625" style="121" customWidth="1"/>
    <col min="15" max="17" width="10.44140625" style="121" customWidth="1"/>
    <col min="18" max="18" width="10.6640625" style="121" customWidth="1"/>
    <col min="19" max="16384" width="8.88671875" style="121"/>
  </cols>
  <sheetData>
    <row r="1" spans="1:107" ht="18.75" customHeight="1" x14ac:dyDescent="0.25">
      <c r="B1" s="1234" t="str">
        <f>'2. Prelim'!B1:F1</f>
        <v>RPS/APS/CES/CPS 2019 Annual Compliance Workbook</v>
      </c>
      <c r="C1" s="1234"/>
      <c r="D1" s="1234"/>
      <c r="E1" s="1234"/>
      <c r="F1" s="1234"/>
      <c r="G1" s="1234"/>
      <c r="H1" s="1234"/>
      <c r="I1" s="1234"/>
      <c r="J1" s="1234"/>
      <c r="K1" s="1234"/>
      <c r="L1" s="1234"/>
      <c r="M1" s="1234"/>
      <c r="N1" s="1234"/>
      <c r="O1" s="1234"/>
      <c r="P1" s="1234"/>
      <c r="Q1" s="1234"/>
      <c r="R1" s="772"/>
    </row>
    <row r="2" spans="1:107" ht="7.5" customHeight="1" thickBot="1" x14ac:dyDescent="0.35">
      <c r="A2" s="233"/>
      <c r="B2" s="772"/>
      <c r="C2" s="772"/>
      <c r="D2" s="772"/>
      <c r="E2" s="772"/>
      <c r="F2" s="772"/>
      <c r="G2" s="772"/>
      <c r="H2" s="772"/>
      <c r="I2" s="772"/>
      <c r="J2" s="772"/>
      <c r="K2" s="772"/>
      <c r="L2" s="772"/>
      <c r="M2" s="772"/>
      <c r="N2" s="772"/>
      <c r="O2" s="772"/>
      <c r="P2" s="772"/>
      <c r="Q2" s="772"/>
      <c r="R2" s="772"/>
    </row>
    <row r="3" spans="1:107" s="712" customFormat="1" ht="15" customHeight="1" thickBot="1" x14ac:dyDescent="0.3">
      <c r="A3" s="710"/>
      <c r="B3" s="1308" t="s">
        <v>614</v>
      </c>
      <c r="C3" s="1309"/>
      <c r="D3" s="1309"/>
      <c r="E3" s="1309"/>
      <c r="F3" s="1309"/>
      <c r="G3" s="1309"/>
      <c r="H3" s="1309"/>
      <c r="I3" s="1309"/>
      <c r="J3" s="1309"/>
      <c r="K3" s="1309"/>
      <c r="L3" s="1309"/>
      <c r="M3" s="1309"/>
      <c r="N3" s="1309"/>
      <c r="O3" s="1309"/>
      <c r="P3" s="1309"/>
      <c r="Q3" s="1310"/>
      <c r="R3" s="121"/>
    </row>
    <row r="4" spans="1:107" s="710" customFormat="1" ht="7.5" customHeight="1" thickBot="1" x14ac:dyDescent="0.3">
      <c r="B4" s="769" t="s">
        <v>177</v>
      </c>
      <c r="C4" s="769"/>
      <c r="D4" s="769"/>
      <c r="E4" s="769"/>
      <c r="F4" s="554"/>
      <c r="R4" s="712"/>
      <c r="S4" s="712"/>
      <c r="T4" s="712"/>
      <c r="U4" s="712"/>
      <c r="V4" s="712"/>
      <c r="W4" s="712"/>
      <c r="X4" s="712"/>
      <c r="Y4" s="712"/>
      <c r="Z4" s="712"/>
      <c r="AA4" s="712"/>
      <c r="AB4" s="712"/>
      <c r="AC4" s="712"/>
      <c r="AD4" s="712"/>
      <c r="AE4" s="712"/>
      <c r="AF4" s="712"/>
      <c r="AG4" s="712"/>
      <c r="AH4" s="712"/>
      <c r="AI4" s="712"/>
      <c r="AJ4" s="712"/>
      <c r="AK4" s="712"/>
      <c r="AL4" s="712"/>
      <c r="AM4" s="712"/>
      <c r="AN4" s="712"/>
      <c r="AO4" s="712"/>
      <c r="AP4" s="712"/>
      <c r="AQ4" s="712"/>
      <c r="AR4" s="712"/>
      <c r="AS4" s="712"/>
      <c r="AT4" s="712"/>
      <c r="AU4" s="712"/>
      <c r="AV4" s="712"/>
      <c r="AW4" s="712"/>
      <c r="AX4" s="712"/>
      <c r="AY4" s="712"/>
      <c r="AZ4" s="712"/>
      <c r="BA4" s="712"/>
      <c r="BB4" s="712"/>
      <c r="BC4" s="712"/>
      <c r="BD4" s="712"/>
      <c r="BE4" s="712"/>
      <c r="BF4" s="712"/>
      <c r="BG4" s="712"/>
      <c r="BH4" s="712"/>
      <c r="BI4" s="712"/>
      <c r="BJ4" s="712"/>
      <c r="BK4" s="712"/>
      <c r="BL4" s="712"/>
      <c r="BM4" s="712"/>
      <c r="BN4" s="712"/>
      <c r="BO4" s="712"/>
      <c r="BP4" s="712"/>
      <c r="BQ4" s="712"/>
      <c r="BR4" s="712"/>
      <c r="BS4" s="712"/>
      <c r="BT4" s="712"/>
      <c r="BU4" s="712"/>
      <c r="BV4" s="712"/>
      <c r="BW4" s="712"/>
      <c r="BX4" s="712"/>
      <c r="BY4" s="712"/>
      <c r="BZ4" s="712"/>
      <c r="CA4" s="712"/>
      <c r="CB4" s="712"/>
      <c r="CC4" s="712"/>
      <c r="CD4" s="712"/>
      <c r="CE4" s="712"/>
      <c r="CF4" s="712"/>
      <c r="CG4" s="712"/>
      <c r="CH4" s="712"/>
      <c r="CI4" s="712"/>
      <c r="CJ4" s="712"/>
      <c r="CK4" s="712"/>
      <c r="CL4" s="712"/>
      <c r="CM4" s="712"/>
      <c r="CN4" s="712"/>
      <c r="CO4" s="712"/>
      <c r="CP4" s="712"/>
      <c r="CQ4" s="712"/>
      <c r="CR4" s="712"/>
      <c r="CS4" s="712"/>
      <c r="CT4" s="712"/>
      <c r="CU4" s="712"/>
      <c r="CV4" s="712"/>
      <c r="CW4" s="712"/>
      <c r="CX4" s="712"/>
      <c r="CY4" s="712"/>
      <c r="CZ4" s="712"/>
      <c r="DA4" s="712"/>
      <c r="DB4" s="712"/>
      <c r="DC4" s="712"/>
    </row>
    <row r="5" spans="1:107" ht="22.5" customHeight="1" thickBot="1" x14ac:dyDescent="0.35">
      <c r="A5" s="773"/>
      <c r="B5" s="1311">
        <f>'1. FilerInfo'!C17</f>
        <v>0</v>
      </c>
      <c r="C5" s="1312"/>
      <c r="D5" s="1312"/>
      <c r="E5" s="1312"/>
      <c r="F5" s="1312"/>
      <c r="G5" s="1312"/>
      <c r="H5" s="1312"/>
      <c r="I5" s="1312"/>
      <c r="J5" s="1312"/>
      <c r="K5" s="1312"/>
      <c r="L5" s="1312"/>
      <c r="M5" s="1312"/>
      <c r="N5" s="1312"/>
      <c r="O5" s="1312"/>
      <c r="P5" s="1312"/>
      <c r="Q5" s="1313"/>
    </row>
    <row r="6" spans="1:107" s="48" customFormat="1" ht="7.5" customHeight="1" x14ac:dyDescent="0.3">
      <c r="A6" s="773"/>
      <c r="B6" s="1187"/>
      <c r="C6" s="1187"/>
      <c r="D6" s="1187"/>
      <c r="E6" s="96"/>
      <c r="F6" s="96"/>
      <c r="G6" s="96"/>
      <c r="H6" s="96"/>
      <c r="I6" s="96"/>
      <c r="J6" s="96"/>
      <c r="K6" s="96"/>
      <c r="L6" s="96"/>
      <c r="M6" s="96"/>
      <c r="N6" s="96"/>
      <c r="O6" s="96"/>
      <c r="P6" s="96"/>
      <c r="Q6" s="96"/>
    </row>
    <row r="7" spans="1:107" s="48" customFormat="1" ht="15" customHeight="1" x14ac:dyDescent="0.3">
      <c r="A7" s="96"/>
      <c r="B7" s="1258" t="s">
        <v>520</v>
      </c>
      <c r="C7" s="1258"/>
      <c r="D7" s="1258"/>
      <c r="E7" s="1258"/>
      <c r="F7" s="1258"/>
      <c r="G7" s="1258"/>
      <c r="H7" s="1258"/>
      <c r="I7" s="1258"/>
      <c r="J7" s="1258"/>
      <c r="K7" s="1258"/>
      <c r="L7" s="1258"/>
      <c r="M7" s="1258"/>
      <c r="N7" s="1258"/>
      <c r="O7" s="1258"/>
      <c r="P7" s="1258"/>
      <c r="Q7" s="1258"/>
    </row>
    <row r="8" spans="1:107" s="48" customFormat="1" ht="7.5" customHeight="1" x14ac:dyDescent="0.3">
      <c r="A8" s="96"/>
      <c r="B8" s="774"/>
      <c r="C8" s="774"/>
      <c r="D8" s="774"/>
      <c r="E8" s="774"/>
      <c r="F8" s="238"/>
      <c r="G8" s="96"/>
      <c r="H8" s="96"/>
      <c r="I8" s="96"/>
      <c r="J8" s="96"/>
      <c r="K8" s="96"/>
      <c r="L8" s="96"/>
      <c r="M8" s="96"/>
      <c r="N8" s="96"/>
      <c r="O8" s="96"/>
      <c r="P8" s="96"/>
      <c r="Q8" s="96"/>
    </row>
    <row r="9" spans="1:107" s="729" customFormat="1" ht="19.5" customHeight="1" x14ac:dyDescent="0.25">
      <c r="A9" s="731"/>
      <c r="B9" s="1306" t="s">
        <v>362</v>
      </c>
      <c r="C9" s="1306"/>
      <c r="D9" s="1306"/>
      <c r="E9" s="1306"/>
      <c r="F9" s="1306"/>
      <c r="G9" s="1306"/>
      <c r="H9" s="1306"/>
      <c r="I9" s="1306"/>
      <c r="J9" s="1306"/>
      <c r="K9" s="1306"/>
      <c r="L9" s="1306"/>
      <c r="M9" s="1306"/>
      <c r="N9" s="1306"/>
      <c r="O9" s="1306"/>
      <c r="P9" s="1306"/>
      <c r="Q9" s="1306"/>
      <c r="R9" s="1306"/>
    </row>
    <row r="10" spans="1:107" ht="7.5" customHeight="1" thickBot="1" x14ac:dyDescent="0.3">
      <c r="A10" s="122"/>
      <c r="B10" s="122"/>
      <c r="C10" s="122"/>
      <c r="D10" s="122"/>
      <c r="E10" s="122"/>
      <c r="F10" s="775"/>
      <c r="G10" s="122"/>
      <c r="H10" s="122"/>
      <c r="I10" s="122"/>
      <c r="J10" s="122"/>
      <c r="K10" s="122"/>
      <c r="L10" s="122"/>
      <c r="M10" s="122"/>
      <c r="N10" s="122"/>
    </row>
    <row r="11" spans="1:107" s="783" customFormat="1" ht="9.75" customHeight="1" thickBot="1" x14ac:dyDescent="0.3">
      <c r="A11" s="776" t="s">
        <v>163</v>
      </c>
      <c r="B11" s="777" t="s">
        <v>164</v>
      </c>
      <c r="C11" s="778" t="s">
        <v>165</v>
      </c>
      <c r="D11" s="776" t="s">
        <v>166</v>
      </c>
      <c r="E11" s="779" t="s">
        <v>167</v>
      </c>
      <c r="F11" s="780" t="s">
        <v>181</v>
      </c>
      <c r="G11" s="780" t="s">
        <v>168</v>
      </c>
      <c r="H11" s="781" t="s">
        <v>169</v>
      </c>
      <c r="I11" s="780" t="s">
        <v>170</v>
      </c>
      <c r="J11" s="780" t="s">
        <v>171</v>
      </c>
      <c r="K11" s="780" t="s">
        <v>172</v>
      </c>
      <c r="L11" s="781" t="s">
        <v>173</v>
      </c>
      <c r="M11" s="782" t="s">
        <v>182</v>
      </c>
      <c r="N11" s="782" t="s">
        <v>183</v>
      </c>
      <c r="O11" s="782" t="s">
        <v>185</v>
      </c>
      <c r="P11" s="782" t="s">
        <v>90</v>
      </c>
      <c r="Q11" s="782" t="s">
        <v>91</v>
      </c>
      <c r="R11" s="121"/>
    </row>
    <row r="12" spans="1:107" ht="33" customHeight="1" thickBot="1" x14ac:dyDescent="0.3">
      <c r="A12" s="784"/>
      <c r="B12" s="785"/>
      <c r="C12" s="785"/>
      <c r="D12" s="786"/>
      <c r="E12" s="787"/>
      <c r="F12" s="1317" t="s">
        <v>304</v>
      </c>
      <c r="G12" s="1318"/>
      <c r="H12" s="1318"/>
      <c r="I12" s="1318"/>
      <c r="J12" s="1318"/>
      <c r="K12" s="1319"/>
      <c r="L12" s="788">
        <v>0.04</v>
      </c>
      <c r="M12" s="789"/>
      <c r="N12" s="788"/>
      <c r="O12" s="1320" t="s">
        <v>363</v>
      </c>
      <c r="P12" s="1321"/>
      <c r="Q12" s="790">
        <v>0.3</v>
      </c>
    </row>
    <row r="13" spans="1:107" s="803" customFormat="1" ht="102.75" customHeight="1" thickBot="1" x14ac:dyDescent="0.3">
      <c r="A13" s="791"/>
      <c r="B13" s="792" t="s">
        <v>174</v>
      </c>
      <c r="C13" s="793" t="s">
        <v>539</v>
      </c>
      <c r="D13" s="794" t="s">
        <v>576</v>
      </c>
      <c r="E13" s="794" t="s">
        <v>577</v>
      </c>
      <c r="F13" s="794" t="s">
        <v>578</v>
      </c>
      <c r="G13" s="795" t="s">
        <v>579</v>
      </c>
      <c r="H13" s="793" t="s">
        <v>295</v>
      </c>
      <c r="I13" s="796" t="s">
        <v>296</v>
      </c>
      <c r="J13" s="795" t="s">
        <v>580</v>
      </c>
      <c r="K13" s="797" t="s">
        <v>305</v>
      </c>
      <c r="L13" s="798" t="s">
        <v>581</v>
      </c>
      <c r="M13" s="799" t="s">
        <v>582</v>
      </c>
      <c r="N13" s="800" t="s">
        <v>583</v>
      </c>
      <c r="O13" s="801" t="s">
        <v>584</v>
      </c>
      <c r="P13" s="802" t="s">
        <v>309</v>
      </c>
      <c r="Q13" s="801" t="s">
        <v>585</v>
      </c>
    </row>
    <row r="14" spans="1:107" s="813" customFormat="1" ht="9.75" customHeight="1" thickBot="1" x14ac:dyDescent="0.3">
      <c r="A14" s="804"/>
      <c r="B14" s="805"/>
      <c r="C14" s="806" t="s">
        <v>175</v>
      </c>
      <c r="D14" s="807" t="s">
        <v>175</v>
      </c>
      <c r="E14" s="807" t="s">
        <v>175</v>
      </c>
      <c r="F14" s="808" t="s">
        <v>175</v>
      </c>
      <c r="G14" s="807" t="s">
        <v>175</v>
      </c>
      <c r="H14" s="808" t="s">
        <v>175</v>
      </c>
      <c r="I14" s="809" t="s">
        <v>175</v>
      </c>
      <c r="J14" s="808" t="s">
        <v>175</v>
      </c>
      <c r="K14" s="810" t="s">
        <v>175</v>
      </c>
      <c r="L14" s="780" t="s">
        <v>175</v>
      </c>
      <c r="M14" s="811" t="s">
        <v>175</v>
      </c>
      <c r="N14" s="812" t="s">
        <v>175</v>
      </c>
      <c r="O14" s="780" t="s">
        <v>175</v>
      </c>
      <c r="P14" s="781" t="s">
        <v>175</v>
      </c>
      <c r="Q14" s="780" t="s">
        <v>175</v>
      </c>
    </row>
    <row r="15" spans="1:107" s="124" customFormat="1" ht="15.75" customHeight="1" x14ac:dyDescent="0.25">
      <c r="A15" s="261">
        <v>1</v>
      </c>
      <c r="B15" s="814">
        <f>'2. Prelim'!B24</f>
        <v>0</v>
      </c>
      <c r="C15" s="814">
        <f>'2. Prelim'!C24</f>
        <v>0</v>
      </c>
      <c r="D15" s="815"/>
      <c r="E15" s="880">
        <f t="shared" ref="E15:E22" si="0">C15-D15</f>
        <v>0</v>
      </c>
      <c r="F15" s="815"/>
      <c r="G15" s="118"/>
      <c r="H15" s="817"/>
      <c r="I15" s="817"/>
      <c r="J15" s="880">
        <f>MAX(L15-SUM(F15:G15),0)</f>
        <v>0</v>
      </c>
      <c r="K15" s="818">
        <f t="shared" ref="K15:K22" si="1">SUM(F15:J15)</f>
        <v>0</v>
      </c>
      <c r="L15" s="881">
        <f>ROUNDUP($L$12*E15,0)</f>
        <v>0</v>
      </c>
      <c r="M15" s="879">
        <f>'5. RPS I non-SCO'!J15+'6. SCO'!N15+'7. SCO-II'!O15</f>
        <v>0</v>
      </c>
      <c r="N15" s="819">
        <f>L15+M15</f>
        <v>0</v>
      </c>
      <c r="O15" s="816"/>
      <c r="P15" s="820"/>
      <c r="Q15" s="821"/>
      <c r="R15" s="822"/>
    </row>
    <row r="16" spans="1:107" s="124" customFormat="1" ht="15.75" customHeight="1" x14ac:dyDescent="0.25">
      <c r="A16" s="263">
        <v>2</v>
      </c>
      <c r="B16" s="814">
        <f>'2. Prelim'!B25</f>
        <v>0</v>
      </c>
      <c r="C16" s="814">
        <f>'2. Prelim'!C25</f>
        <v>0</v>
      </c>
      <c r="D16" s="823"/>
      <c r="E16" s="882">
        <f t="shared" si="0"/>
        <v>0</v>
      </c>
      <c r="F16" s="823"/>
      <c r="G16" s="119"/>
      <c r="H16" s="825"/>
      <c r="I16" s="825"/>
      <c r="J16" s="882">
        <f t="shared" ref="J16:J22" si="2">MAX(L16-SUM(F16:G16),0)</f>
        <v>0</v>
      </c>
      <c r="K16" s="826">
        <f t="shared" si="1"/>
        <v>0</v>
      </c>
      <c r="L16" s="883">
        <f t="shared" ref="L16:L22" si="3">ROUNDUP($L$12*E16,0)</f>
        <v>0</v>
      </c>
      <c r="M16" s="879">
        <f>'5. RPS I non-SCO'!J16+'6. SCO'!N16+'7. SCO-II'!O16</f>
        <v>0</v>
      </c>
      <c r="N16" s="819">
        <f t="shared" ref="N16:N22" si="4">L16+M16</f>
        <v>0</v>
      </c>
      <c r="O16" s="824"/>
      <c r="P16" s="827"/>
      <c r="Q16" s="828"/>
    </row>
    <row r="17" spans="1:17" s="124" customFormat="1" ht="15.75" customHeight="1" x14ac:dyDescent="0.25">
      <c r="A17" s="263">
        <v>3</v>
      </c>
      <c r="B17" s="814">
        <f>'2. Prelim'!B26</f>
        <v>0</v>
      </c>
      <c r="C17" s="814">
        <f>'2. Prelim'!C26</f>
        <v>0</v>
      </c>
      <c r="D17" s="823"/>
      <c r="E17" s="882">
        <f t="shared" si="0"/>
        <v>0</v>
      </c>
      <c r="F17" s="823"/>
      <c r="G17" s="119"/>
      <c r="H17" s="825"/>
      <c r="I17" s="825"/>
      <c r="J17" s="882">
        <f t="shared" si="2"/>
        <v>0</v>
      </c>
      <c r="K17" s="826">
        <f t="shared" si="1"/>
        <v>0</v>
      </c>
      <c r="L17" s="883">
        <f t="shared" si="3"/>
        <v>0</v>
      </c>
      <c r="M17" s="879">
        <f>'5. RPS I non-SCO'!J17+'6. SCO'!N17+'7. SCO-II'!O17</f>
        <v>0</v>
      </c>
      <c r="N17" s="819">
        <f t="shared" si="4"/>
        <v>0</v>
      </c>
      <c r="O17" s="824"/>
      <c r="P17" s="827"/>
      <c r="Q17" s="828"/>
    </row>
    <row r="18" spans="1:17" s="124" customFormat="1" ht="15.75" customHeight="1" x14ac:dyDescent="0.25">
      <c r="A18" s="263">
        <v>4</v>
      </c>
      <c r="B18" s="814">
        <f>'2. Prelim'!B27</f>
        <v>0</v>
      </c>
      <c r="C18" s="814">
        <f>'2. Prelim'!C27</f>
        <v>0</v>
      </c>
      <c r="D18" s="823"/>
      <c r="E18" s="882">
        <f t="shared" si="0"/>
        <v>0</v>
      </c>
      <c r="F18" s="823"/>
      <c r="G18" s="119"/>
      <c r="H18" s="825"/>
      <c r="I18" s="825"/>
      <c r="J18" s="882">
        <f t="shared" si="2"/>
        <v>0</v>
      </c>
      <c r="K18" s="826">
        <f t="shared" si="1"/>
        <v>0</v>
      </c>
      <c r="L18" s="883">
        <f t="shared" si="3"/>
        <v>0</v>
      </c>
      <c r="M18" s="879">
        <f>'5. RPS I non-SCO'!J18+'6. SCO'!N18+'7. SCO-II'!O18</f>
        <v>0</v>
      </c>
      <c r="N18" s="819">
        <f t="shared" si="4"/>
        <v>0</v>
      </c>
      <c r="O18" s="824"/>
      <c r="P18" s="827"/>
      <c r="Q18" s="828"/>
    </row>
    <row r="19" spans="1:17" s="124" customFormat="1" ht="15.75" customHeight="1" x14ac:dyDescent="0.25">
      <c r="A19" s="263">
        <v>5</v>
      </c>
      <c r="B19" s="814">
        <f>'2. Prelim'!B28</f>
        <v>0</v>
      </c>
      <c r="C19" s="814">
        <f>'2. Prelim'!C28</f>
        <v>0</v>
      </c>
      <c r="D19" s="823"/>
      <c r="E19" s="882">
        <f t="shared" si="0"/>
        <v>0</v>
      </c>
      <c r="F19" s="823"/>
      <c r="G19" s="119"/>
      <c r="H19" s="825"/>
      <c r="I19" s="825"/>
      <c r="J19" s="882">
        <f t="shared" si="2"/>
        <v>0</v>
      </c>
      <c r="K19" s="826">
        <f t="shared" si="1"/>
        <v>0</v>
      </c>
      <c r="L19" s="883">
        <f t="shared" si="3"/>
        <v>0</v>
      </c>
      <c r="M19" s="879">
        <f>'5. RPS I non-SCO'!J19+'6. SCO'!N19+'7. SCO-II'!O19</f>
        <v>0</v>
      </c>
      <c r="N19" s="819">
        <f t="shared" si="4"/>
        <v>0</v>
      </c>
      <c r="O19" s="824"/>
      <c r="P19" s="827"/>
      <c r="Q19" s="828"/>
    </row>
    <row r="20" spans="1:17" s="124" customFormat="1" ht="15.75" customHeight="1" x14ac:dyDescent="0.25">
      <c r="A20" s="263">
        <v>6</v>
      </c>
      <c r="B20" s="814">
        <f>'2. Prelim'!B29</f>
        <v>0</v>
      </c>
      <c r="C20" s="814">
        <f>'2. Prelim'!C29</f>
        <v>0</v>
      </c>
      <c r="D20" s="823"/>
      <c r="E20" s="882">
        <f t="shared" si="0"/>
        <v>0</v>
      </c>
      <c r="F20" s="823"/>
      <c r="G20" s="119"/>
      <c r="H20" s="825"/>
      <c r="I20" s="825"/>
      <c r="J20" s="882">
        <f t="shared" si="2"/>
        <v>0</v>
      </c>
      <c r="K20" s="826">
        <f t="shared" si="1"/>
        <v>0</v>
      </c>
      <c r="L20" s="883">
        <f t="shared" si="3"/>
        <v>0</v>
      </c>
      <c r="M20" s="879">
        <f>'5. RPS I non-SCO'!J20+'6. SCO'!N20+'7. SCO-II'!O20</f>
        <v>0</v>
      </c>
      <c r="N20" s="819">
        <f t="shared" si="4"/>
        <v>0</v>
      </c>
      <c r="O20" s="824"/>
      <c r="P20" s="827"/>
      <c r="Q20" s="828"/>
    </row>
    <row r="21" spans="1:17" s="124" customFormat="1" ht="15.75" customHeight="1" x14ac:dyDescent="0.25">
      <c r="A21" s="263">
        <v>7</v>
      </c>
      <c r="B21" s="814">
        <f>'2. Prelim'!B30</f>
        <v>0</v>
      </c>
      <c r="C21" s="814">
        <f>'2. Prelim'!C30</f>
        <v>0</v>
      </c>
      <c r="D21" s="823"/>
      <c r="E21" s="882">
        <f t="shared" si="0"/>
        <v>0</v>
      </c>
      <c r="F21" s="823"/>
      <c r="G21" s="119"/>
      <c r="H21" s="825"/>
      <c r="I21" s="825"/>
      <c r="J21" s="882">
        <f t="shared" si="2"/>
        <v>0</v>
      </c>
      <c r="K21" s="826">
        <f t="shared" si="1"/>
        <v>0</v>
      </c>
      <c r="L21" s="883">
        <f t="shared" si="3"/>
        <v>0</v>
      </c>
      <c r="M21" s="879">
        <f>'5. RPS I non-SCO'!J21+'6. SCO'!N21+'7. SCO-II'!O21</f>
        <v>0</v>
      </c>
      <c r="N21" s="819">
        <f t="shared" si="4"/>
        <v>0</v>
      </c>
      <c r="O21" s="824"/>
      <c r="P21" s="827"/>
      <c r="Q21" s="828"/>
    </row>
    <row r="22" spans="1:17" s="124" customFormat="1" ht="15.75" customHeight="1" thickBot="1" x14ac:dyDescent="0.3">
      <c r="A22" s="263">
        <v>8</v>
      </c>
      <c r="B22" s="829">
        <f>'2. Prelim'!B31</f>
        <v>0</v>
      </c>
      <c r="C22" s="829">
        <f>'2. Prelim'!C31</f>
        <v>0</v>
      </c>
      <c r="D22" s="830"/>
      <c r="E22" s="884">
        <f t="shared" si="0"/>
        <v>0</v>
      </c>
      <c r="F22" s="830"/>
      <c r="G22" s="120"/>
      <c r="H22" s="832"/>
      <c r="I22" s="832"/>
      <c r="J22" s="884">
        <f t="shared" si="2"/>
        <v>0</v>
      </c>
      <c r="K22" s="833">
        <f t="shared" si="1"/>
        <v>0</v>
      </c>
      <c r="L22" s="885">
        <f t="shared" si="3"/>
        <v>0</v>
      </c>
      <c r="M22" s="879">
        <f>'5. RPS I non-SCO'!J22+'6. SCO'!N22+'7. SCO-II'!O22</f>
        <v>0</v>
      </c>
      <c r="N22" s="819">
        <f t="shared" si="4"/>
        <v>0</v>
      </c>
      <c r="O22" s="831"/>
      <c r="P22" s="834"/>
      <c r="Q22" s="835"/>
    </row>
    <row r="23" spans="1:17" s="124" customFormat="1" ht="21" thickBot="1" x14ac:dyDescent="0.3">
      <c r="A23" s="241"/>
      <c r="B23" s="836" t="s">
        <v>176</v>
      </c>
      <c r="C23" s="837">
        <f>'2. Prelim'!C32</f>
        <v>0</v>
      </c>
      <c r="D23" s="837">
        <f t="shared" ref="D23:L23" si="5">SUM(D15:D22)</f>
        <v>0</v>
      </c>
      <c r="E23" s="837">
        <f t="shared" si="5"/>
        <v>0</v>
      </c>
      <c r="F23" s="837">
        <f t="shared" si="5"/>
        <v>0</v>
      </c>
      <c r="G23" s="837">
        <f t="shared" si="5"/>
        <v>0</v>
      </c>
      <c r="H23" s="837">
        <f t="shared" si="5"/>
        <v>0</v>
      </c>
      <c r="I23" s="837">
        <f t="shared" si="5"/>
        <v>0</v>
      </c>
      <c r="J23" s="837">
        <f t="shared" si="5"/>
        <v>0</v>
      </c>
      <c r="K23" s="837">
        <f t="shared" si="5"/>
        <v>0</v>
      </c>
      <c r="L23" s="837">
        <f t="shared" si="5"/>
        <v>0</v>
      </c>
      <c r="M23" s="838">
        <f>SUM(M15:M22)</f>
        <v>0</v>
      </c>
      <c r="N23" s="839">
        <f>SUM(N15:N22)</f>
        <v>0</v>
      </c>
      <c r="O23" s="840">
        <f>IF(K23&gt;L23,K23-L23,0)</f>
        <v>0</v>
      </c>
      <c r="P23" s="837">
        <f>ROUNDDOWN($Q$12*L23,0)</f>
        <v>0</v>
      </c>
      <c r="Q23" s="841">
        <f>MIN(O23,P23)</f>
        <v>0</v>
      </c>
    </row>
    <row r="24" spans="1:17" s="124" customFormat="1" x14ac:dyDescent="0.25">
      <c r="A24" s="241"/>
      <c r="B24" s="842"/>
      <c r="C24" s="843"/>
      <c r="D24" s="843"/>
      <c r="E24" s="843"/>
      <c r="F24" s="122"/>
      <c r="G24" s="310"/>
      <c r="H24" s="844"/>
      <c r="I24" s="844"/>
      <c r="J24" s="843"/>
      <c r="K24" s="843"/>
      <c r="L24" s="843"/>
      <c r="M24" s="843"/>
      <c r="N24" s="843"/>
      <c r="O24" s="845"/>
      <c r="P24" s="845"/>
      <c r="Q24" s="845"/>
    </row>
    <row r="25" spans="1:17" s="124" customFormat="1" x14ac:dyDescent="0.25">
      <c r="A25" s="241"/>
      <c r="B25" s="846" t="s">
        <v>297</v>
      </c>
      <c r="C25" s="122"/>
      <c r="D25" s="122"/>
      <c r="E25" s="122"/>
      <c r="F25" s="122"/>
      <c r="G25" s="122"/>
      <c r="H25" s="122"/>
      <c r="I25" s="122"/>
      <c r="J25" s="122"/>
      <c r="K25" s="122"/>
      <c r="L25" s="122"/>
      <c r="M25" s="122"/>
      <c r="N25" s="843"/>
      <c r="O25" s="845"/>
      <c r="P25" s="845"/>
      <c r="Q25" s="845"/>
    </row>
    <row r="26" spans="1:17" s="124" customFormat="1" ht="12.75" customHeight="1" x14ac:dyDescent="0.25">
      <c r="A26" s="241"/>
      <c r="B26" s="847" t="s">
        <v>364</v>
      </c>
      <c r="C26" s="1307" t="s">
        <v>308</v>
      </c>
      <c r="D26" s="1307"/>
      <c r="E26" s="1307"/>
      <c r="F26" s="1307"/>
      <c r="G26" s="1307"/>
      <c r="H26" s="1307"/>
      <c r="I26" s="1307"/>
      <c r="J26" s="1307"/>
      <c r="K26" s="1307"/>
      <c r="L26" s="1307"/>
      <c r="M26" s="1307"/>
      <c r="N26" s="1307"/>
      <c r="O26" s="1307"/>
      <c r="P26" s="1307"/>
      <c r="Q26" s="1307"/>
    </row>
    <row r="27" spans="1:17" s="124" customFormat="1" x14ac:dyDescent="0.25">
      <c r="A27" s="241"/>
      <c r="B27" s="847"/>
      <c r="C27" s="867" t="s">
        <v>365</v>
      </c>
      <c r="D27" s="868"/>
      <c r="E27" s="868"/>
      <c r="F27" s="868"/>
      <c r="G27" s="868"/>
      <c r="H27" s="868"/>
      <c r="I27" s="868"/>
      <c r="J27" s="868"/>
      <c r="K27" s="868"/>
      <c r="L27" s="868"/>
      <c r="M27" s="868"/>
      <c r="N27" s="868"/>
      <c r="O27" s="868"/>
      <c r="P27" s="868"/>
      <c r="Q27" s="868"/>
    </row>
    <row r="28" spans="1:17" s="124" customFormat="1" x14ac:dyDescent="0.25">
      <c r="A28" s="241"/>
      <c r="B28" s="847" t="s">
        <v>366</v>
      </c>
      <c r="C28" s="1307" t="s">
        <v>373</v>
      </c>
      <c r="D28" s="1307"/>
      <c r="E28" s="1307"/>
      <c r="F28" s="1307"/>
      <c r="G28" s="1307"/>
      <c r="H28" s="1307"/>
      <c r="I28" s="1307"/>
      <c r="J28" s="1307"/>
      <c r="K28" s="1307"/>
      <c r="L28" s="1307"/>
      <c r="M28" s="1307"/>
      <c r="N28" s="1307"/>
      <c r="O28" s="1307"/>
      <c r="P28" s="1307"/>
      <c r="Q28" s="1307"/>
    </row>
    <row r="29" spans="1:17" s="124" customFormat="1" x14ac:dyDescent="0.25">
      <c r="A29" s="241"/>
      <c r="C29" s="1307" t="s">
        <v>394</v>
      </c>
      <c r="D29" s="1307"/>
      <c r="E29" s="1307"/>
      <c r="F29" s="1307"/>
      <c r="G29" s="1307"/>
      <c r="H29" s="1307"/>
      <c r="I29" s="1307"/>
      <c r="J29" s="1307"/>
      <c r="K29" s="1307"/>
      <c r="L29" s="1307"/>
      <c r="M29" s="1307"/>
      <c r="N29" s="1307"/>
      <c r="O29" s="1307"/>
      <c r="P29" s="1307"/>
      <c r="Q29" s="1307"/>
    </row>
    <row r="30" spans="1:17" s="124" customFormat="1" x14ac:dyDescent="0.25">
      <c r="A30" s="241"/>
      <c r="C30" s="1307" t="s">
        <v>374</v>
      </c>
      <c r="D30" s="1307"/>
      <c r="E30" s="1307"/>
      <c r="F30" s="1307"/>
      <c r="G30" s="1307"/>
      <c r="H30" s="1307"/>
      <c r="I30" s="1307"/>
      <c r="J30" s="1307"/>
      <c r="K30" s="1307"/>
      <c r="L30" s="1307"/>
      <c r="M30" s="1307"/>
      <c r="N30" s="1307"/>
      <c r="O30" s="1307"/>
      <c r="P30" s="1307"/>
      <c r="Q30" s="1307"/>
    </row>
    <row r="31" spans="1:17" s="124" customFormat="1" x14ac:dyDescent="0.25">
      <c r="A31" s="241"/>
      <c r="B31" s="847" t="s">
        <v>367</v>
      </c>
      <c r="C31" s="848" t="s">
        <v>298</v>
      </c>
      <c r="D31" s="843"/>
      <c r="E31" s="843"/>
      <c r="F31" s="843"/>
      <c r="G31" s="843"/>
      <c r="H31" s="849"/>
      <c r="I31" s="849"/>
      <c r="J31" s="843"/>
      <c r="K31" s="843"/>
      <c r="L31" s="843"/>
      <c r="M31" s="843"/>
      <c r="N31" s="843"/>
      <c r="O31" s="262"/>
      <c r="P31" s="262"/>
      <c r="Q31" s="845"/>
    </row>
    <row r="32" spans="1:17" s="124" customFormat="1" ht="13.8" thickBot="1" x14ac:dyDescent="0.3">
      <c r="A32" s="241"/>
      <c r="Q32" s="262"/>
    </row>
    <row r="33" spans="1:17" ht="13.8" thickBot="1" x14ac:dyDescent="0.3">
      <c r="A33" s="850"/>
      <c r="B33" s="265"/>
      <c r="C33" s="121" t="s">
        <v>272</v>
      </c>
      <c r="D33" s="122"/>
      <c r="E33" s="122"/>
      <c r="F33" s="122"/>
      <c r="G33" s="122"/>
      <c r="H33" s="122"/>
      <c r="I33" s="122"/>
      <c r="J33" s="122"/>
      <c r="K33" s="122"/>
      <c r="L33" s="122"/>
      <c r="M33" s="122"/>
      <c r="N33" s="122"/>
      <c r="O33" s="122"/>
      <c r="P33" s="122"/>
      <c r="Q33" s="122"/>
    </row>
    <row r="34" spans="1:17" s="123" customFormat="1" ht="5.25" customHeight="1" thickBot="1" x14ac:dyDescent="0.25">
      <c r="A34" s="768"/>
      <c r="B34" s="1208"/>
      <c r="C34" s="1209"/>
      <c r="D34" s="768"/>
      <c r="E34" s="768"/>
      <c r="F34" s="768"/>
      <c r="G34" s="768"/>
      <c r="H34" s="768"/>
      <c r="I34" s="768"/>
      <c r="J34" s="768"/>
      <c r="K34" s="768"/>
      <c r="L34" s="768"/>
      <c r="M34" s="768"/>
      <c r="N34" s="768"/>
      <c r="O34" s="768"/>
      <c r="P34" s="768"/>
      <c r="Q34" s="768"/>
    </row>
    <row r="35" spans="1:17" ht="13.8" thickBot="1" x14ac:dyDescent="0.3">
      <c r="B35" s="870"/>
      <c r="C35" s="871"/>
      <c r="D35" s="803" t="s">
        <v>395</v>
      </c>
      <c r="E35" s="122"/>
      <c r="F35" s="122"/>
      <c r="G35" s="122"/>
      <c r="H35" s="122"/>
      <c r="I35" s="122"/>
      <c r="J35" s="122"/>
      <c r="K35" s="122"/>
      <c r="L35" s="122"/>
      <c r="M35" s="122"/>
      <c r="N35" s="122"/>
      <c r="O35" s="122"/>
      <c r="P35" s="122"/>
      <c r="Q35" s="122"/>
    </row>
    <row r="36" spans="1:17" ht="6.75" customHeight="1" thickBot="1" x14ac:dyDescent="0.3">
      <c r="A36" s="122"/>
      <c r="B36" s="122"/>
      <c r="C36" s="122"/>
      <c r="D36" s="122"/>
      <c r="E36" s="122"/>
      <c r="F36" s="122"/>
      <c r="G36" s="122"/>
      <c r="H36" s="122"/>
      <c r="I36" s="122"/>
      <c r="J36" s="122"/>
      <c r="K36" s="122"/>
      <c r="L36" s="122"/>
      <c r="M36" s="122"/>
      <c r="N36" s="122"/>
      <c r="O36" s="122"/>
      <c r="P36" s="122"/>
      <c r="Q36" s="122"/>
    </row>
    <row r="37" spans="1:17" s="803" customFormat="1" ht="13.35" customHeight="1" thickBot="1" x14ac:dyDescent="0.3">
      <c r="B37" s="851"/>
      <c r="C37" s="312" t="s">
        <v>521</v>
      </c>
      <c r="D37" s="852"/>
      <c r="E37" s="852"/>
      <c r="F37" s="852"/>
      <c r="G37" s="852"/>
      <c r="H37" s="852"/>
      <c r="I37" s="852"/>
      <c r="J37" s="852"/>
      <c r="K37" s="852"/>
      <c r="L37" s="852"/>
      <c r="M37" s="852"/>
      <c r="N37" s="852"/>
      <c r="O37" s="852"/>
      <c r="P37" s="852"/>
      <c r="Q37" s="852"/>
    </row>
    <row r="38" spans="1:17" ht="6.75" customHeight="1" thickBot="1" x14ac:dyDescent="0.3">
      <c r="A38" s="122"/>
      <c r="B38" s="122"/>
      <c r="C38" s="122"/>
      <c r="D38" s="122"/>
      <c r="E38" s="122"/>
      <c r="F38" s="122"/>
      <c r="G38" s="122"/>
      <c r="H38" s="122"/>
      <c r="I38" s="122"/>
      <c r="J38" s="122"/>
      <c r="K38" s="122"/>
      <c r="L38" s="122"/>
      <c r="M38" s="122"/>
      <c r="N38" s="122"/>
      <c r="O38" s="122"/>
      <c r="P38" s="122"/>
      <c r="Q38" s="122"/>
    </row>
    <row r="39" spans="1:17" s="855" customFormat="1" ht="12.75" customHeight="1" thickBot="1" x14ac:dyDescent="0.3">
      <c r="A39" s="235"/>
      <c r="B39" s="313"/>
      <c r="C39" s="79" t="s">
        <v>522</v>
      </c>
      <c r="D39" s="869"/>
      <c r="E39" s="869"/>
      <c r="F39" s="869"/>
      <c r="G39" s="869"/>
      <c r="H39" s="869"/>
      <c r="I39" s="869"/>
      <c r="J39" s="869"/>
      <c r="K39" s="869"/>
      <c r="L39" s="869"/>
      <c r="M39" s="235"/>
      <c r="N39" s="235"/>
      <c r="O39" s="235"/>
      <c r="P39" s="235"/>
      <c r="Q39" s="235"/>
    </row>
    <row r="40" spans="1:17" x14ac:dyDescent="0.25">
      <c r="A40" s="122"/>
      <c r="B40" s="856"/>
      <c r="C40" s="122"/>
      <c r="N40" s="122"/>
      <c r="O40" s="122"/>
      <c r="P40" s="122"/>
      <c r="Q40" s="122"/>
    </row>
    <row r="41" spans="1:17" s="855" customFormat="1" ht="12.75" customHeight="1" thickBot="1" x14ac:dyDescent="0.3">
      <c r="A41" s="235"/>
      <c r="B41" s="853"/>
      <c r="C41" s="854"/>
      <c r="D41" s="854"/>
      <c r="E41" s="854"/>
      <c r="F41" s="854"/>
      <c r="G41" s="854"/>
      <c r="H41" s="854"/>
      <c r="I41" s="854"/>
      <c r="J41" s="854"/>
      <c r="K41" s="854"/>
      <c r="L41" s="235"/>
      <c r="M41" s="235"/>
      <c r="N41" s="235"/>
      <c r="O41" s="235"/>
      <c r="P41" s="235"/>
      <c r="Q41" s="235"/>
    </row>
    <row r="42" spans="1:17" s="855" customFormat="1" ht="12.75" customHeight="1" thickBot="1" x14ac:dyDescent="0.3">
      <c r="A42" s="235"/>
      <c r="B42" s="853"/>
      <c r="C42" s="854"/>
      <c r="D42" s="1314" t="s">
        <v>361</v>
      </c>
      <c r="E42" s="1315"/>
      <c r="F42" s="1315"/>
      <c r="G42" s="1315"/>
      <c r="H42" s="1315"/>
      <c r="I42" s="1315"/>
      <c r="J42" s="1315"/>
      <c r="K42" s="1315"/>
      <c r="L42" s="1315"/>
      <c r="M42" s="1316"/>
      <c r="N42" s="235"/>
      <c r="O42" s="235"/>
      <c r="P42" s="235"/>
      <c r="Q42" s="235"/>
    </row>
    <row r="43" spans="1:17" x14ac:dyDescent="0.25">
      <c r="A43" s="742"/>
      <c r="B43" s="742"/>
      <c r="C43" s="742"/>
      <c r="D43" s="742"/>
      <c r="E43" s="742"/>
      <c r="F43" s="742"/>
      <c r="G43" s="742"/>
      <c r="H43" s="742"/>
      <c r="I43" s="742"/>
      <c r="J43" s="742"/>
      <c r="K43" s="742"/>
      <c r="L43" s="742"/>
      <c r="M43" s="742"/>
      <c r="N43" s="742"/>
      <c r="O43" s="742"/>
      <c r="P43" s="742"/>
      <c r="Q43" s="742"/>
    </row>
  </sheetData>
  <sheetProtection algorithmName="SHA-512" hashValue="z2J+cTq2q7fnnWHO4fMTXINAhsHVpOHD+uTT2Xz8MLqC6IH+hNB++TWuKUd+yFUXXXL7Znmw9UEs2t6aY8QXrQ==" saltValue="wbgHH9ep88YWdmCboiJVhw==" spinCount="100000" sheet="1" objects="1" scenarios="1"/>
  <protectedRanges>
    <protectedRange sqref="F16:F22 D16:D22 H16:I22" name="Range1"/>
    <protectedRange sqref="G15:G22" name="Range1_1"/>
  </protectedRanges>
  <mergeCells count="14">
    <mergeCell ref="D42:M42"/>
    <mergeCell ref="F12:K12"/>
    <mergeCell ref="O12:P12"/>
    <mergeCell ref="C26:Q26"/>
    <mergeCell ref="C28:Q28"/>
    <mergeCell ref="C29:Q29"/>
    <mergeCell ref="B34:C34"/>
    <mergeCell ref="B9:R9"/>
    <mergeCell ref="C30:Q30"/>
    <mergeCell ref="B1:Q1"/>
    <mergeCell ref="B3:Q3"/>
    <mergeCell ref="B5:Q5"/>
    <mergeCell ref="B6:D6"/>
    <mergeCell ref="B7:Q7"/>
  </mergeCells>
  <hyperlinks>
    <hyperlink ref="C27" r:id="rId1" xr:uid="{AB0B7320-9726-4A9F-ABD9-12F0B9763BE4}"/>
  </hyperlinks>
  <printOptions horizontalCentered="1" verticalCentered="1"/>
  <pageMargins left="0.25" right="0.25" top="0.75" bottom="0.75" header="0.3" footer="0.3"/>
  <pageSetup scale="75" fitToWidth="0" fitToHeight="0" orientation="landscape" r:id="rId2"/>
  <headerFooter scaleWithDoc="0"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68F87-7824-441C-B303-39E060BC4673}">
  <sheetPr>
    <tabColor theme="2" tint="-0.249977111117893"/>
  </sheetPr>
  <dimension ref="A1:Q51"/>
  <sheetViews>
    <sheetView topLeftCell="B4" zoomScaleNormal="100" workbookViewId="0">
      <selection activeCell="C4" sqref="C4"/>
    </sheetView>
  </sheetViews>
  <sheetFormatPr defaultColWidth="8.88671875" defaultRowHeight="14.4" x14ac:dyDescent="0.3"/>
  <cols>
    <col min="1" max="1" width="2.109375" style="894" customWidth="1"/>
    <col min="2" max="2" width="19.44140625" style="894" customWidth="1"/>
    <col min="3" max="3" width="17.88671875" style="894" customWidth="1"/>
    <col min="4" max="4" width="18.88671875" style="894" customWidth="1"/>
    <col min="5" max="5" width="18.109375" style="894" customWidth="1"/>
    <col min="6" max="6" width="16.6640625" style="894" customWidth="1"/>
    <col min="7" max="8" width="19.109375" style="894" customWidth="1"/>
    <col min="9" max="9" width="18.6640625" style="894" customWidth="1"/>
    <col min="10" max="10" width="19.5546875" style="894" customWidth="1"/>
    <col min="11" max="11" width="1.44140625" style="894" customWidth="1"/>
    <col min="12" max="16384" width="8.88671875" style="894"/>
  </cols>
  <sheetData>
    <row r="1" spans="1:17" ht="15" customHeight="1" x14ac:dyDescent="0.3">
      <c r="B1" s="1324" t="s">
        <v>586</v>
      </c>
      <c r="C1" s="1324"/>
      <c r="D1" s="1324"/>
      <c r="E1" s="1324"/>
      <c r="F1" s="1324"/>
      <c r="G1" s="1324"/>
      <c r="H1" s="1324"/>
      <c r="I1" s="1324"/>
      <c r="J1" s="1324"/>
      <c r="K1" s="895"/>
      <c r="L1" s="895"/>
    </row>
    <row r="2" spans="1:17" ht="6.75" customHeight="1" thickBot="1" x14ac:dyDescent="0.35">
      <c r="A2" s="896"/>
      <c r="B2" s="897"/>
      <c r="C2" s="897"/>
      <c r="D2" s="897"/>
      <c r="E2" s="898"/>
      <c r="F2" s="897"/>
      <c r="G2" s="897"/>
      <c r="H2" s="895"/>
      <c r="I2" s="895"/>
      <c r="J2" s="895"/>
      <c r="K2" s="895"/>
      <c r="L2" s="895"/>
    </row>
    <row r="3" spans="1:17" s="900" customFormat="1" ht="15" customHeight="1" thickBot="1" x14ac:dyDescent="0.3">
      <c r="A3" s="899"/>
      <c r="B3" s="1325" t="s">
        <v>399</v>
      </c>
      <c r="C3" s="1326"/>
      <c r="D3" s="1326"/>
      <c r="E3" s="1326"/>
      <c r="F3" s="1326"/>
      <c r="G3" s="1326"/>
      <c r="H3" s="1326"/>
      <c r="I3" s="1326"/>
      <c r="J3" s="1327"/>
      <c r="K3" s="899"/>
      <c r="L3" s="899"/>
    </row>
    <row r="4" spans="1:17" s="899" customFormat="1" ht="3.75" customHeight="1" x14ac:dyDescent="0.25">
      <c r="B4" s="901" t="s">
        <v>177</v>
      </c>
      <c r="C4" s="901"/>
      <c r="D4" s="901"/>
      <c r="E4" s="901"/>
      <c r="F4" s="901"/>
      <c r="G4" s="901"/>
    </row>
    <row r="5" spans="1:17" ht="23.25" customHeight="1" x14ac:dyDescent="0.3">
      <c r="A5" s="902"/>
      <c r="B5" s="1328">
        <f>'1. FilerInfo'!C17</f>
        <v>0</v>
      </c>
      <c r="C5" s="1328"/>
      <c r="D5" s="1328"/>
      <c r="E5" s="1328"/>
      <c r="F5" s="1328"/>
      <c r="G5" s="1328"/>
      <c r="H5" s="1328"/>
      <c r="I5" s="1328"/>
      <c r="J5" s="1328"/>
      <c r="K5"/>
      <c r="L5"/>
      <c r="M5"/>
      <c r="N5"/>
      <c r="O5"/>
      <c r="P5"/>
      <c r="Q5"/>
    </row>
    <row r="6" spans="1:17" s="899" customFormat="1" ht="4.5" customHeight="1" x14ac:dyDescent="0.25">
      <c r="B6" s="1028"/>
      <c r="C6" s="1028"/>
      <c r="D6" s="1028"/>
      <c r="E6" s="1028"/>
      <c r="F6" s="1028"/>
      <c r="G6" s="1028"/>
      <c r="H6" s="1028"/>
      <c r="I6" s="1028"/>
      <c r="J6" s="1028"/>
    </row>
    <row r="7" spans="1:17" ht="5.25" customHeight="1" thickBot="1" x14ac:dyDescent="0.35">
      <c r="A7" s="903"/>
      <c r="B7" s="904"/>
      <c r="C7" s="904"/>
      <c r="D7" s="904"/>
      <c r="E7" s="904"/>
      <c r="F7" s="904"/>
      <c r="G7" s="904"/>
      <c r="H7" s="904"/>
      <c r="I7" s="904"/>
      <c r="J7" s="904"/>
    </row>
    <row r="8" spans="1:17" ht="15" customHeight="1" thickBot="1" x14ac:dyDescent="0.35">
      <c r="A8" s="903"/>
      <c r="B8" s="905" t="s">
        <v>371</v>
      </c>
      <c r="C8" s="906"/>
      <c r="D8" s="906"/>
      <c r="E8" s="906"/>
      <c r="F8" s="906"/>
      <c r="G8" s="906"/>
      <c r="H8" s="906"/>
      <c r="I8" s="907"/>
      <c r="J8" s="908"/>
    </row>
    <row r="9" spans="1:17" s="910" customFormat="1" ht="4.5" customHeight="1" thickBot="1" x14ac:dyDescent="0.35">
      <c r="A9" s="897"/>
      <c r="B9" s="909"/>
      <c r="C9" s="909"/>
      <c r="D9" s="909"/>
      <c r="E9" s="909"/>
      <c r="F9" s="909"/>
      <c r="G9" s="909"/>
      <c r="H9" s="897"/>
      <c r="I9" s="897"/>
      <c r="J9" s="897"/>
      <c r="K9" s="897"/>
      <c r="L9" s="897"/>
    </row>
    <row r="10" spans="1:17" s="912" customFormat="1" ht="18.75" customHeight="1" thickBot="1" x14ac:dyDescent="0.3">
      <c r="A10" s="911"/>
      <c r="B10" s="1329" t="s">
        <v>625</v>
      </c>
      <c r="C10" s="1330"/>
      <c r="D10" s="1330"/>
      <c r="E10" s="1330"/>
      <c r="F10" s="1330"/>
      <c r="G10" s="1330"/>
      <c r="H10" s="1330"/>
      <c r="I10" s="1330"/>
      <c r="J10" s="1331"/>
      <c r="K10" s="911"/>
      <c r="L10" s="911"/>
    </row>
    <row r="11" spans="1:17" ht="7.5" customHeight="1" thickBot="1" x14ac:dyDescent="0.35">
      <c r="A11" s="895"/>
      <c r="B11" s="895"/>
      <c r="C11" s="895"/>
      <c r="D11" s="895"/>
      <c r="E11" s="895"/>
      <c r="F11" s="895"/>
      <c r="G11" s="895"/>
      <c r="H11" s="895"/>
      <c r="I11" s="913"/>
      <c r="J11" s="895"/>
      <c r="K11" s="895"/>
      <c r="L11" s="895"/>
    </row>
    <row r="12" spans="1:17" s="922" customFormat="1" ht="9.75" customHeight="1" thickBot="1" x14ac:dyDescent="0.3">
      <c r="A12" s="914" t="s">
        <v>163</v>
      </c>
      <c r="B12" s="915" t="s">
        <v>164</v>
      </c>
      <c r="C12" s="916" t="s">
        <v>165</v>
      </c>
      <c r="D12" s="917" t="s">
        <v>166</v>
      </c>
      <c r="E12" s="917" t="s">
        <v>167</v>
      </c>
      <c r="F12" s="917" t="s">
        <v>181</v>
      </c>
      <c r="G12" s="918" t="s">
        <v>168</v>
      </c>
      <c r="H12" s="919" t="s">
        <v>169</v>
      </c>
      <c r="I12" s="920" t="s">
        <v>170</v>
      </c>
      <c r="J12" s="918" t="s">
        <v>171</v>
      </c>
      <c r="K12" s="921"/>
      <c r="L12" s="921"/>
    </row>
    <row r="13" spans="1:17" s="922" customFormat="1" ht="15.75" customHeight="1" thickBot="1" x14ac:dyDescent="0.35">
      <c r="A13" s="894"/>
      <c r="B13" s="923"/>
      <c r="C13" s="1332" t="s">
        <v>353</v>
      </c>
      <c r="D13" s="1333"/>
      <c r="E13" s="1333"/>
      <c r="F13" s="1333"/>
      <c r="G13" s="1334"/>
      <c r="H13" s="1333" t="s">
        <v>352</v>
      </c>
      <c r="I13" s="1333"/>
      <c r="J13" s="1334"/>
      <c r="K13" s="921"/>
      <c r="L13" s="921"/>
    </row>
    <row r="14" spans="1:17" s="924" customFormat="1" ht="61.5" customHeight="1" thickBot="1" x14ac:dyDescent="0.3">
      <c r="B14" s="925" t="s">
        <v>351</v>
      </c>
      <c r="C14" s="926" t="s">
        <v>350</v>
      </c>
      <c r="D14" s="927" t="s">
        <v>349</v>
      </c>
      <c r="E14" s="928" t="s">
        <v>348</v>
      </c>
      <c r="F14" s="928" t="s">
        <v>53</v>
      </c>
      <c r="G14" s="929" t="s">
        <v>347</v>
      </c>
      <c r="H14" s="930" t="s">
        <v>324</v>
      </c>
      <c r="I14" s="931" t="s">
        <v>323</v>
      </c>
      <c r="J14" s="929" t="s">
        <v>587</v>
      </c>
      <c r="K14" s="932"/>
      <c r="L14" s="932"/>
    </row>
    <row r="15" spans="1:17" s="936" customFormat="1" ht="9.75" customHeight="1" thickBot="1" x14ac:dyDescent="0.3">
      <c r="A15" s="924"/>
      <c r="B15" s="933"/>
      <c r="C15" s="934" t="s">
        <v>346</v>
      </c>
      <c r="D15" s="920" t="s">
        <v>346</v>
      </c>
      <c r="E15" s="920" t="s">
        <v>346</v>
      </c>
      <c r="F15" s="920" t="s">
        <v>346</v>
      </c>
      <c r="G15" s="918" t="s">
        <v>346</v>
      </c>
      <c r="H15" s="920" t="s">
        <v>346</v>
      </c>
      <c r="I15" s="920" t="s">
        <v>346</v>
      </c>
      <c r="J15" s="918" t="s">
        <v>346</v>
      </c>
      <c r="K15" s="935"/>
      <c r="L15" s="935"/>
    </row>
    <row r="16" spans="1:17" s="943" customFormat="1" ht="21" customHeight="1" thickBot="1" x14ac:dyDescent="0.35">
      <c r="A16" s="937">
        <v>1</v>
      </c>
      <c r="B16" s="938" t="s">
        <v>345</v>
      </c>
      <c r="C16" s="939"/>
      <c r="D16" s="940"/>
      <c r="E16" s="940"/>
      <c r="F16" s="940"/>
      <c r="G16" s="941"/>
      <c r="H16" s="940"/>
      <c r="I16" s="940"/>
      <c r="J16" s="941"/>
      <c r="K16" s="942"/>
      <c r="L16" s="942"/>
    </row>
    <row r="17" spans="1:12" s="943" customFormat="1" ht="3" customHeight="1" thickBot="1" x14ac:dyDescent="0.3">
      <c r="A17" s="944"/>
      <c r="B17" s="942"/>
      <c r="C17" s="942"/>
      <c r="D17" s="942"/>
      <c r="E17" s="942"/>
      <c r="F17" s="942"/>
      <c r="G17" s="942"/>
      <c r="H17" s="942"/>
      <c r="I17" s="942"/>
      <c r="J17" s="942"/>
      <c r="K17" s="942"/>
      <c r="L17" s="942"/>
    </row>
    <row r="18" spans="1:12" s="943" customFormat="1" ht="15.75" customHeight="1" thickBot="1" x14ac:dyDescent="0.3">
      <c r="A18" s="944"/>
      <c r="B18" s="1335" t="s">
        <v>588</v>
      </c>
      <c r="C18" s="1336"/>
      <c r="D18" s="1336"/>
      <c r="E18" s="1336"/>
      <c r="F18" s="1336"/>
      <c r="G18" s="1336"/>
      <c r="H18" s="1336"/>
      <c r="I18" s="1336"/>
      <c r="J18" s="1337"/>
      <c r="K18" s="942"/>
      <c r="L18" s="942"/>
    </row>
    <row r="19" spans="1:12" s="943" customFormat="1" ht="19.5" customHeight="1" x14ac:dyDescent="0.3">
      <c r="A19" s="944"/>
      <c r="B19" s="945"/>
      <c r="C19" s="946" t="s">
        <v>344</v>
      </c>
      <c r="E19" s="947" t="s">
        <v>339</v>
      </c>
      <c r="F19" s="948"/>
      <c r="G19" s="894"/>
      <c r="H19" s="949" t="s">
        <v>343</v>
      </c>
      <c r="I19" s="950"/>
      <c r="J19" s="951"/>
      <c r="K19" s="942"/>
      <c r="L19" s="942"/>
    </row>
    <row r="20" spans="1:12" s="943" customFormat="1" ht="19.5" customHeight="1" thickBot="1" x14ac:dyDescent="0.4">
      <c r="A20" s="944"/>
      <c r="B20" s="945"/>
      <c r="D20" s="952" t="s">
        <v>342</v>
      </c>
      <c r="E20" s="953" t="s">
        <v>341</v>
      </c>
      <c r="G20" s="946" t="s">
        <v>340</v>
      </c>
      <c r="I20" s="947" t="s">
        <v>339</v>
      </c>
      <c r="J20" s="951"/>
      <c r="K20" s="942"/>
      <c r="L20" s="942"/>
    </row>
    <row r="21" spans="1:12" s="943" customFormat="1" ht="19.5" customHeight="1" thickBot="1" x14ac:dyDescent="0.4">
      <c r="A21" s="944"/>
      <c r="B21" s="945"/>
      <c r="C21" s="952" t="s">
        <v>338</v>
      </c>
      <c r="D21" s="954">
        <f>C16+D16+E16+F16+G16</f>
        <v>0</v>
      </c>
      <c r="E21" s="953" t="s">
        <v>337</v>
      </c>
      <c r="G21" s="952" t="s">
        <v>336</v>
      </c>
      <c r="H21" s="955">
        <f>J48+((H49+I49+J49)*E39)+((H50+I50+J50)*G39)</f>
        <v>0</v>
      </c>
      <c r="I21" s="953" t="s">
        <v>333</v>
      </c>
      <c r="J21" s="951"/>
      <c r="K21" s="942"/>
      <c r="L21" s="942"/>
    </row>
    <row r="22" spans="1:12" s="943" customFormat="1" ht="19.5" customHeight="1" thickBot="1" x14ac:dyDescent="0.4">
      <c r="A22" s="944"/>
      <c r="B22" s="945"/>
      <c r="C22" s="952" t="s">
        <v>335</v>
      </c>
      <c r="D22" s="954">
        <f>H16+I16+J16</f>
        <v>0</v>
      </c>
      <c r="E22" s="953" t="s">
        <v>333</v>
      </c>
      <c r="G22" s="952" t="s">
        <v>334</v>
      </c>
      <c r="H22" s="954">
        <f>H47+I47+J47</f>
        <v>0</v>
      </c>
      <c r="I22" s="953" t="s">
        <v>333</v>
      </c>
      <c r="J22" s="951"/>
      <c r="K22" s="942"/>
      <c r="L22" s="942"/>
    </row>
    <row r="23" spans="1:12" ht="10.5" customHeight="1" thickBot="1" x14ac:dyDescent="0.35">
      <c r="A23" s="956" t="s">
        <v>177</v>
      </c>
      <c r="B23" s="957"/>
      <c r="C23" s="958"/>
      <c r="D23" s="958"/>
      <c r="E23" s="958"/>
      <c r="F23" s="958"/>
      <c r="G23" s="958"/>
      <c r="H23" s="958"/>
      <c r="I23" s="958"/>
      <c r="J23" s="959"/>
      <c r="K23" s="895"/>
      <c r="L23" s="895"/>
    </row>
    <row r="24" spans="1:12" ht="3.75" customHeight="1" thickBot="1" x14ac:dyDescent="0.35">
      <c r="A24" s="956"/>
      <c r="B24" s="895"/>
      <c r="C24" s="895"/>
      <c r="D24" s="895"/>
      <c r="E24" s="895"/>
      <c r="F24" s="960"/>
      <c r="G24" s="961"/>
      <c r="H24" s="895"/>
      <c r="I24" s="895"/>
      <c r="J24" s="895"/>
      <c r="K24" s="895"/>
      <c r="L24" s="895"/>
    </row>
    <row r="25" spans="1:12" ht="15" customHeight="1" thickBot="1" x14ac:dyDescent="0.35">
      <c r="A25" s="956"/>
      <c r="B25" s="962"/>
      <c r="C25" s="895" t="s">
        <v>332</v>
      </c>
      <c r="D25" s="895"/>
      <c r="E25" s="895"/>
      <c r="F25" s="960"/>
      <c r="G25" s="961"/>
      <c r="H25" s="895"/>
      <c r="I25" s="895"/>
      <c r="J25" s="895"/>
      <c r="K25" s="895"/>
      <c r="L25" s="895"/>
    </row>
    <row r="26" spans="1:12" ht="3" customHeight="1" thickBot="1" x14ac:dyDescent="0.35">
      <c r="A26" s="956"/>
      <c r="B26" s="895"/>
      <c r="C26" s="895"/>
      <c r="D26" s="895"/>
      <c r="E26" s="895"/>
      <c r="F26" s="960"/>
      <c r="G26" s="961"/>
      <c r="H26" s="895"/>
      <c r="I26" s="895"/>
      <c r="J26" s="895"/>
      <c r="K26" s="895"/>
      <c r="L26" s="895"/>
    </row>
    <row r="27" spans="1:12" ht="13.5" customHeight="1" thickBot="1" x14ac:dyDescent="0.35">
      <c r="A27" s="963"/>
      <c r="B27" s="964"/>
      <c r="C27" s="894" t="s">
        <v>331</v>
      </c>
      <c r="G27" s="895"/>
      <c r="H27" s="895"/>
      <c r="K27" s="895"/>
      <c r="L27" s="895"/>
    </row>
    <row r="28" spans="1:12" s="967" customFormat="1" ht="3.75" customHeight="1" x14ac:dyDescent="0.2">
      <c r="A28" s="965"/>
      <c r="B28" s="966"/>
      <c r="D28" s="965"/>
      <c r="E28" s="965"/>
      <c r="F28" s="965"/>
      <c r="G28" s="965"/>
      <c r="H28" s="965"/>
      <c r="I28" s="965"/>
      <c r="J28" s="965"/>
      <c r="K28" s="965"/>
      <c r="L28" s="965"/>
    </row>
    <row r="29" spans="1:12" s="924" customFormat="1" ht="13.2" x14ac:dyDescent="0.25">
      <c r="B29" s="924" t="s">
        <v>402</v>
      </c>
      <c r="L29" s="932"/>
    </row>
    <row r="30" spans="1:12" x14ac:dyDescent="0.3">
      <c r="B30" s="968" t="s">
        <v>330</v>
      </c>
      <c r="D30" s="924"/>
      <c r="E30" s="924"/>
      <c r="G30" s="895"/>
      <c r="H30" s="895"/>
      <c r="I30" s="895"/>
      <c r="J30" s="895"/>
      <c r="K30" s="895"/>
      <c r="L30" s="895"/>
    </row>
    <row r="31" spans="1:12" x14ac:dyDescent="0.3">
      <c r="A31" s="895"/>
      <c r="B31" s="924" t="s">
        <v>329</v>
      </c>
      <c r="E31" s="895"/>
      <c r="F31" s="895"/>
      <c r="G31" s="895"/>
      <c r="H31" s="895"/>
      <c r="I31" s="895"/>
      <c r="J31" s="895"/>
      <c r="K31" s="895"/>
      <c r="L31" s="895"/>
    </row>
    <row r="32" spans="1:12" x14ac:dyDescent="0.3">
      <c r="A32" s="895"/>
      <c r="B32" s="924" t="s">
        <v>328</v>
      </c>
      <c r="E32" s="895"/>
      <c r="F32" s="895"/>
      <c r="G32" s="895"/>
      <c r="H32" s="895"/>
      <c r="I32" s="895"/>
      <c r="J32" s="895"/>
      <c r="K32" s="895"/>
      <c r="L32" s="895"/>
    </row>
    <row r="33" spans="1:12" x14ac:dyDescent="0.3">
      <c r="A33" s="895"/>
      <c r="B33" s="924" t="s">
        <v>589</v>
      </c>
      <c r="E33" s="895"/>
      <c r="F33" s="895"/>
      <c r="G33" s="895"/>
      <c r="H33" s="895"/>
      <c r="I33" s="895"/>
      <c r="J33" s="895"/>
      <c r="K33" s="895"/>
      <c r="L33" s="895"/>
    </row>
    <row r="34" spans="1:12" s="943" customFormat="1" x14ac:dyDescent="0.25">
      <c r="B34" s="924" t="s">
        <v>327</v>
      </c>
    </row>
    <row r="35" spans="1:12" s="970" customFormat="1" ht="13.5" customHeight="1" x14ac:dyDescent="0.25">
      <c r="A35" s="969"/>
      <c r="B35" s="924" t="s">
        <v>326</v>
      </c>
      <c r="D35" s="969"/>
      <c r="E35" s="969"/>
      <c r="F35" s="969"/>
      <c r="G35" s="969"/>
      <c r="H35" s="969"/>
      <c r="I35" s="969"/>
      <c r="J35" s="969"/>
      <c r="K35" s="969"/>
    </row>
    <row r="36" spans="1:12" ht="6.75" customHeight="1" thickBot="1" x14ac:dyDescent="0.35">
      <c r="A36" s="971"/>
      <c r="B36" s="971"/>
      <c r="C36" s="971"/>
      <c r="D36" s="971"/>
      <c r="E36" s="971"/>
      <c r="F36" s="971"/>
      <c r="G36" s="971"/>
      <c r="H36" s="971"/>
      <c r="I36" s="971"/>
      <c r="J36" s="971"/>
      <c r="K36" s="971"/>
      <c r="L36" s="895"/>
    </row>
    <row r="37" spans="1:12" ht="15" thickBot="1" x14ac:dyDescent="0.35">
      <c r="A37" s="895"/>
      <c r="B37" s="1338" t="s">
        <v>325</v>
      </c>
      <c r="C37" s="1339"/>
      <c r="D37" s="1339"/>
      <c r="E37" s="1339"/>
      <c r="F37" s="1339"/>
      <c r="G37" s="1339"/>
      <c r="H37" s="1339"/>
      <c r="I37" s="1339"/>
      <c r="J37" s="1340"/>
      <c r="K37" s="895"/>
      <c r="L37" s="895"/>
    </row>
    <row r="38" spans="1:12" ht="3.75" customHeight="1" thickBot="1" x14ac:dyDescent="0.35">
      <c r="A38" s="895"/>
      <c r="D38" s="972"/>
      <c r="E38" s="972"/>
      <c r="F38" s="895"/>
      <c r="G38" s="895"/>
      <c r="H38" s="895"/>
      <c r="I38" s="895"/>
      <c r="J38" s="895"/>
      <c r="K38" s="895"/>
      <c r="L38" s="895"/>
    </row>
    <row r="39" spans="1:12" ht="40.5" customHeight="1" thickBot="1" x14ac:dyDescent="0.4">
      <c r="A39" s="895"/>
      <c r="B39" s="1341" t="s">
        <v>590</v>
      </c>
      <c r="C39" s="1342"/>
      <c r="D39" s="973" t="s">
        <v>591</v>
      </c>
      <c r="E39" s="974">
        <v>25</v>
      </c>
      <c r="F39" s="975" t="s">
        <v>592</v>
      </c>
      <c r="G39" s="974">
        <v>298</v>
      </c>
      <c r="H39" s="976" t="s">
        <v>324</v>
      </c>
      <c r="I39" s="976" t="s">
        <v>323</v>
      </c>
      <c r="J39" s="977" t="s">
        <v>593</v>
      </c>
      <c r="K39" s="895"/>
      <c r="L39" s="895"/>
    </row>
    <row r="40" spans="1:12" ht="15" customHeight="1" x14ac:dyDescent="0.3">
      <c r="A40" s="895"/>
      <c r="B40" s="1343" t="s">
        <v>372</v>
      </c>
      <c r="C40" s="1344"/>
      <c r="D40" s="1344"/>
      <c r="E40" s="978"/>
      <c r="F40" s="979"/>
      <c r="G40" s="980" t="s">
        <v>322</v>
      </c>
      <c r="H40" s="981">
        <v>11.589986739459002</v>
      </c>
      <c r="I40" s="982">
        <v>14.915368147821958</v>
      </c>
      <c r="J40" s="983">
        <v>18.510606884113329</v>
      </c>
      <c r="K40" s="895"/>
      <c r="L40" s="895"/>
    </row>
    <row r="41" spans="1:12" ht="16.5" customHeight="1" x14ac:dyDescent="0.35">
      <c r="A41" s="895"/>
      <c r="B41" s="1345"/>
      <c r="C41" s="1346"/>
      <c r="D41" s="1346"/>
      <c r="E41" s="979"/>
      <c r="F41" s="979"/>
      <c r="G41" s="980" t="s">
        <v>321</v>
      </c>
      <c r="H41" s="984">
        <v>114.79469982339999</v>
      </c>
      <c r="I41" s="985">
        <v>206.79360175599999</v>
      </c>
      <c r="J41" s="986">
        <v>202.62948932689085</v>
      </c>
      <c r="K41" s="895"/>
      <c r="L41" s="895"/>
    </row>
    <row r="42" spans="1:12" ht="15.75" customHeight="1" x14ac:dyDescent="0.35">
      <c r="A42" s="895"/>
      <c r="B42" s="1345"/>
      <c r="C42" s="1346"/>
      <c r="D42" s="1346"/>
      <c r="E42" s="979"/>
      <c r="F42" s="979"/>
      <c r="G42" s="980" t="s">
        <v>320</v>
      </c>
      <c r="H42" s="987" t="s">
        <v>312</v>
      </c>
      <c r="I42" s="988" t="s">
        <v>312</v>
      </c>
      <c r="J42" s="986">
        <v>209.33999930459942</v>
      </c>
      <c r="K42" s="895"/>
      <c r="L42" s="895"/>
    </row>
    <row r="43" spans="1:12" ht="15.75" customHeight="1" x14ac:dyDescent="0.35">
      <c r="A43" s="895"/>
      <c r="B43" s="1345" t="s">
        <v>319</v>
      </c>
      <c r="C43" s="1346"/>
      <c r="D43" s="1346"/>
      <c r="E43" s="979"/>
      <c r="F43" s="979"/>
      <c r="G43" s="980" t="s">
        <v>318</v>
      </c>
      <c r="H43" s="984">
        <v>7.054792384E-3</v>
      </c>
      <c r="I43" s="985">
        <v>1.5873282863999999E-2</v>
      </c>
      <c r="J43" s="986">
        <v>6.6290999779789792E-2</v>
      </c>
      <c r="K43" s="895"/>
      <c r="L43" s="895"/>
    </row>
    <row r="44" spans="1:12" ht="14.25" customHeight="1" x14ac:dyDescent="0.35">
      <c r="A44" s="895"/>
      <c r="B44" s="1347"/>
      <c r="C44" s="1348"/>
      <c r="D44" s="1348"/>
      <c r="E44" s="989"/>
      <c r="F44" s="989"/>
      <c r="G44" s="990" t="s">
        <v>317</v>
      </c>
      <c r="H44" s="984">
        <v>1.3889122505999999E-3</v>
      </c>
      <c r="I44" s="985">
        <v>7.9366414319999995E-3</v>
      </c>
      <c r="J44" s="986">
        <v>8.838799970638642E-3</v>
      </c>
      <c r="K44" s="895"/>
      <c r="L44" s="895"/>
    </row>
    <row r="45" spans="1:12" ht="3.75" customHeight="1" x14ac:dyDescent="0.3">
      <c r="B45" s="991"/>
      <c r="G45" s="992"/>
      <c r="H45" s="993"/>
      <c r="I45" s="994"/>
      <c r="J45" s="995"/>
    </row>
    <row r="46" spans="1:12" ht="16.5" customHeight="1" x14ac:dyDescent="0.3">
      <c r="B46" s="996"/>
      <c r="C46" s="997"/>
      <c r="D46" s="997"/>
      <c r="E46" s="997"/>
      <c r="F46" s="997"/>
      <c r="G46" s="998" t="s">
        <v>316</v>
      </c>
      <c r="H46" s="984">
        <f>H16*H40</f>
        <v>0</v>
      </c>
      <c r="I46" s="985">
        <f>I16*I40</f>
        <v>0</v>
      </c>
      <c r="J46" s="986">
        <f>J16*J40</f>
        <v>0</v>
      </c>
    </row>
    <row r="47" spans="1:12" ht="15" customHeight="1" x14ac:dyDescent="0.35">
      <c r="A47" s="895"/>
      <c r="B47" s="1322" t="s">
        <v>315</v>
      </c>
      <c r="C47" s="1323"/>
      <c r="D47" s="1323"/>
      <c r="E47" s="979"/>
      <c r="F47" s="979"/>
      <c r="G47" s="980" t="s">
        <v>314</v>
      </c>
      <c r="H47" s="984">
        <f>H46*H41/2000</f>
        <v>0</v>
      </c>
      <c r="I47" s="985">
        <f>I46*I41/2000</f>
        <v>0</v>
      </c>
      <c r="J47" s="986">
        <f>(J46*0.51)*J41/2000</f>
        <v>0</v>
      </c>
      <c r="K47" s="895"/>
      <c r="L47" s="895"/>
    </row>
    <row r="48" spans="1:12" ht="14.25" customHeight="1" x14ac:dyDescent="0.35">
      <c r="A48" s="895"/>
      <c r="B48" s="1322"/>
      <c r="C48" s="1323"/>
      <c r="D48" s="1323"/>
      <c r="E48" s="979"/>
      <c r="F48" s="979"/>
      <c r="G48" s="980" t="s">
        <v>313</v>
      </c>
      <c r="H48" s="987" t="s">
        <v>312</v>
      </c>
      <c r="I48" s="988" t="s">
        <v>312</v>
      </c>
      <c r="J48" s="986">
        <f>(J46*0.49)*J42/2000</f>
        <v>0</v>
      </c>
      <c r="K48" s="895"/>
      <c r="L48" s="895"/>
    </row>
    <row r="49" spans="1:12" ht="14.25" customHeight="1" x14ac:dyDescent="0.35">
      <c r="A49" s="895"/>
      <c r="B49" s="1322"/>
      <c r="C49" s="1323"/>
      <c r="D49" s="1323"/>
      <c r="E49" s="979"/>
      <c r="F49" s="979"/>
      <c r="G49" s="980" t="s">
        <v>311</v>
      </c>
      <c r="H49" s="984">
        <f>H46*H43/2000</f>
        <v>0</v>
      </c>
      <c r="I49" s="985">
        <f>I46*I43/2000</f>
        <v>0</v>
      </c>
      <c r="J49" s="986">
        <f>J46*J43/2000</f>
        <v>0</v>
      </c>
      <c r="K49" s="895"/>
      <c r="L49" s="895"/>
    </row>
    <row r="50" spans="1:12" ht="14.25" customHeight="1" thickBot="1" x14ac:dyDescent="0.4">
      <c r="A50" s="895"/>
      <c r="B50" s="999"/>
      <c r="C50" s="1000"/>
      <c r="D50" s="1000"/>
      <c r="E50" s="1000"/>
      <c r="F50" s="1000"/>
      <c r="G50" s="1001" t="s">
        <v>310</v>
      </c>
      <c r="H50" s="1002">
        <f>H46*H44/2000</f>
        <v>0</v>
      </c>
      <c r="I50" s="1003">
        <f>I46*I44/2000</f>
        <v>0</v>
      </c>
      <c r="J50" s="1004">
        <f>J46*J44/2000</f>
        <v>0</v>
      </c>
      <c r="K50" s="895"/>
      <c r="L50" s="895"/>
    </row>
    <row r="51" spans="1:12" ht="6.75" customHeight="1" x14ac:dyDescent="0.3"/>
  </sheetData>
  <mergeCells count="12">
    <mergeCell ref="B47:D49"/>
    <mergeCell ref="B1:J1"/>
    <mergeCell ref="B3:J3"/>
    <mergeCell ref="B5:J5"/>
    <mergeCell ref="B10:J10"/>
    <mergeCell ref="C13:G13"/>
    <mergeCell ref="H13:J13"/>
    <mergeCell ref="B18:J18"/>
    <mergeCell ref="B37:J37"/>
    <mergeCell ref="B39:C39"/>
    <mergeCell ref="B40:D42"/>
    <mergeCell ref="B43:D44"/>
  </mergeCells>
  <pageMargins left="0.7" right="0.7" top="0.75" bottom="0.75" header="0.3" footer="0.3"/>
  <pageSetup scale="6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00B050"/>
    <pageSetUpPr fitToPage="1"/>
  </sheetPr>
  <dimension ref="A1:BA34"/>
  <sheetViews>
    <sheetView topLeftCell="A10" workbookViewId="0">
      <selection activeCell="D27" sqref="D27"/>
    </sheetView>
  </sheetViews>
  <sheetFormatPr defaultColWidth="8.88671875" defaultRowHeight="13.2" x14ac:dyDescent="0.25"/>
  <cols>
    <col min="1" max="1" width="3" customWidth="1"/>
    <col min="2" max="2" width="19.44140625" customWidth="1"/>
    <col min="3" max="3" width="39.44140625" customWidth="1"/>
    <col min="4" max="4" width="17.33203125" customWidth="1"/>
    <col min="5" max="5" width="18.44140625" customWidth="1"/>
    <col min="6" max="6" width="17.88671875" customWidth="1"/>
    <col min="7" max="7" width="17.44140625" customWidth="1"/>
    <col min="8" max="8" width="2.44140625" customWidth="1"/>
  </cols>
  <sheetData>
    <row r="1" spans="1:53" ht="18.75" customHeight="1" x14ac:dyDescent="0.25">
      <c r="A1" s="19"/>
      <c r="B1" s="1234" t="str">
        <f>'2. Prelim'!B1:F1</f>
        <v>RPS/APS/CES/CPS 2019 Annual Compliance Workbook</v>
      </c>
      <c r="C1" s="1234"/>
      <c r="D1" s="1234"/>
      <c r="E1" s="1234"/>
      <c r="F1" s="1234"/>
      <c r="G1" s="1234"/>
      <c r="H1" s="269"/>
      <c r="I1" s="269"/>
      <c r="J1" s="269"/>
      <c r="K1" s="269"/>
      <c r="L1" s="269"/>
      <c r="M1" s="269"/>
      <c r="N1" s="112"/>
      <c r="O1" s="112"/>
      <c r="P1" s="112"/>
      <c r="Q1" s="112"/>
    </row>
    <row r="2" spans="1:53" ht="11.25" customHeight="1" thickBot="1" x14ac:dyDescent="0.35">
      <c r="A2" s="75"/>
      <c r="B2" s="21"/>
      <c r="C2" s="21"/>
      <c r="D2" s="21"/>
      <c r="E2" s="76"/>
      <c r="F2" s="21"/>
      <c r="G2" s="21"/>
      <c r="H2" s="21"/>
    </row>
    <row r="3" spans="1:53" s="42" customFormat="1" ht="19.5" customHeight="1" thickBot="1" x14ac:dyDescent="0.3">
      <c r="B3" s="1175" t="s">
        <v>615</v>
      </c>
      <c r="C3" s="1176"/>
      <c r="D3" s="1176"/>
      <c r="E3" s="1176"/>
      <c r="F3" s="1176"/>
      <c r="G3" s="1177"/>
      <c r="H3" s="47"/>
      <c r="I3" s="113"/>
      <c r="J3" s="113"/>
      <c r="K3" s="113"/>
      <c r="L3" s="113"/>
      <c r="M3" s="113"/>
      <c r="N3" s="113"/>
      <c r="O3" s="113"/>
      <c r="P3" s="113"/>
      <c r="Q3" s="113"/>
    </row>
    <row r="4" spans="1:53" s="55" customFormat="1" ht="10.5" customHeight="1" thickBot="1" x14ac:dyDescent="0.3">
      <c r="B4" s="56" t="s">
        <v>177</v>
      </c>
      <c r="C4" s="56"/>
      <c r="D4" s="56"/>
      <c r="E4" s="56"/>
      <c r="F4" s="56"/>
      <c r="G4" s="56"/>
      <c r="H4" s="47"/>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row>
    <row r="5" spans="1:53" ht="22.5" customHeight="1" thickBot="1" x14ac:dyDescent="0.35">
      <c r="A5" s="39"/>
      <c r="B5" s="1154">
        <f>'1. FilerInfo'!C17</f>
        <v>0</v>
      </c>
      <c r="C5" s="1235"/>
      <c r="D5" s="1235"/>
      <c r="E5" s="1235"/>
      <c r="F5" s="1235"/>
      <c r="G5" s="1236"/>
      <c r="H5" s="270"/>
      <c r="I5" s="114"/>
      <c r="J5" s="114"/>
      <c r="K5" s="114"/>
      <c r="L5" s="114"/>
      <c r="M5" s="114"/>
      <c r="N5" s="114"/>
      <c r="O5" s="114"/>
      <c r="P5" s="114"/>
      <c r="Q5" s="114"/>
    </row>
    <row r="6" spans="1:53" s="5" customFormat="1" ht="10.5" customHeight="1" x14ac:dyDescent="0.3">
      <c r="A6" s="40"/>
      <c r="B6" s="1157"/>
      <c r="C6" s="1157"/>
      <c r="D6" s="1157"/>
      <c r="E6" s="1157"/>
      <c r="F6" s="1157"/>
      <c r="G6" s="21"/>
      <c r="H6" s="21"/>
    </row>
    <row r="7" spans="1:53" s="5" customFormat="1" ht="15" customHeight="1" x14ac:dyDescent="0.3">
      <c r="A7" s="21"/>
      <c r="B7" s="1258" t="s">
        <v>520</v>
      </c>
      <c r="C7" s="1258"/>
      <c r="D7" s="1258"/>
      <c r="E7" s="1258"/>
      <c r="F7" s="1258"/>
      <c r="G7" s="1258"/>
      <c r="H7" s="268"/>
      <c r="I7" s="268"/>
      <c r="J7" s="268"/>
      <c r="K7" s="268"/>
      <c r="L7" s="268"/>
      <c r="M7" s="268"/>
    </row>
    <row r="8" spans="1:53" ht="9.6" customHeight="1" x14ac:dyDescent="0.3">
      <c r="A8" s="21"/>
      <c r="B8" s="271"/>
      <c r="C8" s="272"/>
      <c r="D8" s="272"/>
      <c r="E8" s="271"/>
      <c r="F8" s="19"/>
      <c r="G8" s="19"/>
      <c r="H8" s="19"/>
    </row>
    <row r="9" spans="1:53" ht="5.4" customHeight="1" thickBot="1" x14ac:dyDescent="0.3">
      <c r="A9" s="19"/>
      <c r="B9" s="19"/>
      <c r="C9" s="19"/>
      <c r="D9" s="19"/>
      <c r="E9" s="19"/>
      <c r="F9" s="19"/>
      <c r="G9" s="19"/>
      <c r="H9" s="19"/>
    </row>
    <row r="10" spans="1:53" s="14" customFormat="1" ht="22.5" customHeight="1" thickBot="1" x14ac:dyDescent="0.3">
      <c r="B10" s="1349" t="s">
        <v>626</v>
      </c>
      <c r="C10" s="1350"/>
      <c r="D10" s="1350"/>
      <c r="E10" s="1350"/>
      <c r="F10" s="1350"/>
      <c r="G10" s="1351"/>
    </row>
    <row r="11" spans="1:53" s="14" customFormat="1" ht="9.6" customHeight="1" x14ac:dyDescent="0.25">
      <c r="A11" s="29"/>
      <c r="B11" s="385"/>
      <c r="C11" s="386"/>
      <c r="D11" s="386"/>
      <c r="E11" s="386"/>
      <c r="F11" s="29"/>
      <c r="G11" s="29"/>
      <c r="H11" s="29"/>
    </row>
    <row r="12" spans="1:53" s="17" customFormat="1" ht="10.199999999999999" thickBot="1" x14ac:dyDescent="0.25">
      <c r="A12" s="387" t="s">
        <v>163</v>
      </c>
      <c r="B12" s="388" t="s">
        <v>164</v>
      </c>
      <c r="C12" s="388"/>
      <c r="D12" s="388" t="s">
        <v>166</v>
      </c>
      <c r="E12" s="388" t="s">
        <v>167</v>
      </c>
      <c r="F12" s="388" t="s">
        <v>181</v>
      </c>
      <c r="G12" s="388" t="s">
        <v>168</v>
      </c>
      <c r="H12" s="388"/>
    </row>
    <row r="13" spans="1:53" ht="13.35" customHeight="1" x14ac:dyDescent="0.25">
      <c r="A13" s="1354"/>
      <c r="B13" s="1366" t="s">
        <v>191</v>
      </c>
      <c r="C13" s="1367"/>
      <c r="D13" s="1364" t="s">
        <v>601</v>
      </c>
      <c r="E13" s="1370" t="s">
        <v>201</v>
      </c>
      <c r="F13" s="1370" t="s">
        <v>797</v>
      </c>
      <c r="G13" s="1360" t="s">
        <v>202</v>
      </c>
      <c r="H13" s="19"/>
    </row>
    <row r="14" spans="1:53" ht="78" customHeight="1" x14ac:dyDescent="0.25">
      <c r="A14" s="1355"/>
      <c r="B14" s="1368"/>
      <c r="C14" s="1369"/>
      <c r="D14" s="1365"/>
      <c r="E14" s="1371"/>
      <c r="F14" s="1371"/>
      <c r="G14" s="1361"/>
      <c r="H14" s="19"/>
    </row>
    <row r="15" spans="1:53" ht="18" customHeight="1" thickBot="1" x14ac:dyDescent="0.35">
      <c r="A15" s="389"/>
      <c r="B15" s="390"/>
      <c r="C15" s="390"/>
      <c r="D15" s="391" t="s">
        <v>175</v>
      </c>
      <c r="E15" s="391" t="s">
        <v>175</v>
      </c>
      <c r="F15" s="391" t="s">
        <v>175</v>
      </c>
      <c r="G15" s="392" t="s">
        <v>175</v>
      </c>
      <c r="H15" s="19"/>
    </row>
    <row r="16" spans="1:53" s="342" customFormat="1" ht="15" customHeight="1" x14ac:dyDescent="0.25">
      <c r="A16" s="397">
        <v>1</v>
      </c>
      <c r="B16" s="1356"/>
      <c r="C16" s="1357"/>
      <c r="D16" s="103"/>
      <c r="E16" s="104"/>
      <c r="F16" s="105"/>
      <c r="G16" s="503">
        <f>E16+F16</f>
        <v>0</v>
      </c>
      <c r="H16" s="314"/>
    </row>
    <row r="17" spans="1:8" s="342" customFormat="1" ht="15.6" x14ac:dyDescent="0.25">
      <c r="A17" s="398">
        <v>2</v>
      </c>
      <c r="B17" s="1358"/>
      <c r="C17" s="1359"/>
      <c r="D17" s="106"/>
      <c r="E17" s="107"/>
      <c r="F17" s="108"/>
      <c r="G17" s="504">
        <f t="shared" ref="G17:G26" si="0">E17+F17</f>
        <v>0</v>
      </c>
      <c r="H17" s="314"/>
    </row>
    <row r="18" spans="1:8" s="342" customFormat="1" ht="15.6" x14ac:dyDescent="0.25">
      <c r="A18" s="398">
        <v>3</v>
      </c>
      <c r="B18" s="1358"/>
      <c r="C18" s="1359"/>
      <c r="D18" s="106"/>
      <c r="E18" s="107"/>
      <c r="F18" s="108"/>
      <c r="G18" s="504">
        <f t="shared" si="0"/>
        <v>0</v>
      </c>
      <c r="H18" s="314"/>
    </row>
    <row r="19" spans="1:8" s="342" customFormat="1" ht="15.6" x14ac:dyDescent="0.25">
      <c r="A19" s="398">
        <v>4</v>
      </c>
      <c r="B19" s="1352"/>
      <c r="C19" s="1353"/>
      <c r="D19" s="106"/>
      <c r="E19" s="107"/>
      <c r="F19" s="108"/>
      <c r="G19" s="504">
        <f t="shared" si="0"/>
        <v>0</v>
      </c>
      <c r="H19" s="314"/>
    </row>
    <row r="20" spans="1:8" s="342" customFormat="1" ht="15.6" x14ac:dyDescent="0.25">
      <c r="A20" s="398">
        <v>5</v>
      </c>
      <c r="B20" s="1352"/>
      <c r="C20" s="1353"/>
      <c r="D20" s="106"/>
      <c r="E20" s="107"/>
      <c r="F20" s="108"/>
      <c r="G20" s="504">
        <f t="shared" si="0"/>
        <v>0</v>
      </c>
      <c r="H20" s="314"/>
    </row>
    <row r="21" spans="1:8" s="342" customFormat="1" ht="15.6" x14ac:dyDescent="0.25">
      <c r="A21" s="398">
        <v>6</v>
      </c>
      <c r="B21" s="1352"/>
      <c r="C21" s="1353"/>
      <c r="D21" s="106"/>
      <c r="E21" s="107"/>
      <c r="F21" s="108"/>
      <c r="G21" s="504">
        <f t="shared" si="0"/>
        <v>0</v>
      </c>
      <c r="H21" s="314"/>
    </row>
    <row r="22" spans="1:8" s="342" customFormat="1" ht="15.6" x14ac:dyDescent="0.25">
      <c r="A22" s="398">
        <v>7</v>
      </c>
      <c r="B22" s="1352"/>
      <c r="C22" s="1353"/>
      <c r="D22" s="106"/>
      <c r="E22" s="107"/>
      <c r="F22" s="108"/>
      <c r="G22" s="504">
        <f t="shared" si="0"/>
        <v>0</v>
      </c>
      <c r="H22" s="314"/>
    </row>
    <row r="23" spans="1:8" s="342" customFormat="1" ht="15.6" x14ac:dyDescent="0.25">
      <c r="A23" s="398">
        <v>8</v>
      </c>
      <c r="B23" s="1353"/>
      <c r="C23" s="1372"/>
      <c r="D23" s="106"/>
      <c r="E23" s="107"/>
      <c r="F23" s="108"/>
      <c r="G23" s="504">
        <f t="shared" si="0"/>
        <v>0</v>
      </c>
      <c r="H23" s="314"/>
    </row>
    <row r="24" spans="1:8" s="342" customFormat="1" ht="15.6" x14ac:dyDescent="0.25">
      <c r="A24" s="398">
        <v>9</v>
      </c>
      <c r="B24" s="1353"/>
      <c r="C24" s="1372"/>
      <c r="D24" s="106"/>
      <c r="E24" s="107"/>
      <c r="F24" s="108"/>
      <c r="G24" s="504">
        <f t="shared" si="0"/>
        <v>0</v>
      </c>
      <c r="H24" s="314"/>
    </row>
    <row r="25" spans="1:8" s="342" customFormat="1" ht="16.2" thickBot="1" x14ac:dyDescent="0.3">
      <c r="A25" s="642">
        <v>10</v>
      </c>
      <c r="B25" s="1352"/>
      <c r="C25" s="1353"/>
      <c r="D25" s="106"/>
      <c r="E25" s="107"/>
      <c r="F25" s="108"/>
      <c r="G25" s="504">
        <f t="shared" si="0"/>
        <v>0</v>
      </c>
      <c r="H25" s="314"/>
    </row>
    <row r="26" spans="1:8" s="342" customFormat="1" ht="16.2" thickBot="1" x14ac:dyDescent="0.3">
      <c r="A26" s="667">
        <v>11</v>
      </c>
      <c r="B26" s="1362"/>
      <c r="C26" s="1363"/>
      <c r="D26" s="109"/>
      <c r="E26" s="110"/>
      <c r="F26" s="111"/>
      <c r="G26" s="505">
        <f t="shared" si="0"/>
        <v>0</v>
      </c>
      <c r="H26" s="314"/>
    </row>
    <row r="27" spans="1:8" s="14" customFormat="1" ht="15" customHeight="1" thickBot="1" x14ac:dyDescent="0.3">
      <c r="A27" s="666" t="s">
        <v>245</v>
      </c>
      <c r="B27" s="29"/>
      <c r="C27" s="393" t="s">
        <v>198</v>
      </c>
      <c r="D27" s="501">
        <f>SUM(D16:D26)</f>
        <v>0</v>
      </c>
      <c r="E27" s="500">
        <f>SUM(E16:E26)</f>
        <v>0</v>
      </c>
      <c r="F27" s="502">
        <f>SUM(F16:F26)</f>
        <v>0</v>
      </c>
      <c r="G27" s="500">
        <f>SUM(G16:G26)</f>
        <v>0</v>
      </c>
      <c r="H27" s="29"/>
    </row>
    <row r="28" spans="1:8" ht="9.75" customHeight="1" x14ac:dyDescent="0.3">
      <c r="A28" s="394"/>
      <c r="B28" s="19"/>
      <c r="C28" s="19"/>
      <c r="D28" s="19"/>
      <c r="E28" s="19"/>
      <c r="F28" s="19"/>
      <c r="G28" s="19"/>
      <c r="H28" s="19"/>
    </row>
    <row r="29" spans="1:8" ht="15" customHeight="1" x14ac:dyDescent="0.25">
      <c r="A29" s="275" t="s">
        <v>192</v>
      </c>
      <c r="B29" s="19"/>
      <c r="C29" s="19"/>
      <c r="D29" s="19"/>
      <c r="E29" s="19"/>
      <c r="F29" s="19"/>
      <c r="G29" s="19"/>
      <c r="H29" s="19"/>
    </row>
    <row r="30" spans="1:8" s="14" customFormat="1" ht="15" customHeight="1" x14ac:dyDescent="0.25">
      <c r="A30" s="29"/>
      <c r="B30" s="395" t="s">
        <v>203</v>
      </c>
      <c r="C30" s="396"/>
      <c r="D30" s="396"/>
      <c r="E30" s="396"/>
      <c r="F30" s="396"/>
      <c r="G30" s="396"/>
      <c r="H30" s="29"/>
    </row>
    <row r="31" spans="1:8" s="14" customFormat="1" ht="15" customHeight="1" x14ac:dyDescent="0.25">
      <c r="A31" s="29"/>
      <c r="B31" s="395" t="s">
        <v>82</v>
      </c>
      <c r="C31" s="396"/>
      <c r="D31" s="396"/>
      <c r="E31" s="396"/>
      <c r="F31" s="396"/>
      <c r="G31" s="396"/>
      <c r="H31" s="29"/>
    </row>
    <row r="32" spans="1:8" s="400" customFormat="1" ht="15" customHeight="1" x14ac:dyDescent="0.25">
      <c r="A32" s="399"/>
      <c r="C32" s="399"/>
      <c r="D32" s="399"/>
      <c r="E32" s="399"/>
      <c r="F32" s="399"/>
      <c r="G32" s="399"/>
      <c r="H32" s="399"/>
    </row>
    <row r="33" spans="1:8" s="400" customFormat="1" x14ac:dyDescent="0.25">
      <c r="A33" s="399"/>
      <c r="B33" s="399"/>
      <c r="C33" s="399"/>
      <c r="D33" s="399"/>
      <c r="E33" s="399"/>
      <c r="F33" s="399"/>
      <c r="G33" s="399"/>
      <c r="H33" s="399"/>
    </row>
    <row r="34" spans="1:8" s="14" customFormat="1" x14ac:dyDescent="0.25">
      <c r="A34" s="29"/>
      <c r="B34" s="29"/>
      <c r="C34" s="29"/>
      <c r="D34" s="29"/>
      <c r="E34" s="29"/>
      <c r="F34" s="29"/>
      <c r="G34" s="29"/>
      <c r="H34" s="29"/>
    </row>
  </sheetData>
  <sheetProtection algorithmName="SHA-512" hashValue="0kJtOe6iOP9J1qYhBVr0nApvTy9run/ZXDMrnxqhamANJJvgIcT7I7vOjJYauv4yxPI/p4M8KtjiqTwwKkOiMw==" saltValue="BBfW+Ajxck2A27DCEyq4aQ==" spinCount="100000" sheet="1" objects="1" scenarios="1"/>
  <protectedRanges>
    <protectedRange sqref="B16:F26" name="Range1"/>
  </protectedRanges>
  <mergeCells count="23">
    <mergeCell ref="B26:C26"/>
    <mergeCell ref="D13:D14"/>
    <mergeCell ref="B13:C14"/>
    <mergeCell ref="F13:F14"/>
    <mergeCell ref="B25:C25"/>
    <mergeCell ref="B22:C22"/>
    <mergeCell ref="E13:E14"/>
    <mergeCell ref="B21:C21"/>
    <mergeCell ref="B23:C23"/>
    <mergeCell ref="B24:C24"/>
    <mergeCell ref="B1:G1"/>
    <mergeCell ref="B5:G5"/>
    <mergeCell ref="B10:G10"/>
    <mergeCell ref="B20:C20"/>
    <mergeCell ref="A13:A14"/>
    <mergeCell ref="B16:C16"/>
    <mergeCell ref="B17:C17"/>
    <mergeCell ref="B18:C18"/>
    <mergeCell ref="B19:C19"/>
    <mergeCell ref="B6:F6"/>
    <mergeCell ref="B7:G7"/>
    <mergeCell ref="B3:G3"/>
    <mergeCell ref="G13:G14"/>
  </mergeCells>
  <phoneticPr fontId="19" type="noConversion"/>
  <printOptions horizontalCentered="1" verticalCentered="1"/>
  <pageMargins left="1.863" right="0.7" top="0.75" bottom="0.75" header="0.3" footer="0.3"/>
  <pageSetup scale="81" orientation="landscape" verticalDpi="300" r:id="rId1"/>
  <colBreaks count="1" manualBreakCount="1">
    <brk id="8"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D1975-F503-4C4D-B480-9FE628437EAC}">
  <sheetPr codeName="Sheet16">
    <tabColor rgb="FFFF9966"/>
    <pageSetUpPr fitToPage="1"/>
  </sheetPr>
  <dimension ref="A1:U53"/>
  <sheetViews>
    <sheetView showWhiteSpace="0" view="pageLayout" workbookViewId="0">
      <selection activeCell="D31" sqref="D31"/>
    </sheetView>
  </sheetViews>
  <sheetFormatPr defaultColWidth="10.6640625" defaultRowHeight="15.6" x14ac:dyDescent="0.3"/>
  <cols>
    <col min="1" max="1" width="2.44140625" style="50" customWidth="1"/>
    <col min="2" max="2" width="13.5546875" style="49" customWidth="1"/>
    <col min="3" max="3" width="33" style="48" customWidth="1"/>
    <col min="4" max="4" width="17.5546875" style="48" customWidth="1"/>
    <col min="5" max="5" width="13.44140625" style="48" customWidth="1"/>
    <col min="6" max="6" width="21.6640625" style="48" customWidth="1"/>
    <col min="7" max="7" width="22.44140625" style="48" customWidth="1"/>
    <col min="8" max="8" width="1.44140625" style="48" customWidth="1"/>
    <col min="9" max="16384" width="10.6640625" style="48"/>
  </cols>
  <sheetData>
    <row r="1" spans="1:21" s="121" customFormat="1" ht="18.75" customHeight="1" x14ac:dyDescent="0.25">
      <c r="A1" s="122"/>
      <c r="B1" s="1234" t="str">
        <f>'2. Prelim'!B1:F1</f>
        <v>RPS/APS/CES/CPS 2019 Annual Compliance Workbook</v>
      </c>
      <c r="C1" s="1234"/>
      <c r="D1" s="1234"/>
      <c r="E1" s="1234"/>
      <c r="F1" s="1234"/>
      <c r="G1" s="1234"/>
      <c r="H1" s="857"/>
      <c r="I1" s="857"/>
      <c r="J1" s="857"/>
      <c r="K1" s="857"/>
      <c r="L1" s="857"/>
      <c r="M1" s="857"/>
      <c r="N1" s="857"/>
      <c r="O1" s="857"/>
      <c r="P1" s="858"/>
      <c r="Q1" s="858"/>
    </row>
    <row r="2" spans="1:21" s="121" customFormat="1" ht="11.25" customHeight="1" thickBot="1" x14ac:dyDescent="0.35">
      <c r="A2" s="233"/>
      <c r="B2" s="96"/>
      <c r="C2" s="96"/>
      <c r="D2" s="96"/>
      <c r="E2" s="232"/>
      <c r="F2" s="96"/>
      <c r="G2" s="96"/>
      <c r="H2" s="96"/>
    </row>
    <row r="3" spans="1:21" s="712" customFormat="1" ht="19.5" customHeight="1" thickBot="1" x14ac:dyDescent="0.3">
      <c r="A3" s="710"/>
      <c r="B3" s="1373" t="s">
        <v>615</v>
      </c>
      <c r="C3" s="1374"/>
      <c r="D3" s="1374"/>
      <c r="E3" s="1374"/>
      <c r="F3" s="1374"/>
      <c r="G3" s="1375"/>
      <c r="H3" s="554"/>
      <c r="I3" s="859"/>
      <c r="J3" s="859"/>
      <c r="K3" s="859"/>
      <c r="L3" s="859"/>
      <c r="M3" s="859"/>
      <c r="N3" s="859"/>
      <c r="O3" s="859"/>
      <c r="P3" s="859"/>
      <c r="Q3" s="859"/>
    </row>
    <row r="4" spans="1:21" s="710" customFormat="1" ht="21.75" customHeight="1" thickBot="1" x14ac:dyDescent="0.3">
      <c r="B4" s="769" t="s">
        <v>177</v>
      </c>
      <c r="C4" s="769"/>
      <c r="D4" s="769"/>
      <c r="E4" s="769"/>
      <c r="F4" s="769"/>
      <c r="G4" s="769"/>
      <c r="H4" s="554"/>
      <c r="I4" s="712"/>
      <c r="J4" s="712"/>
      <c r="K4" s="712"/>
      <c r="L4" s="712"/>
      <c r="M4" s="712"/>
      <c r="N4" s="712"/>
      <c r="O4" s="712"/>
      <c r="P4" s="712"/>
      <c r="Q4" s="712"/>
      <c r="R4" s="712"/>
      <c r="S4" s="712"/>
      <c r="T4" s="712"/>
      <c r="U4" s="712"/>
    </row>
    <row r="5" spans="1:21" s="121" customFormat="1" ht="22.5" customHeight="1" thickBot="1" x14ac:dyDescent="0.35">
      <c r="A5" s="773"/>
      <c r="B5" s="1311">
        <f>'1. FilerInfo'!C17</f>
        <v>0</v>
      </c>
      <c r="C5" s="1376"/>
      <c r="D5" s="1376"/>
      <c r="E5" s="1376"/>
      <c r="F5" s="1376"/>
      <c r="G5" s="1377"/>
      <c r="H5" s="860"/>
      <c r="I5" s="861"/>
      <c r="J5" s="861"/>
      <c r="K5" s="861"/>
      <c r="L5" s="861"/>
      <c r="M5" s="861"/>
      <c r="N5" s="861"/>
      <c r="O5" s="861"/>
      <c r="P5" s="861"/>
      <c r="Q5" s="861"/>
    </row>
    <row r="6" spans="1:21" ht="11.25" customHeight="1" x14ac:dyDescent="0.3">
      <c r="A6" s="773"/>
      <c r="B6" s="1187"/>
      <c r="C6" s="1187"/>
      <c r="D6" s="1187"/>
      <c r="E6" s="1187"/>
      <c r="F6" s="1187"/>
      <c r="G6" s="96"/>
      <c r="H6" s="96"/>
    </row>
    <row r="7" spans="1:21" ht="9" customHeight="1" thickBot="1" x14ac:dyDescent="0.35">
      <c r="A7" s="95"/>
      <c r="B7" s="234"/>
      <c r="C7" s="235"/>
      <c r="D7" s="235"/>
      <c r="E7" s="235"/>
      <c r="F7" s="235"/>
      <c r="G7" s="235"/>
      <c r="H7" s="234"/>
    </row>
    <row r="8" spans="1:21" ht="18.75" customHeight="1" thickBot="1" x14ac:dyDescent="0.35">
      <c r="A8" s="95"/>
      <c r="B8" s="1378" t="s">
        <v>627</v>
      </c>
      <c r="C8" s="1379"/>
      <c r="D8" s="1379"/>
      <c r="E8" s="1379"/>
      <c r="F8" s="1379"/>
      <c r="G8" s="1380"/>
    </row>
    <row r="9" spans="1:21" ht="7.5" customHeight="1" x14ac:dyDescent="0.3">
      <c r="A9" s="95"/>
      <c r="B9" s="1187"/>
      <c r="C9" s="1187"/>
      <c r="D9" s="1187"/>
      <c r="E9" s="1187"/>
      <c r="F9" s="1187"/>
      <c r="G9" s="1187"/>
      <c r="H9" s="96"/>
    </row>
    <row r="10" spans="1:21" ht="9" customHeight="1" x14ac:dyDescent="0.3">
      <c r="A10" s="95"/>
      <c r="B10" s="401"/>
      <c r="C10" s="401"/>
      <c r="D10" s="401"/>
      <c r="E10" s="401"/>
      <c r="F10" s="401"/>
      <c r="G10" s="401"/>
      <c r="H10" s="96"/>
    </row>
    <row r="11" spans="1:21" ht="15.75" customHeight="1" x14ac:dyDescent="0.3">
      <c r="A11" s="95"/>
      <c r="B11" s="1258" t="s">
        <v>520</v>
      </c>
      <c r="C11" s="1258"/>
      <c r="D11" s="1258"/>
      <c r="E11" s="1258"/>
      <c r="F11" s="1258"/>
      <c r="G11" s="1258"/>
      <c r="H11" s="238"/>
    </row>
    <row r="12" spans="1:21" x14ac:dyDescent="0.3">
      <c r="A12" s="95"/>
      <c r="B12" s="238"/>
      <c r="C12" s="238"/>
      <c r="D12" s="238"/>
      <c r="E12" s="238"/>
      <c r="F12" s="238"/>
      <c r="G12" s="238"/>
      <c r="H12" s="238"/>
    </row>
    <row r="13" spans="1:21" x14ac:dyDescent="0.3">
      <c r="A13" s="95"/>
      <c r="B13" s="1384" t="s">
        <v>76</v>
      </c>
      <c r="C13" s="1385"/>
      <c r="D13" s="1385"/>
      <c r="E13" s="1385"/>
      <c r="F13" s="1385"/>
      <c r="G13" s="1386"/>
      <c r="H13" s="402"/>
    </row>
    <row r="14" spans="1:21" x14ac:dyDescent="0.3">
      <c r="A14" s="95"/>
      <c r="B14" s="241"/>
      <c r="C14" s="241"/>
      <c r="D14" s="241"/>
      <c r="E14" s="241"/>
      <c r="F14" s="96"/>
      <c r="G14" s="241"/>
      <c r="H14" s="238"/>
    </row>
    <row r="15" spans="1:21" ht="7.5" hidden="1" customHeight="1" x14ac:dyDescent="0.3">
      <c r="A15" s="95"/>
      <c r="B15" s="1387"/>
      <c r="C15" s="1387"/>
      <c r="D15" s="1387"/>
      <c r="E15" s="1387"/>
      <c r="F15" s="1387"/>
      <c r="G15" s="1387"/>
      <c r="H15" s="1387"/>
    </row>
    <row r="16" spans="1:21" ht="16.2" thickBot="1" x14ac:dyDescent="0.35">
      <c r="A16" s="95"/>
      <c r="B16" s="245"/>
      <c r="C16" s="245"/>
      <c r="D16" s="245"/>
      <c r="E16" s="245"/>
      <c r="F16" s="245"/>
      <c r="G16" s="245"/>
      <c r="H16" s="245"/>
    </row>
    <row r="17" spans="1:8" ht="19.5" customHeight="1" x14ac:dyDescent="0.3">
      <c r="A17" s="96"/>
      <c r="B17" s="96"/>
      <c r="C17" s="1388" t="s">
        <v>707</v>
      </c>
      <c r="D17" s="1389"/>
      <c r="E17" s="1389"/>
      <c r="F17" s="1390"/>
      <c r="G17" s="403"/>
      <c r="H17" s="96"/>
    </row>
    <row r="18" spans="1:8" ht="19.5" hidden="1" customHeight="1" x14ac:dyDescent="0.3">
      <c r="A18" s="96"/>
      <c r="B18" s="96"/>
      <c r="C18" s="645" t="s">
        <v>165</v>
      </c>
      <c r="D18" s="645" t="s">
        <v>166</v>
      </c>
      <c r="E18" s="645" t="s">
        <v>167</v>
      </c>
      <c r="F18" s="645" t="s">
        <v>181</v>
      </c>
      <c r="G18" s="403"/>
      <c r="H18" s="96"/>
    </row>
    <row r="19" spans="1:8" s="53" customFormat="1" ht="75" customHeight="1" thickBot="1" x14ac:dyDescent="0.35">
      <c r="A19" s="404"/>
      <c r="B19" s="97"/>
      <c r="C19" s="643" t="s">
        <v>144</v>
      </c>
      <c r="D19" s="644" t="s">
        <v>77</v>
      </c>
      <c r="E19" s="644" t="s">
        <v>145</v>
      </c>
      <c r="F19" s="644" t="s">
        <v>368</v>
      </c>
      <c r="G19" s="405"/>
      <c r="H19" s="405"/>
    </row>
    <row r="20" spans="1:8" s="54" customFormat="1" x14ac:dyDescent="0.3">
      <c r="A20" s="232"/>
      <c r="B20" s="665" t="s">
        <v>194</v>
      </c>
      <c r="C20" s="668" t="s">
        <v>143</v>
      </c>
      <c r="D20" s="406">
        <f>'5. RPS I non-SCO'!H23</f>
        <v>0</v>
      </c>
      <c r="E20" s="862">
        <v>70.44</v>
      </c>
      <c r="F20" s="564">
        <f t="shared" ref="F20:F25" si="0">ROUND(D20*E20,2)</f>
        <v>0</v>
      </c>
      <c r="G20" s="1105">
        <v>1</v>
      </c>
      <c r="H20" s="232"/>
    </row>
    <row r="21" spans="1:8" s="54" customFormat="1" x14ac:dyDescent="0.3">
      <c r="A21" s="232"/>
      <c r="B21" s="665" t="s">
        <v>195</v>
      </c>
      <c r="C21" s="669" t="s">
        <v>142</v>
      </c>
      <c r="D21" s="407">
        <f>'6. SCO'!J23</f>
        <v>0</v>
      </c>
      <c r="E21" s="863">
        <v>404</v>
      </c>
      <c r="F21" s="565">
        <f t="shared" si="0"/>
        <v>0</v>
      </c>
      <c r="G21" s="1105">
        <v>2</v>
      </c>
      <c r="H21" s="232"/>
    </row>
    <row r="22" spans="1:8" s="54" customFormat="1" x14ac:dyDescent="0.3">
      <c r="A22" s="232"/>
      <c r="B22" s="665" t="s">
        <v>196</v>
      </c>
      <c r="C22" s="669" t="s">
        <v>141</v>
      </c>
      <c r="D22" s="407">
        <f>'7. SCO-II'!K23</f>
        <v>0</v>
      </c>
      <c r="E22" s="863">
        <v>333</v>
      </c>
      <c r="F22" s="565">
        <f t="shared" si="0"/>
        <v>0</v>
      </c>
      <c r="G22" s="1105">
        <v>3</v>
      </c>
      <c r="H22" s="232"/>
    </row>
    <row r="23" spans="1:8" s="54" customFormat="1" x14ac:dyDescent="0.3">
      <c r="A23" s="232"/>
      <c r="B23" s="665" t="s">
        <v>197</v>
      </c>
      <c r="C23" s="669" t="s">
        <v>140</v>
      </c>
      <c r="D23" s="407">
        <f>'8. RPS II RenEn'!H23</f>
        <v>0</v>
      </c>
      <c r="E23" s="863">
        <v>28.91</v>
      </c>
      <c r="F23" s="565">
        <f t="shared" si="0"/>
        <v>0</v>
      </c>
      <c r="G23" s="1105">
        <v>4</v>
      </c>
      <c r="H23" s="232"/>
    </row>
    <row r="24" spans="1:8" s="54" customFormat="1" x14ac:dyDescent="0.3">
      <c r="A24" s="232"/>
      <c r="B24" s="665" t="s">
        <v>200</v>
      </c>
      <c r="C24" s="669" t="s">
        <v>139</v>
      </c>
      <c r="D24" s="407">
        <f>'9. RPS II WasteEn'!H23</f>
        <v>0</v>
      </c>
      <c r="E24" s="863">
        <v>11.56</v>
      </c>
      <c r="F24" s="565">
        <f t="shared" si="0"/>
        <v>0</v>
      </c>
      <c r="G24" s="1105">
        <v>5</v>
      </c>
      <c r="H24" s="232"/>
    </row>
    <row r="25" spans="1:8" s="54" customFormat="1" ht="16.2" thickBot="1" x14ac:dyDescent="0.35">
      <c r="A25" s="232"/>
      <c r="B25" s="665" t="s">
        <v>207</v>
      </c>
      <c r="C25" s="670" t="s">
        <v>138</v>
      </c>
      <c r="D25" s="408">
        <f>'10. APS'!H23</f>
        <v>0</v>
      </c>
      <c r="E25" s="864">
        <v>23.13</v>
      </c>
      <c r="F25" s="566">
        <f t="shared" si="0"/>
        <v>0</v>
      </c>
      <c r="G25" s="1105">
        <v>6</v>
      </c>
      <c r="H25" s="232"/>
    </row>
    <row r="26" spans="1:8" s="52" customFormat="1" ht="21" customHeight="1" thickBot="1" x14ac:dyDescent="0.35">
      <c r="A26" s="249"/>
      <c r="B26" s="665">
        <v>7</v>
      </c>
      <c r="C26" s="409"/>
      <c r="D26" s="410"/>
      <c r="E26" s="411" t="s">
        <v>88</v>
      </c>
      <c r="F26" s="567">
        <f>SUM(F20:F25)</f>
        <v>0</v>
      </c>
      <c r="G26" s="1106">
        <v>7</v>
      </c>
      <c r="H26" s="249"/>
    </row>
    <row r="27" spans="1:8" s="52" customFormat="1" ht="13.8" x14ac:dyDescent="0.3">
      <c r="A27" s="249"/>
      <c r="B27" s="95"/>
      <c r="C27" s="409"/>
      <c r="D27" s="410"/>
      <c r="E27" s="413"/>
      <c r="F27" s="413"/>
      <c r="G27" s="412"/>
      <c r="H27" s="249"/>
    </row>
    <row r="28" spans="1:8" s="52" customFormat="1" ht="14.4" thickBot="1" x14ac:dyDescent="0.35">
      <c r="A28" s="249"/>
      <c r="B28" s="95"/>
      <c r="C28" s="409"/>
      <c r="D28" s="410"/>
      <c r="E28" s="413"/>
      <c r="F28" s="413"/>
      <c r="G28" s="412"/>
      <c r="H28" s="249"/>
    </row>
    <row r="29" spans="1:8" s="52" customFormat="1" ht="16.2" thickBot="1" x14ac:dyDescent="0.35">
      <c r="A29" s="249"/>
      <c r="B29" s="95"/>
      <c r="C29" s="1388" t="s">
        <v>708</v>
      </c>
      <c r="D29" s="1389"/>
      <c r="E29" s="1389"/>
      <c r="F29" s="1390"/>
      <c r="G29" s="412"/>
      <c r="H29" s="249"/>
    </row>
    <row r="30" spans="1:8" s="419" customFormat="1" ht="43.8" thickBot="1" x14ac:dyDescent="0.35">
      <c r="A30" s="414"/>
      <c r="B30" s="416"/>
      <c r="C30" s="705" t="s">
        <v>274</v>
      </c>
      <c r="D30" s="707" t="s">
        <v>77</v>
      </c>
      <c r="E30" s="707" t="s">
        <v>145</v>
      </c>
      <c r="F30" s="707" t="s">
        <v>368</v>
      </c>
      <c r="G30" s="416"/>
      <c r="H30" s="416"/>
    </row>
    <row r="31" spans="1:8" ht="16.2" thickBot="1" x14ac:dyDescent="0.35">
      <c r="A31" s="95"/>
      <c r="B31" s="892" t="s">
        <v>194</v>
      </c>
      <c r="C31" s="704" t="s">
        <v>274</v>
      </c>
      <c r="D31" s="706">
        <f>'11. CES'!J23</f>
        <v>0</v>
      </c>
      <c r="E31" s="864">
        <f>ROUNDUP($E$20*0.75,2)</f>
        <v>52.83</v>
      </c>
      <c r="F31" s="708">
        <f>ROUND(D31*E31,2)</f>
        <v>0</v>
      </c>
      <c r="G31" s="892">
        <v>1</v>
      </c>
      <c r="H31" s="96"/>
    </row>
    <row r="32" spans="1:8" s="51" customFormat="1" ht="16.2" thickBot="1" x14ac:dyDescent="0.35">
      <c r="A32" s="97"/>
      <c r="B32" s="98"/>
      <c r="C32" s="409"/>
      <c r="D32" s="410"/>
      <c r="E32" s="411" t="s">
        <v>88</v>
      </c>
      <c r="F32" s="567">
        <f>SUM(F31:F31)</f>
        <v>0</v>
      </c>
      <c r="G32" s="1107">
        <v>2</v>
      </c>
      <c r="H32" s="98"/>
    </row>
    <row r="33" spans="1:8" s="51" customFormat="1" ht="6" customHeight="1" thickBot="1" x14ac:dyDescent="0.35">
      <c r="A33" s="97"/>
      <c r="B33" s="98"/>
      <c r="C33" s="409"/>
      <c r="D33" s="410"/>
      <c r="E33" s="865"/>
      <c r="F33" s="866"/>
      <c r="G33" s="98"/>
      <c r="H33" s="98"/>
    </row>
    <row r="34" spans="1:8" s="419" customFormat="1" ht="83.25" customHeight="1" thickBot="1" x14ac:dyDescent="0.35">
      <c r="A34" s="414"/>
      <c r="B34" s="415"/>
      <c r="C34" s="1391" t="s">
        <v>369</v>
      </c>
      <c r="D34" s="1392"/>
      <c r="E34" s="1392"/>
      <c r="F34" s="1393"/>
      <c r="G34" s="417"/>
      <c r="H34" s="418"/>
    </row>
    <row r="35" spans="1:8" s="419" customFormat="1" ht="6.75" customHeight="1" thickBot="1" x14ac:dyDescent="0.35">
      <c r="A35" s="414"/>
      <c r="B35" s="415"/>
      <c r="C35" s="415"/>
      <c r="D35" s="416"/>
      <c r="E35" s="416"/>
      <c r="F35" s="416"/>
      <c r="G35" s="417"/>
      <c r="H35" s="418"/>
    </row>
    <row r="36" spans="1:8" ht="15.75" customHeight="1" x14ac:dyDescent="0.3">
      <c r="A36" s="95"/>
      <c r="B36" s="96"/>
      <c r="C36" s="1394" t="s">
        <v>273</v>
      </c>
      <c r="D36" s="1395"/>
      <c r="E36" s="1395"/>
      <c r="F36" s="1396"/>
      <c r="G36" s="96"/>
      <c r="H36" s="96"/>
    </row>
    <row r="37" spans="1:8" ht="33.75" customHeight="1" thickBot="1" x14ac:dyDescent="0.35">
      <c r="A37" s="95"/>
      <c r="B37" s="233"/>
      <c r="C37" s="1381" t="s">
        <v>370</v>
      </c>
      <c r="D37" s="1382"/>
      <c r="E37" s="1382"/>
      <c r="F37" s="1383"/>
      <c r="G37" s="96"/>
      <c r="H37" s="96"/>
    </row>
    <row r="38" spans="1:8" x14ac:dyDescent="0.3">
      <c r="A38" s="95"/>
      <c r="B38" s="233"/>
      <c r="C38" s="96"/>
      <c r="D38" s="96"/>
      <c r="E38" s="96"/>
      <c r="F38" s="96"/>
      <c r="G38" s="96"/>
      <c r="H38" s="96"/>
    </row>
    <row r="39" spans="1:8" x14ac:dyDescent="0.3">
      <c r="A39" s="95"/>
      <c r="B39" s="233"/>
      <c r="C39" s="96"/>
      <c r="D39" s="96"/>
      <c r="E39" s="96"/>
      <c r="F39" s="96"/>
      <c r="G39" s="96"/>
      <c r="H39" s="96"/>
    </row>
    <row r="40" spans="1:8" x14ac:dyDescent="0.3">
      <c r="A40" s="95"/>
      <c r="B40" s="233"/>
      <c r="C40" s="96"/>
      <c r="D40" s="96"/>
      <c r="E40" s="96"/>
      <c r="F40" s="96"/>
      <c r="G40" s="96"/>
      <c r="H40" s="96"/>
    </row>
    <row r="41" spans="1:8" x14ac:dyDescent="0.3">
      <c r="A41" s="95"/>
      <c r="B41" s="233"/>
      <c r="C41" s="96"/>
      <c r="D41" s="96"/>
      <c r="E41" s="96"/>
      <c r="F41" s="96"/>
      <c r="G41" s="96"/>
      <c r="H41" s="96"/>
    </row>
    <row r="42" spans="1:8" x14ac:dyDescent="0.3">
      <c r="A42" s="95"/>
      <c r="B42" s="233"/>
      <c r="C42" s="96"/>
      <c r="D42" s="96"/>
      <c r="E42" s="96"/>
      <c r="F42" s="96"/>
      <c r="G42" s="96"/>
      <c r="H42" s="96"/>
    </row>
    <row r="43" spans="1:8" x14ac:dyDescent="0.3">
      <c r="A43" s="95"/>
      <c r="B43" s="233"/>
      <c r="C43" s="96"/>
      <c r="D43" s="96"/>
      <c r="E43" s="96"/>
      <c r="F43" s="96"/>
      <c r="G43" s="96"/>
      <c r="H43" s="96"/>
    </row>
    <row r="44" spans="1:8" x14ac:dyDescent="0.3">
      <c r="A44" s="95"/>
      <c r="B44" s="233"/>
      <c r="C44" s="96"/>
      <c r="D44" s="96"/>
      <c r="E44" s="96"/>
      <c r="F44" s="96"/>
      <c r="G44" s="96"/>
      <c r="H44" s="96"/>
    </row>
    <row r="45" spans="1:8" x14ac:dyDescent="0.3">
      <c r="A45" s="95"/>
      <c r="B45" s="233"/>
      <c r="C45" s="96"/>
      <c r="D45" s="96"/>
      <c r="E45" s="96"/>
      <c r="F45" s="96"/>
      <c r="G45" s="96"/>
      <c r="H45" s="96"/>
    </row>
    <row r="46" spans="1:8" x14ac:dyDescent="0.3">
      <c r="A46" s="95"/>
      <c r="B46" s="233"/>
      <c r="C46" s="96"/>
      <c r="D46" s="96"/>
      <c r="E46" s="96"/>
      <c r="F46" s="96"/>
      <c r="G46" s="96"/>
      <c r="H46" s="96"/>
    </row>
    <row r="47" spans="1:8" x14ac:dyDescent="0.3">
      <c r="A47" s="95"/>
      <c r="B47" s="233"/>
      <c r="C47" s="96"/>
      <c r="D47" s="96"/>
      <c r="E47" s="96"/>
      <c r="F47" s="96"/>
      <c r="G47" s="96"/>
      <c r="H47" s="96"/>
    </row>
    <row r="48" spans="1:8" x14ac:dyDescent="0.3">
      <c r="A48" s="95"/>
      <c r="B48" s="233"/>
      <c r="C48" s="96"/>
      <c r="D48" s="96"/>
      <c r="E48" s="96"/>
      <c r="F48" s="96"/>
      <c r="G48" s="96"/>
      <c r="H48" s="96"/>
    </row>
    <row r="49" spans="1:8" x14ac:dyDescent="0.3">
      <c r="A49" s="95"/>
      <c r="B49" s="233"/>
      <c r="C49" s="96"/>
      <c r="D49" s="96"/>
      <c r="E49" s="96"/>
      <c r="F49" s="96"/>
      <c r="G49" s="96"/>
      <c r="H49" s="96"/>
    </row>
    <row r="50" spans="1:8" x14ac:dyDescent="0.3">
      <c r="A50" s="95"/>
      <c r="B50" s="233"/>
      <c r="C50" s="96"/>
      <c r="D50" s="96"/>
      <c r="E50" s="96"/>
      <c r="F50" s="96"/>
      <c r="G50" s="96"/>
      <c r="H50" s="96"/>
    </row>
    <row r="51" spans="1:8" x14ac:dyDescent="0.3">
      <c r="A51" s="95"/>
      <c r="B51" s="233"/>
      <c r="C51" s="96"/>
      <c r="D51" s="96"/>
      <c r="E51" s="96"/>
      <c r="F51" s="96"/>
      <c r="G51" s="96"/>
      <c r="H51" s="96"/>
    </row>
    <row r="52" spans="1:8" x14ac:dyDescent="0.3">
      <c r="A52" s="95"/>
      <c r="B52" s="233"/>
      <c r="C52" s="96"/>
      <c r="D52" s="96"/>
      <c r="E52" s="96"/>
      <c r="F52" s="96"/>
      <c r="G52" s="96"/>
      <c r="H52" s="96"/>
    </row>
    <row r="53" spans="1:8" x14ac:dyDescent="0.3">
      <c r="A53" s="95"/>
      <c r="B53" s="233"/>
      <c r="C53" s="96"/>
      <c r="D53" s="96"/>
      <c r="E53" s="96"/>
      <c r="F53" s="96"/>
      <c r="G53" s="96"/>
      <c r="H53" s="96"/>
    </row>
  </sheetData>
  <sheetProtection algorithmName="SHA-512" hashValue="eW+KlR8v7sgJMq93GzmGwqNIn5Kol2Kgvn/FLoq8t9LZg3oVQ/hzgUjHhZd4/zkT+TUFJ+V7ZbVzEttxQw3HrA==" saltValue="ANgsbX6BlpAPZdpa+UfsNA==" spinCount="100000" sheet="1" objects="1" scenarios="1"/>
  <protectedRanges>
    <protectedRange sqref="F20:F25 E27 E36:E37 F31" name="Range1"/>
  </protectedRanges>
  <mergeCells count="14">
    <mergeCell ref="B11:G11"/>
    <mergeCell ref="C37:F37"/>
    <mergeCell ref="B13:G13"/>
    <mergeCell ref="B15:H15"/>
    <mergeCell ref="C17:F17"/>
    <mergeCell ref="C29:F29"/>
    <mergeCell ref="C34:F34"/>
    <mergeCell ref="C36:F36"/>
    <mergeCell ref="B9:G9"/>
    <mergeCell ref="B1:G1"/>
    <mergeCell ref="B3:G3"/>
    <mergeCell ref="B5:G5"/>
    <mergeCell ref="B6:F6"/>
    <mergeCell ref="B8:G8"/>
  </mergeCells>
  <printOptions horizontalCentered="1"/>
  <pageMargins left="0.25" right="0.25" top="0.75" bottom="0.75" header="0.3" footer="0.3"/>
  <pageSetup scale="52"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5F3AA-4EE1-45CA-B3CB-547B7371C7B8}">
  <sheetPr codeName="Sheet18">
    <tabColor theme="0"/>
    <pageSetUpPr fitToPage="1"/>
  </sheetPr>
  <dimension ref="A1:CH50"/>
  <sheetViews>
    <sheetView showWhiteSpace="0" zoomScale="80" zoomScaleNormal="70" zoomScaleSheetLayoutView="100" zoomScalePageLayoutView="70" workbookViewId="0">
      <selection activeCell="K18" sqref="K18"/>
    </sheetView>
  </sheetViews>
  <sheetFormatPr defaultColWidth="8.88671875" defaultRowHeight="13.2" x14ac:dyDescent="0.25"/>
  <cols>
    <col min="1" max="1" width="14.88671875" style="121" customWidth="1"/>
    <col min="2" max="2" width="30.44140625" style="121" customWidth="1"/>
    <col min="3" max="3" width="47.88671875" style="121" customWidth="1"/>
    <col min="4" max="4" width="11" style="121" customWidth="1"/>
    <col min="5" max="5" width="24.44140625" style="121" customWidth="1"/>
    <col min="6" max="6" width="14.6640625" style="121" customWidth="1"/>
    <col min="7" max="7" width="7" style="121" customWidth="1"/>
    <col min="8" max="16384" width="8.88671875" style="121"/>
  </cols>
  <sheetData>
    <row r="1" spans="1:86" s="712" customFormat="1" ht="15.6" x14ac:dyDescent="0.25">
      <c r="A1" s="710"/>
      <c r="B1" s="1415" t="s">
        <v>129</v>
      </c>
      <c r="C1" s="1415"/>
      <c r="D1" s="1415"/>
      <c r="E1" s="1415"/>
      <c r="F1" s="554"/>
    </row>
    <row r="2" spans="1:86" s="712" customFormat="1" ht="15.6" x14ac:dyDescent="0.25">
      <c r="A2" s="710"/>
      <c r="B2" s="1415" t="s">
        <v>130</v>
      </c>
      <c r="C2" s="1415"/>
      <c r="D2" s="1415"/>
      <c r="E2" s="1415"/>
      <c r="F2" s="713"/>
    </row>
    <row r="3" spans="1:86" s="712" customFormat="1" ht="15.6" x14ac:dyDescent="0.25">
      <c r="A3" s="710"/>
      <c r="B3" s="1416" t="s">
        <v>306</v>
      </c>
      <c r="C3" s="1416"/>
      <c r="D3" s="1416"/>
      <c r="E3" s="1416"/>
      <c r="F3" s="554"/>
    </row>
    <row r="4" spans="1:86" s="712" customFormat="1" ht="17.399999999999999" x14ac:dyDescent="0.25">
      <c r="A4" s="714"/>
      <c r="B4" s="1417" t="s">
        <v>277</v>
      </c>
      <c r="C4" s="1417"/>
      <c r="D4" s="1417"/>
      <c r="E4" s="1417"/>
      <c r="F4" s="710"/>
    </row>
    <row r="5" spans="1:86" s="712" customFormat="1" ht="17.399999999999999" x14ac:dyDescent="0.25">
      <c r="A5" s="710"/>
      <c r="B5" s="716"/>
      <c r="C5" s="770" t="s">
        <v>278</v>
      </c>
      <c r="D5" s="716"/>
      <c r="E5" s="716"/>
      <c r="F5" s="717"/>
    </row>
    <row r="6" spans="1:86" s="712" customFormat="1" ht="17.399999999999999" x14ac:dyDescent="0.25">
      <c r="A6" s="710"/>
      <c r="C6" s="1022"/>
      <c r="F6" s="717"/>
    </row>
    <row r="7" spans="1:86" s="712" customFormat="1" ht="17.399999999999999" x14ac:dyDescent="0.25">
      <c r="A7" s="710"/>
      <c r="B7" s="1234">
        <f>'2. Prelim'!B7:F7</f>
        <v>0</v>
      </c>
      <c r="C7" s="1234"/>
      <c r="D7" s="1234"/>
      <c r="E7" s="1234"/>
      <c r="F7" s="269"/>
      <c r="G7" s="269"/>
      <c r="H7" s="121"/>
      <c r="I7" s="121"/>
    </row>
    <row r="8" spans="1:86" s="712" customFormat="1" ht="16.8" x14ac:dyDescent="0.25">
      <c r="A8" s="710"/>
      <c r="B8" s="1402" t="s">
        <v>118</v>
      </c>
      <c r="C8" s="1402"/>
      <c r="D8" s="1402"/>
      <c r="E8" s="1402"/>
      <c r="F8" s="555"/>
    </row>
    <row r="9" spans="1:86" s="712" customFormat="1" ht="23.25" customHeight="1" x14ac:dyDescent="0.25">
      <c r="B9" s="1402" t="s">
        <v>354</v>
      </c>
      <c r="C9" s="1402"/>
      <c r="D9" s="1402"/>
      <c r="E9" s="1402"/>
      <c r="F9" s="713"/>
    </row>
    <row r="10" spans="1:86" s="712" customFormat="1" ht="22.5" customHeight="1" thickBot="1" x14ac:dyDescent="0.3">
      <c r="B10" s="718"/>
      <c r="C10" s="771" t="s">
        <v>307</v>
      </c>
      <c r="D10" s="718"/>
      <c r="E10" s="718"/>
      <c r="F10" s="713"/>
    </row>
    <row r="11" spans="1:86" s="712" customFormat="1" ht="7.5" customHeight="1" thickBot="1" x14ac:dyDescent="0.3">
      <c r="A11" s="714"/>
      <c r="B11" s="715"/>
      <c r="C11" s="710"/>
      <c r="D11" s="710"/>
      <c r="E11" s="710"/>
      <c r="F11" s="710"/>
    </row>
    <row r="12" spans="1:86" s="712" customFormat="1" ht="17.399999999999999" thickBot="1" x14ac:dyDescent="0.3">
      <c r="A12" s="710"/>
      <c r="B12" s="1403" t="s">
        <v>280</v>
      </c>
      <c r="C12" s="1404"/>
      <c r="D12" s="1404"/>
      <c r="E12" s="1405"/>
      <c r="F12" s="554"/>
    </row>
    <row r="13" spans="1:86" s="712" customFormat="1" ht="16.8" x14ac:dyDescent="0.25">
      <c r="A13" s="710"/>
      <c r="B13" s="719"/>
      <c r="C13" s="719"/>
      <c r="D13" s="719"/>
      <c r="E13" s="719"/>
      <c r="F13" s="554"/>
    </row>
    <row r="14" spans="1:86" s="710" customFormat="1" ht="15.75" customHeight="1" x14ac:dyDescent="0.25">
      <c r="G14" s="712"/>
      <c r="H14" s="712"/>
      <c r="I14" s="712"/>
      <c r="J14" s="712"/>
      <c r="K14" s="712"/>
      <c r="L14" s="712"/>
      <c r="M14" s="712"/>
      <c r="N14" s="712"/>
      <c r="O14" s="712"/>
      <c r="P14" s="712"/>
      <c r="Q14" s="712"/>
      <c r="R14" s="712"/>
      <c r="S14" s="712"/>
      <c r="T14" s="712"/>
      <c r="U14" s="712"/>
      <c r="V14" s="712"/>
      <c r="W14" s="712"/>
      <c r="X14" s="712"/>
      <c r="Y14" s="712"/>
      <c r="Z14" s="712"/>
      <c r="AA14" s="712"/>
      <c r="AB14" s="712"/>
      <c r="AC14" s="712"/>
      <c r="AD14" s="712"/>
      <c r="AE14" s="712"/>
      <c r="AF14" s="712"/>
      <c r="AG14" s="712"/>
      <c r="AH14" s="712"/>
      <c r="AI14" s="712"/>
      <c r="AJ14" s="712"/>
      <c r="AK14" s="712"/>
      <c r="AL14" s="712"/>
      <c r="AM14" s="712"/>
      <c r="AN14" s="712"/>
      <c r="AO14" s="712"/>
      <c r="AP14" s="712"/>
      <c r="AQ14" s="712"/>
      <c r="AR14" s="712"/>
      <c r="AS14" s="712"/>
      <c r="AT14" s="712"/>
      <c r="AU14" s="712"/>
      <c r="AV14" s="712"/>
      <c r="AW14" s="712"/>
      <c r="AX14" s="712"/>
      <c r="AY14" s="712"/>
      <c r="AZ14" s="712"/>
      <c r="BA14" s="712"/>
      <c r="BB14" s="712"/>
      <c r="BC14" s="712"/>
      <c r="BD14" s="712"/>
      <c r="BE14" s="712"/>
      <c r="BF14" s="712"/>
      <c r="BG14" s="712"/>
      <c r="BH14" s="712"/>
      <c r="BI14" s="712"/>
      <c r="BJ14" s="712"/>
      <c r="BK14" s="712"/>
      <c r="BL14" s="712"/>
      <c r="BM14" s="712"/>
      <c r="BN14" s="712"/>
      <c r="BO14" s="712"/>
      <c r="BP14" s="712"/>
      <c r="BQ14" s="712"/>
      <c r="BR14" s="712"/>
      <c r="BS14" s="712"/>
      <c r="BT14" s="712"/>
      <c r="BU14" s="712"/>
      <c r="BV14" s="712"/>
      <c r="BW14" s="712"/>
      <c r="BX14" s="712"/>
      <c r="BY14" s="712"/>
      <c r="BZ14" s="712"/>
      <c r="CA14" s="712"/>
      <c r="CB14" s="712"/>
      <c r="CC14" s="712"/>
      <c r="CD14" s="712"/>
      <c r="CE14" s="712"/>
      <c r="CF14" s="712"/>
      <c r="CG14" s="712"/>
      <c r="CH14" s="712"/>
    </row>
    <row r="15" spans="1:86" s="710" customFormat="1" ht="15.75" customHeight="1" x14ac:dyDescent="0.25">
      <c r="B15" s="1406" t="s">
        <v>279</v>
      </c>
      <c r="C15" s="1407"/>
      <c r="D15" s="1407"/>
      <c r="E15" s="1408"/>
      <c r="G15" s="712"/>
      <c r="H15" s="712"/>
      <c r="I15" s="712"/>
      <c r="J15" s="712"/>
      <c r="K15" s="712"/>
      <c r="L15" s="712"/>
      <c r="M15" s="712"/>
      <c r="N15" s="712"/>
      <c r="O15" s="712"/>
      <c r="P15" s="712"/>
      <c r="Q15" s="712"/>
      <c r="R15" s="712"/>
      <c r="S15" s="712"/>
      <c r="T15" s="712"/>
      <c r="U15" s="712"/>
      <c r="V15" s="712"/>
      <c r="W15" s="712"/>
      <c r="X15" s="712"/>
      <c r="Y15" s="712"/>
      <c r="Z15" s="712"/>
      <c r="AA15" s="712"/>
      <c r="AB15" s="712"/>
      <c r="AC15" s="712"/>
      <c r="AD15" s="712"/>
      <c r="AE15" s="712"/>
      <c r="AF15" s="712"/>
      <c r="AG15" s="712"/>
      <c r="AH15" s="712"/>
      <c r="AI15" s="712"/>
      <c r="AJ15" s="712"/>
      <c r="AK15" s="712"/>
      <c r="AL15" s="712"/>
      <c r="AM15" s="712"/>
      <c r="AN15" s="712"/>
      <c r="AO15" s="712"/>
      <c r="AP15" s="712"/>
      <c r="AQ15" s="712"/>
      <c r="AR15" s="712"/>
      <c r="AS15" s="712"/>
      <c r="AT15" s="712"/>
      <c r="AU15" s="712"/>
      <c r="AV15" s="712"/>
      <c r="AW15" s="712"/>
      <c r="AX15" s="712"/>
      <c r="AY15" s="712"/>
      <c r="AZ15" s="712"/>
      <c r="BA15" s="712"/>
      <c r="BB15" s="712"/>
      <c r="BC15" s="712"/>
      <c r="BD15" s="712"/>
      <c r="BE15" s="712"/>
      <c r="BF15" s="712"/>
      <c r="BG15" s="712"/>
      <c r="BH15" s="712"/>
      <c r="BI15" s="712"/>
      <c r="BJ15" s="712"/>
      <c r="BK15" s="712"/>
      <c r="BL15" s="712"/>
      <c r="BM15" s="712"/>
      <c r="BN15" s="712"/>
      <c r="BO15" s="712"/>
      <c r="BP15" s="712"/>
      <c r="BQ15" s="712"/>
      <c r="BR15" s="712"/>
      <c r="BS15" s="712"/>
      <c r="BT15" s="712"/>
      <c r="BU15" s="712"/>
      <c r="BV15" s="712"/>
      <c r="BW15" s="712"/>
      <c r="BX15" s="712"/>
      <c r="BY15" s="712"/>
      <c r="BZ15" s="712"/>
      <c r="CA15" s="712"/>
      <c r="CB15" s="712"/>
      <c r="CC15" s="712"/>
      <c r="CD15" s="712"/>
      <c r="CE15" s="712"/>
      <c r="CF15" s="712"/>
      <c r="CG15" s="712"/>
      <c r="CH15" s="712"/>
    </row>
    <row r="16" spans="1:86" s="710" customFormat="1" ht="15.75" customHeight="1" x14ac:dyDescent="0.25">
      <c r="B16" s="720"/>
      <c r="C16" s="720"/>
      <c r="D16" s="720"/>
      <c r="E16" s="720"/>
      <c r="G16" s="712"/>
      <c r="H16" s="712"/>
      <c r="I16" s="712"/>
      <c r="J16" s="712"/>
      <c r="K16" s="712"/>
      <c r="L16" s="712"/>
      <c r="M16" s="712"/>
      <c r="N16" s="712"/>
      <c r="O16" s="712"/>
      <c r="P16" s="712"/>
      <c r="Q16" s="712"/>
      <c r="R16" s="712"/>
      <c r="S16" s="712"/>
      <c r="T16" s="712"/>
      <c r="U16" s="712"/>
      <c r="V16" s="712"/>
      <c r="W16" s="712"/>
      <c r="X16" s="712"/>
      <c r="Y16" s="712"/>
      <c r="Z16" s="712"/>
      <c r="AA16" s="712"/>
      <c r="AB16" s="712"/>
      <c r="AC16" s="712"/>
      <c r="AD16" s="712"/>
      <c r="AE16" s="712"/>
      <c r="AF16" s="712"/>
      <c r="AG16" s="712"/>
      <c r="AH16" s="712"/>
      <c r="AI16" s="712"/>
      <c r="AJ16" s="712"/>
      <c r="AK16" s="712"/>
      <c r="AL16" s="712"/>
      <c r="AM16" s="712"/>
      <c r="AN16" s="712"/>
      <c r="AO16" s="712"/>
      <c r="AP16" s="712"/>
      <c r="AQ16" s="712"/>
      <c r="AR16" s="712"/>
      <c r="AS16" s="712"/>
      <c r="AT16" s="712"/>
      <c r="AU16" s="712"/>
      <c r="AV16" s="712"/>
      <c r="AW16" s="712"/>
      <c r="AX16" s="712"/>
      <c r="AY16" s="712"/>
      <c r="AZ16" s="712"/>
      <c r="BA16" s="712"/>
      <c r="BB16" s="712"/>
      <c r="BC16" s="712"/>
      <c r="BD16" s="712"/>
      <c r="BE16" s="712"/>
      <c r="BF16" s="712"/>
      <c r="BG16" s="712"/>
      <c r="BH16" s="712"/>
      <c r="BI16" s="712"/>
      <c r="BJ16" s="712"/>
      <c r="BK16" s="712"/>
      <c r="BL16" s="712"/>
      <c r="BM16" s="712"/>
      <c r="BN16" s="712"/>
      <c r="BO16" s="712"/>
      <c r="BP16" s="712"/>
      <c r="BQ16" s="712"/>
      <c r="BR16" s="712"/>
      <c r="BS16" s="712"/>
      <c r="BT16" s="712"/>
      <c r="BU16" s="712"/>
      <c r="BV16" s="712"/>
      <c r="BW16" s="712"/>
      <c r="BX16" s="712"/>
      <c r="BY16" s="712"/>
      <c r="BZ16" s="712"/>
      <c r="CA16" s="712"/>
      <c r="CB16" s="712"/>
      <c r="CC16" s="712"/>
      <c r="CD16" s="712"/>
      <c r="CE16" s="712"/>
      <c r="CF16" s="712"/>
      <c r="CG16" s="712"/>
      <c r="CH16" s="712"/>
    </row>
    <row r="17" spans="1:86" s="710" customFormat="1" ht="9" customHeight="1" x14ac:dyDescent="0.15">
      <c r="A17" s="721"/>
      <c r="G17" s="712"/>
      <c r="H17" s="712"/>
      <c r="I17" s="712"/>
      <c r="J17" s="712"/>
      <c r="K17" s="712"/>
      <c r="L17" s="712"/>
      <c r="M17" s="712"/>
      <c r="N17" s="712"/>
      <c r="O17" s="712"/>
      <c r="P17" s="712"/>
      <c r="Q17" s="712"/>
      <c r="R17" s="712"/>
      <c r="S17" s="712"/>
      <c r="T17" s="712"/>
      <c r="U17" s="712"/>
      <c r="V17" s="712"/>
      <c r="W17" s="712"/>
      <c r="X17" s="712"/>
      <c r="Y17" s="712"/>
      <c r="Z17" s="712"/>
      <c r="AA17" s="712"/>
      <c r="AB17" s="712"/>
      <c r="AC17" s="712"/>
      <c r="AD17" s="712"/>
      <c r="AE17" s="712"/>
      <c r="AF17" s="712"/>
      <c r="AG17" s="712"/>
      <c r="AH17" s="712"/>
      <c r="AI17" s="712"/>
      <c r="AJ17" s="712"/>
      <c r="AK17" s="712"/>
      <c r="AL17" s="712"/>
      <c r="AM17" s="712"/>
      <c r="AN17" s="712"/>
      <c r="AO17" s="712"/>
      <c r="AP17" s="712"/>
      <c r="AQ17" s="712"/>
      <c r="AR17" s="712"/>
      <c r="AS17" s="712"/>
      <c r="AT17" s="712"/>
      <c r="AU17" s="712"/>
      <c r="AV17" s="712"/>
      <c r="AW17" s="712"/>
      <c r="AX17" s="712"/>
      <c r="AY17" s="712"/>
      <c r="AZ17" s="712"/>
      <c r="BA17" s="712"/>
      <c r="BB17" s="712"/>
      <c r="BC17" s="712"/>
      <c r="BD17" s="712"/>
      <c r="BE17" s="712"/>
      <c r="BF17" s="712"/>
      <c r="BG17" s="712"/>
      <c r="BH17" s="712"/>
      <c r="BI17" s="712"/>
      <c r="BJ17" s="712"/>
      <c r="BK17" s="712"/>
      <c r="BL17" s="712"/>
      <c r="BM17" s="712"/>
      <c r="BN17" s="712"/>
      <c r="BO17" s="712"/>
      <c r="BP17" s="712"/>
      <c r="BQ17" s="712"/>
      <c r="BR17" s="712"/>
      <c r="BS17" s="712"/>
      <c r="BT17" s="712"/>
      <c r="BU17" s="712"/>
      <c r="BV17" s="712"/>
      <c r="BW17" s="712"/>
      <c r="BX17" s="712"/>
      <c r="BY17" s="712"/>
      <c r="BZ17" s="712"/>
      <c r="CA17" s="712"/>
      <c r="CB17" s="712"/>
      <c r="CC17" s="712"/>
      <c r="CD17" s="712"/>
      <c r="CE17" s="712"/>
      <c r="CF17" s="712"/>
      <c r="CG17" s="712"/>
      <c r="CH17" s="712"/>
    </row>
    <row r="18" spans="1:86" s="712" customFormat="1" ht="70.5" customHeight="1" x14ac:dyDescent="0.25">
      <c r="A18" s="547"/>
      <c r="B18" s="1409" t="s">
        <v>288</v>
      </c>
      <c r="C18" s="1410"/>
      <c r="D18" s="1410"/>
      <c r="E18" s="1411"/>
      <c r="H18" s="722"/>
    </row>
    <row r="19" spans="1:86" s="710" customFormat="1" x14ac:dyDescent="0.25">
      <c r="A19" s="547"/>
      <c r="B19" s="723"/>
      <c r="C19" s="723"/>
      <c r="D19" s="723"/>
      <c r="E19" s="723"/>
      <c r="G19" s="712"/>
      <c r="H19" s="722"/>
      <c r="I19" s="712"/>
      <c r="J19" s="712"/>
      <c r="K19" s="712"/>
      <c r="L19" s="712"/>
      <c r="M19" s="712"/>
      <c r="N19" s="712"/>
      <c r="O19" s="712"/>
      <c r="P19" s="712"/>
      <c r="Q19" s="712"/>
      <c r="R19" s="712"/>
      <c r="S19" s="712"/>
      <c r="T19" s="712"/>
      <c r="U19" s="712"/>
      <c r="V19" s="712"/>
      <c r="W19" s="712"/>
      <c r="X19" s="712"/>
      <c r="Y19" s="712"/>
      <c r="Z19" s="712"/>
      <c r="AA19" s="712"/>
      <c r="AB19" s="712"/>
      <c r="AC19" s="712"/>
      <c r="AD19" s="712"/>
      <c r="AE19" s="712"/>
      <c r="AF19" s="712"/>
      <c r="AG19" s="712"/>
      <c r="AH19" s="712"/>
      <c r="AI19" s="712"/>
      <c r="AJ19" s="712"/>
      <c r="AK19" s="712"/>
      <c r="AL19" s="712"/>
      <c r="AM19" s="712"/>
      <c r="AN19" s="712"/>
      <c r="AO19" s="712"/>
      <c r="AP19" s="712"/>
      <c r="AQ19" s="712"/>
      <c r="AR19" s="712"/>
      <c r="AS19" s="712"/>
      <c r="AT19" s="712"/>
      <c r="AU19" s="712"/>
      <c r="AV19" s="712"/>
      <c r="AW19" s="712"/>
      <c r="AX19" s="712"/>
      <c r="AY19" s="712"/>
      <c r="AZ19" s="712"/>
      <c r="BA19" s="712"/>
      <c r="BB19" s="712"/>
      <c r="BC19" s="712"/>
      <c r="BD19" s="712"/>
      <c r="BE19" s="712"/>
      <c r="BF19" s="712"/>
      <c r="BG19" s="712"/>
      <c r="BH19" s="712"/>
      <c r="BI19" s="712"/>
      <c r="BJ19" s="712"/>
      <c r="BK19" s="712"/>
      <c r="BL19" s="712"/>
      <c r="BM19" s="712"/>
      <c r="BN19" s="712"/>
      <c r="BO19" s="712"/>
      <c r="BP19" s="712"/>
      <c r="BQ19" s="712"/>
      <c r="BR19" s="712"/>
      <c r="BS19" s="712"/>
      <c r="BT19" s="712"/>
      <c r="BU19" s="712"/>
      <c r="BV19" s="712"/>
      <c r="BW19" s="712"/>
      <c r="BX19" s="712"/>
      <c r="BY19" s="712"/>
      <c r="BZ19" s="712"/>
      <c r="CA19" s="712"/>
      <c r="CB19" s="712"/>
      <c r="CC19" s="712"/>
      <c r="CD19" s="712"/>
      <c r="CE19" s="712"/>
      <c r="CF19" s="712"/>
      <c r="CG19" s="712"/>
      <c r="CH19" s="712"/>
    </row>
    <row r="20" spans="1:86" s="712" customFormat="1" ht="18" customHeight="1" thickBot="1" x14ac:dyDescent="0.3">
      <c r="A20" s="547"/>
      <c r="B20" s="714"/>
      <c r="C20" s="715"/>
      <c r="D20" s="710"/>
      <c r="E20" s="710"/>
      <c r="F20" s="710"/>
      <c r="H20" s="722"/>
    </row>
    <row r="21" spans="1:86" s="712" customFormat="1" ht="21.75" customHeight="1" thickBot="1" x14ac:dyDescent="0.3">
      <c r="A21" s="547"/>
      <c r="B21" s="1154">
        <f>'1. FilerInfo'!C17</f>
        <v>0</v>
      </c>
      <c r="C21" s="1412"/>
      <c r="D21" s="1412"/>
      <c r="E21" s="1413"/>
      <c r="F21"/>
      <c r="G21"/>
      <c r="H21"/>
      <c r="I21"/>
      <c r="J21"/>
    </row>
    <row r="22" spans="1:86" s="712" customFormat="1" ht="21.75" customHeight="1" x14ac:dyDescent="0.25">
      <c r="A22" s="547"/>
      <c r="B22" s="725"/>
      <c r="D22" s="547"/>
      <c r="E22" s="547"/>
      <c r="F22" s="724"/>
      <c r="G22" s="724"/>
      <c r="H22" s="722"/>
    </row>
    <row r="23" spans="1:86" s="712" customFormat="1" ht="21.75" customHeight="1" x14ac:dyDescent="0.25">
      <c r="A23" s="547"/>
      <c r="C23" s="726" t="s">
        <v>355</v>
      </c>
      <c r="D23" s="725"/>
      <c r="E23" s="725"/>
      <c r="F23" s="724"/>
      <c r="G23" s="724"/>
      <c r="H23" s="722"/>
    </row>
    <row r="24" spans="1:86" s="712" customFormat="1" ht="18" customHeight="1" x14ac:dyDescent="0.25">
      <c r="A24" s="547"/>
      <c r="B24" s="727"/>
      <c r="D24" s="710"/>
      <c r="E24" s="710"/>
      <c r="F24" s="710"/>
      <c r="H24" s="722"/>
    </row>
    <row r="25" spans="1:86" s="729" customFormat="1" ht="63" customHeight="1" x14ac:dyDescent="0.25">
      <c r="A25" s="1414" t="s">
        <v>289</v>
      </c>
      <c r="B25" s="1414"/>
      <c r="C25" s="1414"/>
      <c r="D25" s="1414"/>
      <c r="E25" s="1414"/>
      <c r="F25" s="1414"/>
    </row>
    <row r="26" spans="1:86" s="729" customFormat="1" ht="15.6" x14ac:dyDescent="0.25">
      <c r="A26" s="728"/>
      <c r="B26" s="728"/>
      <c r="C26" s="728"/>
      <c r="D26" s="728"/>
      <c r="E26" s="728"/>
      <c r="F26" s="728"/>
    </row>
    <row r="27" spans="1:86" s="729" customFormat="1" ht="15.6" x14ac:dyDescent="0.3">
      <c r="A27" s="730"/>
      <c r="B27" s="731"/>
      <c r="C27" s="732"/>
      <c r="D27" s="732"/>
      <c r="E27" s="732"/>
      <c r="F27" s="732"/>
    </row>
    <row r="28" spans="1:86" s="729" customFormat="1" ht="16.2" thickBot="1" x14ac:dyDescent="0.3">
      <c r="A28" s="1397" t="s">
        <v>100</v>
      </c>
      <c r="B28" s="1397"/>
      <c r="C28" s="734"/>
      <c r="D28" s="735" t="s">
        <v>101</v>
      </c>
      <c r="E28" s="1401"/>
      <c r="F28" s="1401"/>
    </row>
    <row r="29" spans="1:86" s="737" customFormat="1" ht="24.75" customHeight="1" x14ac:dyDescent="0.25">
      <c r="A29" s="1397" t="s">
        <v>102</v>
      </c>
      <c r="B29" s="1397"/>
      <c r="C29" s="739">
        <f>'1. FilerInfo'!C43</f>
        <v>0</v>
      </c>
      <c r="D29" s="736"/>
      <c r="E29" s="736"/>
      <c r="F29" s="736"/>
    </row>
    <row r="30" spans="1:86" s="729" customFormat="1" ht="15.6" x14ac:dyDescent="0.3">
      <c r="A30" s="738"/>
      <c r="B30" s="732"/>
      <c r="C30" s="732"/>
      <c r="D30" s="732"/>
      <c r="E30" s="732"/>
      <c r="F30" s="732"/>
    </row>
    <row r="31" spans="1:86" s="729" customFormat="1" ht="15.6" x14ac:dyDescent="0.3">
      <c r="A31" s="738"/>
      <c r="B31" s="732"/>
      <c r="C31" s="732"/>
      <c r="D31" s="732"/>
      <c r="E31" s="732"/>
      <c r="F31" s="732"/>
    </row>
    <row r="32" spans="1:86" s="729" customFormat="1" ht="49.5" customHeight="1" x14ac:dyDescent="0.25">
      <c r="A32" s="1414" t="s">
        <v>103</v>
      </c>
      <c r="B32" s="1414"/>
      <c r="C32" s="1414"/>
      <c r="D32" s="1414"/>
      <c r="E32" s="1414"/>
      <c r="F32" s="1414"/>
    </row>
    <row r="33" spans="1:6" s="729" customFormat="1" ht="16.5" customHeight="1" x14ac:dyDescent="0.25">
      <c r="A33" s="728"/>
      <c r="B33" s="728"/>
      <c r="C33" s="728"/>
      <c r="D33" s="728"/>
      <c r="E33" s="728"/>
      <c r="F33" s="728"/>
    </row>
    <row r="34" spans="1:6" s="729" customFormat="1" ht="60.75" customHeight="1" x14ac:dyDescent="0.25">
      <c r="A34" s="1398" t="s">
        <v>357</v>
      </c>
      <c r="B34" s="1398"/>
      <c r="C34" s="1398"/>
      <c r="D34" s="1398"/>
      <c r="E34" s="1398"/>
      <c r="F34" s="1398"/>
    </row>
    <row r="35" spans="1:6" s="729" customFormat="1" ht="15.6" x14ac:dyDescent="0.3">
      <c r="A35" s="730"/>
      <c r="B35" s="731"/>
      <c r="C35" s="731"/>
      <c r="D35" s="731"/>
      <c r="E35" s="731"/>
      <c r="F35" s="731"/>
    </row>
    <row r="36" spans="1:6" s="729" customFormat="1" ht="15.6" x14ac:dyDescent="0.3">
      <c r="A36" s="730"/>
      <c r="B36" s="731"/>
      <c r="C36" s="732"/>
      <c r="D36" s="732"/>
      <c r="E36" s="732"/>
      <c r="F36" s="732"/>
    </row>
    <row r="37" spans="1:6" s="729" customFormat="1" ht="16.2" thickBot="1" x14ac:dyDescent="0.3">
      <c r="A37" s="1397" t="s">
        <v>100</v>
      </c>
      <c r="B37" s="1397"/>
      <c r="C37" s="734"/>
      <c r="D37" s="735" t="s">
        <v>101</v>
      </c>
      <c r="E37" s="1401"/>
      <c r="F37" s="1401"/>
    </row>
    <row r="38" spans="1:6" s="741" customFormat="1" ht="24.75" customHeight="1" x14ac:dyDescent="0.25">
      <c r="A38" s="1397" t="s">
        <v>102</v>
      </c>
      <c r="B38" s="1397"/>
      <c r="C38" s="739">
        <f>'1. FilerInfo'!C43</f>
        <v>0</v>
      </c>
      <c r="D38" s="740"/>
      <c r="E38" s="740"/>
      <c r="F38" s="740"/>
    </row>
    <row r="39" spans="1:6" x14ac:dyDescent="0.25">
      <c r="A39" s="742"/>
      <c r="B39" s="742"/>
      <c r="C39" s="742"/>
      <c r="D39" s="742"/>
      <c r="E39" s="742"/>
      <c r="F39" s="742"/>
    </row>
    <row r="40" spans="1:6" x14ac:dyDescent="0.25">
      <c r="A40" s="742"/>
      <c r="B40" s="742"/>
      <c r="C40" s="742"/>
      <c r="D40" s="742"/>
      <c r="E40" s="742"/>
      <c r="F40" s="742"/>
    </row>
    <row r="41" spans="1:6" ht="17.399999999999999" x14ac:dyDescent="0.3">
      <c r="A41" s="886"/>
      <c r="B41" s="886"/>
      <c r="C41" s="887" t="s">
        <v>356</v>
      </c>
      <c r="D41" s="886"/>
      <c r="E41" s="886"/>
      <c r="F41" s="886"/>
    </row>
    <row r="42" spans="1:6" x14ac:dyDescent="0.25">
      <c r="A42" s="886"/>
      <c r="B42" s="886"/>
      <c r="C42" s="886"/>
      <c r="D42" s="886"/>
      <c r="E42" s="886"/>
      <c r="F42" s="886"/>
    </row>
    <row r="43" spans="1:6" ht="94.5" customHeight="1" x14ac:dyDescent="0.25">
      <c r="A43" s="1398" t="s">
        <v>400</v>
      </c>
      <c r="B43" s="1398"/>
      <c r="C43" s="1398"/>
      <c r="D43" s="1398"/>
      <c r="E43" s="1398"/>
      <c r="F43" s="1398"/>
    </row>
    <row r="44" spans="1:6" x14ac:dyDescent="0.25">
      <c r="A44" s="888"/>
      <c r="B44" s="888"/>
      <c r="C44" s="888"/>
      <c r="D44" s="888"/>
      <c r="E44" s="888"/>
      <c r="F44" s="888"/>
    </row>
    <row r="45" spans="1:6" x14ac:dyDescent="0.25">
      <c r="A45" s="888"/>
      <c r="B45" s="888"/>
      <c r="C45" s="888"/>
      <c r="D45" s="888"/>
      <c r="E45" s="888"/>
      <c r="F45" s="888"/>
    </row>
    <row r="46" spans="1:6" ht="16.2" thickBot="1" x14ac:dyDescent="0.3">
      <c r="A46" s="1399" t="s">
        <v>100</v>
      </c>
      <c r="B46" s="1399"/>
      <c r="C46" s="889"/>
      <c r="D46" s="890" t="s">
        <v>101</v>
      </c>
      <c r="E46" s="1400"/>
      <c r="F46" s="1400"/>
    </row>
    <row r="47" spans="1:6" ht="29.25" customHeight="1" x14ac:dyDescent="0.25">
      <c r="A47" s="1397" t="s">
        <v>102</v>
      </c>
      <c r="B47" s="1397"/>
      <c r="C47" s="739">
        <f>'1. FilerInfo'!C43</f>
        <v>0</v>
      </c>
      <c r="D47" s="740"/>
      <c r="E47" s="740"/>
      <c r="F47" s="740"/>
    </row>
    <row r="48" spans="1:6" x14ac:dyDescent="0.25">
      <c r="A48" s="122"/>
      <c r="B48" s="122"/>
      <c r="C48" s="122"/>
      <c r="D48" s="122"/>
      <c r="E48" s="122"/>
      <c r="F48" s="122"/>
    </row>
    <row r="49" spans="1:6" x14ac:dyDescent="0.25">
      <c r="A49" s="122"/>
      <c r="B49" s="122"/>
      <c r="C49" s="122"/>
      <c r="D49" s="122"/>
      <c r="E49" s="122"/>
      <c r="F49" s="122"/>
    </row>
    <row r="50" spans="1:6" x14ac:dyDescent="0.25">
      <c r="A50" s="122"/>
      <c r="B50" s="122"/>
      <c r="C50" s="122"/>
      <c r="D50" s="122"/>
      <c r="E50" s="122"/>
      <c r="F50" s="122"/>
    </row>
  </sheetData>
  <mergeCells count="24">
    <mergeCell ref="B8:E8"/>
    <mergeCell ref="B1:E1"/>
    <mergeCell ref="B2:E2"/>
    <mergeCell ref="B3:E3"/>
    <mergeCell ref="B4:E4"/>
    <mergeCell ref="B7:E7"/>
    <mergeCell ref="A37:B37"/>
    <mergeCell ref="E37:F37"/>
    <mergeCell ref="B9:E9"/>
    <mergeCell ref="B12:E12"/>
    <mergeCell ref="B15:E15"/>
    <mergeCell ref="B18:E18"/>
    <mergeCell ref="B21:E21"/>
    <mergeCell ref="A25:F25"/>
    <mergeCell ref="A28:B28"/>
    <mergeCell ref="E28:F28"/>
    <mergeCell ref="A29:B29"/>
    <mergeCell ref="A32:F32"/>
    <mergeCell ref="A34:F34"/>
    <mergeCell ref="A38:B38"/>
    <mergeCell ref="A43:F43"/>
    <mergeCell ref="A46:B46"/>
    <mergeCell ref="E46:F46"/>
    <mergeCell ref="A47:B47"/>
  </mergeCells>
  <printOptions horizontalCentered="1"/>
  <pageMargins left="0.25" right="0.25" top="0.75" bottom="0.75" header="0.3" footer="0.3"/>
  <pageSetup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27D28-40FD-47F6-85B6-A7F2A8D3B71C}">
  <sheetPr>
    <tabColor rgb="FF7030A0"/>
  </sheetPr>
  <dimension ref="A1:R22"/>
  <sheetViews>
    <sheetView topLeftCell="E1" workbookViewId="0">
      <selection activeCell="Q15" sqref="Q15"/>
    </sheetView>
  </sheetViews>
  <sheetFormatPr defaultColWidth="8.77734375" defaultRowHeight="13.2" x14ac:dyDescent="0.25"/>
  <cols>
    <col min="1" max="1" width="16.21875" style="121" customWidth="1"/>
    <col min="2" max="2" width="21.5546875" style="121" customWidth="1"/>
    <col min="3" max="3" width="32.21875" style="121" customWidth="1"/>
    <col min="4" max="4" width="23.77734375" style="121" customWidth="1"/>
    <col min="5" max="6" width="7.21875" style="121" customWidth="1"/>
    <col min="7" max="9" width="10.21875" style="121" customWidth="1"/>
    <col min="10" max="10" width="13.21875" style="121" customWidth="1"/>
    <col min="11" max="11" width="16.77734375" style="121" customWidth="1"/>
    <col min="12" max="12" width="21" style="1097" customWidth="1"/>
    <col min="13" max="16384" width="8.77734375" style="121"/>
  </cols>
  <sheetData>
    <row r="1" spans="1:18" ht="14.4" thickBot="1" x14ac:dyDescent="0.35">
      <c r="A1" s="121" t="s">
        <v>516</v>
      </c>
      <c r="B1" s="121" t="s">
        <v>514</v>
      </c>
      <c r="C1" s="1094" t="s">
        <v>515</v>
      </c>
      <c r="D1" s="121" t="s">
        <v>121</v>
      </c>
      <c r="E1" s="1111" t="s">
        <v>246</v>
      </c>
      <c r="F1" s="1111" t="s">
        <v>221</v>
      </c>
      <c r="G1" s="1111" t="s">
        <v>222</v>
      </c>
      <c r="H1" s="1111" t="s">
        <v>637</v>
      </c>
      <c r="I1" s="1111" t="s">
        <v>638</v>
      </c>
      <c r="J1" s="1111" t="s">
        <v>786</v>
      </c>
      <c r="K1" s="1126" t="s">
        <v>785</v>
      </c>
      <c r="L1" s="1127" t="s">
        <v>787</v>
      </c>
      <c r="M1" s="1111" t="s">
        <v>817</v>
      </c>
      <c r="N1" s="1122"/>
      <c r="O1" s="1122"/>
      <c r="P1" s="1122"/>
      <c r="Q1" s="1122"/>
      <c r="R1" s="1123"/>
    </row>
    <row r="2" spans="1:18" x14ac:dyDescent="0.25">
      <c r="A2" s="1094">
        <f>'[1]0. FilerInfo'!H14</f>
        <v>0</v>
      </c>
      <c r="B2" s="1094">
        <f>'[1]0. FilerInfo'!C14</f>
        <v>0</v>
      </c>
      <c r="C2" s="1094" t="str">
        <f>'[1]0. FilerInfo'!B19</f>
        <v xml:space="preserve">Contact Person  </v>
      </c>
      <c r="D2" s="1094">
        <f>'[1]0. FilerInfo'!C20</f>
        <v>0</v>
      </c>
      <c r="E2" s="1094" t="s">
        <v>765</v>
      </c>
      <c r="F2" s="1097">
        <f>'1. FilerInfo'!H17</f>
        <v>0</v>
      </c>
      <c r="G2" s="1097">
        <f>'1. FilerInfo'!C17</f>
        <v>0</v>
      </c>
      <c r="H2" s="1097">
        <v>1</v>
      </c>
      <c r="I2" s="1097" t="s">
        <v>784</v>
      </c>
      <c r="J2" s="1094" t="str">
        <f>'1. FilerInfo'!B16</f>
        <v>Retail Electricity Supplier</v>
      </c>
      <c r="K2" s="1094" t="s">
        <v>766</v>
      </c>
      <c r="L2" s="1097" t="str">
        <f>'1. FilerInfo'!B17</f>
        <v>Legal Name</v>
      </c>
      <c r="M2" s="1124">
        <f>'1. FilerInfo'!C17</f>
        <v>0</v>
      </c>
      <c r="N2" s="1125"/>
      <c r="O2" s="1125"/>
      <c r="P2" s="1125"/>
      <c r="Q2" s="1125"/>
      <c r="R2" s="1123"/>
    </row>
    <row r="3" spans="1:18" x14ac:dyDescent="0.25">
      <c r="A3" s="1094">
        <f>A2</f>
        <v>0</v>
      </c>
      <c r="B3" s="1094">
        <f>B2</f>
        <v>0</v>
      </c>
      <c r="C3" s="1094" t="str">
        <f>'[1]0. FilerInfo'!B29</f>
        <v>Additional or Back-up Contact Person</v>
      </c>
      <c r="D3" s="1094">
        <f>'[1]0. FilerInfo'!C30</f>
        <v>0</v>
      </c>
      <c r="E3" s="1094" t="str">
        <f>$E$2</f>
        <v>2019</v>
      </c>
      <c r="F3" s="1097">
        <f>$F$2</f>
        <v>0</v>
      </c>
      <c r="G3" s="1097">
        <f>$G$2</f>
        <v>0</v>
      </c>
      <c r="H3" s="1097">
        <v>1</v>
      </c>
      <c r="I3" s="1097" t="s">
        <v>784</v>
      </c>
      <c r="J3" s="1097" t="s">
        <v>783</v>
      </c>
      <c r="K3" s="1094" t="s">
        <v>767</v>
      </c>
      <c r="L3" s="1094" t="str">
        <f>'1. FilerInfo'!B23</f>
        <v>Name</v>
      </c>
      <c r="M3" s="1125">
        <f>'1. FilerInfo'!C23</f>
        <v>0</v>
      </c>
      <c r="N3" s="1125"/>
      <c r="O3" s="1125"/>
      <c r="P3" s="1125"/>
      <c r="Q3" s="1125"/>
      <c r="R3" s="1123"/>
    </row>
    <row r="4" spans="1:18" x14ac:dyDescent="0.25">
      <c r="A4" s="1094">
        <f>A2</f>
        <v>0</v>
      </c>
      <c r="B4" s="1094">
        <f>B2</f>
        <v>0</v>
      </c>
      <c r="C4" s="1094" t="str">
        <f>'[1]0. FilerInfo'!B39</f>
        <v>Authorized Representative</v>
      </c>
      <c r="D4" s="1094">
        <f>'[1]0. FilerInfo'!C40</f>
        <v>0</v>
      </c>
      <c r="E4" s="1094" t="str">
        <f t="shared" ref="E4:E22" si="0">$E$2</f>
        <v>2019</v>
      </c>
      <c r="F4" s="1097">
        <f t="shared" ref="F4:F22" si="1">$F$2</f>
        <v>0</v>
      </c>
      <c r="G4" s="1097">
        <f t="shared" ref="G4:G22" si="2">$G$2</f>
        <v>0</v>
      </c>
      <c r="H4" s="1097">
        <v>1</v>
      </c>
      <c r="I4" s="1097" t="s">
        <v>784</v>
      </c>
      <c r="J4" s="1097" t="s">
        <v>783</v>
      </c>
      <c r="K4" s="1094" t="s">
        <v>768</v>
      </c>
      <c r="L4" s="1094" t="str">
        <f>'1. FilerInfo'!B24</f>
        <v>Title</v>
      </c>
      <c r="M4" s="1094">
        <f>'1. FilerInfo'!C24</f>
        <v>0</v>
      </c>
      <c r="N4" s="1094"/>
      <c r="O4" s="1094"/>
      <c r="P4" s="1094"/>
      <c r="Q4" s="1094"/>
    </row>
    <row r="5" spans="1:18" x14ac:dyDescent="0.25">
      <c r="E5" s="1094" t="str">
        <f t="shared" si="0"/>
        <v>2019</v>
      </c>
      <c r="F5" s="1097">
        <f t="shared" si="1"/>
        <v>0</v>
      </c>
      <c r="G5" s="1097">
        <f t="shared" si="2"/>
        <v>0</v>
      </c>
      <c r="H5" s="1097">
        <v>1</v>
      </c>
      <c r="I5" s="1097" t="s">
        <v>784</v>
      </c>
      <c r="J5" s="1097" t="s">
        <v>783</v>
      </c>
      <c r="K5" s="1094" t="s">
        <v>769</v>
      </c>
      <c r="L5" s="1094" t="str">
        <f>'1. FilerInfo'!B25</f>
        <v>Address</v>
      </c>
      <c r="M5" s="1094">
        <f>'1. FilerInfo'!C25</f>
        <v>0</v>
      </c>
    </row>
    <row r="6" spans="1:18" x14ac:dyDescent="0.25">
      <c r="E6" s="1094" t="str">
        <f t="shared" si="0"/>
        <v>2019</v>
      </c>
      <c r="F6" s="1097">
        <f t="shared" si="1"/>
        <v>0</v>
      </c>
      <c r="G6" s="1097">
        <f t="shared" si="2"/>
        <v>0</v>
      </c>
      <c r="H6" s="1097">
        <v>1</v>
      </c>
      <c r="I6" s="1097" t="s">
        <v>784</v>
      </c>
      <c r="J6" s="1097" t="s">
        <v>783</v>
      </c>
      <c r="K6" s="1094" t="s">
        <v>770</v>
      </c>
      <c r="L6" s="1094" t="str">
        <f>'1. FilerInfo'!B26</f>
        <v>City</v>
      </c>
      <c r="M6" s="1094">
        <f>'1. FilerInfo'!C26</f>
        <v>0</v>
      </c>
    </row>
    <row r="7" spans="1:18" x14ac:dyDescent="0.25">
      <c r="E7" s="1094" t="str">
        <f t="shared" si="0"/>
        <v>2019</v>
      </c>
      <c r="F7" s="1097">
        <f t="shared" si="1"/>
        <v>0</v>
      </c>
      <c r="G7" s="1097">
        <f t="shared" si="2"/>
        <v>0</v>
      </c>
      <c r="H7" s="1097">
        <v>1</v>
      </c>
      <c r="I7" s="1097" t="s">
        <v>784</v>
      </c>
      <c r="J7" s="1097" t="s">
        <v>783</v>
      </c>
      <c r="K7" s="1094" t="s">
        <v>771</v>
      </c>
      <c r="L7" s="1094" t="str">
        <f>'1. FilerInfo'!B27</f>
        <v>State</v>
      </c>
      <c r="M7" s="1094">
        <f>'1. FilerInfo'!C27</f>
        <v>0</v>
      </c>
    </row>
    <row r="8" spans="1:18" x14ac:dyDescent="0.25">
      <c r="E8" s="1094" t="str">
        <f t="shared" si="0"/>
        <v>2019</v>
      </c>
      <c r="F8" s="1097">
        <f t="shared" si="1"/>
        <v>0</v>
      </c>
      <c r="G8" s="1097">
        <f t="shared" si="2"/>
        <v>0</v>
      </c>
      <c r="H8" s="1097">
        <v>1</v>
      </c>
      <c r="I8" s="1097" t="s">
        <v>784</v>
      </c>
      <c r="J8" s="1097" t="s">
        <v>783</v>
      </c>
      <c r="K8" s="1094" t="s">
        <v>772</v>
      </c>
      <c r="L8" s="1094" t="str">
        <f>'1. FilerInfo'!B28</f>
        <v>Zipcode</v>
      </c>
      <c r="M8" s="1094">
        <f>'1. FilerInfo'!C28</f>
        <v>0</v>
      </c>
    </row>
    <row r="9" spans="1:18" x14ac:dyDescent="0.25">
      <c r="E9" s="1094" t="str">
        <f t="shared" si="0"/>
        <v>2019</v>
      </c>
      <c r="F9" s="1097">
        <f t="shared" si="1"/>
        <v>0</v>
      </c>
      <c r="G9" s="1097">
        <f t="shared" si="2"/>
        <v>0</v>
      </c>
      <c r="H9" s="1097">
        <v>1</v>
      </c>
      <c r="I9" s="1097" t="s">
        <v>784</v>
      </c>
      <c r="J9" s="1097" t="s">
        <v>783</v>
      </c>
      <c r="K9" s="1094" t="s">
        <v>773</v>
      </c>
      <c r="L9" s="1094" t="str">
        <f>'1. FilerInfo'!B29</f>
        <v xml:space="preserve">E-mail </v>
      </c>
      <c r="M9" s="1094">
        <f>'1. FilerInfo'!C29</f>
        <v>0</v>
      </c>
    </row>
    <row r="10" spans="1:18" x14ac:dyDescent="0.25">
      <c r="E10" s="1094" t="str">
        <f t="shared" si="0"/>
        <v>2019</v>
      </c>
      <c r="F10" s="1097">
        <f t="shared" si="1"/>
        <v>0</v>
      </c>
      <c r="G10" s="1097">
        <f t="shared" si="2"/>
        <v>0</v>
      </c>
      <c r="H10" s="1097">
        <v>1</v>
      </c>
      <c r="I10" s="1097" t="s">
        <v>784</v>
      </c>
      <c r="J10" s="1097" t="s">
        <v>783</v>
      </c>
      <c r="K10" s="1094" t="s">
        <v>774</v>
      </c>
      <c r="L10" s="1094" t="str">
        <f>'1. FilerInfo'!B30</f>
        <v>Phone #</v>
      </c>
      <c r="M10" s="1094">
        <f>'1. FilerInfo'!C30</f>
        <v>0</v>
      </c>
    </row>
    <row r="11" spans="1:18" x14ac:dyDescent="0.25">
      <c r="E11" s="1094" t="str">
        <f t="shared" si="0"/>
        <v>2019</v>
      </c>
      <c r="F11" s="1097">
        <f t="shared" si="1"/>
        <v>0</v>
      </c>
      <c r="G11" s="1097">
        <f t="shared" si="2"/>
        <v>0</v>
      </c>
      <c r="H11" s="1097">
        <v>1</v>
      </c>
      <c r="I11" s="1097" t="s">
        <v>784</v>
      </c>
      <c r="J11" s="1094" t="str">
        <f>'1. FilerInfo'!B32</f>
        <v>Additional or Back-up Contact Person</v>
      </c>
      <c r="K11" s="1094" t="s">
        <v>775</v>
      </c>
      <c r="L11" s="1094" t="str">
        <f>'1. FilerInfo'!B33</f>
        <v>Name</v>
      </c>
      <c r="M11" s="1094">
        <f>'1. FilerInfo'!C33</f>
        <v>0</v>
      </c>
    </row>
    <row r="12" spans="1:18" x14ac:dyDescent="0.25">
      <c r="E12" s="1094" t="str">
        <f t="shared" si="0"/>
        <v>2019</v>
      </c>
      <c r="F12" s="1097">
        <f t="shared" si="1"/>
        <v>0</v>
      </c>
      <c r="G12" s="1097">
        <f t="shared" si="2"/>
        <v>0</v>
      </c>
      <c r="H12" s="1097">
        <v>1</v>
      </c>
      <c r="I12" s="1097" t="s">
        <v>784</v>
      </c>
      <c r="J12" s="1094" t="str">
        <f>'1. FilerInfo'!B33</f>
        <v>Name</v>
      </c>
      <c r="K12" s="1094" t="s">
        <v>776</v>
      </c>
      <c r="L12" s="1094" t="str">
        <f>'1. FilerInfo'!B34</f>
        <v>Title</v>
      </c>
      <c r="M12" s="1094">
        <f>'1. FilerInfo'!C34</f>
        <v>0</v>
      </c>
    </row>
    <row r="13" spans="1:18" x14ac:dyDescent="0.25">
      <c r="E13" s="1094" t="str">
        <f t="shared" si="0"/>
        <v>2019</v>
      </c>
      <c r="F13" s="1097">
        <f t="shared" si="1"/>
        <v>0</v>
      </c>
      <c r="G13" s="1097">
        <f t="shared" si="2"/>
        <v>0</v>
      </c>
      <c r="H13" s="1097">
        <v>1</v>
      </c>
      <c r="I13" s="1097" t="s">
        <v>784</v>
      </c>
      <c r="J13" s="1094" t="str">
        <f>'1. FilerInfo'!B34</f>
        <v>Title</v>
      </c>
      <c r="K13" s="1094" t="s">
        <v>777</v>
      </c>
      <c r="L13" s="1094" t="str">
        <f>'1. FilerInfo'!B35</f>
        <v>Address</v>
      </c>
      <c r="M13" s="1094">
        <f>'1. FilerInfo'!C35</f>
        <v>0</v>
      </c>
    </row>
    <row r="14" spans="1:18" x14ac:dyDescent="0.25">
      <c r="E14" s="1094" t="str">
        <f t="shared" si="0"/>
        <v>2019</v>
      </c>
      <c r="F14" s="1097">
        <f t="shared" si="1"/>
        <v>0</v>
      </c>
      <c r="G14" s="1097">
        <f t="shared" si="2"/>
        <v>0</v>
      </c>
      <c r="H14" s="1097">
        <v>1</v>
      </c>
      <c r="I14" s="1097" t="s">
        <v>784</v>
      </c>
      <c r="J14" s="1094" t="str">
        <f>'1. FilerInfo'!B35</f>
        <v>Address</v>
      </c>
      <c r="K14" s="1094" t="s">
        <v>778</v>
      </c>
      <c r="L14" s="1094" t="str">
        <f>'1. FilerInfo'!B36</f>
        <v>City</v>
      </c>
      <c r="M14" s="1094">
        <f>'1. FilerInfo'!C36</f>
        <v>0</v>
      </c>
    </row>
    <row r="15" spans="1:18" x14ac:dyDescent="0.25">
      <c r="E15" s="1094" t="str">
        <f t="shared" si="0"/>
        <v>2019</v>
      </c>
      <c r="F15" s="1097">
        <f t="shared" si="1"/>
        <v>0</v>
      </c>
      <c r="G15" s="1097">
        <f t="shared" si="2"/>
        <v>0</v>
      </c>
      <c r="H15" s="1097">
        <v>1</v>
      </c>
      <c r="I15" s="1097" t="s">
        <v>784</v>
      </c>
      <c r="J15" s="1094" t="str">
        <f>'1. FilerInfo'!B36</f>
        <v>City</v>
      </c>
      <c r="K15" s="1094" t="s">
        <v>779</v>
      </c>
      <c r="L15" s="1094" t="str">
        <f>'1. FilerInfo'!B37</f>
        <v>State</v>
      </c>
      <c r="M15" s="1094">
        <f>'1. FilerInfo'!C37</f>
        <v>0</v>
      </c>
    </row>
    <row r="16" spans="1:18" x14ac:dyDescent="0.25">
      <c r="E16" s="1094" t="str">
        <f t="shared" si="0"/>
        <v>2019</v>
      </c>
      <c r="F16" s="1097">
        <f t="shared" si="1"/>
        <v>0</v>
      </c>
      <c r="G16" s="1097">
        <f t="shared" si="2"/>
        <v>0</v>
      </c>
      <c r="H16" s="1097">
        <v>1</v>
      </c>
      <c r="I16" s="1097" t="s">
        <v>784</v>
      </c>
      <c r="J16" s="1094" t="str">
        <f>'1. FilerInfo'!B37</f>
        <v>State</v>
      </c>
      <c r="K16" s="1094" t="s">
        <v>780</v>
      </c>
      <c r="L16" s="1094" t="str">
        <f>'1. FilerInfo'!B38</f>
        <v>Zipcode</v>
      </c>
      <c r="M16" s="1094">
        <f>'1. FilerInfo'!C38</f>
        <v>0</v>
      </c>
    </row>
    <row r="17" spans="5:15" x14ac:dyDescent="0.25">
      <c r="E17" s="1094" t="str">
        <f t="shared" si="0"/>
        <v>2019</v>
      </c>
      <c r="F17" s="1097">
        <f t="shared" si="1"/>
        <v>0</v>
      </c>
      <c r="G17" s="1097">
        <f t="shared" si="2"/>
        <v>0</v>
      </c>
      <c r="H17" s="1097">
        <v>1</v>
      </c>
      <c r="I17" s="1097" t="s">
        <v>784</v>
      </c>
      <c r="J17" s="1094" t="str">
        <f>'1. FilerInfo'!B38</f>
        <v>Zipcode</v>
      </c>
      <c r="K17" s="1094" t="s">
        <v>781</v>
      </c>
      <c r="L17" s="1094" t="str">
        <f>'1. FilerInfo'!B39</f>
        <v xml:space="preserve">E-mail </v>
      </c>
      <c r="M17" s="1094">
        <f>'1. FilerInfo'!C39</f>
        <v>0</v>
      </c>
    </row>
    <row r="18" spans="5:15" x14ac:dyDescent="0.25">
      <c r="E18" s="1094" t="str">
        <f t="shared" si="0"/>
        <v>2019</v>
      </c>
      <c r="F18" s="1097">
        <f t="shared" si="1"/>
        <v>0</v>
      </c>
      <c r="G18" s="1097">
        <f t="shared" si="2"/>
        <v>0</v>
      </c>
      <c r="H18" s="1097">
        <v>1</v>
      </c>
      <c r="I18" s="1097" t="s">
        <v>784</v>
      </c>
      <c r="J18" s="1094" t="str">
        <f>'1. FilerInfo'!B39</f>
        <v xml:space="preserve">E-mail </v>
      </c>
      <c r="K18" s="1094" t="s">
        <v>782</v>
      </c>
      <c r="L18" s="1094" t="str">
        <f>'1. FilerInfo'!B40</f>
        <v>Phone #</v>
      </c>
      <c r="M18" s="1094">
        <f>'1. FilerInfo'!C40</f>
        <v>0</v>
      </c>
    </row>
    <row r="19" spans="5:15" x14ac:dyDescent="0.25">
      <c r="E19" s="1094" t="str">
        <f t="shared" si="0"/>
        <v>2019</v>
      </c>
      <c r="F19" s="1097">
        <f t="shared" si="1"/>
        <v>0</v>
      </c>
      <c r="G19" s="1097">
        <f t="shared" si="2"/>
        <v>0</v>
      </c>
      <c r="H19" s="121">
        <v>16</v>
      </c>
      <c r="I19" s="121" t="s">
        <v>802</v>
      </c>
      <c r="J19" s="121" t="s">
        <v>816</v>
      </c>
      <c r="K19" s="121" t="s">
        <v>818</v>
      </c>
      <c r="L19" s="1097" t="s">
        <v>123</v>
      </c>
      <c r="M19" s="1094">
        <f>'N. ACP Notif-Rcpt'!D13</f>
        <v>0</v>
      </c>
    </row>
    <row r="20" spans="5:15" x14ac:dyDescent="0.25">
      <c r="E20" s="1094" t="str">
        <f t="shared" si="0"/>
        <v>2019</v>
      </c>
      <c r="F20" s="1097">
        <f t="shared" si="1"/>
        <v>0</v>
      </c>
      <c r="G20" s="1097">
        <f t="shared" si="2"/>
        <v>0</v>
      </c>
      <c r="H20" s="121">
        <v>16</v>
      </c>
      <c r="I20" s="121" t="s">
        <v>802</v>
      </c>
      <c r="J20" s="121" t="s">
        <v>816</v>
      </c>
      <c r="K20" s="121" t="s">
        <v>819</v>
      </c>
      <c r="L20" s="1097" t="s">
        <v>44</v>
      </c>
      <c r="M20" s="1094">
        <f>'N. ACP Notif-Rcpt'!D14</f>
        <v>0</v>
      </c>
    </row>
    <row r="21" spans="5:15" x14ac:dyDescent="0.25">
      <c r="E21" s="1094" t="str">
        <f t="shared" si="0"/>
        <v>2019</v>
      </c>
      <c r="F21" s="1097">
        <f t="shared" si="1"/>
        <v>0</v>
      </c>
      <c r="G21" s="1097">
        <f t="shared" si="2"/>
        <v>0</v>
      </c>
      <c r="H21" s="121">
        <v>16</v>
      </c>
      <c r="I21" s="121" t="s">
        <v>802</v>
      </c>
      <c r="J21" s="121" t="s">
        <v>816</v>
      </c>
      <c r="K21" s="121" t="s">
        <v>820</v>
      </c>
      <c r="L21" s="1097" t="s">
        <v>43</v>
      </c>
      <c r="M21" s="1094">
        <f>'N. ACP Notif-Rcpt'!D15</f>
        <v>0</v>
      </c>
    </row>
    <row r="22" spans="5:15" x14ac:dyDescent="0.25">
      <c r="E22" s="1094" t="str">
        <f t="shared" si="0"/>
        <v>2019</v>
      </c>
      <c r="F22" s="1097">
        <f t="shared" si="1"/>
        <v>0</v>
      </c>
      <c r="G22" s="1097">
        <f t="shared" si="2"/>
        <v>0</v>
      </c>
      <c r="H22" s="121">
        <v>16</v>
      </c>
      <c r="I22" s="121" t="s">
        <v>802</v>
      </c>
      <c r="J22" s="121" t="s">
        <v>816</v>
      </c>
      <c r="K22" s="121" t="s">
        <v>821</v>
      </c>
      <c r="L22" s="1097" t="s">
        <v>42</v>
      </c>
      <c r="M22" s="1094">
        <f>'N. ACP Notif-Rcpt'!D16</f>
        <v>0</v>
      </c>
      <c r="O22" s="1097"/>
    </row>
  </sheetData>
  <pageMargins left="0.7" right="0.7" top="0.75" bottom="0.75" header="0.3" footer="0.3"/>
  <ignoredErrors>
    <ignoredError sqref="K2 E2"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2B194-B3C1-48BE-8640-12848FF12173}">
  <sheetPr codeName="Sheet19">
    <tabColor theme="0"/>
    <pageSetUpPr fitToPage="1"/>
  </sheetPr>
  <dimension ref="A1:I49"/>
  <sheetViews>
    <sheetView showWhiteSpace="0" view="pageLayout" topLeftCell="A14" zoomScaleNormal="90" workbookViewId="0">
      <selection activeCell="L27" sqref="L27"/>
    </sheetView>
  </sheetViews>
  <sheetFormatPr defaultColWidth="8.88671875" defaultRowHeight="13.2" x14ac:dyDescent="0.25"/>
  <cols>
    <col min="1" max="1" width="4.44140625" style="121" customWidth="1"/>
    <col min="2" max="2" width="14.88671875" style="121" customWidth="1"/>
    <col min="3" max="3" width="13" style="121" customWidth="1"/>
    <col min="4" max="4" width="24.88671875" style="121" customWidth="1"/>
    <col min="5" max="5" width="20.109375" style="121" customWidth="1"/>
    <col min="6" max="6" width="23.6640625" style="121" customWidth="1"/>
    <col min="7" max="7" width="11.109375" style="121" customWidth="1"/>
    <col min="8" max="8" width="14.6640625" style="121" customWidth="1"/>
    <col min="9" max="9" width="4.44140625" style="121" customWidth="1"/>
    <col min="10" max="16384" width="8.88671875" style="121"/>
  </cols>
  <sheetData>
    <row r="1" spans="1:9" s="712" customFormat="1" ht="15.6" x14ac:dyDescent="0.25">
      <c r="A1" s="710"/>
      <c r="B1" s="1415" t="s">
        <v>129</v>
      </c>
      <c r="C1" s="1415"/>
      <c r="D1" s="1415"/>
      <c r="E1" s="1415"/>
      <c r="F1" s="1415"/>
      <c r="G1" s="1415"/>
      <c r="H1" s="1415"/>
      <c r="I1" s="710"/>
    </row>
    <row r="2" spans="1:9" s="712" customFormat="1" ht="13.8" x14ac:dyDescent="0.25">
      <c r="A2" s="710"/>
      <c r="B2" s="1402" t="s">
        <v>130</v>
      </c>
      <c r="C2" s="1402"/>
      <c r="D2" s="1402"/>
      <c r="E2" s="1402"/>
      <c r="F2" s="1402"/>
      <c r="G2" s="1402"/>
      <c r="H2" s="1402"/>
      <c r="I2" s="710"/>
    </row>
    <row r="3" spans="1:9" s="712" customFormat="1" ht="15.6" x14ac:dyDescent="0.25">
      <c r="A3" s="710"/>
      <c r="B3" s="1416" t="s">
        <v>306</v>
      </c>
      <c r="C3" s="1416"/>
      <c r="D3" s="1416"/>
      <c r="E3" s="1416"/>
      <c r="F3" s="1416"/>
      <c r="G3" s="1416"/>
      <c r="H3" s="1416"/>
      <c r="I3" s="710"/>
    </row>
    <row r="4" spans="1:9" s="710" customFormat="1" ht="9.75" customHeight="1" x14ac:dyDescent="0.25">
      <c r="B4" s="743"/>
      <c r="C4" s="715"/>
    </row>
    <row r="5" spans="1:9" s="712" customFormat="1" ht="16.5" customHeight="1" x14ac:dyDescent="0.25">
      <c r="A5" s="710"/>
      <c r="B5" s="1417" t="s">
        <v>277</v>
      </c>
      <c r="C5" s="1417"/>
      <c r="D5" s="1417"/>
      <c r="E5" s="1417"/>
      <c r="F5" s="1417"/>
      <c r="G5" s="1417"/>
      <c r="H5" s="1417"/>
      <c r="I5" s="710"/>
    </row>
    <row r="6" spans="1:9" s="712" customFormat="1" ht="15.75" customHeight="1" x14ac:dyDescent="0.25">
      <c r="A6" s="710"/>
      <c r="B6" s="1437" t="s">
        <v>278</v>
      </c>
      <c r="C6" s="1437"/>
      <c r="D6" s="1437"/>
      <c r="E6" s="1437"/>
      <c r="F6" s="1437"/>
      <c r="G6" s="1437"/>
      <c r="H6" s="1437"/>
      <c r="I6" s="710"/>
    </row>
    <row r="7" spans="1:9" s="712" customFormat="1" ht="25.2" customHeight="1" x14ac:dyDescent="0.25">
      <c r="A7" s="710"/>
      <c r="B7" s="1437"/>
      <c r="C7" s="1437"/>
      <c r="D7" s="1437"/>
      <c r="E7" s="1437"/>
      <c r="F7" s="1437"/>
      <c r="G7" s="1437"/>
      <c r="H7" s="1437"/>
      <c r="I7" s="710"/>
    </row>
    <row r="8" spans="1:9" s="712" customFormat="1" ht="17.399999999999999" customHeight="1" x14ac:dyDescent="0.25">
      <c r="A8" s="710"/>
      <c r="B8" s="710"/>
      <c r="C8" s="1440" t="s">
        <v>617</v>
      </c>
      <c r="D8" s="1440"/>
      <c r="E8" s="1440"/>
      <c r="F8" s="1440"/>
      <c r="G8" s="1440"/>
      <c r="H8" s="744"/>
      <c r="I8" s="710"/>
    </row>
    <row r="9" spans="1:9" s="712" customFormat="1" ht="16.8" x14ac:dyDescent="0.25">
      <c r="A9" s="710"/>
      <c r="B9" s="1438" t="s">
        <v>118</v>
      </c>
      <c r="C9" s="1438"/>
      <c r="D9" s="1438"/>
      <c r="E9" s="1438"/>
      <c r="F9" s="1438"/>
      <c r="G9" s="1438"/>
      <c r="H9" s="1438"/>
      <c r="I9" s="710"/>
    </row>
    <row r="10" spans="1:9" s="712" customFormat="1" ht="20.25" customHeight="1" x14ac:dyDescent="0.25">
      <c r="A10" s="710"/>
      <c r="B10" s="1402" t="s">
        <v>287</v>
      </c>
      <c r="C10" s="1402"/>
      <c r="D10" s="1402"/>
      <c r="E10" s="1402"/>
      <c r="F10" s="1402"/>
      <c r="G10" s="1402"/>
      <c r="H10" s="1402"/>
      <c r="I10" s="710"/>
    </row>
    <row r="11" spans="1:9" s="712" customFormat="1" ht="20.25" customHeight="1" x14ac:dyDescent="0.25">
      <c r="A11" s="710"/>
      <c r="B11" s="1439" t="s">
        <v>307</v>
      </c>
      <c r="C11" s="1439"/>
      <c r="D11" s="1439"/>
      <c r="E11" s="1439"/>
      <c r="F11" s="1439"/>
      <c r="G11" s="1439"/>
      <c r="H11" s="1439"/>
      <c r="I11" s="710"/>
    </row>
    <row r="12" spans="1:9" s="712" customFormat="1" ht="12" customHeight="1" thickBot="1" x14ac:dyDescent="0.3">
      <c r="A12" s="710"/>
      <c r="B12" s="714"/>
      <c r="C12" s="715"/>
      <c r="D12" s="710"/>
      <c r="E12" s="710"/>
      <c r="F12" s="710"/>
      <c r="G12" s="710"/>
      <c r="H12" s="710"/>
      <c r="I12" s="710"/>
    </row>
    <row r="13" spans="1:9" s="712" customFormat="1" ht="17.399999999999999" thickBot="1" x14ac:dyDescent="0.3">
      <c r="A13" s="710"/>
      <c r="B13" s="710"/>
      <c r="C13" s="1403" t="s">
        <v>280</v>
      </c>
      <c r="D13" s="1404"/>
      <c r="E13" s="1404"/>
      <c r="F13" s="1404"/>
      <c r="G13" s="1405"/>
      <c r="H13" s="711"/>
    </row>
    <row r="14" spans="1:9" s="710" customFormat="1" ht="7.5" customHeight="1" x14ac:dyDescent="0.25"/>
    <row r="15" spans="1:9" s="712" customFormat="1" ht="7.5" customHeight="1" thickBot="1" x14ac:dyDescent="0.3">
      <c r="A15" s="710"/>
      <c r="B15" s="547"/>
      <c r="C15" s="714"/>
      <c r="D15" s="715"/>
      <c r="E15" s="710"/>
      <c r="F15" s="710"/>
      <c r="G15" s="710"/>
      <c r="H15" s="710"/>
      <c r="I15" s="710"/>
    </row>
    <row r="16" spans="1:9" s="712" customFormat="1" ht="28.5" customHeight="1" thickBot="1" x14ac:dyDescent="0.3">
      <c r="A16" s="710"/>
      <c r="B16" s="547"/>
      <c r="C16" s="1311">
        <f>'1. FilerInfo'!C17</f>
        <v>0</v>
      </c>
      <c r="D16" s="1312"/>
      <c r="E16" s="1312"/>
      <c r="F16" s="1312"/>
      <c r="G16" s="1312"/>
      <c r="H16" s="1313"/>
      <c r="I16" s="710"/>
    </row>
    <row r="17" spans="1:9" ht="21.75" customHeight="1" x14ac:dyDescent="0.25">
      <c r="A17" s="710"/>
      <c r="B17" s="547"/>
      <c r="C17" s="714"/>
      <c r="D17" s="715"/>
      <c r="E17" s="710"/>
      <c r="F17" s="710"/>
      <c r="G17" s="710"/>
      <c r="H17" s="710"/>
      <c r="I17" s="122"/>
    </row>
    <row r="18" spans="1:9" ht="18" customHeight="1" x14ac:dyDescent="0.25">
      <c r="A18" s="731"/>
      <c r="B18" s="1436" t="s">
        <v>110</v>
      </c>
      <c r="C18" s="1436"/>
      <c r="D18" s="1419">
        <f>'1. FilerInfo'!C43</f>
        <v>0</v>
      </c>
      <c r="E18" s="1420"/>
      <c r="F18" s="1420"/>
      <c r="G18" s="122" t="s">
        <v>108</v>
      </c>
      <c r="H18" s="122"/>
      <c r="I18" s="122"/>
    </row>
    <row r="19" spans="1:9" ht="34.5" customHeight="1" x14ac:dyDescent="0.25">
      <c r="A19" s="731"/>
      <c r="B19" s="1398" t="s">
        <v>608</v>
      </c>
      <c r="C19" s="1398"/>
      <c r="D19" s="1398"/>
      <c r="E19" s="1398"/>
      <c r="F19" s="1398"/>
      <c r="G19" s="1398"/>
      <c r="H19" s="1398"/>
      <c r="I19" s="122"/>
    </row>
    <row r="20" spans="1:9" ht="20.25" customHeight="1" x14ac:dyDescent="0.25">
      <c r="A20" s="122"/>
      <c r="B20" s="1419">
        <f>'1. FilerInfo'!C17</f>
        <v>0</v>
      </c>
      <c r="C20" s="1420"/>
      <c r="D20" s="1420"/>
      <c r="E20" s="1420"/>
      <c r="F20" s="733" t="s">
        <v>109</v>
      </c>
      <c r="G20" s="740"/>
      <c r="H20" s="740"/>
      <c r="I20" s="122"/>
    </row>
    <row r="21" spans="1:9" ht="23.25" customHeight="1" x14ac:dyDescent="0.3">
      <c r="A21" s="731"/>
      <c r="B21" s="730" t="s">
        <v>618</v>
      </c>
      <c r="C21" s="745"/>
      <c r="D21" s="746"/>
      <c r="E21" s="747"/>
      <c r="F21" s="736"/>
      <c r="G21" s="736"/>
      <c r="H21" s="736"/>
      <c r="I21" s="122"/>
    </row>
    <row r="22" spans="1:9" ht="15.75" customHeight="1" x14ac:dyDescent="0.25">
      <c r="A22" s="736"/>
      <c r="B22" s="1421" t="s">
        <v>16</v>
      </c>
      <c r="C22" s="1422"/>
      <c r="D22" s="1422"/>
      <c r="E22" s="1422"/>
      <c r="F22" s="1422"/>
      <c r="G22" s="1422"/>
      <c r="H22" s="1423"/>
      <c r="I22" s="122"/>
    </row>
    <row r="23" spans="1:9" ht="132" customHeight="1" x14ac:dyDescent="0.25">
      <c r="A23" s="731"/>
      <c r="B23" s="1424"/>
      <c r="C23" s="1425"/>
      <c r="D23" s="1425"/>
      <c r="E23" s="1425"/>
      <c r="F23" s="1425"/>
      <c r="G23" s="1425"/>
      <c r="H23" s="1426"/>
      <c r="I23" s="122"/>
    </row>
    <row r="24" spans="1:9" ht="6" customHeight="1" x14ac:dyDescent="0.25">
      <c r="A24" s="731"/>
      <c r="B24" s="1397"/>
      <c r="C24" s="1397"/>
      <c r="D24" s="1397"/>
      <c r="E24" s="1397"/>
      <c r="F24" s="728"/>
      <c r="G24" s="728"/>
      <c r="H24" s="728"/>
      <c r="I24" s="122"/>
    </row>
    <row r="25" spans="1:9" ht="25.5" customHeight="1" thickBot="1" x14ac:dyDescent="0.3">
      <c r="A25" s="731"/>
      <c r="B25" s="1427"/>
      <c r="C25" s="1427"/>
      <c r="D25" s="1427"/>
      <c r="E25" s="1427"/>
      <c r="F25" s="728"/>
      <c r="G25" s="728"/>
      <c r="H25" s="728"/>
      <c r="I25" s="122"/>
    </row>
    <row r="26" spans="1:9" ht="17.25" customHeight="1" x14ac:dyDescent="0.25">
      <c r="A26" s="731"/>
      <c r="B26" s="748" t="s">
        <v>619</v>
      </c>
      <c r="C26" s="748"/>
      <c r="D26" s="733"/>
      <c r="E26" s="733"/>
      <c r="F26" s="728"/>
      <c r="G26" s="728"/>
      <c r="H26" s="728"/>
      <c r="I26" s="122"/>
    </row>
    <row r="27" spans="1:9" ht="22.5" customHeight="1" x14ac:dyDescent="0.25">
      <c r="A27" s="731"/>
      <c r="B27" s="1428"/>
      <c r="C27" s="1428"/>
      <c r="D27" s="1429"/>
      <c r="E27" s="1430"/>
      <c r="F27" s="1431"/>
      <c r="G27" s="1431"/>
      <c r="H27" s="1432"/>
      <c r="I27" s="122"/>
    </row>
    <row r="28" spans="1:9" ht="21" customHeight="1" x14ac:dyDescent="0.25">
      <c r="A28" s="731"/>
      <c r="B28" s="749" t="s">
        <v>620</v>
      </c>
      <c r="C28" s="749"/>
      <c r="D28" s="749"/>
      <c r="E28" s="750" t="s">
        <v>621</v>
      </c>
      <c r="F28" s="749"/>
      <c r="G28" s="749"/>
      <c r="H28" s="731"/>
      <c r="I28" s="122"/>
    </row>
    <row r="29" spans="1:9" ht="16.2" thickBot="1" x14ac:dyDescent="0.35">
      <c r="A29" s="751"/>
      <c r="B29" s="752"/>
      <c r="C29" s="752"/>
      <c r="D29" s="752"/>
      <c r="E29" s="752"/>
      <c r="F29" s="752"/>
      <c r="G29" s="752"/>
      <c r="H29" s="752"/>
      <c r="I29" s="752"/>
    </row>
    <row r="30" spans="1:9" ht="13.8" thickTop="1" x14ac:dyDescent="0.25">
      <c r="A30" s="742"/>
      <c r="B30" s="742"/>
      <c r="C30" s="742"/>
      <c r="D30" s="742"/>
      <c r="E30" s="742"/>
      <c r="F30" s="742"/>
      <c r="G30" s="742"/>
      <c r="H30" s="742"/>
      <c r="I30" s="742"/>
    </row>
    <row r="31" spans="1:9" ht="15.6" x14ac:dyDescent="0.3">
      <c r="A31" s="753" t="s">
        <v>106</v>
      </c>
      <c r="B31" s="742"/>
      <c r="C31" s="742"/>
      <c r="D31" s="742"/>
      <c r="E31" s="742"/>
      <c r="F31" s="742"/>
      <c r="G31" s="742"/>
      <c r="H31" s="742"/>
      <c r="I31" s="742"/>
    </row>
    <row r="32" spans="1:9" ht="15.6" x14ac:dyDescent="0.3">
      <c r="A32" s="753"/>
      <c r="B32" s="742"/>
      <c r="C32" s="742"/>
      <c r="D32" s="742"/>
      <c r="E32" s="742"/>
      <c r="F32" s="742"/>
      <c r="G32" s="742"/>
      <c r="H32" s="742"/>
      <c r="I32" s="742"/>
    </row>
    <row r="33" spans="1:9" s="755" customFormat="1" ht="20.25" customHeight="1" x14ac:dyDescent="0.3">
      <c r="A33" s="1433" t="s">
        <v>46</v>
      </c>
      <c r="B33" s="1433"/>
      <c r="C33" s="1433"/>
      <c r="D33" s="1433"/>
      <c r="E33" s="1433"/>
      <c r="F33" s="1433"/>
      <c r="G33" s="1433"/>
      <c r="H33" s="1433"/>
      <c r="I33" s="1433"/>
    </row>
    <row r="34" spans="1:9" s="755" customFormat="1" ht="23.25" customHeight="1" x14ac:dyDescent="0.3">
      <c r="A34" s="1434"/>
      <c r="B34" s="1434"/>
      <c r="C34" s="1434"/>
      <c r="D34" s="1434"/>
      <c r="E34" s="1433" t="s">
        <v>81</v>
      </c>
      <c r="F34" s="1433"/>
      <c r="G34" s="1433"/>
      <c r="H34" s="1433"/>
      <c r="I34" s="1433"/>
    </row>
    <row r="35" spans="1:9" s="755" customFormat="1" ht="22.5" customHeight="1" x14ac:dyDescent="0.3">
      <c r="A35" s="1433" t="s">
        <v>607</v>
      </c>
      <c r="B35" s="1433"/>
      <c r="C35" s="1433"/>
      <c r="D35" s="1433"/>
      <c r="E35" s="1433"/>
      <c r="F35" s="1433"/>
      <c r="G35" s="1433"/>
      <c r="H35" s="738"/>
      <c r="I35" s="738"/>
    </row>
    <row r="36" spans="1:9" s="755" customFormat="1" ht="15.6" x14ac:dyDescent="0.3">
      <c r="A36" s="738"/>
      <c r="B36" s="738"/>
      <c r="C36" s="738"/>
      <c r="D36" s="738"/>
      <c r="E36" s="738"/>
      <c r="F36" s="738"/>
      <c r="G36" s="738"/>
      <c r="H36" s="738"/>
      <c r="I36" s="738"/>
    </row>
    <row r="37" spans="1:9" s="755" customFormat="1" ht="15.6" x14ac:dyDescent="0.3">
      <c r="A37" s="1435"/>
      <c r="B37" s="1435"/>
      <c r="C37" s="1435"/>
      <c r="D37" s="1435"/>
      <c r="E37" s="738"/>
      <c r="F37" s="756"/>
      <c r="G37" s="738"/>
      <c r="H37" s="738"/>
      <c r="I37" s="738"/>
    </row>
    <row r="38" spans="1:9" s="755" customFormat="1" ht="15.6" x14ac:dyDescent="0.3">
      <c r="A38" s="738" t="s">
        <v>104</v>
      </c>
      <c r="B38" s="738"/>
      <c r="C38" s="738"/>
      <c r="D38" s="738"/>
      <c r="E38" s="738"/>
      <c r="F38" s="738" t="s">
        <v>105</v>
      </c>
      <c r="G38" s="738"/>
      <c r="H38" s="738"/>
      <c r="I38" s="738"/>
    </row>
    <row r="39" spans="1:9" s="755" customFormat="1" ht="15.6" x14ac:dyDescent="0.3">
      <c r="A39" s="738"/>
      <c r="B39" s="738"/>
      <c r="C39" s="738"/>
      <c r="D39" s="738"/>
      <c r="E39" s="738"/>
      <c r="F39" s="738"/>
      <c r="G39" s="738"/>
      <c r="H39" s="738"/>
      <c r="I39" s="738"/>
    </row>
    <row r="40" spans="1:9" s="755" customFormat="1" ht="15.6" x14ac:dyDescent="0.3">
      <c r="A40" s="738"/>
      <c r="B40" s="738"/>
      <c r="C40" s="738"/>
      <c r="D40" s="738"/>
      <c r="E40" s="738"/>
      <c r="F40" s="738"/>
      <c r="G40" s="738"/>
      <c r="H40" s="738"/>
      <c r="I40" s="738"/>
    </row>
    <row r="41" spans="1:9" s="755" customFormat="1" ht="15.6" x14ac:dyDescent="0.3">
      <c r="A41" s="738"/>
      <c r="B41" s="738"/>
      <c r="C41" s="738"/>
      <c r="D41" s="738"/>
      <c r="E41" s="738"/>
      <c r="F41" s="738"/>
      <c r="G41" s="738"/>
      <c r="H41" s="738"/>
      <c r="I41" s="738"/>
    </row>
    <row r="42" spans="1:9" s="755" customFormat="1" ht="15.6" x14ac:dyDescent="0.3">
      <c r="A42" s="754" t="s">
        <v>75</v>
      </c>
      <c r="B42" s="754"/>
      <c r="C42" s="754"/>
      <c r="D42" s="757" t="s">
        <v>109</v>
      </c>
      <c r="E42" s="738"/>
      <c r="F42" s="1418" t="s">
        <v>107</v>
      </c>
      <c r="G42" s="1418"/>
      <c r="H42" s="738"/>
      <c r="I42" s="738"/>
    </row>
    <row r="43" spans="1:9" ht="1.5" customHeight="1" x14ac:dyDescent="0.25">
      <c r="A43" s="122"/>
      <c r="B43" s="122"/>
      <c r="C43" s="122"/>
      <c r="D43" s="122"/>
      <c r="E43" s="122"/>
      <c r="F43" s="122"/>
      <c r="G43" s="122"/>
      <c r="H43" s="122"/>
      <c r="I43" s="122"/>
    </row>
    <row r="44" spans="1:9" x14ac:dyDescent="0.25">
      <c r="A44" s="122"/>
      <c r="B44" s="122"/>
      <c r="C44" s="122"/>
      <c r="D44" s="122"/>
      <c r="E44" s="122"/>
      <c r="F44" s="122"/>
      <c r="G44" s="122"/>
      <c r="H44" s="122"/>
      <c r="I44" s="122"/>
    </row>
    <row r="45" spans="1:9" x14ac:dyDescent="0.25">
      <c r="A45" s="122"/>
      <c r="B45" s="122"/>
      <c r="C45" s="122"/>
      <c r="D45" s="122"/>
      <c r="E45" s="122"/>
      <c r="F45" s="122"/>
      <c r="G45" s="122"/>
      <c r="H45" s="122"/>
      <c r="I45" s="122"/>
    </row>
    <row r="46" spans="1:9" x14ac:dyDescent="0.25">
      <c r="A46" s="122"/>
      <c r="B46" s="122"/>
      <c r="C46" s="122"/>
      <c r="D46" s="122"/>
      <c r="E46" s="122"/>
      <c r="F46" s="122"/>
      <c r="G46" s="122"/>
      <c r="H46" s="122"/>
      <c r="I46" s="122"/>
    </row>
    <row r="47" spans="1:9" x14ac:dyDescent="0.25">
      <c r="A47" s="122"/>
      <c r="B47" s="122"/>
      <c r="C47" s="122"/>
      <c r="D47" s="122"/>
      <c r="E47" s="122"/>
      <c r="F47" s="122"/>
      <c r="G47" s="122"/>
      <c r="H47" s="122"/>
      <c r="I47" s="122"/>
    </row>
    <row r="48" spans="1:9" x14ac:dyDescent="0.25">
      <c r="A48" s="122"/>
      <c r="B48" s="122"/>
      <c r="C48" s="122"/>
      <c r="D48" s="122"/>
      <c r="E48" s="122"/>
      <c r="F48" s="122"/>
      <c r="G48" s="122"/>
      <c r="H48" s="122"/>
      <c r="I48" s="122"/>
    </row>
    <row r="49" spans="1:9" x14ac:dyDescent="0.25">
      <c r="A49" s="122"/>
      <c r="B49" s="122"/>
      <c r="C49" s="122"/>
      <c r="D49" s="122"/>
      <c r="E49" s="122"/>
      <c r="F49" s="122"/>
      <c r="G49" s="122"/>
      <c r="H49" s="122"/>
      <c r="I49" s="122"/>
    </row>
  </sheetData>
  <protectedRanges>
    <protectedRange sqref="E27:H27" name="Range1"/>
  </protectedRanges>
  <mergeCells count="27">
    <mergeCell ref="B18:C18"/>
    <mergeCell ref="D18:F18"/>
    <mergeCell ref="B1:H1"/>
    <mergeCell ref="B2:H2"/>
    <mergeCell ref="B3:H3"/>
    <mergeCell ref="B5:H5"/>
    <mergeCell ref="B6:H6"/>
    <mergeCell ref="B9:H9"/>
    <mergeCell ref="B10:H10"/>
    <mergeCell ref="B11:H11"/>
    <mergeCell ref="C13:G13"/>
    <mergeCell ref="C8:G8"/>
    <mergeCell ref="C16:H16"/>
    <mergeCell ref="B7:H7"/>
    <mergeCell ref="F42:G42"/>
    <mergeCell ref="B19:H19"/>
    <mergeCell ref="B20:E20"/>
    <mergeCell ref="B22:H23"/>
    <mergeCell ref="B24:E24"/>
    <mergeCell ref="B25:E25"/>
    <mergeCell ref="B27:D27"/>
    <mergeCell ref="E27:H27"/>
    <mergeCell ref="A33:I33"/>
    <mergeCell ref="A34:D34"/>
    <mergeCell ref="E34:I34"/>
    <mergeCell ref="A35:G35"/>
    <mergeCell ref="A37:D37"/>
  </mergeCells>
  <printOptions horizontalCentered="1"/>
  <pageMargins left="0.25" right="0.25" top="0.75" bottom="0.75" header="0.3" footer="0.3"/>
  <pageSetup scale="78" orientation="portrait" r:id="rId1"/>
  <colBreaks count="1" manualBreakCount="1">
    <brk id="9"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FF0000"/>
    <pageSetUpPr fitToPage="1"/>
  </sheetPr>
  <dimension ref="A1:O268"/>
  <sheetViews>
    <sheetView showWhiteSpace="0" topLeftCell="A26" workbookViewId="0">
      <selection activeCell="D31" sqref="D31"/>
    </sheetView>
  </sheetViews>
  <sheetFormatPr defaultColWidth="10.6640625" defaultRowHeight="15.6" x14ac:dyDescent="0.3"/>
  <cols>
    <col min="1" max="1" width="1.6640625" style="509" customWidth="1"/>
    <col min="2" max="2" width="16.6640625" style="508" customWidth="1"/>
    <col min="3" max="3" width="30.109375" style="507" customWidth="1"/>
    <col min="4" max="4" width="16.44140625" style="507" customWidth="1"/>
    <col min="5" max="5" width="13.6640625" style="507" customWidth="1"/>
    <col min="6" max="6" width="28.33203125" style="507" customWidth="1"/>
    <col min="7" max="7" width="16.6640625" style="507" customWidth="1"/>
    <col min="8" max="8" width="1.6640625" style="507" customWidth="1"/>
    <col min="9" max="16384" width="10.6640625" style="507"/>
  </cols>
  <sheetData>
    <row r="1" spans="1:15" s="547" customFormat="1" ht="18.75" customHeight="1" x14ac:dyDescent="0.25">
      <c r="B1" s="1234" t="str">
        <f>'2. Prelim'!B1:F1</f>
        <v>RPS/APS/CES/CPS 2019 Annual Compliance Workbook</v>
      </c>
      <c r="C1" s="1234"/>
      <c r="D1" s="1234"/>
      <c r="E1" s="1234"/>
      <c r="F1" s="1234"/>
      <c r="G1" s="1234"/>
      <c r="H1" s="269"/>
      <c r="I1" s="269"/>
      <c r="J1" s="269"/>
      <c r="K1" s="269"/>
      <c r="L1" s="269"/>
      <c r="M1" s="269"/>
      <c r="N1" s="269"/>
      <c r="O1" s="269"/>
    </row>
    <row r="2" spans="1:15" s="547" customFormat="1" ht="8.25" customHeight="1" thickBot="1" x14ac:dyDescent="0.35">
      <c r="A2" s="508"/>
      <c r="B2" s="507"/>
      <c r="C2" s="507"/>
      <c r="D2" s="507"/>
      <c r="E2" s="521"/>
      <c r="F2" s="507"/>
      <c r="G2" s="507"/>
      <c r="H2" s="507"/>
    </row>
    <row r="3" spans="1:15" s="553" customFormat="1" ht="27.75" customHeight="1" thickBot="1" x14ac:dyDescent="0.3">
      <c r="A3" s="1403" t="s">
        <v>290</v>
      </c>
      <c r="B3" s="1404"/>
      <c r="C3" s="1404"/>
      <c r="D3" s="1404"/>
      <c r="E3" s="1404"/>
      <c r="F3" s="1404"/>
      <c r="G3" s="1405"/>
      <c r="H3" s="555"/>
      <c r="I3" s="554"/>
      <c r="J3" s="554"/>
      <c r="K3" s="554"/>
      <c r="L3" s="554"/>
      <c r="M3" s="554"/>
      <c r="N3" s="554"/>
    </row>
    <row r="4" spans="1:15" ht="24" customHeight="1" x14ac:dyDescent="0.3">
      <c r="B4" s="1444" t="s">
        <v>401</v>
      </c>
      <c r="C4" s="1444"/>
      <c r="D4" s="1444"/>
      <c r="E4" s="1444"/>
      <c r="F4" s="1444"/>
      <c r="G4" s="1444"/>
      <c r="H4" s="539"/>
    </row>
    <row r="5" spans="1:15" ht="12.75" customHeight="1" x14ac:dyDescent="0.3">
      <c r="B5" s="1470" t="s">
        <v>193</v>
      </c>
      <c r="C5" s="1470"/>
      <c r="D5" s="1470"/>
      <c r="E5" s="1470"/>
      <c r="F5" s="1470"/>
      <c r="G5" s="1470"/>
      <c r="H5" s="539"/>
    </row>
    <row r="6" spans="1:15" ht="42.75" customHeight="1" x14ac:dyDescent="0.3">
      <c r="B6" s="552"/>
      <c r="C6" s="552"/>
      <c r="D6" s="552"/>
      <c r="E6" s="552"/>
      <c r="F6" s="552"/>
      <c r="G6" s="552"/>
      <c r="H6" s="539"/>
    </row>
    <row r="7" spans="1:15" ht="30.75" customHeight="1" x14ac:dyDescent="0.3">
      <c r="B7" s="552"/>
      <c r="C7" s="552"/>
      <c r="D7" s="552"/>
      <c r="E7" s="552"/>
      <c r="F7" s="552"/>
      <c r="G7" s="552"/>
      <c r="H7" s="539"/>
    </row>
    <row r="8" spans="1:15" ht="42.75" customHeight="1" x14ac:dyDescent="0.3">
      <c r="B8" s="552"/>
      <c r="C8" s="552"/>
      <c r="D8" s="552"/>
      <c r="E8" s="552"/>
      <c r="F8" s="552"/>
      <c r="G8" s="552"/>
      <c r="H8" s="539"/>
    </row>
    <row r="9" spans="1:15" ht="14.25" customHeight="1" x14ac:dyDescent="0.3">
      <c r="B9" s="552"/>
      <c r="C9" s="552"/>
      <c r="D9" s="552"/>
      <c r="E9" s="552"/>
      <c r="F9" s="552"/>
      <c r="G9" s="552"/>
      <c r="H9" s="539"/>
    </row>
    <row r="10" spans="1:15" ht="10.5" customHeight="1" thickBot="1" x14ac:dyDescent="0.35">
      <c r="B10" s="552"/>
      <c r="C10" s="552"/>
      <c r="D10" s="552"/>
      <c r="E10" s="552"/>
      <c r="F10" s="552"/>
      <c r="G10" s="552"/>
      <c r="H10" s="539"/>
    </row>
    <row r="11" spans="1:15" s="547" customFormat="1" ht="16.2" thickBot="1" x14ac:dyDescent="0.35">
      <c r="A11" s="546"/>
      <c r="B11" s="551" t="s">
        <v>45</v>
      </c>
      <c r="C11" s="1464">
        <f>'1. FilerInfo'!C17</f>
        <v>0</v>
      </c>
      <c r="D11" s="1465"/>
      <c r="E11" s="1465"/>
      <c r="F11" s="1466"/>
      <c r="G11" s="549"/>
      <c r="H11" s="549"/>
      <c r="I11" s="548"/>
      <c r="J11" s="548"/>
      <c r="K11" s="548"/>
      <c r="L11" s="548"/>
      <c r="M11" s="548"/>
      <c r="N11" s="548"/>
    </row>
    <row r="12" spans="1:15" s="547" customFormat="1" ht="3.75" customHeight="1" x14ac:dyDescent="0.3">
      <c r="A12" s="546"/>
      <c r="B12" s="550"/>
      <c r="C12" s="550"/>
      <c r="D12" s="550"/>
      <c r="E12" s="550"/>
      <c r="F12" s="550"/>
      <c r="G12" s="550"/>
      <c r="H12" s="549"/>
      <c r="I12" s="548"/>
      <c r="J12" s="548"/>
      <c r="K12" s="548"/>
      <c r="L12" s="548"/>
      <c r="M12" s="548"/>
      <c r="N12" s="548"/>
    </row>
    <row r="13" spans="1:15" ht="17.25" customHeight="1" x14ac:dyDescent="0.3">
      <c r="A13" s="546"/>
      <c r="B13" s="541" t="s">
        <v>194</v>
      </c>
      <c r="C13" s="543" t="s">
        <v>123</v>
      </c>
      <c r="D13" s="1032"/>
      <c r="E13" s="1033"/>
      <c r="F13" s="1034"/>
      <c r="G13" s="541"/>
    </row>
    <row r="14" spans="1:15" ht="17.25" customHeight="1" x14ac:dyDescent="0.3">
      <c r="B14" s="541" t="s">
        <v>195</v>
      </c>
      <c r="C14" s="545" t="s">
        <v>44</v>
      </c>
      <c r="D14" s="1032"/>
      <c r="E14" s="1033"/>
      <c r="F14" s="1034"/>
      <c r="G14" s="541"/>
      <c r="H14" s="544"/>
    </row>
    <row r="15" spans="1:15" ht="17.25" customHeight="1" x14ac:dyDescent="0.3">
      <c r="B15" s="541" t="s">
        <v>196</v>
      </c>
      <c r="C15" s="543" t="s">
        <v>43</v>
      </c>
      <c r="D15" s="1032"/>
      <c r="E15" s="1033"/>
      <c r="F15" s="1034"/>
      <c r="G15" s="541"/>
    </row>
    <row r="16" spans="1:15" ht="17.25" customHeight="1" x14ac:dyDescent="0.3">
      <c r="B16" s="541" t="s">
        <v>197</v>
      </c>
      <c r="C16" s="543" t="s">
        <v>42</v>
      </c>
      <c r="D16" s="1032"/>
      <c r="E16" s="1033"/>
      <c r="F16" s="1034"/>
      <c r="G16" s="541"/>
    </row>
    <row r="17" spans="1:8" ht="17.25" customHeight="1" x14ac:dyDescent="0.3">
      <c r="B17" s="541" t="s">
        <v>200</v>
      </c>
      <c r="C17" s="543" t="s">
        <v>41</v>
      </c>
      <c r="D17" s="1032"/>
      <c r="E17" s="1033"/>
      <c r="F17" s="1034"/>
      <c r="G17" s="541"/>
    </row>
    <row r="18" spans="1:8" ht="31.2" x14ac:dyDescent="0.3">
      <c r="B18" s="541" t="s">
        <v>207</v>
      </c>
      <c r="C18" s="542" t="s">
        <v>40</v>
      </c>
      <c r="D18" s="1032"/>
      <c r="E18" s="1033"/>
      <c r="F18" s="1034"/>
      <c r="G18" s="541"/>
    </row>
    <row r="19" spans="1:8" ht="12" customHeight="1" x14ac:dyDescent="0.3"/>
    <row r="20" spans="1:8" ht="5.25" customHeight="1" thickBot="1" x14ac:dyDescent="0.35">
      <c r="B20" s="540"/>
      <c r="C20" s="540"/>
      <c r="D20" s="540"/>
      <c r="E20" s="540"/>
      <c r="G20" s="540"/>
      <c r="H20" s="539"/>
    </row>
    <row r="21" spans="1:8" ht="7.5" hidden="1" customHeight="1" x14ac:dyDescent="0.3">
      <c r="B21" s="538"/>
      <c r="C21" s="538"/>
      <c r="D21" s="538"/>
      <c r="E21" s="538"/>
      <c r="F21" s="538"/>
      <c r="G21" s="538"/>
      <c r="H21" s="538"/>
    </row>
    <row r="22" spans="1:8" ht="51.75" customHeight="1" thickBot="1" x14ac:dyDescent="0.35">
      <c r="B22" s="538"/>
      <c r="C22" s="1461" t="s">
        <v>39</v>
      </c>
      <c r="D22" s="1462"/>
      <c r="E22" s="1462"/>
      <c r="F22" s="1463"/>
      <c r="G22" s="538"/>
      <c r="H22" s="538"/>
    </row>
    <row r="23" spans="1:8" ht="15.75" customHeight="1" thickBot="1" x14ac:dyDescent="0.35">
      <c r="B23" s="537"/>
      <c r="C23" s="537"/>
      <c r="D23" s="537"/>
      <c r="E23" s="537"/>
      <c r="F23" s="537"/>
      <c r="G23" s="537"/>
      <c r="H23" s="537"/>
    </row>
    <row r="24" spans="1:8" x14ac:dyDescent="0.3">
      <c r="A24" s="507"/>
      <c r="B24" s="507"/>
      <c r="C24" s="1445" t="s">
        <v>750</v>
      </c>
      <c r="D24" s="1446"/>
      <c r="E24" s="1446"/>
      <c r="F24" s="1447"/>
      <c r="G24" s="536"/>
    </row>
    <row r="25" spans="1:8" x14ac:dyDescent="0.3">
      <c r="A25" s="507"/>
      <c r="B25" s="507"/>
      <c r="C25" s="649" t="s">
        <v>165</v>
      </c>
      <c r="D25" s="649" t="s">
        <v>166</v>
      </c>
      <c r="E25" s="649" t="s">
        <v>167</v>
      </c>
      <c r="F25" s="649" t="s">
        <v>181</v>
      </c>
      <c r="G25" s="536"/>
    </row>
    <row r="26" spans="1:8" s="534" customFormat="1" ht="75" customHeight="1" thickBot="1" x14ac:dyDescent="0.35">
      <c r="C26" s="646" t="s">
        <v>144</v>
      </c>
      <c r="D26" s="647" t="s">
        <v>77</v>
      </c>
      <c r="E26" s="647" t="s">
        <v>38</v>
      </c>
      <c r="F26" s="648" t="s">
        <v>37</v>
      </c>
      <c r="G26" s="535"/>
      <c r="H26" s="535"/>
    </row>
    <row r="27" spans="1:8" s="521" customFormat="1" ht="19.5" customHeight="1" thickBot="1" x14ac:dyDescent="0.35">
      <c r="B27" s="671" t="s">
        <v>194</v>
      </c>
      <c r="C27" s="674" t="s">
        <v>143</v>
      </c>
      <c r="D27" s="673">
        <f>'15. All ACPs'!D20</f>
        <v>0</v>
      </c>
      <c r="E27" s="630">
        <f>'15. All ACPs'!E20</f>
        <v>70.44</v>
      </c>
      <c r="F27" s="629">
        <f>'15. All ACPs'!F20</f>
        <v>0</v>
      </c>
      <c r="G27" s="1108">
        <v>1</v>
      </c>
    </row>
    <row r="28" spans="1:8" s="521" customFormat="1" ht="19.5" customHeight="1" thickBot="1" x14ac:dyDescent="0.35">
      <c r="B28" s="671" t="s">
        <v>195</v>
      </c>
      <c r="C28" s="675" t="s">
        <v>142</v>
      </c>
      <c r="D28" s="673">
        <f>'15. All ACPs'!D21</f>
        <v>0</v>
      </c>
      <c r="E28" s="630">
        <f>'15. All ACPs'!E21</f>
        <v>404</v>
      </c>
      <c r="F28" s="629">
        <f>'15. All ACPs'!F21</f>
        <v>0</v>
      </c>
      <c r="G28" s="1108">
        <v>2</v>
      </c>
    </row>
    <row r="29" spans="1:8" s="521" customFormat="1" ht="19.5" customHeight="1" thickBot="1" x14ac:dyDescent="0.35">
      <c r="B29" s="671" t="s">
        <v>196</v>
      </c>
      <c r="C29" s="675" t="s">
        <v>141</v>
      </c>
      <c r="D29" s="673">
        <f>'15. All ACPs'!D22</f>
        <v>0</v>
      </c>
      <c r="E29" s="630">
        <f>'15. All ACPs'!E22</f>
        <v>333</v>
      </c>
      <c r="F29" s="629">
        <f>'15. All ACPs'!F22</f>
        <v>0</v>
      </c>
      <c r="G29" s="1108">
        <v>3</v>
      </c>
    </row>
    <row r="30" spans="1:8" s="521" customFormat="1" ht="19.5" customHeight="1" thickBot="1" x14ac:dyDescent="0.35">
      <c r="B30" s="671" t="s">
        <v>197</v>
      </c>
      <c r="C30" s="675" t="s">
        <v>140</v>
      </c>
      <c r="D30" s="673">
        <f>'15. All ACPs'!D23</f>
        <v>0</v>
      </c>
      <c r="E30" s="630">
        <f>'15. All ACPs'!E23</f>
        <v>28.91</v>
      </c>
      <c r="F30" s="629">
        <f>'15. All ACPs'!F23</f>
        <v>0</v>
      </c>
      <c r="G30" s="1108">
        <v>4</v>
      </c>
    </row>
    <row r="31" spans="1:8" s="521" customFormat="1" ht="19.5" customHeight="1" thickBot="1" x14ac:dyDescent="0.35">
      <c r="B31" s="671" t="s">
        <v>200</v>
      </c>
      <c r="C31" s="675" t="s">
        <v>139</v>
      </c>
      <c r="D31" s="673">
        <f>'15. All ACPs'!D24</f>
        <v>0</v>
      </c>
      <c r="E31" s="630">
        <f>'15. All ACPs'!E24</f>
        <v>11.56</v>
      </c>
      <c r="F31" s="629">
        <f>'15. All ACPs'!F24</f>
        <v>0</v>
      </c>
      <c r="G31" s="1109">
        <v>5</v>
      </c>
    </row>
    <row r="32" spans="1:8" s="521" customFormat="1" ht="19.5" customHeight="1" thickBot="1" x14ac:dyDescent="0.35">
      <c r="B32" s="671" t="s">
        <v>207</v>
      </c>
      <c r="C32" s="676" t="s">
        <v>138</v>
      </c>
      <c r="D32" s="673">
        <f>'15. All ACPs'!D25</f>
        <v>0</v>
      </c>
      <c r="E32" s="630">
        <f>'15. All ACPs'!E25</f>
        <v>23.13</v>
      </c>
      <c r="F32" s="629">
        <f>'15. All ACPs'!F25</f>
        <v>0</v>
      </c>
      <c r="G32" s="1109">
        <v>6</v>
      </c>
    </row>
    <row r="33" spans="1:13" s="515" customFormat="1" ht="24" customHeight="1" thickBot="1" x14ac:dyDescent="0.35">
      <c r="B33" s="672">
        <v>7</v>
      </c>
      <c r="C33" s="532"/>
      <c r="D33" s="531"/>
      <c r="E33" s="533" t="s">
        <v>88</v>
      </c>
      <c r="F33" s="629">
        <f>'15. All ACPs'!F26</f>
        <v>0</v>
      </c>
      <c r="G33" s="1110">
        <v>7</v>
      </c>
    </row>
    <row r="34" spans="1:13" s="515" customFormat="1" ht="14.25" customHeight="1" x14ac:dyDescent="0.3">
      <c r="B34" s="509"/>
      <c r="C34" s="530"/>
      <c r="D34" s="530"/>
      <c r="E34" s="530"/>
      <c r="F34" s="530"/>
      <c r="G34" s="561"/>
    </row>
    <row r="35" spans="1:13" s="515" customFormat="1" ht="17.25" customHeight="1" x14ac:dyDescent="0.3">
      <c r="B35" s="509"/>
      <c r="C35" s="1441" t="s">
        <v>36</v>
      </c>
      <c r="D35" s="1442"/>
      <c r="E35" s="1442"/>
      <c r="F35" s="1443"/>
      <c r="G35" s="561"/>
    </row>
    <row r="36" spans="1:13" s="515" customFormat="1" ht="14.25" customHeight="1" x14ac:dyDescent="0.3">
      <c r="B36" s="509"/>
      <c r="C36" s="530"/>
      <c r="D36" s="530"/>
      <c r="E36" s="530"/>
      <c r="F36" s="530"/>
      <c r="G36" s="561"/>
    </row>
    <row r="37" spans="1:13" s="515" customFormat="1" ht="14.25" customHeight="1" thickBot="1" x14ac:dyDescent="0.35">
      <c r="B37" s="509"/>
      <c r="C37" s="530"/>
      <c r="D37" s="530"/>
      <c r="E37" s="530"/>
      <c r="F37" s="530"/>
      <c r="G37" s="561"/>
    </row>
    <row r="38" spans="1:13" ht="21.75" customHeight="1" thickBot="1" x14ac:dyDescent="0.35">
      <c r="B38" s="1467" t="s">
        <v>35</v>
      </c>
      <c r="C38" s="1468"/>
      <c r="D38" s="1468"/>
      <c r="E38" s="1468"/>
      <c r="F38" s="1468"/>
      <c r="G38" s="1469"/>
      <c r="H38" s="528"/>
      <c r="I38" s="529"/>
      <c r="J38" s="529"/>
      <c r="K38" s="529"/>
      <c r="L38" s="529"/>
      <c r="M38" s="529"/>
    </row>
    <row r="39" spans="1:13" ht="6.75" customHeight="1" x14ac:dyDescent="0.3">
      <c r="B39" s="528"/>
      <c r="C39" s="522"/>
      <c r="D39" s="522"/>
      <c r="E39" s="522"/>
      <c r="F39" s="522"/>
      <c r="G39" s="527"/>
      <c r="H39" s="523"/>
      <c r="I39" s="522"/>
      <c r="J39" s="522"/>
      <c r="K39" s="522"/>
      <c r="L39" s="522"/>
      <c r="M39" s="522"/>
    </row>
    <row r="40" spans="1:13" ht="17.399999999999999" x14ac:dyDescent="0.3">
      <c r="B40" s="528" t="s">
        <v>34</v>
      </c>
      <c r="C40" s="522"/>
      <c r="D40" s="522"/>
      <c r="E40" s="522"/>
      <c r="F40" s="522"/>
      <c r="G40" s="527"/>
      <c r="H40" s="523"/>
      <c r="I40" s="522"/>
      <c r="J40" s="522"/>
      <c r="K40" s="522"/>
      <c r="L40" s="522"/>
      <c r="M40" s="522"/>
    </row>
    <row r="41" spans="1:13" ht="17.399999999999999" x14ac:dyDescent="0.3">
      <c r="B41" s="528"/>
      <c r="C41" s="522"/>
      <c r="D41" s="522"/>
      <c r="E41" s="522"/>
      <c r="F41" s="522"/>
      <c r="G41" s="527"/>
      <c r="H41" s="523"/>
      <c r="I41" s="522"/>
      <c r="J41" s="522"/>
      <c r="K41" s="522"/>
      <c r="L41" s="522"/>
      <c r="M41" s="522"/>
    </row>
    <row r="42" spans="1:13" ht="16.5" customHeight="1" thickBot="1" x14ac:dyDescent="0.35">
      <c r="B42" s="526" t="s">
        <v>33</v>
      </c>
      <c r="C42" s="525"/>
      <c r="D42" s="525"/>
      <c r="E42" s="525"/>
      <c r="F42" s="525"/>
      <c r="G42" s="524"/>
      <c r="H42" s="523"/>
      <c r="I42" s="522"/>
      <c r="J42" s="522"/>
      <c r="K42" s="522"/>
      <c r="L42" s="522"/>
      <c r="M42" s="522"/>
    </row>
    <row r="44" spans="1:13" s="517" customFormat="1" ht="39.75" customHeight="1" x14ac:dyDescent="0.25">
      <c r="A44" s="1451" t="s">
        <v>32</v>
      </c>
      <c r="B44" s="1451"/>
      <c r="C44" s="1451"/>
      <c r="D44" s="1451"/>
      <c r="E44" s="1451"/>
      <c r="F44" s="1451"/>
      <c r="G44" s="1451"/>
      <c r="H44" s="1451"/>
    </row>
    <row r="45" spans="1:13" ht="16.2" thickBot="1" x14ac:dyDescent="0.35"/>
    <row r="46" spans="1:13" s="510" customFormat="1" ht="16.2" thickBot="1" x14ac:dyDescent="0.35">
      <c r="A46" s="514"/>
      <c r="C46" s="1448" t="s">
        <v>31</v>
      </c>
      <c r="D46" s="1449"/>
      <c r="E46" s="1449"/>
      <c r="F46" s="1450"/>
    </row>
    <row r="47" spans="1:13" s="510" customFormat="1" ht="15" customHeight="1" x14ac:dyDescent="0.3">
      <c r="A47" s="514"/>
      <c r="C47" s="1452" t="s">
        <v>275</v>
      </c>
      <c r="D47" s="1453"/>
      <c r="E47" s="1453"/>
      <c r="F47" s="1454"/>
    </row>
    <row r="48" spans="1:13" s="521" customFormat="1" ht="15" customHeight="1" x14ac:dyDescent="0.25">
      <c r="C48" s="1455"/>
      <c r="D48" s="1456"/>
      <c r="E48" s="1456"/>
      <c r="F48" s="1457"/>
    </row>
    <row r="49" spans="1:8" s="520" customFormat="1" ht="14.25" customHeight="1" thickBot="1" x14ac:dyDescent="0.3">
      <c r="C49" s="1458"/>
      <c r="D49" s="1459"/>
      <c r="E49" s="1459"/>
      <c r="F49" s="1460"/>
    </row>
    <row r="50" spans="1:8" s="510" customFormat="1" ht="6.75" customHeight="1" x14ac:dyDescent="0.3">
      <c r="A50" s="514"/>
      <c r="B50" s="513"/>
      <c r="C50"/>
      <c r="D50"/>
      <c r="E50"/>
      <c r="F50"/>
      <c r="G50" s="512"/>
      <c r="H50" s="511"/>
    </row>
    <row r="51" spans="1:8" s="520" customFormat="1" ht="14.25" customHeight="1" x14ac:dyDescent="0.25">
      <c r="C51"/>
      <c r="D51"/>
      <c r="E51"/>
      <c r="F51"/>
    </row>
    <row r="52" spans="1:8" s="510" customFormat="1" ht="6.75" customHeight="1" x14ac:dyDescent="0.3">
      <c r="A52" s="514"/>
      <c r="B52" s="513"/>
      <c r="C52"/>
      <c r="D52"/>
      <c r="E52"/>
      <c r="F52"/>
      <c r="G52" s="512"/>
      <c r="H52" s="511"/>
    </row>
    <row r="53" spans="1:8" s="520" customFormat="1" ht="14.25" customHeight="1" x14ac:dyDescent="0.25">
      <c r="C53"/>
      <c r="D53"/>
      <c r="E53"/>
      <c r="F53"/>
    </row>
    <row r="54" spans="1:8" s="510" customFormat="1" ht="6.75" customHeight="1" x14ac:dyDescent="0.3">
      <c r="A54" s="514"/>
      <c r="B54" s="513"/>
      <c r="C54"/>
      <c r="D54"/>
      <c r="E54"/>
      <c r="F54"/>
      <c r="G54" s="512"/>
      <c r="H54" s="511"/>
    </row>
    <row r="55" spans="1:8" s="520" customFormat="1" ht="14.25" customHeight="1" x14ac:dyDescent="0.25">
      <c r="C55"/>
      <c r="D55"/>
      <c r="E55"/>
      <c r="F55"/>
    </row>
    <row r="56" spans="1:8" s="520" customFormat="1" ht="14.25" customHeight="1" x14ac:dyDescent="0.25">
      <c r="C56"/>
      <c r="D56"/>
      <c r="E56"/>
      <c r="F56"/>
    </row>
    <row r="57" spans="1:8" s="520" customFormat="1" ht="14.25" customHeight="1" x14ac:dyDescent="0.25">
      <c r="C57"/>
      <c r="D57"/>
      <c r="E57"/>
      <c r="F57"/>
    </row>
    <row r="58" spans="1:8" s="517" customFormat="1" ht="21" customHeight="1" x14ac:dyDescent="0.25">
      <c r="A58" s="519"/>
      <c r="B58" s="518"/>
      <c r="C58" s="518"/>
      <c r="D58" s="518"/>
      <c r="E58" s="518"/>
      <c r="F58" s="518"/>
      <c r="G58" s="518"/>
    </row>
    <row r="59" spans="1:8" s="515" customFormat="1" ht="15.75" customHeight="1" x14ac:dyDescent="0.3">
      <c r="A59" s="516"/>
      <c r="B59" s="1441" t="s">
        <v>30</v>
      </c>
      <c r="C59" s="1442"/>
      <c r="D59" s="1442"/>
      <c r="E59" s="1442"/>
      <c r="F59" s="1442"/>
      <c r="G59" s="1443"/>
    </row>
    <row r="60" spans="1:8" s="510" customFormat="1" ht="6.75" customHeight="1" x14ac:dyDescent="0.3">
      <c r="A60" s="514"/>
      <c r="B60" s="513"/>
      <c r="C60" s="513"/>
      <c r="G60" s="512"/>
      <c r="H60" s="511"/>
    </row>
    <row r="62" spans="1:8" x14ac:dyDescent="0.3">
      <c r="A62" s="507"/>
      <c r="B62" s="507"/>
    </row>
    <row r="63" spans="1:8" x14ac:dyDescent="0.3">
      <c r="A63" s="507"/>
      <c r="B63" s="507"/>
    </row>
    <row r="64" spans="1:8" x14ac:dyDescent="0.3">
      <c r="A64" s="507"/>
      <c r="B64" s="507"/>
    </row>
    <row r="65" spans="1:2" x14ac:dyDescent="0.3">
      <c r="A65" s="507"/>
      <c r="B65" s="507"/>
    </row>
    <row r="66" spans="1:2" x14ac:dyDescent="0.3">
      <c r="A66" s="507"/>
      <c r="B66" s="507"/>
    </row>
    <row r="67" spans="1:2" x14ac:dyDescent="0.3">
      <c r="A67" s="507"/>
      <c r="B67" s="507"/>
    </row>
    <row r="68" spans="1:2" x14ac:dyDescent="0.3">
      <c r="A68" s="507"/>
      <c r="B68" s="507"/>
    </row>
    <row r="69" spans="1:2" x14ac:dyDescent="0.3">
      <c r="A69" s="507"/>
      <c r="B69" s="507"/>
    </row>
    <row r="70" spans="1:2" x14ac:dyDescent="0.3">
      <c r="A70" s="507"/>
      <c r="B70" s="507"/>
    </row>
    <row r="71" spans="1:2" x14ac:dyDescent="0.3">
      <c r="A71" s="507"/>
      <c r="B71" s="507"/>
    </row>
    <row r="72" spans="1:2" x14ac:dyDescent="0.3">
      <c r="A72" s="507"/>
      <c r="B72" s="507"/>
    </row>
    <row r="73" spans="1:2" x14ac:dyDescent="0.3">
      <c r="A73" s="507"/>
      <c r="B73" s="507"/>
    </row>
    <row r="74" spans="1:2" x14ac:dyDescent="0.3">
      <c r="A74" s="507"/>
      <c r="B74" s="507"/>
    </row>
    <row r="75" spans="1:2" x14ac:dyDescent="0.3">
      <c r="A75" s="507"/>
      <c r="B75" s="507"/>
    </row>
    <row r="76" spans="1:2" x14ac:dyDescent="0.3">
      <c r="A76" s="507"/>
      <c r="B76" s="507"/>
    </row>
    <row r="77" spans="1:2" x14ac:dyDescent="0.3">
      <c r="A77" s="507"/>
      <c r="B77" s="507"/>
    </row>
    <row r="78" spans="1:2" x14ac:dyDescent="0.3">
      <c r="A78" s="507"/>
      <c r="B78" s="507"/>
    </row>
    <row r="79" spans="1:2" x14ac:dyDescent="0.3">
      <c r="A79" s="507"/>
      <c r="B79" s="507"/>
    </row>
    <row r="80" spans="1:2" x14ac:dyDescent="0.3">
      <c r="A80" s="507"/>
      <c r="B80" s="507"/>
    </row>
    <row r="81" spans="1:2" x14ac:dyDescent="0.3">
      <c r="A81" s="507"/>
      <c r="B81" s="507"/>
    </row>
    <row r="82" spans="1:2" x14ac:dyDescent="0.3">
      <c r="A82" s="507"/>
      <c r="B82" s="507"/>
    </row>
    <row r="83" spans="1:2" x14ac:dyDescent="0.3">
      <c r="A83" s="507"/>
      <c r="B83" s="507"/>
    </row>
    <row r="84" spans="1:2" x14ac:dyDescent="0.3">
      <c r="A84" s="507"/>
      <c r="B84" s="507"/>
    </row>
    <row r="85" spans="1:2" x14ac:dyDescent="0.3">
      <c r="A85" s="507"/>
      <c r="B85" s="507"/>
    </row>
    <row r="86" spans="1:2" x14ac:dyDescent="0.3">
      <c r="A86" s="507"/>
      <c r="B86" s="507"/>
    </row>
    <row r="87" spans="1:2" x14ac:dyDescent="0.3">
      <c r="A87" s="507"/>
      <c r="B87" s="507"/>
    </row>
    <row r="88" spans="1:2" x14ac:dyDescent="0.3">
      <c r="A88" s="507"/>
      <c r="B88" s="507"/>
    </row>
    <row r="89" spans="1:2" x14ac:dyDescent="0.3">
      <c r="A89" s="507"/>
      <c r="B89" s="507"/>
    </row>
    <row r="90" spans="1:2" x14ac:dyDescent="0.3">
      <c r="A90" s="507"/>
      <c r="B90" s="507"/>
    </row>
    <row r="91" spans="1:2" x14ac:dyDescent="0.3">
      <c r="A91" s="507"/>
      <c r="B91" s="507"/>
    </row>
    <row r="92" spans="1:2" x14ac:dyDescent="0.3">
      <c r="A92" s="507"/>
      <c r="B92" s="507"/>
    </row>
    <row r="93" spans="1:2" x14ac:dyDescent="0.3">
      <c r="A93" s="507"/>
      <c r="B93" s="507"/>
    </row>
    <row r="94" spans="1:2" x14ac:dyDescent="0.3">
      <c r="A94" s="507"/>
      <c r="B94" s="507"/>
    </row>
    <row r="95" spans="1:2" x14ac:dyDescent="0.3">
      <c r="A95" s="507"/>
      <c r="B95" s="507"/>
    </row>
    <row r="96" spans="1:2" x14ac:dyDescent="0.3">
      <c r="A96" s="507"/>
      <c r="B96" s="507"/>
    </row>
    <row r="97" spans="1:2" x14ac:dyDescent="0.3">
      <c r="A97" s="507"/>
      <c r="B97" s="507"/>
    </row>
    <row r="98" spans="1:2" x14ac:dyDescent="0.3">
      <c r="A98" s="507"/>
      <c r="B98" s="507"/>
    </row>
    <row r="99" spans="1:2" x14ac:dyDescent="0.3">
      <c r="A99" s="507"/>
      <c r="B99" s="507"/>
    </row>
    <row r="100" spans="1:2" x14ac:dyDescent="0.3">
      <c r="A100" s="507"/>
      <c r="B100" s="507"/>
    </row>
    <row r="101" spans="1:2" x14ac:dyDescent="0.3">
      <c r="A101" s="507"/>
      <c r="B101" s="507"/>
    </row>
    <row r="102" spans="1:2" x14ac:dyDescent="0.3">
      <c r="A102" s="507"/>
      <c r="B102" s="507"/>
    </row>
    <row r="103" spans="1:2" x14ac:dyDescent="0.3">
      <c r="A103" s="507"/>
      <c r="B103" s="507"/>
    </row>
    <row r="104" spans="1:2" x14ac:dyDescent="0.3">
      <c r="A104" s="507"/>
      <c r="B104" s="507"/>
    </row>
    <row r="105" spans="1:2" x14ac:dyDescent="0.3">
      <c r="A105" s="507"/>
      <c r="B105" s="507"/>
    </row>
    <row r="106" spans="1:2" x14ac:dyDescent="0.3">
      <c r="A106" s="507"/>
      <c r="B106" s="507"/>
    </row>
    <row r="107" spans="1:2" x14ac:dyDescent="0.3">
      <c r="A107" s="507"/>
      <c r="B107" s="507"/>
    </row>
    <row r="108" spans="1:2" x14ac:dyDescent="0.3">
      <c r="A108" s="507"/>
      <c r="B108" s="507"/>
    </row>
    <row r="109" spans="1:2" x14ac:dyDescent="0.3">
      <c r="A109" s="507"/>
      <c r="B109" s="507"/>
    </row>
    <row r="110" spans="1:2" x14ac:dyDescent="0.3">
      <c r="A110" s="507"/>
      <c r="B110" s="507"/>
    </row>
    <row r="111" spans="1:2" x14ac:dyDescent="0.3">
      <c r="A111" s="507"/>
      <c r="B111" s="507"/>
    </row>
    <row r="112" spans="1:2" x14ac:dyDescent="0.3">
      <c r="A112" s="507"/>
      <c r="B112" s="507"/>
    </row>
    <row r="113" spans="1:2" x14ac:dyDescent="0.3">
      <c r="A113" s="507"/>
      <c r="B113" s="507"/>
    </row>
    <row r="114" spans="1:2" x14ac:dyDescent="0.3">
      <c r="A114" s="507"/>
      <c r="B114" s="507"/>
    </row>
    <row r="115" spans="1:2" x14ac:dyDescent="0.3">
      <c r="A115" s="507"/>
      <c r="B115" s="507"/>
    </row>
    <row r="116" spans="1:2" x14ac:dyDescent="0.3">
      <c r="A116" s="507"/>
      <c r="B116" s="507"/>
    </row>
    <row r="117" spans="1:2" x14ac:dyDescent="0.3">
      <c r="A117" s="507"/>
      <c r="B117" s="507"/>
    </row>
    <row r="118" spans="1:2" x14ac:dyDescent="0.3">
      <c r="A118" s="507"/>
      <c r="B118" s="507"/>
    </row>
    <row r="119" spans="1:2" x14ac:dyDescent="0.3">
      <c r="A119" s="507"/>
      <c r="B119" s="507"/>
    </row>
    <row r="120" spans="1:2" x14ac:dyDescent="0.3">
      <c r="A120" s="507"/>
      <c r="B120" s="507"/>
    </row>
    <row r="121" spans="1:2" x14ac:dyDescent="0.3">
      <c r="A121" s="507"/>
      <c r="B121" s="507"/>
    </row>
    <row r="122" spans="1:2" x14ac:dyDescent="0.3">
      <c r="A122" s="507"/>
      <c r="B122" s="507"/>
    </row>
    <row r="123" spans="1:2" x14ac:dyDescent="0.3">
      <c r="A123" s="507"/>
      <c r="B123" s="507"/>
    </row>
    <row r="124" spans="1:2" x14ac:dyDescent="0.3">
      <c r="A124" s="507"/>
      <c r="B124" s="507"/>
    </row>
    <row r="125" spans="1:2" x14ac:dyDescent="0.3">
      <c r="A125" s="507"/>
      <c r="B125" s="507"/>
    </row>
    <row r="126" spans="1:2" x14ac:dyDescent="0.3">
      <c r="A126" s="507"/>
      <c r="B126" s="507"/>
    </row>
    <row r="127" spans="1:2" x14ac:dyDescent="0.3">
      <c r="A127" s="507"/>
      <c r="B127" s="507"/>
    </row>
    <row r="128" spans="1:2" x14ac:dyDescent="0.3">
      <c r="A128" s="507"/>
      <c r="B128" s="507"/>
    </row>
    <row r="129" spans="1:2" x14ac:dyDescent="0.3">
      <c r="A129" s="507"/>
      <c r="B129" s="507"/>
    </row>
    <row r="130" spans="1:2" x14ac:dyDescent="0.3">
      <c r="A130" s="507"/>
      <c r="B130" s="507"/>
    </row>
    <row r="131" spans="1:2" x14ac:dyDescent="0.3">
      <c r="A131" s="507"/>
      <c r="B131" s="507"/>
    </row>
    <row r="132" spans="1:2" x14ac:dyDescent="0.3">
      <c r="A132" s="507"/>
      <c r="B132" s="507"/>
    </row>
    <row r="133" spans="1:2" x14ac:dyDescent="0.3">
      <c r="A133" s="507"/>
      <c r="B133" s="507"/>
    </row>
    <row r="134" spans="1:2" x14ac:dyDescent="0.3">
      <c r="A134" s="507"/>
      <c r="B134" s="507"/>
    </row>
    <row r="135" spans="1:2" x14ac:dyDescent="0.3">
      <c r="A135" s="507"/>
      <c r="B135" s="507"/>
    </row>
    <row r="136" spans="1:2" x14ac:dyDescent="0.3">
      <c r="A136" s="507"/>
      <c r="B136" s="507"/>
    </row>
    <row r="137" spans="1:2" x14ac:dyDescent="0.3">
      <c r="A137" s="507"/>
      <c r="B137" s="507"/>
    </row>
    <row r="138" spans="1:2" x14ac:dyDescent="0.3">
      <c r="A138" s="507"/>
      <c r="B138" s="507"/>
    </row>
    <row r="139" spans="1:2" x14ac:dyDescent="0.3">
      <c r="A139" s="507"/>
      <c r="B139" s="507"/>
    </row>
    <row r="140" spans="1:2" x14ac:dyDescent="0.3">
      <c r="A140" s="507"/>
      <c r="B140" s="507"/>
    </row>
    <row r="141" spans="1:2" x14ac:dyDescent="0.3">
      <c r="A141" s="507"/>
      <c r="B141" s="507"/>
    </row>
    <row r="142" spans="1:2" x14ac:dyDescent="0.3">
      <c r="A142" s="507"/>
      <c r="B142" s="507"/>
    </row>
    <row r="143" spans="1:2" x14ac:dyDescent="0.3">
      <c r="A143" s="507"/>
      <c r="B143" s="507"/>
    </row>
    <row r="144" spans="1:2" x14ac:dyDescent="0.3">
      <c r="A144" s="507"/>
      <c r="B144" s="507"/>
    </row>
    <row r="145" spans="1:2" x14ac:dyDescent="0.3">
      <c r="A145" s="507"/>
      <c r="B145" s="507"/>
    </row>
    <row r="146" spans="1:2" x14ac:dyDescent="0.3">
      <c r="A146" s="507"/>
      <c r="B146" s="507"/>
    </row>
    <row r="147" spans="1:2" x14ac:dyDescent="0.3">
      <c r="A147" s="507"/>
      <c r="B147" s="507"/>
    </row>
    <row r="148" spans="1:2" x14ac:dyDescent="0.3">
      <c r="A148" s="507"/>
      <c r="B148" s="507"/>
    </row>
    <row r="149" spans="1:2" x14ac:dyDescent="0.3">
      <c r="A149" s="507"/>
      <c r="B149" s="507"/>
    </row>
    <row r="150" spans="1:2" x14ac:dyDescent="0.3">
      <c r="A150" s="507"/>
      <c r="B150" s="507"/>
    </row>
    <row r="151" spans="1:2" x14ac:dyDescent="0.3">
      <c r="A151" s="507"/>
      <c r="B151" s="507"/>
    </row>
    <row r="152" spans="1:2" x14ac:dyDescent="0.3">
      <c r="A152" s="507"/>
      <c r="B152" s="507"/>
    </row>
    <row r="153" spans="1:2" x14ac:dyDescent="0.3">
      <c r="A153" s="507"/>
      <c r="B153" s="507"/>
    </row>
    <row r="154" spans="1:2" x14ac:dyDescent="0.3">
      <c r="A154" s="507"/>
      <c r="B154" s="507"/>
    </row>
    <row r="155" spans="1:2" x14ac:dyDescent="0.3">
      <c r="A155" s="507"/>
      <c r="B155" s="507"/>
    </row>
    <row r="156" spans="1:2" x14ac:dyDescent="0.3">
      <c r="A156" s="507"/>
      <c r="B156" s="507"/>
    </row>
    <row r="157" spans="1:2" x14ac:dyDescent="0.3">
      <c r="A157" s="507"/>
      <c r="B157" s="507"/>
    </row>
    <row r="158" spans="1:2" x14ac:dyDescent="0.3">
      <c r="A158" s="507"/>
      <c r="B158" s="507"/>
    </row>
    <row r="159" spans="1:2" x14ac:dyDescent="0.3">
      <c r="A159" s="507"/>
      <c r="B159" s="507"/>
    </row>
    <row r="160" spans="1:2" x14ac:dyDescent="0.3">
      <c r="A160" s="507"/>
      <c r="B160" s="507"/>
    </row>
    <row r="161" spans="1:2" x14ac:dyDescent="0.3">
      <c r="A161" s="507"/>
      <c r="B161" s="507"/>
    </row>
    <row r="162" spans="1:2" x14ac:dyDescent="0.3">
      <c r="A162" s="507"/>
      <c r="B162" s="507"/>
    </row>
    <row r="163" spans="1:2" x14ac:dyDescent="0.3">
      <c r="A163" s="507"/>
      <c r="B163" s="507"/>
    </row>
    <row r="164" spans="1:2" x14ac:dyDescent="0.3">
      <c r="A164" s="507"/>
      <c r="B164" s="507"/>
    </row>
    <row r="165" spans="1:2" x14ac:dyDescent="0.3">
      <c r="A165" s="507"/>
      <c r="B165" s="507"/>
    </row>
    <row r="166" spans="1:2" x14ac:dyDescent="0.3">
      <c r="A166" s="507"/>
      <c r="B166" s="507"/>
    </row>
    <row r="167" spans="1:2" x14ac:dyDescent="0.3">
      <c r="A167" s="507"/>
      <c r="B167" s="507"/>
    </row>
    <row r="168" spans="1:2" x14ac:dyDescent="0.3">
      <c r="A168" s="507"/>
      <c r="B168" s="507"/>
    </row>
    <row r="169" spans="1:2" x14ac:dyDescent="0.3">
      <c r="A169" s="507"/>
      <c r="B169" s="507"/>
    </row>
    <row r="170" spans="1:2" x14ac:dyDescent="0.3">
      <c r="A170" s="507"/>
      <c r="B170" s="507"/>
    </row>
    <row r="171" spans="1:2" x14ac:dyDescent="0.3">
      <c r="A171" s="507"/>
      <c r="B171" s="507"/>
    </row>
    <row r="172" spans="1:2" x14ac:dyDescent="0.3">
      <c r="A172" s="507"/>
      <c r="B172" s="507"/>
    </row>
    <row r="173" spans="1:2" x14ac:dyDescent="0.3">
      <c r="A173" s="507"/>
      <c r="B173" s="507"/>
    </row>
    <row r="174" spans="1:2" x14ac:dyDescent="0.3">
      <c r="A174" s="507"/>
      <c r="B174" s="507"/>
    </row>
    <row r="175" spans="1:2" x14ac:dyDescent="0.3">
      <c r="A175" s="507"/>
      <c r="B175" s="507"/>
    </row>
    <row r="176" spans="1:2" x14ac:dyDescent="0.3">
      <c r="A176" s="507"/>
      <c r="B176" s="507"/>
    </row>
    <row r="177" spans="1:2" x14ac:dyDescent="0.3">
      <c r="A177" s="507"/>
      <c r="B177" s="507"/>
    </row>
    <row r="178" spans="1:2" x14ac:dyDescent="0.3">
      <c r="A178" s="507"/>
      <c r="B178" s="507"/>
    </row>
    <row r="179" spans="1:2" x14ac:dyDescent="0.3">
      <c r="A179" s="507"/>
      <c r="B179" s="507"/>
    </row>
    <row r="180" spans="1:2" x14ac:dyDescent="0.3">
      <c r="A180" s="507"/>
      <c r="B180" s="507"/>
    </row>
    <row r="181" spans="1:2" x14ac:dyDescent="0.3">
      <c r="A181" s="507"/>
      <c r="B181" s="507"/>
    </row>
    <row r="182" spans="1:2" x14ac:dyDescent="0.3">
      <c r="A182" s="507"/>
      <c r="B182" s="507"/>
    </row>
    <row r="183" spans="1:2" x14ac:dyDescent="0.3">
      <c r="A183" s="507"/>
      <c r="B183" s="507"/>
    </row>
    <row r="184" spans="1:2" x14ac:dyDescent="0.3">
      <c r="A184" s="507"/>
      <c r="B184" s="507"/>
    </row>
    <row r="185" spans="1:2" x14ac:dyDescent="0.3">
      <c r="A185" s="507"/>
      <c r="B185" s="507"/>
    </row>
    <row r="186" spans="1:2" x14ac:dyDescent="0.3">
      <c r="A186" s="507"/>
      <c r="B186" s="507"/>
    </row>
    <row r="187" spans="1:2" x14ac:dyDescent="0.3">
      <c r="A187" s="507"/>
      <c r="B187" s="507"/>
    </row>
    <row r="188" spans="1:2" x14ac:dyDescent="0.3">
      <c r="A188" s="507"/>
      <c r="B188" s="507"/>
    </row>
    <row r="189" spans="1:2" x14ac:dyDescent="0.3">
      <c r="A189" s="507"/>
      <c r="B189" s="507"/>
    </row>
    <row r="190" spans="1:2" x14ac:dyDescent="0.3">
      <c r="A190" s="507"/>
      <c r="B190" s="507"/>
    </row>
    <row r="191" spans="1:2" x14ac:dyDescent="0.3">
      <c r="A191" s="507"/>
      <c r="B191" s="507"/>
    </row>
    <row r="192" spans="1:2" x14ac:dyDescent="0.3">
      <c r="A192" s="507"/>
      <c r="B192" s="507"/>
    </row>
    <row r="193" spans="1:2" x14ac:dyDescent="0.3">
      <c r="A193" s="507"/>
      <c r="B193" s="507"/>
    </row>
    <row r="194" spans="1:2" x14ac:dyDescent="0.3">
      <c r="A194" s="507"/>
      <c r="B194" s="507"/>
    </row>
    <row r="195" spans="1:2" x14ac:dyDescent="0.3">
      <c r="A195" s="507"/>
      <c r="B195" s="507"/>
    </row>
    <row r="196" spans="1:2" x14ac:dyDescent="0.3">
      <c r="A196" s="507"/>
      <c r="B196" s="507"/>
    </row>
    <row r="197" spans="1:2" x14ac:dyDescent="0.3">
      <c r="A197" s="507"/>
      <c r="B197" s="507"/>
    </row>
    <row r="198" spans="1:2" x14ac:dyDescent="0.3">
      <c r="A198" s="507"/>
      <c r="B198" s="507"/>
    </row>
    <row r="199" spans="1:2" x14ac:dyDescent="0.3">
      <c r="A199" s="507"/>
      <c r="B199" s="507"/>
    </row>
    <row r="200" spans="1:2" x14ac:dyDescent="0.3">
      <c r="A200" s="507"/>
      <c r="B200" s="507"/>
    </row>
    <row r="201" spans="1:2" x14ac:dyDescent="0.3">
      <c r="A201" s="507"/>
      <c r="B201" s="507"/>
    </row>
    <row r="202" spans="1:2" x14ac:dyDescent="0.3">
      <c r="A202" s="507"/>
      <c r="B202" s="507"/>
    </row>
    <row r="203" spans="1:2" x14ac:dyDescent="0.3">
      <c r="A203" s="507"/>
      <c r="B203" s="507"/>
    </row>
    <row r="204" spans="1:2" x14ac:dyDescent="0.3">
      <c r="A204" s="507"/>
      <c r="B204" s="507"/>
    </row>
    <row r="205" spans="1:2" x14ac:dyDescent="0.3">
      <c r="A205" s="507"/>
      <c r="B205" s="507"/>
    </row>
    <row r="206" spans="1:2" x14ac:dyDescent="0.3">
      <c r="A206" s="507"/>
      <c r="B206" s="507"/>
    </row>
    <row r="207" spans="1:2" x14ac:dyDescent="0.3">
      <c r="A207" s="507"/>
      <c r="B207" s="507"/>
    </row>
    <row r="208" spans="1:2" x14ac:dyDescent="0.3">
      <c r="A208" s="507"/>
      <c r="B208" s="507"/>
    </row>
    <row r="209" spans="1:2" x14ac:dyDescent="0.3">
      <c r="A209" s="507"/>
      <c r="B209" s="507"/>
    </row>
    <row r="210" spans="1:2" x14ac:dyDescent="0.3">
      <c r="A210" s="507"/>
      <c r="B210" s="507"/>
    </row>
    <row r="211" spans="1:2" x14ac:dyDescent="0.3">
      <c r="A211" s="507"/>
      <c r="B211" s="507"/>
    </row>
    <row r="212" spans="1:2" x14ac:dyDescent="0.3">
      <c r="A212" s="507"/>
      <c r="B212" s="507"/>
    </row>
    <row r="213" spans="1:2" x14ac:dyDescent="0.3">
      <c r="A213" s="507"/>
      <c r="B213" s="507"/>
    </row>
    <row r="214" spans="1:2" x14ac:dyDescent="0.3">
      <c r="A214" s="507"/>
      <c r="B214" s="507"/>
    </row>
    <row r="215" spans="1:2" x14ac:dyDescent="0.3">
      <c r="A215" s="507"/>
      <c r="B215" s="507"/>
    </row>
    <row r="216" spans="1:2" x14ac:dyDescent="0.3">
      <c r="A216" s="507"/>
      <c r="B216" s="507"/>
    </row>
    <row r="217" spans="1:2" x14ac:dyDescent="0.3">
      <c r="A217" s="507"/>
      <c r="B217" s="507"/>
    </row>
    <row r="218" spans="1:2" x14ac:dyDescent="0.3">
      <c r="A218" s="507"/>
      <c r="B218" s="507"/>
    </row>
    <row r="219" spans="1:2" x14ac:dyDescent="0.3">
      <c r="A219" s="507"/>
      <c r="B219" s="507"/>
    </row>
    <row r="220" spans="1:2" x14ac:dyDescent="0.3">
      <c r="A220" s="507"/>
      <c r="B220" s="507"/>
    </row>
    <row r="221" spans="1:2" x14ac:dyDescent="0.3">
      <c r="A221" s="507"/>
      <c r="B221" s="507"/>
    </row>
    <row r="222" spans="1:2" x14ac:dyDescent="0.3">
      <c r="A222" s="507"/>
      <c r="B222" s="507"/>
    </row>
    <row r="223" spans="1:2" x14ac:dyDescent="0.3">
      <c r="A223" s="507"/>
      <c r="B223" s="507"/>
    </row>
    <row r="224" spans="1:2" x14ac:dyDescent="0.3">
      <c r="A224" s="507"/>
      <c r="B224" s="507"/>
    </row>
    <row r="225" spans="1:2" x14ac:dyDescent="0.3">
      <c r="A225" s="507"/>
      <c r="B225" s="507"/>
    </row>
    <row r="226" spans="1:2" x14ac:dyDescent="0.3">
      <c r="A226" s="507"/>
      <c r="B226" s="507"/>
    </row>
    <row r="227" spans="1:2" x14ac:dyDescent="0.3">
      <c r="A227" s="507"/>
      <c r="B227" s="507"/>
    </row>
    <row r="228" spans="1:2" x14ac:dyDescent="0.3">
      <c r="A228" s="507"/>
      <c r="B228" s="507"/>
    </row>
    <row r="229" spans="1:2" x14ac:dyDescent="0.3">
      <c r="A229" s="507"/>
      <c r="B229" s="507"/>
    </row>
    <row r="230" spans="1:2" x14ac:dyDescent="0.3">
      <c r="A230" s="507"/>
      <c r="B230" s="507"/>
    </row>
    <row r="231" spans="1:2" x14ac:dyDescent="0.3">
      <c r="A231" s="507"/>
      <c r="B231" s="507"/>
    </row>
    <row r="232" spans="1:2" x14ac:dyDescent="0.3">
      <c r="A232" s="507"/>
      <c r="B232" s="507"/>
    </row>
    <row r="233" spans="1:2" x14ac:dyDescent="0.3">
      <c r="A233" s="507"/>
      <c r="B233" s="507"/>
    </row>
    <row r="234" spans="1:2" x14ac:dyDescent="0.3">
      <c r="A234" s="507"/>
      <c r="B234" s="507"/>
    </row>
    <row r="235" spans="1:2" x14ac:dyDescent="0.3">
      <c r="A235" s="507"/>
      <c r="B235" s="507"/>
    </row>
    <row r="236" spans="1:2" x14ac:dyDescent="0.3">
      <c r="A236" s="507"/>
      <c r="B236" s="507"/>
    </row>
    <row r="237" spans="1:2" x14ac:dyDescent="0.3">
      <c r="A237" s="507"/>
      <c r="B237" s="507"/>
    </row>
    <row r="238" spans="1:2" x14ac:dyDescent="0.3">
      <c r="A238" s="507"/>
      <c r="B238" s="507"/>
    </row>
    <row r="239" spans="1:2" x14ac:dyDescent="0.3">
      <c r="A239" s="507"/>
      <c r="B239" s="507"/>
    </row>
    <row r="240" spans="1:2" x14ac:dyDescent="0.3">
      <c r="A240" s="507"/>
      <c r="B240" s="507"/>
    </row>
    <row r="241" spans="1:2" x14ac:dyDescent="0.3">
      <c r="A241" s="507"/>
      <c r="B241" s="507"/>
    </row>
    <row r="242" spans="1:2" x14ac:dyDescent="0.3">
      <c r="A242" s="507"/>
      <c r="B242" s="507"/>
    </row>
    <row r="243" spans="1:2" x14ac:dyDescent="0.3">
      <c r="A243" s="507"/>
      <c r="B243" s="507"/>
    </row>
    <row r="244" spans="1:2" x14ac:dyDescent="0.3">
      <c r="A244" s="507"/>
      <c r="B244" s="507"/>
    </row>
    <row r="245" spans="1:2" x14ac:dyDescent="0.3">
      <c r="A245" s="507"/>
      <c r="B245" s="507"/>
    </row>
    <row r="246" spans="1:2" x14ac:dyDescent="0.3">
      <c r="A246" s="507"/>
      <c r="B246" s="507"/>
    </row>
    <row r="247" spans="1:2" x14ac:dyDescent="0.3">
      <c r="A247" s="507"/>
      <c r="B247" s="507"/>
    </row>
    <row r="248" spans="1:2" x14ac:dyDescent="0.3">
      <c r="A248" s="507"/>
      <c r="B248" s="507"/>
    </row>
    <row r="249" spans="1:2" x14ac:dyDescent="0.3">
      <c r="A249" s="507"/>
      <c r="B249" s="507"/>
    </row>
    <row r="250" spans="1:2" x14ac:dyDescent="0.3">
      <c r="A250" s="507"/>
      <c r="B250" s="507"/>
    </row>
    <row r="251" spans="1:2" x14ac:dyDescent="0.3">
      <c r="A251" s="507"/>
      <c r="B251" s="507"/>
    </row>
    <row r="252" spans="1:2" x14ac:dyDescent="0.3">
      <c r="A252" s="507"/>
      <c r="B252" s="507"/>
    </row>
    <row r="253" spans="1:2" x14ac:dyDescent="0.3">
      <c r="A253" s="507"/>
      <c r="B253" s="507"/>
    </row>
    <row r="254" spans="1:2" x14ac:dyDescent="0.3">
      <c r="A254" s="507"/>
      <c r="B254" s="507"/>
    </row>
    <row r="255" spans="1:2" x14ac:dyDescent="0.3">
      <c r="A255" s="507"/>
      <c r="B255" s="507"/>
    </row>
    <row r="256" spans="1:2" x14ac:dyDescent="0.3">
      <c r="A256" s="507"/>
      <c r="B256" s="507"/>
    </row>
    <row r="257" spans="1:2" x14ac:dyDescent="0.3">
      <c r="A257" s="507"/>
      <c r="B257" s="507"/>
    </row>
    <row r="258" spans="1:2" x14ac:dyDescent="0.3">
      <c r="A258" s="507"/>
      <c r="B258" s="507"/>
    </row>
    <row r="259" spans="1:2" x14ac:dyDescent="0.3">
      <c r="A259" s="507"/>
      <c r="B259" s="507"/>
    </row>
    <row r="260" spans="1:2" x14ac:dyDescent="0.3">
      <c r="A260" s="507"/>
      <c r="B260" s="507"/>
    </row>
    <row r="261" spans="1:2" x14ac:dyDescent="0.3">
      <c r="A261" s="507"/>
      <c r="B261" s="507"/>
    </row>
    <row r="262" spans="1:2" x14ac:dyDescent="0.3">
      <c r="A262" s="507"/>
      <c r="B262" s="507"/>
    </row>
    <row r="263" spans="1:2" x14ac:dyDescent="0.3">
      <c r="A263" s="507"/>
      <c r="B263" s="507"/>
    </row>
    <row r="264" spans="1:2" x14ac:dyDescent="0.3">
      <c r="A264" s="507"/>
      <c r="B264" s="507"/>
    </row>
    <row r="265" spans="1:2" x14ac:dyDescent="0.3">
      <c r="A265" s="507"/>
      <c r="B265" s="507"/>
    </row>
    <row r="266" spans="1:2" x14ac:dyDescent="0.3">
      <c r="A266" s="507"/>
      <c r="B266" s="507"/>
    </row>
    <row r="267" spans="1:2" x14ac:dyDescent="0.3">
      <c r="A267" s="507"/>
      <c r="B267" s="507"/>
    </row>
    <row r="268" spans="1:2" x14ac:dyDescent="0.3">
      <c r="A268" s="507"/>
      <c r="B268" s="507"/>
    </row>
  </sheetData>
  <protectedRanges>
    <protectedRange sqref="E59 E34:E37" name="Range1_1"/>
  </protectedRanges>
  <mergeCells count="13">
    <mergeCell ref="B1:G1"/>
    <mergeCell ref="C22:F22"/>
    <mergeCell ref="A3:G3"/>
    <mergeCell ref="C11:F11"/>
    <mergeCell ref="B38:G38"/>
    <mergeCell ref="B5:G5"/>
    <mergeCell ref="B59:G59"/>
    <mergeCell ref="C35:F35"/>
    <mergeCell ref="B4:G4"/>
    <mergeCell ref="C24:F24"/>
    <mergeCell ref="C46:F46"/>
    <mergeCell ref="A44:H44"/>
    <mergeCell ref="C47:F49"/>
  </mergeCells>
  <phoneticPr fontId="127" type="noConversion"/>
  <printOptions horizontalCentered="1"/>
  <pageMargins left="0.25" right="0.25" top="0.5" bottom="0.5" header="0.3" footer="0.3"/>
  <pageSetup scale="66" orientation="portrait" r:id="rId1"/>
  <rowBreaks count="1" manualBreakCount="1">
    <brk id="42" max="16383" man="1"/>
  </rowBreaks>
  <colBreaks count="1" manualBreakCount="1">
    <brk id="1" max="56"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5B520-A40D-43F3-8F46-08B379B1E963}">
  <sheetPr codeName="Sheet21">
    <tabColor rgb="FFFFFF00"/>
  </sheetPr>
  <dimension ref="A1:J51"/>
  <sheetViews>
    <sheetView zoomScale="90" zoomScaleNormal="90" workbookViewId="0">
      <selection activeCell="A27" sqref="A27"/>
    </sheetView>
  </sheetViews>
  <sheetFormatPr defaultColWidth="8.88671875" defaultRowHeight="13.2" x14ac:dyDescent="0.25"/>
  <cols>
    <col min="1" max="1" width="6.33203125" style="44" bestFit="1" customWidth="1"/>
    <col min="2" max="2" width="17.44140625" style="45" customWidth="1"/>
    <col min="3" max="3" width="8.88671875" style="45" customWidth="1"/>
    <col min="4" max="4" width="26.6640625" style="46" customWidth="1"/>
    <col min="5" max="5" width="25.109375" style="46" customWidth="1"/>
    <col min="6" max="6" width="18" style="46" customWidth="1"/>
    <col min="7" max="8" width="8.88671875" style="46"/>
    <col min="9" max="9" width="14" style="46" customWidth="1"/>
    <col min="10" max="16384" width="8.88671875" style="46"/>
  </cols>
  <sheetData>
    <row r="1" spans="1:10" s="42" customFormat="1" ht="15.6" x14ac:dyDescent="0.25">
      <c r="A1" s="1140" t="s">
        <v>129</v>
      </c>
      <c r="B1" s="1140"/>
      <c r="C1" s="1140"/>
      <c r="D1" s="1140"/>
      <c r="E1" s="1140"/>
      <c r="F1" s="1140"/>
      <c r="G1" s="47"/>
      <c r="H1" s="47"/>
      <c r="I1" s="47"/>
    </row>
    <row r="2" spans="1:10" s="42" customFormat="1" ht="13.8" x14ac:dyDescent="0.25">
      <c r="A2" s="1141" t="s">
        <v>130</v>
      </c>
      <c r="B2" s="1141"/>
      <c r="C2" s="1141"/>
      <c r="D2" s="1141"/>
      <c r="E2" s="1141"/>
      <c r="F2" s="1141"/>
      <c r="G2" s="873"/>
      <c r="H2" s="873"/>
      <c r="I2" s="873"/>
    </row>
    <row r="3" spans="1:10" s="42" customFormat="1" ht="15.6" x14ac:dyDescent="0.25">
      <c r="A3" s="1142" t="s">
        <v>306</v>
      </c>
      <c r="B3" s="1142"/>
      <c r="C3" s="1142"/>
      <c r="D3" s="1142"/>
      <c r="E3" s="1142"/>
      <c r="F3" s="1142"/>
      <c r="G3" s="874"/>
      <c r="H3" s="874"/>
      <c r="I3" s="874"/>
    </row>
    <row r="4" spans="1:10" s="42" customFormat="1" ht="18.600000000000001" x14ac:dyDescent="0.25">
      <c r="A4" s="1148" t="s">
        <v>277</v>
      </c>
      <c r="B4" s="1148"/>
      <c r="C4" s="1148"/>
      <c r="D4" s="1148"/>
      <c r="E4" s="1148"/>
      <c r="F4" s="1148"/>
      <c r="G4" s="875"/>
      <c r="H4" s="875"/>
      <c r="I4" s="875"/>
    </row>
    <row r="5" spans="1:10" s="42" customFormat="1" ht="18.600000000000001" x14ac:dyDescent="0.25">
      <c r="A5" s="1148" t="s">
        <v>278</v>
      </c>
      <c r="B5" s="1148"/>
      <c r="C5" s="1148"/>
      <c r="D5" s="1148"/>
      <c r="E5" s="1148"/>
      <c r="F5" s="1148"/>
      <c r="G5" s="875"/>
      <c r="H5" s="875"/>
      <c r="I5" s="875"/>
    </row>
    <row r="6" spans="1:10" s="42" customFormat="1" ht="17.25" customHeight="1" x14ac:dyDescent="0.25">
      <c r="A6" s="1148" t="s">
        <v>603</v>
      </c>
      <c r="B6" s="1148"/>
      <c r="C6" s="1148"/>
      <c r="D6" s="1148"/>
      <c r="E6" s="1148"/>
      <c r="F6" s="1148"/>
      <c r="G6" s="872"/>
      <c r="H6" s="872"/>
      <c r="I6" s="872"/>
    </row>
    <row r="7" spans="1:10" s="42" customFormat="1" ht="17.25" customHeight="1" x14ac:dyDescent="0.25">
      <c r="A7" s="1021"/>
      <c r="B7" s="1021"/>
      <c r="C7" s="1021"/>
      <c r="D7" s="1021"/>
      <c r="E7" s="1021"/>
      <c r="F7" s="1021"/>
      <c r="G7" s="872"/>
      <c r="H7" s="872"/>
      <c r="I7" s="872"/>
    </row>
    <row r="8" spans="1:10" s="42" customFormat="1" ht="17.25" customHeight="1" x14ac:dyDescent="0.25">
      <c r="A8" s="1440" t="s">
        <v>617</v>
      </c>
      <c r="B8" s="1440"/>
      <c r="C8" s="1440"/>
      <c r="D8" s="1440"/>
      <c r="E8" s="1440"/>
      <c r="F8" s="1440"/>
      <c r="G8" s="872"/>
      <c r="H8" s="872"/>
      <c r="I8" s="872"/>
    </row>
    <row r="9" spans="1:10" s="42" customFormat="1" ht="17.25" customHeight="1" x14ac:dyDescent="0.25">
      <c r="A9" s="1021"/>
      <c r="B9" s="1021"/>
      <c r="C9" s="1021"/>
      <c r="D9" s="1021"/>
      <c r="E9" s="1021"/>
      <c r="F9" s="1021"/>
      <c r="G9" s="872"/>
      <c r="H9" s="872"/>
      <c r="I9" s="872"/>
    </row>
    <row r="10" spans="1:10" s="42" customFormat="1" ht="16.5" customHeight="1" thickBot="1" x14ac:dyDescent="0.3">
      <c r="A10" s="61"/>
      <c r="B10" s="62"/>
      <c r="C10" s="62"/>
      <c r="D10" s="55"/>
      <c r="E10" s="55"/>
      <c r="F10" s="55"/>
      <c r="G10" s="55"/>
      <c r="H10" s="55"/>
      <c r="I10" s="55"/>
    </row>
    <row r="11" spans="1:10" s="42" customFormat="1" ht="16.2" thickBot="1" x14ac:dyDescent="0.3">
      <c r="A11" s="1136" t="s">
        <v>375</v>
      </c>
      <c r="B11" s="1137"/>
      <c r="C11" s="1137"/>
      <c r="D11" s="1137"/>
      <c r="E11" s="1137"/>
      <c r="F11" s="1138"/>
      <c r="G11" s="55"/>
      <c r="H11" s="55"/>
      <c r="I11" s="47"/>
    </row>
    <row r="12" spans="1:10" customFormat="1" x14ac:dyDescent="0.25"/>
    <row r="13" spans="1:10" s="42" customFormat="1" ht="15.6" x14ac:dyDescent="0.25">
      <c r="A13" s="877" t="s">
        <v>390</v>
      </c>
      <c r="B13" s="877" t="s">
        <v>389</v>
      </c>
      <c r="C13" s="877" t="s">
        <v>391</v>
      </c>
      <c r="D13" s="877" t="s">
        <v>122</v>
      </c>
      <c r="E13" s="877" t="s">
        <v>392</v>
      </c>
      <c r="F13" s="877"/>
      <c r="G13" s="55"/>
      <c r="H13" s="55"/>
      <c r="I13" s="47"/>
    </row>
    <row r="14" spans="1:10" s="42" customFormat="1" ht="13.5" customHeight="1" x14ac:dyDescent="0.25">
      <c r="A14" s="61"/>
      <c r="B14" s="62"/>
      <c r="C14" s="62"/>
      <c r="D14" s="55"/>
      <c r="E14" s="55"/>
      <c r="F14" s="55"/>
      <c r="G14" s="55"/>
      <c r="H14" s="55"/>
      <c r="I14" s="55"/>
      <c r="J14" s="43"/>
    </row>
    <row r="15" spans="1:10" s="421" customFormat="1" x14ac:dyDescent="0.25">
      <c r="A15" t="s">
        <v>376</v>
      </c>
      <c r="B15" s="421" t="s">
        <v>377</v>
      </c>
      <c r="C15" s="876" t="s">
        <v>387</v>
      </c>
      <c r="D15" t="s">
        <v>393</v>
      </c>
      <c r="E15" s="878" t="s">
        <v>378</v>
      </c>
      <c r="F15" s="41"/>
      <c r="H15"/>
      <c r="I15" s="677"/>
    </row>
    <row r="16" spans="1:10" s="421" customFormat="1" ht="19.5" customHeight="1" x14ac:dyDescent="0.25">
      <c r="A16"/>
      <c r="B16"/>
      <c r="C16"/>
      <c r="D16"/>
      <c r="E16"/>
      <c r="F16" s="41"/>
      <c r="G16"/>
      <c r="H16"/>
      <c r="I16" s="146"/>
    </row>
    <row r="17" spans="1:9" s="421" customFormat="1" x14ac:dyDescent="0.25">
      <c r="A17" t="s">
        <v>376</v>
      </c>
      <c r="B17" t="s">
        <v>379</v>
      </c>
      <c r="C17" s="18" t="s">
        <v>189</v>
      </c>
      <c r="D17" s="18" t="s">
        <v>616</v>
      </c>
      <c r="E17" s="878" t="s">
        <v>380</v>
      </c>
      <c r="F17" s="41"/>
      <c r="G17"/>
      <c r="H17"/>
      <c r="I17" s="146"/>
    </row>
    <row r="18" spans="1:9" s="421" customFormat="1" ht="17.25" customHeight="1" x14ac:dyDescent="0.25">
      <c r="A18"/>
      <c r="B18"/>
      <c r="C18"/>
      <c r="D18"/>
      <c r="E18"/>
      <c r="F18"/>
      <c r="G18"/>
      <c r="H18"/>
      <c r="I18" s="146"/>
    </row>
    <row r="19" spans="1:9" s="421" customFormat="1" x14ac:dyDescent="0.25">
      <c r="A19" t="s">
        <v>381</v>
      </c>
      <c r="B19" t="s">
        <v>382</v>
      </c>
      <c r="C19" s="18" t="s">
        <v>358</v>
      </c>
      <c r="D19" t="s">
        <v>383</v>
      </c>
      <c r="E19" s="878" t="s">
        <v>384</v>
      </c>
      <c r="F19" s="41"/>
      <c r="G19"/>
      <c r="H19"/>
      <c r="I19" s="146"/>
    </row>
    <row r="20" spans="1:9" s="421" customFormat="1" ht="17.25" customHeight="1" x14ac:dyDescent="0.25">
      <c r="A20"/>
      <c r="B20"/>
      <c r="C20"/>
      <c r="D20"/>
      <c r="E20"/>
      <c r="F20"/>
      <c r="G20"/>
      <c r="H20"/>
      <c r="I20" s="146"/>
    </row>
    <row r="21" spans="1:9" s="421" customFormat="1" x14ac:dyDescent="0.25">
      <c r="A21" t="s">
        <v>381</v>
      </c>
      <c r="B21" t="s">
        <v>385</v>
      </c>
      <c r="C21" s="18" t="s">
        <v>388</v>
      </c>
      <c r="D21" t="s">
        <v>383</v>
      </c>
      <c r="E21" s="878" t="s">
        <v>386</v>
      </c>
      <c r="F21" s="41"/>
      <c r="G21"/>
      <c r="H21"/>
      <c r="I21" s="146"/>
    </row>
    <row r="22" spans="1:9" s="421" customFormat="1" x14ac:dyDescent="0.25">
      <c r="A22"/>
      <c r="B22"/>
      <c r="C22"/>
      <c r="D22"/>
      <c r="E22"/>
      <c r="F22"/>
      <c r="G22"/>
      <c r="H22"/>
      <c r="I22" s="146"/>
    </row>
    <row r="23" spans="1:9" s="421" customFormat="1" x14ac:dyDescent="0.25">
      <c r="A23"/>
      <c r="B23"/>
      <c r="C23"/>
      <c r="D23"/>
      <c r="E23"/>
      <c r="F23"/>
      <c r="G23"/>
      <c r="H23"/>
      <c r="I23" s="146"/>
    </row>
    <row r="24" spans="1:9" s="421" customFormat="1" x14ac:dyDescent="0.25">
      <c r="A24"/>
      <c r="B24"/>
      <c r="C24"/>
      <c r="D24"/>
      <c r="E24"/>
      <c r="F24"/>
      <c r="G24"/>
      <c r="H24"/>
      <c r="I24" s="146"/>
    </row>
    <row r="25" spans="1:9" s="421" customFormat="1" x14ac:dyDescent="0.25">
      <c r="A25"/>
      <c r="B25"/>
      <c r="C25"/>
      <c r="D25"/>
      <c r="E25"/>
      <c r="F25"/>
      <c r="G25"/>
      <c r="H25"/>
      <c r="I25" s="146"/>
    </row>
    <row r="26" spans="1:9" s="421" customFormat="1" x14ac:dyDescent="0.25">
      <c r="A26"/>
      <c r="B26"/>
      <c r="C26"/>
      <c r="D26"/>
      <c r="E26"/>
      <c r="F26"/>
      <c r="G26"/>
      <c r="H26"/>
      <c r="I26" s="146"/>
    </row>
    <row r="27" spans="1:9" s="421" customFormat="1" x14ac:dyDescent="0.25">
      <c r="A27"/>
      <c r="B27"/>
      <c r="C27"/>
      <c r="D27"/>
      <c r="E27"/>
      <c r="F27"/>
      <c r="G27"/>
      <c r="H27"/>
      <c r="I27" s="146"/>
    </row>
    <row r="28" spans="1:9" s="421" customFormat="1" x14ac:dyDescent="0.25">
      <c r="A28"/>
      <c r="B28"/>
      <c r="C28"/>
      <c r="D28"/>
      <c r="E28"/>
      <c r="F28"/>
      <c r="G28"/>
      <c r="H28"/>
      <c r="I28" s="146"/>
    </row>
    <row r="29" spans="1:9" s="421" customFormat="1" x14ac:dyDescent="0.25">
      <c r="A29"/>
      <c r="B29"/>
      <c r="C29"/>
      <c r="D29"/>
      <c r="E29"/>
      <c r="F29"/>
      <c r="G29"/>
      <c r="H29"/>
      <c r="I29" s="146"/>
    </row>
    <row r="30" spans="1:9" s="421" customFormat="1" ht="18.75" customHeight="1" x14ac:dyDescent="0.25">
      <c r="A30"/>
      <c r="B30"/>
      <c r="C30"/>
      <c r="D30"/>
      <c r="E30"/>
      <c r="F30"/>
      <c r="G30"/>
      <c r="H30"/>
      <c r="I30" s="146"/>
    </row>
    <row r="31" spans="1:9" s="421" customFormat="1" x14ac:dyDescent="0.25">
      <c r="A31"/>
      <c r="B31"/>
      <c r="C31"/>
      <c r="D31"/>
      <c r="E31"/>
      <c r="F31"/>
      <c r="G31"/>
      <c r="H31"/>
      <c r="I31" s="146"/>
    </row>
    <row r="32" spans="1:9" s="421" customFormat="1" x14ac:dyDescent="0.25">
      <c r="A32"/>
      <c r="B32"/>
      <c r="C32"/>
      <c r="D32"/>
      <c r="E32"/>
      <c r="F32"/>
      <c r="G32"/>
      <c r="H32"/>
      <c r="I32" s="146"/>
    </row>
    <row r="33" spans="1:9" s="421" customFormat="1" x14ac:dyDescent="0.25">
      <c r="A33"/>
      <c r="B33"/>
      <c r="C33"/>
      <c r="D33"/>
      <c r="E33"/>
      <c r="F33"/>
      <c r="G33"/>
      <c r="H33"/>
      <c r="I33" s="146"/>
    </row>
    <row r="34" spans="1:9" s="421" customFormat="1" x14ac:dyDescent="0.25">
      <c r="A34"/>
      <c r="B34"/>
      <c r="C34"/>
      <c r="D34"/>
      <c r="E34"/>
      <c r="F34"/>
      <c r="G34"/>
      <c r="H34"/>
      <c r="I34" s="146"/>
    </row>
    <row r="35" spans="1:9" s="421" customFormat="1" x14ac:dyDescent="0.25">
      <c r="A35"/>
      <c r="B35"/>
      <c r="C35"/>
      <c r="D35"/>
      <c r="E35"/>
      <c r="F35"/>
      <c r="G35"/>
      <c r="H35"/>
      <c r="I35" s="146"/>
    </row>
    <row r="36" spans="1:9" s="421" customFormat="1" x14ac:dyDescent="0.25">
      <c r="A36"/>
      <c r="B36"/>
      <c r="C36"/>
      <c r="D36"/>
      <c r="E36"/>
      <c r="F36"/>
      <c r="G36"/>
      <c r="H36"/>
      <c r="I36" s="146"/>
    </row>
    <row r="37" spans="1:9" s="421" customFormat="1" x14ac:dyDescent="0.25">
      <c r="A37"/>
      <c r="B37"/>
      <c r="C37"/>
      <c r="D37"/>
      <c r="E37"/>
      <c r="F37"/>
      <c r="G37"/>
      <c r="H37"/>
      <c r="I37" s="146"/>
    </row>
    <row r="38" spans="1:9" s="421" customFormat="1" x14ac:dyDescent="0.25">
      <c r="A38"/>
      <c r="B38"/>
      <c r="C38"/>
      <c r="D38"/>
      <c r="E38"/>
      <c r="F38"/>
      <c r="G38"/>
      <c r="H38"/>
      <c r="I38" s="146"/>
    </row>
    <row r="39" spans="1:9" s="421" customFormat="1" x14ac:dyDescent="0.25">
      <c r="A39"/>
      <c r="B39"/>
      <c r="C39"/>
      <c r="D39"/>
      <c r="E39"/>
      <c r="F39"/>
      <c r="G39"/>
      <c r="H39"/>
      <c r="I39" s="146"/>
    </row>
    <row r="40" spans="1:9" s="421" customFormat="1" x14ac:dyDescent="0.25">
      <c r="A40"/>
      <c r="B40"/>
      <c r="C40"/>
      <c r="D40"/>
      <c r="E40"/>
      <c r="F40"/>
      <c r="G40"/>
      <c r="H40"/>
      <c r="I40" s="146"/>
    </row>
    <row r="41" spans="1:9" s="421" customFormat="1" x14ac:dyDescent="0.25">
      <c r="A41"/>
      <c r="B41"/>
      <c r="C41"/>
      <c r="D41"/>
      <c r="E41"/>
      <c r="F41"/>
      <c r="G41"/>
      <c r="H41"/>
      <c r="I41" s="146"/>
    </row>
    <row r="42" spans="1:9" s="421" customFormat="1" x14ac:dyDescent="0.25">
      <c r="A42"/>
      <c r="B42"/>
      <c r="C42"/>
      <c r="D42"/>
      <c r="E42"/>
      <c r="F42"/>
      <c r="G42"/>
      <c r="H42"/>
      <c r="I42" s="146"/>
    </row>
    <row r="43" spans="1:9" s="421" customFormat="1" x14ac:dyDescent="0.25">
      <c r="A43"/>
      <c r="B43"/>
      <c r="C43"/>
      <c r="D43"/>
      <c r="E43"/>
      <c r="F43"/>
      <c r="G43"/>
      <c r="H43"/>
      <c r="I43" s="146"/>
    </row>
    <row r="44" spans="1:9" s="421" customFormat="1" x14ac:dyDescent="0.25">
      <c r="A44"/>
      <c r="B44"/>
      <c r="C44"/>
      <c r="D44"/>
      <c r="E44"/>
      <c r="F44"/>
      <c r="G44"/>
      <c r="H44"/>
      <c r="I44" s="146"/>
    </row>
    <row r="45" spans="1:9" s="421" customFormat="1" x14ac:dyDescent="0.25">
      <c r="A45"/>
      <c r="B45"/>
      <c r="C45"/>
      <c r="D45"/>
      <c r="E45"/>
      <c r="F45"/>
      <c r="G45"/>
      <c r="H45"/>
      <c r="I45" s="146"/>
    </row>
    <row r="46" spans="1:9" s="421" customFormat="1" x14ac:dyDescent="0.25">
      <c r="A46"/>
      <c r="B46"/>
      <c r="C46"/>
      <c r="D46"/>
      <c r="E46"/>
      <c r="F46"/>
      <c r="G46"/>
      <c r="H46"/>
      <c r="I46" s="146"/>
    </row>
    <row r="47" spans="1:9" s="421" customFormat="1" x14ac:dyDescent="0.25">
      <c r="A47"/>
      <c r="B47"/>
      <c r="C47"/>
      <c r="D47"/>
      <c r="E47"/>
      <c r="F47"/>
      <c r="G47"/>
      <c r="H47"/>
      <c r="I47" s="146"/>
    </row>
    <row r="48" spans="1:9" s="447" customFormat="1" x14ac:dyDescent="0.25">
      <c r="A48"/>
      <c r="B48"/>
      <c r="C48"/>
      <c r="D48"/>
      <c r="E48"/>
      <c r="F48"/>
      <c r="G48"/>
      <c r="H48"/>
      <c r="I48" s="446"/>
    </row>
    <row r="49" spans="1:9" x14ac:dyDescent="0.25">
      <c r="A49" s="765"/>
      <c r="B49" s="766"/>
      <c r="C49" s="766"/>
      <c r="D49" s="767"/>
      <c r="E49" s="767"/>
      <c r="F49" s="767"/>
      <c r="G49" s="767"/>
      <c r="H49" s="767"/>
      <c r="I49" s="767"/>
    </row>
    <row r="50" spans="1:9" x14ac:dyDescent="0.25">
      <c r="A50" s="765"/>
      <c r="B50" s="766"/>
      <c r="C50" s="766"/>
      <c r="D50" s="767"/>
      <c r="E50" s="767"/>
      <c r="F50" s="767"/>
      <c r="G50" s="767"/>
      <c r="H50" s="767"/>
      <c r="I50" s="767"/>
    </row>
    <row r="51" spans="1:9" x14ac:dyDescent="0.25">
      <c r="A51" s="765"/>
      <c r="B51" s="766"/>
      <c r="C51" s="766"/>
      <c r="D51" s="767"/>
      <c r="E51" s="767"/>
      <c r="F51" s="767"/>
      <c r="G51" s="767"/>
      <c r="H51" s="767"/>
      <c r="I51" s="767"/>
    </row>
  </sheetData>
  <protectedRanges>
    <protectedRange sqref="D15 D28 D22:H27 D17:H18 D31:H38 D41:H48 E21:H21" name="Range1"/>
  </protectedRanges>
  <mergeCells count="8">
    <mergeCell ref="A1:F1"/>
    <mergeCell ref="A5:F5"/>
    <mergeCell ref="A11:F11"/>
    <mergeCell ref="A6:F6"/>
    <mergeCell ref="A2:F2"/>
    <mergeCell ref="A3:F3"/>
    <mergeCell ref="A4:F4"/>
    <mergeCell ref="A8:F8"/>
  </mergeCells>
  <printOptions horizontalCentered="1"/>
  <pageMargins left="0" right="0" top="0.75" bottom="0.25" header="0.3" footer="0.3"/>
  <pageSetup orientation="portrait" r:id="rId1"/>
  <headerFooter>
    <oddHeader xml:space="preserve">&amp;C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A928D-31D8-47EB-B1AA-D54A7B4C71AA}">
  <sheetPr>
    <tabColor rgb="FF7030A0"/>
  </sheetPr>
  <dimension ref="A1:K207"/>
  <sheetViews>
    <sheetView topLeftCell="A164" workbookViewId="0">
      <selection activeCell="I182" sqref="I182"/>
    </sheetView>
  </sheetViews>
  <sheetFormatPr defaultColWidth="8.77734375" defaultRowHeight="13.8" x14ac:dyDescent="0.3"/>
  <cols>
    <col min="1" max="1" width="8.77734375" style="1113"/>
    <col min="2" max="2" width="7.5546875" style="1113" customWidth="1"/>
    <col min="3" max="3" width="7" style="1113" customWidth="1"/>
    <col min="4" max="4" width="6.21875" style="1113" customWidth="1"/>
    <col min="5" max="5" width="15.77734375" style="1113" customWidth="1"/>
    <col min="6" max="6" width="21.77734375" style="1113" customWidth="1"/>
    <col min="7" max="7" width="10.77734375" style="1113" customWidth="1"/>
    <col min="8" max="8" width="11.21875" style="1113" customWidth="1"/>
    <col min="9" max="9" width="6.5546875" style="1115" customWidth="1"/>
    <col min="10" max="13" width="8.77734375" style="1113"/>
    <col min="14" max="14" width="41.5546875" style="1113" customWidth="1"/>
    <col min="15" max="16384" width="8.77734375" style="1113"/>
  </cols>
  <sheetData>
    <row r="1" spans="1:9" ht="14.4" thickBot="1" x14ac:dyDescent="0.35">
      <c r="A1" s="1111" t="s">
        <v>246</v>
      </c>
      <c r="B1" s="1111" t="s">
        <v>221</v>
      </c>
      <c r="C1" s="1111" t="s">
        <v>222</v>
      </c>
      <c r="D1" s="1111" t="s">
        <v>637</v>
      </c>
      <c r="E1" s="1111" t="s">
        <v>638</v>
      </c>
      <c r="F1" s="1111" t="s">
        <v>223</v>
      </c>
      <c r="G1" s="1111" t="s">
        <v>633</v>
      </c>
      <c r="H1" s="1111" t="s">
        <v>224</v>
      </c>
      <c r="I1" s="1112" t="s">
        <v>225</v>
      </c>
    </row>
    <row r="2" spans="1:9" x14ac:dyDescent="0.3">
      <c r="A2" s="1113">
        <v>2019</v>
      </c>
      <c r="B2" s="1114">
        <f>'1. FilerInfo'!$H$17</f>
        <v>0</v>
      </c>
      <c r="C2" s="1114">
        <f>'1. FilerInfo'!$C$17</f>
        <v>0</v>
      </c>
      <c r="D2" s="1113">
        <v>2</v>
      </c>
      <c r="E2" s="1113" t="s">
        <v>226</v>
      </c>
      <c r="F2" s="1113" t="s">
        <v>227</v>
      </c>
      <c r="G2" s="1113" t="s">
        <v>790</v>
      </c>
      <c r="H2" s="1115" t="s">
        <v>858</v>
      </c>
      <c r="I2" s="1115">
        <f>'2. Prelim'!C32</f>
        <v>0</v>
      </c>
    </row>
    <row r="3" spans="1:9" x14ac:dyDescent="0.3">
      <c r="A3" s="1113">
        <v>2019</v>
      </c>
      <c r="B3" s="1114">
        <f>$B$2</f>
        <v>0</v>
      </c>
      <c r="C3" s="1114">
        <f>$C$2</f>
        <v>0</v>
      </c>
      <c r="D3" s="1113">
        <v>2</v>
      </c>
      <c r="E3" s="1113" t="s">
        <v>226</v>
      </c>
      <c r="F3" s="1113" t="s">
        <v>228</v>
      </c>
      <c r="G3" s="1113" t="s">
        <v>791</v>
      </c>
      <c r="H3" s="1115" t="s">
        <v>859</v>
      </c>
      <c r="I3" s="1116">
        <f>'2. Prelim'!E36</f>
        <v>0</v>
      </c>
    </row>
    <row r="4" spans="1:9" x14ac:dyDescent="0.3">
      <c r="A4" s="1113">
        <v>2019</v>
      </c>
      <c r="B4" s="1114">
        <f t="shared" ref="B4:B51" si="0">$B$2</f>
        <v>0</v>
      </c>
      <c r="C4" s="1114">
        <f t="shared" ref="C4:C51" si="1">$C$2</f>
        <v>0</v>
      </c>
      <c r="D4" s="1113">
        <v>2</v>
      </c>
      <c r="E4" s="1113" t="s">
        <v>226</v>
      </c>
      <c r="F4" s="1113" t="s">
        <v>229</v>
      </c>
      <c r="G4" s="1113" t="s">
        <v>791</v>
      </c>
      <c r="H4" s="1115" t="s">
        <v>860</v>
      </c>
      <c r="I4" s="1116">
        <f>'2. Prelim'!E37</f>
        <v>0</v>
      </c>
    </row>
    <row r="5" spans="1:9" x14ac:dyDescent="0.3">
      <c r="A5" s="1113">
        <v>2019</v>
      </c>
      <c r="B5" s="1114">
        <f t="shared" si="0"/>
        <v>0</v>
      </c>
      <c r="C5" s="1114">
        <f t="shared" si="1"/>
        <v>0</v>
      </c>
      <c r="D5" s="1113">
        <v>2</v>
      </c>
      <c r="E5" s="1113" t="s">
        <v>226</v>
      </c>
      <c r="F5" s="1113" t="s">
        <v>230</v>
      </c>
      <c r="G5" s="1113" t="s">
        <v>791</v>
      </c>
      <c r="H5" s="1115" t="s">
        <v>861</v>
      </c>
      <c r="I5" s="1116">
        <f>'2. Prelim'!E38</f>
        <v>0</v>
      </c>
    </row>
    <row r="6" spans="1:9" x14ac:dyDescent="0.3">
      <c r="A6" s="1113">
        <v>2019</v>
      </c>
      <c r="B6" s="1114">
        <f t="shared" si="0"/>
        <v>0</v>
      </c>
      <c r="C6" s="1114">
        <f t="shared" si="1"/>
        <v>0</v>
      </c>
      <c r="D6" s="1113">
        <v>2</v>
      </c>
      <c r="E6" s="1113" t="s">
        <v>226</v>
      </c>
      <c r="F6" s="1113" t="s">
        <v>231</v>
      </c>
      <c r="G6" s="1113" t="s">
        <v>791</v>
      </c>
      <c r="H6" s="1115" t="s">
        <v>862</v>
      </c>
      <c r="I6" s="1116">
        <f>'2. Prelim'!E39</f>
        <v>0</v>
      </c>
    </row>
    <row r="7" spans="1:9" x14ac:dyDescent="0.3">
      <c r="A7" s="1113">
        <v>2019</v>
      </c>
      <c r="B7" s="1114">
        <f t="shared" si="0"/>
        <v>0</v>
      </c>
      <c r="C7" s="1114">
        <f t="shared" si="1"/>
        <v>0</v>
      </c>
      <c r="D7" s="1113">
        <v>2</v>
      </c>
      <c r="E7" s="1113" t="s">
        <v>226</v>
      </c>
      <c r="F7" s="1113" t="s">
        <v>232</v>
      </c>
      <c r="G7" s="1113" t="s">
        <v>791</v>
      </c>
      <c r="H7" s="1115" t="s">
        <v>863</v>
      </c>
      <c r="I7" s="1116">
        <f>'2. Prelim'!E40</f>
        <v>0</v>
      </c>
    </row>
    <row r="8" spans="1:9" x14ac:dyDescent="0.3">
      <c r="A8" s="1113">
        <v>2019</v>
      </c>
      <c r="B8" s="1114">
        <f t="shared" si="0"/>
        <v>0</v>
      </c>
      <c r="C8" s="1114">
        <f t="shared" si="1"/>
        <v>0</v>
      </c>
      <c r="D8" s="1113">
        <v>2</v>
      </c>
      <c r="E8" s="1113" t="s">
        <v>226</v>
      </c>
      <c r="F8" s="1113" t="s">
        <v>233</v>
      </c>
      <c r="G8" s="1113" t="s">
        <v>791</v>
      </c>
      <c r="H8" s="1115" t="s">
        <v>864</v>
      </c>
      <c r="I8" s="1116">
        <f>'2. Prelim'!E41</f>
        <v>0</v>
      </c>
    </row>
    <row r="9" spans="1:9" x14ac:dyDescent="0.3">
      <c r="A9" s="1113">
        <v>2019</v>
      </c>
      <c r="B9" s="1114">
        <f t="shared" si="0"/>
        <v>0</v>
      </c>
      <c r="C9" s="1114">
        <f t="shared" si="1"/>
        <v>0</v>
      </c>
      <c r="D9" s="1113">
        <v>2</v>
      </c>
      <c r="E9" s="1113" t="s">
        <v>226</v>
      </c>
      <c r="F9" s="1113" t="s">
        <v>234</v>
      </c>
      <c r="G9" s="1113" t="s">
        <v>791</v>
      </c>
      <c r="H9" s="1115" t="s">
        <v>865</v>
      </c>
      <c r="I9" s="1116">
        <f>'2. Prelim'!E42</f>
        <v>0</v>
      </c>
    </row>
    <row r="10" spans="1:9" x14ac:dyDescent="0.3">
      <c r="A10" s="1113">
        <v>2019</v>
      </c>
      <c r="B10" s="1114">
        <f t="shared" si="0"/>
        <v>0</v>
      </c>
      <c r="C10" s="1114">
        <f t="shared" si="1"/>
        <v>0</v>
      </c>
      <c r="D10" s="1113">
        <v>2</v>
      </c>
      <c r="E10" s="1113" t="s">
        <v>226</v>
      </c>
      <c r="F10" s="1113" t="s">
        <v>235</v>
      </c>
      <c r="G10" s="1113" t="s">
        <v>791</v>
      </c>
      <c r="H10" s="1115" t="s">
        <v>866</v>
      </c>
      <c r="I10" s="1116">
        <f>'2. Prelim'!E43</f>
        <v>0</v>
      </c>
    </row>
    <row r="11" spans="1:9" x14ac:dyDescent="0.3">
      <c r="A11" s="1113">
        <v>2019</v>
      </c>
      <c r="B11" s="1114">
        <f t="shared" si="0"/>
        <v>0</v>
      </c>
      <c r="C11" s="1114">
        <f t="shared" si="1"/>
        <v>0</v>
      </c>
      <c r="D11" s="1113">
        <v>2</v>
      </c>
      <c r="E11" s="1113" t="s">
        <v>226</v>
      </c>
      <c r="F11" s="1113" t="s">
        <v>236</v>
      </c>
      <c r="G11" s="1113" t="s">
        <v>791</v>
      </c>
      <c r="H11" s="1115" t="s">
        <v>867</v>
      </c>
      <c r="I11" s="1116">
        <f>'2. Prelim'!E44</f>
        <v>0</v>
      </c>
    </row>
    <row r="12" spans="1:9" x14ac:dyDescent="0.3">
      <c r="A12" s="1113">
        <v>2019</v>
      </c>
      <c r="B12" s="1114">
        <f t="shared" si="0"/>
        <v>0</v>
      </c>
      <c r="C12" s="1114">
        <f t="shared" si="1"/>
        <v>0</v>
      </c>
      <c r="D12" s="1113">
        <v>2</v>
      </c>
      <c r="E12" s="1113" t="s">
        <v>226</v>
      </c>
      <c r="F12" s="1113" t="s">
        <v>237</v>
      </c>
      <c r="G12" s="1113" t="s">
        <v>792</v>
      </c>
      <c r="H12" s="1115" t="s">
        <v>868</v>
      </c>
      <c r="I12" s="1116">
        <f>'2. Prelim'!E48</f>
        <v>0</v>
      </c>
    </row>
    <row r="13" spans="1:9" x14ac:dyDescent="0.3">
      <c r="A13" s="1113">
        <v>2019</v>
      </c>
      <c r="B13" s="1114">
        <f t="shared" si="0"/>
        <v>0</v>
      </c>
      <c r="C13" s="1114">
        <f t="shared" si="1"/>
        <v>0</v>
      </c>
      <c r="D13" s="1113">
        <v>2</v>
      </c>
      <c r="E13" s="1113" t="s">
        <v>226</v>
      </c>
      <c r="F13" s="1113" t="s">
        <v>238</v>
      </c>
      <c r="G13" s="1113" t="s">
        <v>792</v>
      </c>
      <c r="H13" s="1115" t="s">
        <v>869</v>
      </c>
      <c r="I13" s="1116">
        <f>'2. Prelim'!E49</f>
        <v>0</v>
      </c>
    </row>
    <row r="14" spans="1:9" x14ac:dyDescent="0.3">
      <c r="A14" s="1113">
        <v>2019</v>
      </c>
      <c r="B14" s="1114">
        <f t="shared" si="0"/>
        <v>0</v>
      </c>
      <c r="C14" s="1114">
        <f t="shared" si="1"/>
        <v>0</v>
      </c>
      <c r="D14" s="1113">
        <v>2</v>
      </c>
      <c r="E14" s="1113" t="s">
        <v>226</v>
      </c>
      <c r="F14" s="1113" t="s">
        <v>239</v>
      </c>
      <c r="G14" s="1113" t="s">
        <v>792</v>
      </c>
      <c r="H14" s="1115" t="s">
        <v>870</v>
      </c>
      <c r="I14" s="1116">
        <f>'2. Prelim'!E50</f>
        <v>0</v>
      </c>
    </row>
    <row r="15" spans="1:9" x14ac:dyDescent="0.3">
      <c r="A15" s="1113">
        <v>2019</v>
      </c>
      <c r="B15" s="1114">
        <f t="shared" si="0"/>
        <v>0</v>
      </c>
      <c r="C15" s="1114">
        <f t="shared" si="1"/>
        <v>0</v>
      </c>
      <c r="D15" s="1113">
        <v>2</v>
      </c>
      <c r="E15" s="1113" t="s">
        <v>226</v>
      </c>
      <c r="F15" s="1113" t="s">
        <v>240</v>
      </c>
      <c r="G15" s="1113" t="s">
        <v>792</v>
      </c>
      <c r="H15" s="1115" t="s">
        <v>871</v>
      </c>
      <c r="I15" s="1116">
        <f>'2. Prelim'!E51</f>
        <v>0</v>
      </c>
    </row>
    <row r="16" spans="1:9" x14ac:dyDescent="0.3">
      <c r="A16" s="1113">
        <v>2019</v>
      </c>
      <c r="B16" s="1114">
        <f t="shared" si="0"/>
        <v>0</v>
      </c>
      <c r="C16" s="1114">
        <f t="shared" si="1"/>
        <v>0</v>
      </c>
      <c r="D16" s="1113">
        <v>2</v>
      </c>
      <c r="E16" s="1113" t="s">
        <v>226</v>
      </c>
      <c r="F16" s="1113" t="s">
        <v>232</v>
      </c>
      <c r="G16" s="1113" t="s">
        <v>792</v>
      </c>
      <c r="H16" s="1115" t="s">
        <v>872</v>
      </c>
      <c r="I16" s="1116">
        <f>'2. Prelim'!E52</f>
        <v>0</v>
      </c>
    </row>
    <row r="17" spans="1:11" x14ac:dyDescent="0.3">
      <c r="A17" s="1113">
        <v>2019</v>
      </c>
      <c r="B17" s="1114">
        <f t="shared" si="0"/>
        <v>0</v>
      </c>
      <c r="C17" s="1114">
        <f t="shared" si="1"/>
        <v>0</v>
      </c>
      <c r="D17" s="1113">
        <v>2</v>
      </c>
      <c r="E17" s="1113" t="s">
        <v>226</v>
      </c>
      <c r="F17" s="1113" t="s">
        <v>241</v>
      </c>
      <c r="G17" s="1113" t="s">
        <v>792</v>
      </c>
      <c r="H17" s="1115" t="s">
        <v>873</v>
      </c>
      <c r="I17" s="1116">
        <f>'2. Prelim'!E53</f>
        <v>0</v>
      </c>
    </row>
    <row r="18" spans="1:11" x14ac:dyDescent="0.3">
      <c r="A18" s="1113">
        <v>2019</v>
      </c>
      <c r="B18" s="1114">
        <f t="shared" si="0"/>
        <v>0</v>
      </c>
      <c r="C18" s="1114">
        <f t="shared" si="1"/>
        <v>0</v>
      </c>
      <c r="D18" s="1113">
        <v>2</v>
      </c>
      <c r="E18" s="1113" t="s">
        <v>226</v>
      </c>
      <c r="F18" s="1113" t="s">
        <v>242</v>
      </c>
      <c r="G18" s="1113" t="s">
        <v>792</v>
      </c>
      <c r="H18" s="1115" t="s">
        <v>874</v>
      </c>
      <c r="I18" s="1116">
        <f>'2. Prelim'!E54</f>
        <v>0</v>
      </c>
    </row>
    <row r="19" spans="1:11" x14ac:dyDescent="0.3">
      <c r="A19" s="1113">
        <v>2019</v>
      </c>
      <c r="B19" s="1114">
        <f t="shared" si="0"/>
        <v>0</v>
      </c>
      <c r="C19" s="1114">
        <f t="shared" si="1"/>
        <v>0</v>
      </c>
      <c r="D19" s="1113">
        <v>2</v>
      </c>
      <c r="E19" s="1113" t="s">
        <v>226</v>
      </c>
      <c r="F19" s="1113" t="s">
        <v>243</v>
      </c>
      <c r="G19" s="1113" t="s">
        <v>792</v>
      </c>
      <c r="H19" s="1115" t="s">
        <v>875</v>
      </c>
      <c r="I19" s="1116">
        <f>'2. Prelim'!E55</f>
        <v>0</v>
      </c>
    </row>
    <row r="20" spans="1:11" x14ac:dyDescent="0.3">
      <c r="A20" s="1113">
        <v>2019</v>
      </c>
      <c r="B20" s="1114">
        <f t="shared" si="0"/>
        <v>0</v>
      </c>
      <c r="C20" s="1114">
        <f t="shared" si="1"/>
        <v>0</v>
      </c>
      <c r="D20" s="1113">
        <v>2</v>
      </c>
      <c r="E20" s="1113" t="s">
        <v>226</v>
      </c>
      <c r="F20" s="1113" t="s">
        <v>244</v>
      </c>
      <c r="G20" s="1113" t="s">
        <v>792</v>
      </c>
      <c r="H20" s="1115" t="s">
        <v>876</v>
      </c>
      <c r="I20" s="1116">
        <f>'2. Prelim'!E56</f>
        <v>0</v>
      </c>
    </row>
    <row r="21" spans="1:11" x14ac:dyDescent="0.3">
      <c r="A21" s="1113">
        <v>2019</v>
      </c>
      <c r="B21" s="1114">
        <f t="shared" si="0"/>
        <v>0</v>
      </c>
      <c r="C21" s="1114">
        <f t="shared" si="1"/>
        <v>0</v>
      </c>
      <c r="D21" s="1113">
        <v>21</v>
      </c>
      <c r="E21" s="1113" t="s">
        <v>628</v>
      </c>
      <c r="F21" s="1113" t="s">
        <v>629</v>
      </c>
      <c r="G21" s="1113" t="s">
        <v>634</v>
      </c>
      <c r="H21" s="1115" t="s">
        <v>639</v>
      </c>
      <c r="I21" s="1117">
        <f>'2i. SCO Exempt'!D37</f>
        <v>0</v>
      </c>
    </row>
    <row r="22" spans="1:11" x14ac:dyDescent="0.3">
      <c r="A22" s="1113">
        <v>2019</v>
      </c>
      <c r="B22" s="1114">
        <f t="shared" si="0"/>
        <v>0</v>
      </c>
      <c r="C22" s="1114">
        <f t="shared" si="1"/>
        <v>0</v>
      </c>
      <c r="D22" s="1113">
        <v>21</v>
      </c>
      <c r="E22" s="1113" t="s">
        <v>628</v>
      </c>
      <c r="F22" s="1113" t="s">
        <v>632</v>
      </c>
      <c r="G22" s="1113" t="s">
        <v>634</v>
      </c>
      <c r="H22" s="1115" t="s">
        <v>640</v>
      </c>
      <c r="I22" s="1116">
        <f>'2i. SCO Exempt'!E37</f>
        <v>0</v>
      </c>
    </row>
    <row r="23" spans="1:11" x14ac:dyDescent="0.3">
      <c r="A23" s="1113">
        <v>2019</v>
      </c>
      <c r="B23" s="1114">
        <f t="shared" si="0"/>
        <v>0</v>
      </c>
      <c r="C23" s="1114">
        <f t="shared" si="1"/>
        <v>0</v>
      </c>
      <c r="D23" s="1113">
        <v>21</v>
      </c>
      <c r="E23" s="1113" t="s">
        <v>628</v>
      </c>
      <c r="F23" s="1113" t="s">
        <v>630</v>
      </c>
      <c r="G23" s="1113" t="s">
        <v>634</v>
      </c>
      <c r="H23" s="1115" t="s">
        <v>641</v>
      </c>
      <c r="I23" s="1116">
        <f>'2i. SCO Exempt'!F37</f>
        <v>0</v>
      </c>
      <c r="K23" s="1115"/>
    </row>
    <row r="24" spans="1:11" x14ac:dyDescent="0.3">
      <c r="A24" s="1113">
        <v>2019</v>
      </c>
      <c r="B24" s="1114">
        <f t="shared" si="0"/>
        <v>0</v>
      </c>
      <c r="C24" s="1114">
        <f t="shared" si="1"/>
        <v>0</v>
      </c>
      <c r="D24" s="1113">
        <v>21</v>
      </c>
      <c r="E24" s="1113" t="s">
        <v>628</v>
      </c>
      <c r="F24" s="1113" t="s">
        <v>631</v>
      </c>
      <c r="G24" s="1113" t="s">
        <v>634</v>
      </c>
      <c r="H24" s="1115" t="s">
        <v>642</v>
      </c>
      <c r="I24" s="1116">
        <f>'2i. SCO Exempt'!G37</f>
        <v>0</v>
      </c>
      <c r="K24" s="1115"/>
    </row>
    <row r="25" spans="1:11" x14ac:dyDescent="0.3">
      <c r="A25" s="1113">
        <v>2019</v>
      </c>
      <c r="B25" s="1114">
        <f t="shared" si="0"/>
        <v>0</v>
      </c>
      <c r="C25" s="1114">
        <f t="shared" si="1"/>
        <v>0</v>
      </c>
      <c r="D25" s="1113">
        <v>21</v>
      </c>
      <c r="E25" s="1113" t="s">
        <v>628</v>
      </c>
      <c r="F25" s="1113" t="s">
        <v>404</v>
      </c>
      <c r="G25" s="1113" t="s">
        <v>635</v>
      </c>
      <c r="H25" s="1115" t="s">
        <v>643</v>
      </c>
      <c r="I25" s="1116">
        <f>'2i. SCO Exempt'!D52</f>
        <v>0</v>
      </c>
      <c r="K25" s="1115"/>
    </row>
    <row r="26" spans="1:11" x14ac:dyDescent="0.3">
      <c r="A26" s="1113">
        <v>2019</v>
      </c>
      <c r="B26" s="1114">
        <f t="shared" si="0"/>
        <v>0</v>
      </c>
      <c r="C26" s="1114">
        <f t="shared" si="1"/>
        <v>0</v>
      </c>
      <c r="D26" s="1113">
        <v>21</v>
      </c>
      <c r="E26" s="1113" t="s">
        <v>628</v>
      </c>
      <c r="F26" s="1113" t="s">
        <v>405</v>
      </c>
      <c r="G26" s="1113" t="s">
        <v>635</v>
      </c>
      <c r="H26" s="1115" t="s">
        <v>644</v>
      </c>
      <c r="I26" s="1116">
        <f>'2i. SCO Exempt'!D53</f>
        <v>0</v>
      </c>
      <c r="K26" s="1115"/>
    </row>
    <row r="27" spans="1:11" x14ac:dyDescent="0.3">
      <c r="A27" s="1113">
        <v>2019</v>
      </c>
      <c r="B27" s="1114">
        <f t="shared" si="0"/>
        <v>0</v>
      </c>
      <c r="C27" s="1114">
        <f t="shared" si="1"/>
        <v>0</v>
      </c>
      <c r="D27" s="1113">
        <v>21</v>
      </c>
      <c r="E27" s="1113" t="s">
        <v>628</v>
      </c>
      <c r="F27" s="1113" t="s">
        <v>406</v>
      </c>
      <c r="G27" s="1113" t="s">
        <v>635</v>
      </c>
      <c r="H27" s="1115" t="s">
        <v>645</v>
      </c>
      <c r="I27" s="1116">
        <f>'2i. SCO Exempt'!D54</f>
        <v>0</v>
      </c>
      <c r="K27" s="1115"/>
    </row>
    <row r="28" spans="1:11" x14ac:dyDescent="0.3">
      <c r="A28" s="1113">
        <v>2019</v>
      </c>
      <c r="B28" s="1114">
        <f t="shared" si="0"/>
        <v>0</v>
      </c>
      <c r="C28" s="1114">
        <f t="shared" si="1"/>
        <v>0</v>
      </c>
      <c r="D28" s="1113">
        <v>21</v>
      </c>
      <c r="E28" s="1113" t="s">
        <v>628</v>
      </c>
      <c r="F28" s="1113" t="s">
        <v>407</v>
      </c>
      <c r="G28" s="1113" t="s">
        <v>635</v>
      </c>
      <c r="H28" s="1115" t="s">
        <v>646</v>
      </c>
      <c r="I28" s="1116">
        <f>'2i. SCO Exempt'!D55</f>
        <v>0</v>
      </c>
      <c r="K28" s="1115"/>
    </row>
    <row r="29" spans="1:11" x14ac:dyDescent="0.3">
      <c r="A29" s="1113">
        <v>2019</v>
      </c>
      <c r="B29" s="1114">
        <f t="shared" si="0"/>
        <v>0</v>
      </c>
      <c r="C29" s="1114">
        <f t="shared" si="1"/>
        <v>0</v>
      </c>
      <c r="D29" s="1113">
        <v>21</v>
      </c>
      <c r="E29" s="1113" t="s">
        <v>628</v>
      </c>
      <c r="F29" s="1113" t="s">
        <v>793</v>
      </c>
      <c r="G29" s="1113" t="s">
        <v>635</v>
      </c>
      <c r="H29" s="1115" t="s">
        <v>794</v>
      </c>
      <c r="I29" s="1116">
        <f>'2i. SCO Exempt'!D56</f>
        <v>0</v>
      </c>
      <c r="K29" s="1115"/>
    </row>
    <row r="30" spans="1:11" x14ac:dyDescent="0.3">
      <c r="A30" s="1113">
        <v>2019</v>
      </c>
      <c r="B30" s="1114">
        <f t="shared" si="0"/>
        <v>0</v>
      </c>
      <c r="C30" s="1114">
        <f t="shared" si="1"/>
        <v>0</v>
      </c>
      <c r="D30" s="1113">
        <v>21</v>
      </c>
      <c r="E30" s="1113" t="s">
        <v>628</v>
      </c>
      <c r="F30" s="1113" t="s">
        <v>408</v>
      </c>
      <c r="G30" s="1113" t="s">
        <v>635</v>
      </c>
      <c r="H30" s="1115" t="s">
        <v>647</v>
      </c>
      <c r="I30" s="1116">
        <f>'2i. SCO Exempt'!E52</f>
        <v>0</v>
      </c>
      <c r="K30" s="1115"/>
    </row>
    <row r="31" spans="1:11" x14ac:dyDescent="0.3">
      <c r="A31" s="1113">
        <v>2019</v>
      </c>
      <c r="B31" s="1114">
        <f t="shared" si="0"/>
        <v>0</v>
      </c>
      <c r="C31" s="1114">
        <f t="shared" si="1"/>
        <v>0</v>
      </c>
      <c r="D31" s="1113">
        <v>21</v>
      </c>
      <c r="E31" s="1113" t="s">
        <v>628</v>
      </c>
      <c r="F31" s="1113" t="s">
        <v>409</v>
      </c>
      <c r="G31" s="1113" t="s">
        <v>635</v>
      </c>
      <c r="H31" s="1115" t="s">
        <v>648</v>
      </c>
      <c r="I31" s="1116">
        <f>'2i. SCO Exempt'!E53</f>
        <v>0</v>
      </c>
      <c r="K31" s="1115"/>
    </row>
    <row r="32" spans="1:11" x14ac:dyDescent="0.3">
      <c r="A32" s="1113">
        <v>2019</v>
      </c>
      <c r="B32" s="1114">
        <f t="shared" si="0"/>
        <v>0</v>
      </c>
      <c r="C32" s="1114">
        <f t="shared" si="1"/>
        <v>0</v>
      </c>
      <c r="D32" s="1113">
        <v>21</v>
      </c>
      <c r="E32" s="1113" t="s">
        <v>628</v>
      </c>
      <c r="F32" s="1113" t="s">
        <v>410</v>
      </c>
      <c r="G32" s="1113" t="s">
        <v>635</v>
      </c>
      <c r="H32" s="1115" t="s">
        <v>649</v>
      </c>
      <c r="I32" s="1116">
        <f>'2i. SCO Exempt'!E54</f>
        <v>0</v>
      </c>
      <c r="K32" s="1115"/>
    </row>
    <row r="33" spans="1:11" x14ac:dyDescent="0.3">
      <c r="A33" s="1113">
        <v>2019</v>
      </c>
      <c r="B33" s="1114">
        <f t="shared" si="0"/>
        <v>0</v>
      </c>
      <c r="C33" s="1114">
        <f t="shared" si="1"/>
        <v>0</v>
      </c>
      <c r="D33" s="1113">
        <v>21</v>
      </c>
      <c r="E33" s="1113" t="s">
        <v>628</v>
      </c>
      <c r="F33" s="1113" t="s">
        <v>411</v>
      </c>
      <c r="G33" s="1113" t="s">
        <v>635</v>
      </c>
      <c r="H33" s="1115" t="s">
        <v>650</v>
      </c>
      <c r="I33" s="1116">
        <f>'2i. SCO Exempt'!E55</f>
        <v>0</v>
      </c>
      <c r="K33" s="1115"/>
    </row>
    <row r="34" spans="1:11" x14ac:dyDescent="0.3">
      <c r="A34" s="1113">
        <v>2019</v>
      </c>
      <c r="B34" s="1114">
        <f t="shared" si="0"/>
        <v>0</v>
      </c>
      <c r="C34" s="1114">
        <f t="shared" si="1"/>
        <v>0</v>
      </c>
      <c r="D34" s="1113">
        <v>21</v>
      </c>
      <c r="E34" s="1113" t="s">
        <v>628</v>
      </c>
      <c r="F34" s="1113" t="s">
        <v>795</v>
      </c>
      <c r="G34" s="1113" t="s">
        <v>635</v>
      </c>
      <c r="H34" s="1115" t="s">
        <v>796</v>
      </c>
      <c r="I34" s="1116">
        <f>'2i. SCO Exempt'!E56</f>
        <v>0</v>
      </c>
      <c r="K34" s="1115"/>
    </row>
    <row r="35" spans="1:11" x14ac:dyDescent="0.3">
      <c r="A35" s="1113">
        <v>2019</v>
      </c>
      <c r="B35" s="1114">
        <f t="shared" si="0"/>
        <v>0</v>
      </c>
      <c r="C35" s="1114">
        <f t="shared" si="1"/>
        <v>0</v>
      </c>
      <c r="D35" s="1113">
        <v>22</v>
      </c>
      <c r="E35" s="1113" t="s">
        <v>403</v>
      </c>
      <c r="F35" s="1113" t="s">
        <v>629</v>
      </c>
      <c r="G35" s="1113" t="s">
        <v>636</v>
      </c>
      <c r="H35" s="1115" t="s">
        <v>651</v>
      </c>
      <c r="I35" s="1116">
        <f>'2ii. SCOII Exempt'!D32</f>
        <v>0</v>
      </c>
      <c r="K35" s="1115"/>
    </row>
    <row r="36" spans="1:11" x14ac:dyDescent="0.3">
      <c r="A36" s="1113">
        <v>2019</v>
      </c>
      <c r="B36" s="1114">
        <f t="shared" si="0"/>
        <v>0</v>
      </c>
      <c r="C36" s="1114">
        <f t="shared" si="1"/>
        <v>0</v>
      </c>
      <c r="D36" s="1113">
        <v>22</v>
      </c>
      <c r="E36" s="1113" t="s">
        <v>403</v>
      </c>
      <c r="F36" s="1113" t="s">
        <v>657</v>
      </c>
      <c r="G36" s="1113" t="s">
        <v>636</v>
      </c>
      <c r="H36" s="1115" t="s">
        <v>652</v>
      </c>
      <c r="I36" s="1116">
        <f>'2ii. SCOII Exempt'!E32</f>
        <v>0</v>
      </c>
    </row>
    <row r="37" spans="1:11" x14ac:dyDescent="0.3">
      <c r="A37" s="1113">
        <v>2019</v>
      </c>
      <c r="B37" s="1114">
        <f t="shared" si="0"/>
        <v>0</v>
      </c>
      <c r="C37" s="1114">
        <f t="shared" si="1"/>
        <v>0</v>
      </c>
      <c r="D37" s="1113">
        <v>22</v>
      </c>
      <c r="E37" s="1113" t="s">
        <v>403</v>
      </c>
      <c r="F37" s="1113" t="s">
        <v>659</v>
      </c>
      <c r="G37" s="1113" t="s">
        <v>636</v>
      </c>
      <c r="H37" s="1115" t="s">
        <v>653</v>
      </c>
      <c r="I37" s="1116">
        <f>'2ii. SCOII Exempt'!F32</f>
        <v>0</v>
      </c>
    </row>
    <row r="38" spans="1:11" x14ac:dyDescent="0.3">
      <c r="A38" s="1113">
        <v>2019</v>
      </c>
      <c r="B38" s="1114">
        <f t="shared" si="0"/>
        <v>0</v>
      </c>
      <c r="C38" s="1114">
        <f t="shared" si="1"/>
        <v>0</v>
      </c>
      <c r="D38" s="1113">
        <v>22</v>
      </c>
      <c r="E38" s="1113" t="s">
        <v>403</v>
      </c>
      <c r="F38" s="1113" t="s">
        <v>658</v>
      </c>
      <c r="G38" s="1113" t="s">
        <v>636</v>
      </c>
      <c r="H38" s="1115" t="s">
        <v>654</v>
      </c>
      <c r="I38" s="1116">
        <f>'2ii. SCOII Exempt'!G32</f>
        <v>0</v>
      </c>
    </row>
    <row r="39" spans="1:11" x14ac:dyDescent="0.3">
      <c r="A39" s="1113">
        <v>2019</v>
      </c>
      <c r="B39" s="1114">
        <f t="shared" si="0"/>
        <v>0</v>
      </c>
      <c r="C39" s="1114">
        <f t="shared" si="1"/>
        <v>0</v>
      </c>
      <c r="D39" s="1113">
        <v>22</v>
      </c>
      <c r="E39" s="1113" t="s">
        <v>403</v>
      </c>
      <c r="F39" s="1113" t="s">
        <v>660</v>
      </c>
      <c r="G39" s="1113" t="s">
        <v>636</v>
      </c>
      <c r="H39" s="1115" t="s">
        <v>655</v>
      </c>
      <c r="I39" s="1116">
        <f>'2ii. SCOII Exempt'!H32</f>
        <v>0</v>
      </c>
    </row>
    <row r="40" spans="1:11" x14ac:dyDescent="0.3">
      <c r="A40" s="1113">
        <v>2019</v>
      </c>
      <c r="B40" s="1114">
        <f t="shared" si="0"/>
        <v>0</v>
      </c>
      <c r="C40" s="1114">
        <f t="shared" si="1"/>
        <v>0</v>
      </c>
      <c r="D40" s="1113">
        <v>22</v>
      </c>
      <c r="E40" s="1113" t="s">
        <v>403</v>
      </c>
      <c r="F40" s="1113" t="s">
        <v>661</v>
      </c>
      <c r="G40" s="1113" t="s">
        <v>636</v>
      </c>
      <c r="H40" s="1115" t="s">
        <v>656</v>
      </c>
      <c r="I40" s="1116">
        <f>'2ii. SCOII Exempt'!I32</f>
        <v>0</v>
      </c>
    </row>
    <row r="41" spans="1:11" x14ac:dyDescent="0.3">
      <c r="A41" s="1113">
        <v>2019</v>
      </c>
      <c r="B41" s="1114">
        <f t="shared" si="0"/>
        <v>0</v>
      </c>
      <c r="C41" s="1114">
        <f t="shared" si="1"/>
        <v>0</v>
      </c>
      <c r="D41" s="1113">
        <v>22</v>
      </c>
      <c r="E41" s="1113" t="s">
        <v>403</v>
      </c>
      <c r="F41" s="1113" t="s">
        <v>662</v>
      </c>
      <c r="G41" s="1113" t="s">
        <v>706</v>
      </c>
      <c r="H41" s="1115" t="s">
        <v>681</v>
      </c>
      <c r="I41" s="1117">
        <f>'2ii. SCOII Exempt'!D48</f>
        <v>0</v>
      </c>
    </row>
    <row r="42" spans="1:11" x14ac:dyDescent="0.3">
      <c r="A42" s="1113">
        <v>2019</v>
      </c>
      <c r="B42" s="1114">
        <f t="shared" si="0"/>
        <v>0</v>
      </c>
      <c r="C42" s="1114">
        <f t="shared" si="1"/>
        <v>0</v>
      </c>
      <c r="D42" s="1113">
        <v>22</v>
      </c>
      <c r="E42" s="1113" t="s">
        <v>403</v>
      </c>
      <c r="F42" s="1113" t="s">
        <v>663</v>
      </c>
      <c r="G42" s="1113" t="s">
        <v>706</v>
      </c>
      <c r="H42" s="1115" t="s">
        <v>682</v>
      </c>
      <c r="I42" s="1117">
        <f>'2ii. SCOII Exempt'!D49</f>
        <v>0</v>
      </c>
    </row>
    <row r="43" spans="1:11" x14ac:dyDescent="0.3">
      <c r="A43" s="1113">
        <v>2019</v>
      </c>
      <c r="B43" s="1114">
        <f t="shared" si="0"/>
        <v>0</v>
      </c>
      <c r="C43" s="1114">
        <f t="shared" si="1"/>
        <v>0</v>
      </c>
      <c r="D43" s="1113">
        <v>22</v>
      </c>
      <c r="E43" s="1113" t="s">
        <v>403</v>
      </c>
      <c r="F43" s="1113" t="s">
        <v>664</v>
      </c>
      <c r="G43" s="1113" t="s">
        <v>706</v>
      </c>
      <c r="H43" s="1115" t="s">
        <v>683</v>
      </c>
      <c r="I43" s="1117">
        <f>'2ii. SCOII Exempt'!D50</f>
        <v>0</v>
      </c>
    </row>
    <row r="44" spans="1:11" x14ac:dyDescent="0.3">
      <c r="A44" s="1113">
        <v>2019</v>
      </c>
      <c r="B44" s="1114">
        <f t="shared" si="0"/>
        <v>0</v>
      </c>
      <c r="C44" s="1114">
        <f t="shared" si="1"/>
        <v>0</v>
      </c>
      <c r="D44" s="1113">
        <v>22</v>
      </c>
      <c r="E44" s="1113" t="s">
        <v>403</v>
      </c>
      <c r="F44" s="1113" t="s">
        <v>665</v>
      </c>
      <c r="G44" s="1113" t="s">
        <v>706</v>
      </c>
      <c r="H44" s="1115" t="s">
        <v>684</v>
      </c>
      <c r="I44" s="1117">
        <f>'2ii. SCOII Exempt'!D51</f>
        <v>0</v>
      </c>
    </row>
    <row r="45" spans="1:11" x14ac:dyDescent="0.3">
      <c r="A45" s="1113">
        <v>2019</v>
      </c>
      <c r="B45" s="1114">
        <f t="shared" si="0"/>
        <v>0</v>
      </c>
      <c r="C45" s="1114">
        <f t="shared" si="1"/>
        <v>0</v>
      </c>
      <c r="D45" s="1113">
        <v>22</v>
      </c>
      <c r="E45" s="1113" t="s">
        <v>403</v>
      </c>
      <c r="F45" s="1113" t="s">
        <v>665</v>
      </c>
      <c r="G45" s="1113" t="s">
        <v>706</v>
      </c>
      <c r="H45" s="1115" t="s">
        <v>685</v>
      </c>
      <c r="I45" s="1117">
        <f>'2ii. SCOII Exempt'!D52</f>
        <v>0</v>
      </c>
    </row>
    <row r="46" spans="1:11" x14ac:dyDescent="0.3">
      <c r="A46" s="1113">
        <v>2019</v>
      </c>
      <c r="B46" s="1114">
        <f t="shared" si="0"/>
        <v>0</v>
      </c>
      <c r="C46" s="1114">
        <f t="shared" si="1"/>
        <v>0</v>
      </c>
      <c r="D46" s="1113">
        <v>22</v>
      </c>
      <c r="E46" s="1113" t="s">
        <v>403</v>
      </c>
      <c r="F46" s="1113" t="s">
        <v>666</v>
      </c>
      <c r="G46" s="1113" t="s">
        <v>706</v>
      </c>
      <c r="H46" s="1115" t="s">
        <v>686</v>
      </c>
      <c r="I46" s="1116">
        <f>'2ii. SCOII Exempt'!E48</f>
        <v>0</v>
      </c>
    </row>
    <row r="47" spans="1:11" x14ac:dyDescent="0.3">
      <c r="A47" s="1113">
        <v>2019</v>
      </c>
      <c r="B47" s="1114">
        <f t="shared" si="0"/>
        <v>0</v>
      </c>
      <c r="C47" s="1114">
        <f t="shared" si="1"/>
        <v>0</v>
      </c>
      <c r="D47" s="1113">
        <v>22</v>
      </c>
      <c r="E47" s="1113" t="s">
        <v>403</v>
      </c>
      <c r="F47" s="1113" t="s">
        <v>667</v>
      </c>
      <c r="G47" s="1113" t="s">
        <v>706</v>
      </c>
      <c r="H47" s="1115" t="s">
        <v>687</v>
      </c>
      <c r="I47" s="1116">
        <f>'2ii. SCOII Exempt'!E49</f>
        <v>0</v>
      </c>
    </row>
    <row r="48" spans="1:11" x14ac:dyDescent="0.3">
      <c r="A48" s="1113">
        <v>2019</v>
      </c>
      <c r="B48" s="1114">
        <f t="shared" si="0"/>
        <v>0</v>
      </c>
      <c r="C48" s="1114">
        <f t="shared" si="1"/>
        <v>0</v>
      </c>
      <c r="D48" s="1113">
        <v>22</v>
      </c>
      <c r="E48" s="1113" t="s">
        <v>403</v>
      </c>
      <c r="F48" s="1113" t="s">
        <v>668</v>
      </c>
      <c r="G48" s="1113" t="s">
        <v>706</v>
      </c>
      <c r="H48" s="1115" t="s">
        <v>688</v>
      </c>
      <c r="I48" s="1116">
        <f>'2ii. SCOII Exempt'!E50</f>
        <v>0</v>
      </c>
    </row>
    <row r="49" spans="1:9" x14ac:dyDescent="0.3">
      <c r="A49" s="1113">
        <v>2019</v>
      </c>
      <c r="B49" s="1114">
        <f t="shared" si="0"/>
        <v>0</v>
      </c>
      <c r="C49" s="1114">
        <f t="shared" si="1"/>
        <v>0</v>
      </c>
      <c r="D49" s="1113">
        <v>22</v>
      </c>
      <c r="E49" s="1113" t="s">
        <v>403</v>
      </c>
      <c r="F49" s="1113" t="s">
        <v>669</v>
      </c>
      <c r="G49" s="1113" t="s">
        <v>706</v>
      </c>
      <c r="H49" s="1115" t="s">
        <v>689</v>
      </c>
      <c r="I49" s="1116">
        <f>'2ii. SCOII Exempt'!E51</f>
        <v>0</v>
      </c>
    </row>
    <row r="50" spans="1:9" x14ac:dyDescent="0.3">
      <c r="A50" s="1113">
        <v>2019</v>
      </c>
      <c r="B50" s="1114">
        <f t="shared" si="0"/>
        <v>0</v>
      </c>
      <c r="C50" s="1114">
        <f t="shared" si="1"/>
        <v>0</v>
      </c>
      <c r="D50" s="1113">
        <v>22</v>
      </c>
      <c r="E50" s="1113" t="s">
        <v>403</v>
      </c>
      <c r="F50" s="1113" t="s">
        <v>670</v>
      </c>
      <c r="G50" s="1113" t="s">
        <v>706</v>
      </c>
      <c r="H50" s="1115" t="s">
        <v>690</v>
      </c>
      <c r="I50" s="1116">
        <f>'2ii. SCOII Exempt'!E52</f>
        <v>0</v>
      </c>
    </row>
    <row r="51" spans="1:9" x14ac:dyDescent="0.3">
      <c r="A51" s="1113">
        <v>2019</v>
      </c>
      <c r="B51" s="1114">
        <f t="shared" si="0"/>
        <v>0</v>
      </c>
      <c r="C51" s="1114">
        <f t="shared" si="1"/>
        <v>0</v>
      </c>
      <c r="D51" s="1113">
        <v>22</v>
      </c>
      <c r="E51" s="1113" t="s">
        <v>403</v>
      </c>
      <c r="F51" s="1113" t="s">
        <v>671</v>
      </c>
      <c r="G51" s="1113" t="s">
        <v>706</v>
      </c>
      <c r="H51" s="1115" t="s">
        <v>691</v>
      </c>
      <c r="I51" s="1116">
        <f>'2ii. SCOII Exempt'!F48</f>
        <v>0</v>
      </c>
    </row>
    <row r="52" spans="1:9" x14ac:dyDescent="0.3">
      <c r="A52" s="1113">
        <v>2019</v>
      </c>
      <c r="B52" s="1114">
        <f t="shared" ref="B52:B115" si="2">$B$2</f>
        <v>0</v>
      </c>
      <c r="C52" s="1114">
        <f t="shared" ref="C52:C115" si="3">$C$2</f>
        <v>0</v>
      </c>
      <c r="D52" s="1113">
        <v>22</v>
      </c>
      <c r="E52" s="1113" t="s">
        <v>403</v>
      </c>
      <c r="F52" s="1113" t="s">
        <v>672</v>
      </c>
      <c r="G52" s="1113" t="s">
        <v>706</v>
      </c>
      <c r="H52" s="1115" t="s">
        <v>692</v>
      </c>
      <c r="I52" s="1116">
        <f>'2ii. SCOII Exempt'!F49</f>
        <v>0</v>
      </c>
    </row>
    <row r="53" spans="1:9" x14ac:dyDescent="0.3">
      <c r="A53" s="1113">
        <v>2019</v>
      </c>
      <c r="B53" s="1114">
        <f t="shared" si="2"/>
        <v>0</v>
      </c>
      <c r="C53" s="1114">
        <f t="shared" si="3"/>
        <v>0</v>
      </c>
      <c r="D53" s="1113">
        <v>22</v>
      </c>
      <c r="E53" s="1113" t="s">
        <v>403</v>
      </c>
      <c r="F53" s="1113" t="s">
        <v>673</v>
      </c>
      <c r="G53" s="1113" t="s">
        <v>706</v>
      </c>
      <c r="H53" s="1115" t="s">
        <v>693</v>
      </c>
      <c r="I53" s="1116">
        <f>'2ii. SCOII Exempt'!F50</f>
        <v>0</v>
      </c>
    </row>
    <row r="54" spans="1:9" x14ac:dyDescent="0.3">
      <c r="A54" s="1113">
        <v>2019</v>
      </c>
      <c r="B54" s="1114">
        <f t="shared" si="2"/>
        <v>0</v>
      </c>
      <c r="C54" s="1114">
        <f t="shared" si="3"/>
        <v>0</v>
      </c>
      <c r="D54" s="1113">
        <v>22</v>
      </c>
      <c r="E54" s="1113" t="s">
        <v>403</v>
      </c>
      <c r="F54" s="1113" t="s">
        <v>674</v>
      </c>
      <c r="G54" s="1113" t="s">
        <v>706</v>
      </c>
      <c r="H54" s="1115" t="s">
        <v>694</v>
      </c>
      <c r="I54" s="1116">
        <f>'2ii. SCOII Exempt'!F51</f>
        <v>0</v>
      </c>
    </row>
    <row r="55" spans="1:9" x14ac:dyDescent="0.3">
      <c r="A55" s="1113">
        <v>2019</v>
      </c>
      <c r="B55" s="1114">
        <f t="shared" si="2"/>
        <v>0</v>
      </c>
      <c r="C55" s="1114">
        <f t="shared" si="3"/>
        <v>0</v>
      </c>
      <c r="D55" s="1113">
        <v>22</v>
      </c>
      <c r="E55" s="1113" t="s">
        <v>403</v>
      </c>
      <c r="F55" s="1113" t="s">
        <v>674</v>
      </c>
      <c r="G55" s="1113" t="s">
        <v>706</v>
      </c>
      <c r="H55" s="1115" t="s">
        <v>695</v>
      </c>
      <c r="I55" s="1116">
        <f>'2ii. SCOII Exempt'!F52</f>
        <v>0</v>
      </c>
    </row>
    <row r="56" spans="1:9" x14ac:dyDescent="0.3">
      <c r="A56" s="1113">
        <v>2019</v>
      </c>
      <c r="B56" s="1114">
        <f t="shared" si="2"/>
        <v>0</v>
      </c>
      <c r="C56" s="1114">
        <f t="shared" si="3"/>
        <v>0</v>
      </c>
      <c r="D56" s="1113">
        <v>22</v>
      </c>
      <c r="E56" s="1113" t="s">
        <v>403</v>
      </c>
      <c r="F56" s="1113" t="s">
        <v>675</v>
      </c>
      <c r="G56" s="1113" t="s">
        <v>706</v>
      </c>
      <c r="H56" s="1115" t="s">
        <v>696</v>
      </c>
      <c r="I56" s="1116">
        <f>'2ii. SCOII Exempt'!G48</f>
        <v>0</v>
      </c>
    </row>
    <row r="57" spans="1:9" x14ac:dyDescent="0.3">
      <c r="A57" s="1113">
        <v>2019</v>
      </c>
      <c r="B57" s="1114">
        <f t="shared" si="2"/>
        <v>0</v>
      </c>
      <c r="C57" s="1114">
        <f t="shared" si="3"/>
        <v>0</v>
      </c>
      <c r="D57" s="1113">
        <v>22</v>
      </c>
      <c r="E57" s="1113" t="s">
        <v>403</v>
      </c>
      <c r="F57" s="1113" t="s">
        <v>676</v>
      </c>
      <c r="G57" s="1113" t="s">
        <v>706</v>
      </c>
      <c r="H57" s="1115" t="s">
        <v>697</v>
      </c>
      <c r="I57" s="1116">
        <f>'2ii. SCOII Exempt'!G49</f>
        <v>0</v>
      </c>
    </row>
    <row r="58" spans="1:9" x14ac:dyDescent="0.3">
      <c r="A58" s="1113">
        <v>2019</v>
      </c>
      <c r="B58" s="1114">
        <f t="shared" si="2"/>
        <v>0</v>
      </c>
      <c r="C58" s="1114">
        <f t="shared" si="3"/>
        <v>0</v>
      </c>
      <c r="D58" s="1113">
        <v>22</v>
      </c>
      <c r="E58" s="1113" t="s">
        <v>403</v>
      </c>
      <c r="F58" s="1113" t="s">
        <v>677</v>
      </c>
      <c r="G58" s="1113" t="s">
        <v>706</v>
      </c>
      <c r="H58" s="1115" t="s">
        <v>698</v>
      </c>
      <c r="I58" s="1116">
        <f>'2ii. SCOII Exempt'!G50</f>
        <v>0</v>
      </c>
    </row>
    <row r="59" spans="1:9" x14ac:dyDescent="0.3">
      <c r="A59" s="1113">
        <v>2019</v>
      </c>
      <c r="B59" s="1114">
        <f t="shared" si="2"/>
        <v>0</v>
      </c>
      <c r="C59" s="1114">
        <f t="shared" si="3"/>
        <v>0</v>
      </c>
      <c r="D59" s="1113">
        <v>22</v>
      </c>
      <c r="E59" s="1113" t="s">
        <v>403</v>
      </c>
      <c r="F59" s="1113" t="s">
        <v>678</v>
      </c>
      <c r="G59" s="1113" t="s">
        <v>706</v>
      </c>
      <c r="H59" s="1115" t="s">
        <v>699</v>
      </c>
      <c r="I59" s="1116">
        <f>'2ii. SCOII Exempt'!G51</f>
        <v>0</v>
      </c>
    </row>
    <row r="60" spans="1:9" x14ac:dyDescent="0.3">
      <c r="A60" s="1113">
        <v>2019</v>
      </c>
      <c r="B60" s="1114">
        <f t="shared" si="2"/>
        <v>0</v>
      </c>
      <c r="C60" s="1114">
        <f t="shared" si="3"/>
        <v>0</v>
      </c>
      <c r="D60" s="1113">
        <v>22</v>
      </c>
      <c r="E60" s="1113" t="s">
        <v>403</v>
      </c>
      <c r="F60" s="1113" t="s">
        <v>679</v>
      </c>
      <c r="G60" s="1113" t="s">
        <v>706</v>
      </c>
      <c r="H60" s="1115" t="s">
        <v>700</v>
      </c>
      <c r="I60" s="1116">
        <f>'2ii. SCOII Exempt'!G52</f>
        <v>0</v>
      </c>
    </row>
    <row r="61" spans="1:9" x14ac:dyDescent="0.3">
      <c r="A61" s="1113">
        <v>2019</v>
      </c>
      <c r="B61" s="1114">
        <f t="shared" si="2"/>
        <v>0</v>
      </c>
      <c r="C61" s="1114">
        <f t="shared" si="3"/>
        <v>0</v>
      </c>
      <c r="D61" s="1113">
        <v>22</v>
      </c>
      <c r="E61" s="1113" t="s">
        <v>403</v>
      </c>
      <c r="F61" s="1113" t="s">
        <v>680</v>
      </c>
      <c r="G61" s="1113" t="s">
        <v>706</v>
      </c>
      <c r="H61" s="1115" t="s">
        <v>701</v>
      </c>
      <c r="I61" s="1116">
        <f>'2ii. SCOII Exempt'!H48</f>
        <v>0</v>
      </c>
    </row>
    <row r="62" spans="1:9" x14ac:dyDescent="0.3">
      <c r="A62" s="1113">
        <v>2019</v>
      </c>
      <c r="B62" s="1114">
        <f t="shared" si="2"/>
        <v>0</v>
      </c>
      <c r="C62" s="1114">
        <f t="shared" si="3"/>
        <v>0</v>
      </c>
      <c r="D62" s="1113">
        <v>22</v>
      </c>
      <c r="E62" s="1113" t="s">
        <v>403</v>
      </c>
      <c r="F62" s="1113" t="s">
        <v>853</v>
      </c>
      <c r="G62" s="1113" t="s">
        <v>706</v>
      </c>
      <c r="H62" s="1115" t="s">
        <v>702</v>
      </c>
      <c r="I62" s="1116">
        <f>'2ii. SCOII Exempt'!H49</f>
        <v>0</v>
      </c>
    </row>
    <row r="63" spans="1:9" x14ac:dyDescent="0.3">
      <c r="A63" s="1113">
        <v>2019</v>
      </c>
      <c r="B63" s="1114">
        <f t="shared" si="2"/>
        <v>0</v>
      </c>
      <c r="C63" s="1114">
        <f t="shared" si="3"/>
        <v>0</v>
      </c>
      <c r="D63" s="1113">
        <v>22</v>
      </c>
      <c r="E63" s="1113" t="s">
        <v>403</v>
      </c>
      <c r="F63" s="1113" t="s">
        <v>854</v>
      </c>
      <c r="G63" s="1113" t="s">
        <v>706</v>
      </c>
      <c r="H63" s="1115" t="s">
        <v>703</v>
      </c>
      <c r="I63" s="1116">
        <f>'2ii. SCOII Exempt'!H50</f>
        <v>0</v>
      </c>
    </row>
    <row r="64" spans="1:9" x14ac:dyDescent="0.3">
      <c r="A64" s="1113">
        <v>2019</v>
      </c>
      <c r="B64" s="1114">
        <f t="shared" si="2"/>
        <v>0</v>
      </c>
      <c r="C64" s="1114">
        <f t="shared" si="3"/>
        <v>0</v>
      </c>
      <c r="D64" s="1113">
        <v>22</v>
      </c>
      <c r="E64" s="1113" t="s">
        <v>403</v>
      </c>
      <c r="F64" s="1113" t="s">
        <v>855</v>
      </c>
      <c r="G64" s="1113" t="s">
        <v>706</v>
      </c>
      <c r="H64" s="1115" t="s">
        <v>704</v>
      </c>
      <c r="I64" s="1116">
        <f>'2ii. SCOII Exempt'!H51</f>
        <v>0</v>
      </c>
    </row>
    <row r="65" spans="1:9" x14ac:dyDescent="0.3">
      <c r="A65" s="1113">
        <v>2019</v>
      </c>
      <c r="B65" s="1114">
        <f t="shared" si="2"/>
        <v>0</v>
      </c>
      <c r="C65" s="1114">
        <f t="shared" si="3"/>
        <v>0</v>
      </c>
      <c r="D65" s="1113">
        <v>22</v>
      </c>
      <c r="E65" s="1113" t="s">
        <v>403</v>
      </c>
      <c r="F65" s="1113" t="s">
        <v>856</v>
      </c>
      <c r="G65" s="1113" t="s">
        <v>706</v>
      </c>
      <c r="H65" s="1115" t="s">
        <v>705</v>
      </c>
      <c r="I65" s="1116">
        <f>'2ii. SCOII Exempt'!H52</f>
        <v>0</v>
      </c>
    </row>
    <row r="66" spans="1:9" x14ac:dyDescent="0.3">
      <c r="A66" s="1113">
        <v>2019</v>
      </c>
      <c r="B66" s="1114">
        <f t="shared" si="2"/>
        <v>0</v>
      </c>
      <c r="C66" s="1114">
        <f t="shared" si="3"/>
        <v>0</v>
      </c>
      <c r="D66" s="1113">
        <v>4</v>
      </c>
      <c r="E66" s="1118" t="s">
        <v>247</v>
      </c>
      <c r="F66" s="1129" t="s">
        <v>822</v>
      </c>
      <c r="G66" s="1113" t="s">
        <v>828</v>
      </c>
      <c r="H66" s="1115" t="s">
        <v>829</v>
      </c>
      <c r="I66" s="1115">
        <f>'4. Errant'!G14</f>
        <v>0</v>
      </c>
    </row>
    <row r="67" spans="1:9" x14ac:dyDescent="0.3">
      <c r="A67" s="1113">
        <v>2019</v>
      </c>
      <c r="B67" s="1114">
        <f t="shared" si="2"/>
        <v>0</v>
      </c>
      <c r="C67" s="1114">
        <f t="shared" si="3"/>
        <v>0</v>
      </c>
      <c r="D67" s="1113">
        <v>4</v>
      </c>
      <c r="E67" s="1118" t="s">
        <v>247</v>
      </c>
      <c r="F67" s="1129" t="s">
        <v>823</v>
      </c>
      <c r="G67" s="1113" t="s">
        <v>828</v>
      </c>
      <c r="H67" s="1115" t="s">
        <v>830</v>
      </c>
      <c r="I67" s="1115">
        <f>'4. Errant'!H14</f>
        <v>0</v>
      </c>
    </row>
    <row r="68" spans="1:9" x14ac:dyDescent="0.3">
      <c r="A68" s="1113">
        <v>2019</v>
      </c>
      <c r="B68" s="1114">
        <f t="shared" si="2"/>
        <v>0</v>
      </c>
      <c r="C68" s="1114">
        <f t="shared" si="3"/>
        <v>0</v>
      </c>
      <c r="D68" s="1113">
        <v>4</v>
      </c>
      <c r="E68" s="1118" t="s">
        <v>247</v>
      </c>
      <c r="F68" s="1129" t="s">
        <v>824</v>
      </c>
      <c r="G68" s="1113" t="s">
        <v>828</v>
      </c>
      <c r="H68" s="1115" t="s">
        <v>831</v>
      </c>
      <c r="I68" s="1115">
        <f>'4. Errant'!I14</f>
        <v>0</v>
      </c>
    </row>
    <row r="69" spans="1:9" x14ac:dyDescent="0.3">
      <c r="A69" s="1113">
        <v>2019</v>
      </c>
      <c r="B69" s="1114">
        <f t="shared" si="2"/>
        <v>0</v>
      </c>
      <c r="C69" s="1114">
        <f t="shared" si="3"/>
        <v>0</v>
      </c>
      <c r="D69" s="1113">
        <v>4</v>
      </c>
      <c r="E69" s="1118" t="s">
        <v>247</v>
      </c>
      <c r="F69" s="1129" t="s">
        <v>825</v>
      </c>
      <c r="G69" s="1113" t="s">
        <v>828</v>
      </c>
      <c r="H69" s="1115" t="s">
        <v>832</v>
      </c>
      <c r="I69" s="1115">
        <f>'4. Errant'!J14</f>
        <v>0</v>
      </c>
    </row>
    <row r="70" spans="1:9" x14ac:dyDescent="0.3">
      <c r="A70" s="1113">
        <v>2019</v>
      </c>
      <c r="B70" s="1114">
        <f t="shared" si="2"/>
        <v>0</v>
      </c>
      <c r="C70" s="1114">
        <f t="shared" si="3"/>
        <v>0</v>
      </c>
      <c r="D70" s="1113">
        <v>4</v>
      </c>
      <c r="E70" s="1118" t="s">
        <v>247</v>
      </c>
      <c r="F70" s="1129" t="s">
        <v>826</v>
      </c>
      <c r="G70" s="1113" t="s">
        <v>828</v>
      </c>
      <c r="H70" s="1115" t="s">
        <v>833</v>
      </c>
      <c r="I70" s="1115">
        <f>'4. Errant'!K14</f>
        <v>0</v>
      </c>
    </row>
    <row r="71" spans="1:9" x14ac:dyDescent="0.3">
      <c r="A71" s="1113">
        <v>2019</v>
      </c>
      <c r="B71" s="1114">
        <f t="shared" si="2"/>
        <v>0</v>
      </c>
      <c r="C71" s="1114">
        <f t="shared" si="3"/>
        <v>0</v>
      </c>
      <c r="D71" s="1113">
        <v>4</v>
      </c>
      <c r="E71" s="1118" t="s">
        <v>247</v>
      </c>
      <c r="F71" s="1129" t="s">
        <v>827</v>
      </c>
      <c r="G71" s="1113" t="s">
        <v>828</v>
      </c>
      <c r="H71" s="1115" t="s">
        <v>834</v>
      </c>
      <c r="I71" s="1115">
        <f>'4. Errant'!L14</f>
        <v>0</v>
      </c>
    </row>
    <row r="72" spans="1:9" x14ac:dyDescent="0.3">
      <c r="A72" s="1113">
        <v>2019</v>
      </c>
      <c r="B72" s="1114">
        <f t="shared" si="2"/>
        <v>0</v>
      </c>
      <c r="C72" s="1114">
        <f t="shared" si="3"/>
        <v>0</v>
      </c>
      <c r="D72" s="1113">
        <v>4</v>
      </c>
      <c r="E72" s="1118" t="s">
        <v>247</v>
      </c>
      <c r="F72" s="1113" t="s">
        <v>836</v>
      </c>
      <c r="G72" s="1113" t="s">
        <v>828</v>
      </c>
      <c r="H72" s="1115" t="s">
        <v>835</v>
      </c>
      <c r="I72" s="1115">
        <f>'4. Errant'!G18</f>
        <v>0</v>
      </c>
    </row>
    <row r="73" spans="1:9" x14ac:dyDescent="0.3">
      <c r="A73" s="1113">
        <v>2019</v>
      </c>
      <c r="B73" s="1114">
        <f t="shared" si="2"/>
        <v>0</v>
      </c>
      <c r="C73" s="1114">
        <f t="shared" si="3"/>
        <v>0</v>
      </c>
      <c r="D73" s="1113">
        <v>5</v>
      </c>
      <c r="E73" s="1118" t="s">
        <v>248</v>
      </c>
      <c r="F73" s="1113" t="s">
        <v>251</v>
      </c>
      <c r="G73" s="1113" t="s">
        <v>725</v>
      </c>
      <c r="H73" s="1119" t="s">
        <v>413</v>
      </c>
      <c r="I73" s="1116">
        <f>'5. RPS I non-SCO'!C23</f>
        <v>0</v>
      </c>
    </row>
    <row r="74" spans="1:9" x14ac:dyDescent="0.3">
      <c r="A74" s="1113">
        <v>2019</v>
      </c>
      <c r="B74" s="1114">
        <f t="shared" si="2"/>
        <v>0</v>
      </c>
      <c r="C74" s="1114">
        <f t="shared" si="3"/>
        <v>0</v>
      </c>
      <c r="D74" s="1113">
        <v>5</v>
      </c>
      <c r="E74" s="1118" t="s">
        <v>248</v>
      </c>
      <c r="F74" s="1113" t="s">
        <v>251</v>
      </c>
      <c r="G74" s="1113" t="s">
        <v>725</v>
      </c>
      <c r="H74" s="1119" t="s">
        <v>414</v>
      </c>
      <c r="I74" s="1116">
        <f>'5. RPS I non-SCO'!D23</f>
        <v>0</v>
      </c>
    </row>
    <row r="75" spans="1:9" x14ac:dyDescent="0.3">
      <c r="A75" s="1113">
        <v>2019</v>
      </c>
      <c r="B75" s="1114">
        <f t="shared" si="2"/>
        <v>0</v>
      </c>
      <c r="C75" s="1114">
        <f t="shared" si="3"/>
        <v>0</v>
      </c>
      <c r="D75" s="1113">
        <v>5</v>
      </c>
      <c r="E75" s="1118" t="s">
        <v>248</v>
      </c>
      <c r="F75" s="1113" t="s">
        <v>251</v>
      </c>
      <c r="G75" s="1113" t="s">
        <v>725</v>
      </c>
      <c r="H75" s="1119" t="s">
        <v>415</v>
      </c>
      <c r="I75" s="1116">
        <f>'5. RPS I non-SCO'!E23</f>
        <v>0</v>
      </c>
    </row>
    <row r="76" spans="1:9" x14ac:dyDescent="0.3">
      <c r="A76" s="1113">
        <v>2019</v>
      </c>
      <c r="B76" s="1114">
        <f t="shared" si="2"/>
        <v>0</v>
      </c>
      <c r="C76" s="1114">
        <f t="shared" si="3"/>
        <v>0</v>
      </c>
      <c r="D76" s="1113">
        <v>5</v>
      </c>
      <c r="E76" s="1118" t="s">
        <v>248</v>
      </c>
      <c r="F76" s="1113" t="s">
        <v>251</v>
      </c>
      <c r="G76" s="1113" t="s">
        <v>725</v>
      </c>
      <c r="H76" s="1119" t="s">
        <v>416</v>
      </c>
      <c r="I76" s="1116">
        <f>'5. RPS I non-SCO'!F23</f>
        <v>0</v>
      </c>
    </row>
    <row r="77" spans="1:9" x14ac:dyDescent="0.3">
      <c r="A77" s="1113">
        <v>2019</v>
      </c>
      <c r="B77" s="1114">
        <f t="shared" si="2"/>
        <v>0</v>
      </c>
      <c r="C77" s="1114">
        <f t="shared" si="3"/>
        <v>0</v>
      </c>
      <c r="D77" s="1113">
        <v>5</v>
      </c>
      <c r="E77" s="1118" t="s">
        <v>248</v>
      </c>
      <c r="F77" s="1113" t="s">
        <v>251</v>
      </c>
      <c r="G77" s="1113" t="s">
        <v>725</v>
      </c>
      <c r="H77" s="1119" t="s">
        <v>417</v>
      </c>
      <c r="I77" s="1116">
        <f>'5. RPS I non-SCO'!G23</f>
        <v>0</v>
      </c>
    </row>
    <row r="78" spans="1:9" x14ac:dyDescent="0.3">
      <c r="A78" s="1113">
        <v>2019</v>
      </c>
      <c r="B78" s="1114">
        <f t="shared" si="2"/>
        <v>0</v>
      </c>
      <c r="C78" s="1114">
        <f t="shared" si="3"/>
        <v>0</v>
      </c>
      <c r="D78" s="1113">
        <v>5</v>
      </c>
      <c r="E78" s="1118" t="s">
        <v>248</v>
      </c>
      <c r="F78" s="1113" t="s">
        <v>251</v>
      </c>
      <c r="G78" s="1113" t="s">
        <v>725</v>
      </c>
      <c r="H78" s="1119" t="s">
        <v>418</v>
      </c>
      <c r="I78" s="1116">
        <f>'5. RPS I non-SCO'!H23</f>
        <v>0</v>
      </c>
    </row>
    <row r="79" spans="1:9" x14ac:dyDescent="0.3">
      <c r="A79" s="1113">
        <v>2019</v>
      </c>
      <c r="B79" s="1114">
        <f t="shared" si="2"/>
        <v>0</v>
      </c>
      <c r="C79" s="1114">
        <f t="shared" si="3"/>
        <v>0</v>
      </c>
      <c r="D79" s="1113">
        <v>5</v>
      </c>
      <c r="E79" s="1118" t="s">
        <v>248</v>
      </c>
      <c r="F79" s="1113" t="s">
        <v>251</v>
      </c>
      <c r="G79" s="1113" t="s">
        <v>725</v>
      </c>
      <c r="H79" s="1119" t="s">
        <v>419</v>
      </c>
      <c r="I79" s="1116">
        <f>'5. RPS I non-SCO'!I23</f>
        <v>0</v>
      </c>
    </row>
    <row r="80" spans="1:9" x14ac:dyDescent="0.3">
      <c r="A80" s="1113">
        <v>2019</v>
      </c>
      <c r="B80" s="1114">
        <f t="shared" si="2"/>
        <v>0</v>
      </c>
      <c r="C80" s="1114">
        <f t="shared" si="3"/>
        <v>0</v>
      </c>
      <c r="D80" s="1113">
        <v>5</v>
      </c>
      <c r="E80" s="1118" t="s">
        <v>248</v>
      </c>
      <c r="F80" s="1113" t="s">
        <v>251</v>
      </c>
      <c r="G80" s="1113" t="s">
        <v>725</v>
      </c>
      <c r="H80" s="1119" t="s">
        <v>420</v>
      </c>
      <c r="I80" s="1116">
        <f>'5. RPS I non-SCO'!J23</f>
        <v>0</v>
      </c>
    </row>
    <row r="81" spans="1:9" x14ac:dyDescent="0.3">
      <c r="A81" s="1113">
        <v>2019</v>
      </c>
      <c r="B81" s="1114">
        <f t="shared" si="2"/>
        <v>0</v>
      </c>
      <c r="C81" s="1114">
        <f t="shared" si="3"/>
        <v>0</v>
      </c>
      <c r="D81" s="1113">
        <v>5</v>
      </c>
      <c r="E81" s="1118" t="s">
        <v>248</v>
      </c>
      <c r="F81" s="1113" t="s">
        <v>251</v>
      </c>
      <c r="G81" s="1113" t="s">
        <v>725</v>
      </c>
      <c r="H81" s="1119" t="s">
        <v>421</v>
      </c>
      <c r="I81" s="1116">
        <f>'5. RPS I non-SCO'!K23</f>
        <v>0</v>
      </c>
    </row>
    <row r="82" spans="1:9" x14ac:dyDescent="0.3">
      <c r="A82" s="1113">
        <v>2019</v>
      </c>
      <c r="B82" s="1114">
        <f t="shared" si="2"/>
        <v>0</v>
      </c>
      <c r="C82" s="1114">
        <f t="shared" si="3"/>
        <v>0</v>
      </c>
      <c r="D82" s="1113">
        <v>5</v>
      </c>
      <c r="E82" s="1118" t="s">
        <v>248</v>
      </c>
      <c r="F82" s="1113" t="s">
        <v>251</v>
      </c>
      <c r="G82" s="1113" t="s">
        <v>725</v>
      </c>
      <c r="H82" s="1119" t="s">
        <v>422</v>
      </c>
      <c r="I82" s="1116">
        <f>'5. RPS I non-SCO'!L23</f>
        <v>0</v>
      </c>
    </row>
    <row r="83" spans="1:9" x14ac:dyDescent="0.3">
      <c r="A83" s="1113">
        <v>2019</v>
      </c>
      <c r="B83" s="1114">
        <f t="shared" si="2"/>
        <v>0</v>
      </c>
      <c r="C83" s="1114">
        <f t="shared" si="3"/>
        <v>0</v>
      </c>
      <c r="D83" s="1113">
        <v>5</v>
      </c>
      <c r="E83" s="1118" t="s">
        <v>248</v>
      </c>
      <c r="F83" s="1113" t="s">
        <v>251</v>
      </c>
      <c r="G83" s="1113" t="s">
        <v>725</v>
      </c>
      <c r="H83" s="1119" t="s">
        <v>423</v>
      </c>
      <c r="I83" s="1116">
        <f>'5. RPS I non-SCO'!M23</f>
        <v>0</v>
      </c>
    </row>
    <row r="84" spans="1:9" x14ac:dyDescent="0.3">
      <c r="A84" s="1113">
        <v>2019</v>
      </c>
      <c r="B84" s="1114">
        <f t="shared" si="2"/>
        <v>0</v>
      </c>
      <c r="C84" s="1114">
        <f t="shared" si="3"/>
        <v>0</v>
      </c>
      <c r="D84" s="1113">
        <v>6</v>
      </c>
      <c r="E84" s="1118" t="s">
        <v>249</v>
      </c>
      <c r="F84" s="1113" t="s">
        <v>252</v>
      </c>
      <c r="G84" s="1113" t="s">
        <v>726</v>
      </c>
      <c r="H84" s="1119" t="s">
        <v>424</v>
      </c>
      <c r="I84" s="1116">
        <f>'6. SCO'!C23</f>
        <v>0</v>
      </c>
    </row>
    <row r="85" spans="1:9" x14ac:dyDescent="0.3">
      <c r="A85" s="1113">
        <v>2019</v>
      </c>
      <c r="B85" s="1114">
        <f t="shared" si="2"/>
        <v>0</v>
      </c>
      <c r="C85" s="1114">
        <f t="shared" si="3"/>
        <v>0</v>
      </c>
      <c r="D85" s="1113">
        <v>6</v>
      </c>
      <c r="E85" s="1118" t="s">
        <v>249</v>
      </c>
      <c r="F85" s="1113" t="s">
        <v>252</v>
      </c>
      <c r="G85" s="1113" t="s">
        <v>726</v>
      </c>
      <c r="H85" s="1119" t="s">
        <v>425</v>
      </c>
      <c r="I85" s="1116">
        <f>'6. SCO'!D23</f>
        <v>0</v>
      </c>
    </row>
    <row r="86" spans="1:9" x14ac:dyDescent="0.3">
      <c r="A86" s="1113">
        <v>2019</v>
      </c>
      <c r="B86" s="1114">
        <f t="shared" si="2"/>
        <v>0</v>
      </c>
      <c r="C86" s="1114">
        <f t="shared" si="3"/>
        <v>0</v>
      </c>
      <c r="D86" s="1113">
        <v>6</v>
      </c>
      <c r="E86" s="1118" t="s">
        <v>249</v>
      </c>
      <c r="F86" s="1113" t="s">
        <v>252</v>
      </c>
      <c r="G86" s="1113" t="s">
        <v>726</v>
      </c>
      <c r="H86" s="1119" t="s">
        <v>426</v>
      </c>
      <c r="I86" s="1116">
        <f>'6. SCO'!E23</f>
        <v>0</v>
      </c>
    </row>
    <row r="87" spans="1:9" x14ac:dyDescent="0.3">
      <c r="A87" s="1113">
        <v>2019</v>
      </c>
      <c r="B87" s="1114">
        <f t="shared" si="2"/>
        <v>0</v>
      </c>
      <c r="C87" s="1114">
        <f t="shared" si="3"/>
        <v>0</v>
      </c>
      <c r="D87" s="1113">
        <v>6</v>
      </c>
      <c r="E87" s="1118" t="s">
        <v>249</v>
      </c>
      <c r="F87" s="1113" t="s">
        <v>252</v>
      </c>
      <c r="G87" s="1113" t="s">
        <v>726</v>
      </c>
      <c r="H87" s="1119" t="s">
        <v>427</v>
      </c>
      <c r="I87" s="1116">
        <f>'6. SCO'!F23</f>
        <v>0</v>
      </c>
    </row>
    <row r="88" spans="1:9" x14ac:dyDescent="0.3">
      <c r="A88" s="1113">
        <v>2019</v>
      </c>
      <c r="B88" s="1114">
        <f t="shared" si="2"/>
        <v>0</v>
      </c>
      <c r="C88" s="1114">
        <f t="shared" si="3"/>
        <v>0</v>
      </c>
      <c r="D88" s="1113">
        <v>6</v>
      </c>
      <c r="E88" s="1118" t="s">
        <v>249</v>
      </c>
      <c r="F88" s="1113" t="s">
        <v>252</v>
      </c>
      <c r="G88" s="1113" t="s">
        <v>726</v>
      </c>
      <c r="H88" s="1119" t="s">
        <v>428</v>
      </c>
      <c r="I88" s="1116">
        <f>'6. SCO'!G23</f>
        <v>0</v>
      </c>
    </row>
    <row r="89" spans="1:9" x14ac:dyDescent="0.3">
      <c r="A89" s="1113">
        <v>2019</v>
      </c>
      <c r="B89" s="1114">
        <f t="shared" si="2"/>
        <v>0</v>
      </c>
      <c r="C89" s="1114">
        <f t="shared" si="3"/>
        <v>0</v>
      </c>
      <c r="D89" s="1113">
        <v>6</v>
      </c>
      <c r="E89" s="1118" t="s">
        <v>249</v>
      </c>
      <c r="F89" s="1113" t="s">
        <v>252</v>
      </c>
      <c r="G89" s="1113" t="s">
        <v>726</v>
      </c>
      <c r="H89" s="1119" t="s">
        <v>429</v>
      </c>
      <c r="I89" s="1116">
        <f>'6. SCO'!H23</f>
        <v>0</v>
      </c>
    </row>
    <row r="90" spans="1:9" x14ac:dyDescent="0.3">
      <c r="A90" s="1113">
        <v>2019</v>
      </c>
      <c r="B90" s="1114">
        <f t="shared" si="2"/>
        <v>0</v>
      </c>
      <c r="C90" s="1114">
        <f t="shared" si="3"/>
        <v>0</v>
      </c>
      <c r="D90" s="1113">
        <v>6</v>
      </c>
      <c r="E90" s="1118" t="s">
        <v>249</v>
      </c>
      <c r="F90" s="1113" t="s">
        <v>252</v>
      </c>
      <c r="G90" s="1113" t="s">
        <v>726</v>
      </c>
      <c r="H90" s="1119" t="s">
        <v>430</v>
      </c>
      <c r="I90" s="1116">
        <f>'6. SCO'!I23</f>
        <v>0</v>
      </c>
    </row>
    <row r="91" spans="1:9" x14ac:dyDescent="0.3">
      <c r="A91" s="1113">
        <v>2019</v>
      </c>
      <c r="B91" s="1114">
        <f t="shared" si="2"/>
        <v>0</v>
      </c>
      <c r="C91" s="1114">
        <f t="shared" si="3"/>
        <v>0</v>
      </c>
      <c r="D91" s="1113">
        <v>6</v>
      </c>
      <c r="E91" s="1118" t="s">
        <v>249</v>
      </c>
      <c r="F91" s="1113" t="s">
        <v>252</v>
      </c>
      <c r="G91" s="1113" t="s">
        <v>726</v>
      </c>
      <c r="H91" s="1119" t="s">
        <v>431</v>
      </c>
      <c r="I91" s="1116">
        <f>'6. SCO'!J23</f>
        <v>0</v>
      </c>
    </row>
    <row r="92" spans="1:9" x14ac:dyDescent="0.3">
      <c r="A92" s="1113">
        <v>2019</v>
      </c>
      <c r="B92" s="1114">
        <f t="shared" si="2"/>
        <v>0</v>
      </c>
      <c r="C92" s="1114">
        <f t="shared" si="3"/>
        <v>0</v>
      </c>
      <c r="D92" s="1113">
        <v>6</v>
      </c>
      <c r="E92" s="1118" t="s">
        <v>249</v>
      </c>
      <c r="F92" s="1113" t="s">
        <v>252</v>
      </c>
      <c r="G92" s="1113" t="s">
        <v>726</v>
      </c>
      <c r="H92" s="1119" t="s">
        <v>432</v>
      </c>
      <c r="I92" s="1116">
        <f>'6. SCO'!K23</f>
        <v>0</v>
      </c>
    </row>
    <row r="93" spans="1:9" x14ac:dyDescent="0.3">
      <c r="A93" s="1113">
        <v>2019</v>
      </c>
      <c r="B93" s="1114">
        <f t="shared" si="2"/>
        <v>0</v>
      </c>
      <c r="C93" s="1114">
        <f t="shared" si="3"/>
        <v>0</v>
      </c>
      <c r="D93" s="1113">
        <v>6</v>
      </c>
      <c r="E93" s="1118" t="s">
        <v>249</v>
      </c>
      <c r="F93" s="1113" t="s">
        <v>252</v>
      </c>
      <c r="G93" s="1113" t="s">
        <v>726</v>
      </c>
      <c r="H93" s="1119" t="s">
        <v>433</v>
      </c>
      <c r="I93" s="1116">
        <f>'6. SCO'!L23</f>
        <v>0</v>
      </c>
    </row>
    <row r="94" spans="1:9" x14ac:dyDescent="0.3">
      <c r="A94" s="1113">
        <v>2019</v>
      </c>
      <c r="B94" s="1114">
        <f t="shared" si="2"/>
        <v>0</v>
      </c>
      <c r="C94" s="1114">
        <f t="shared" si="3"/>
        <v>0</v>
      </c>
      <c r="D94" s="1113">
        <v>6</v>
      </c>
      <c r="E94" s="1118" t="s">
        <v>249</v>
      </c>
      <c r="F94" s="1113" t="s">
        <v>252</v>
      </c>
      <c r="G94" s="1113" t="s">
        <v>726</v>
      </c>
      <c r="H94" s="1119" t="s">
        <v>434</v>
      </c>
      <c r="I94" s="1116">
        <f>'6. SCO'!M23</f>
        <v>0</v>
      </c>
    </row>
    <row r="95" spans="1:9" x14ac:dyDescent="0.3">
      <c r="A95" s="1113">
        <v>2019</v>
      </c>
      <c r="B95" s="1114">
        <f t="shared" si="2"/>
        <v>0</v>
      </c>
      <c r="C95" s="1114">
        <f t="shared" si="3"/>
        <v>0</v>
      </c>
      <c r="D95" s="1113">
        <v>6</v>
      </c>
      <c r="E95" s="1118" t="s">
        <v>249</v>
      </c>
      <c r="F95" s="1113" t="s">
        <v>252</v>
      </c>
      <c r="G95" s="1113" t="s">
        <v>726</v>
      </c>
      <c r="H95" s="1119" t="s">
        <v>435</v>
      </c>
      <c r="I95" s="1116">
        <f>'6. SCO'!N23</f>
        <v>0</v>
      </c>
    </row>
    <row r="96" spans="1:9" x14ac:dyDescent="0.3">
      <c r="A96" s="1113">
        <v>2019</v>
      </c>
      <c r="B96" s="1114">
        <f t="shared" si="2"/>
        <v>0</v>
      </c>
      <c r="C96" s="1114">
        <f t="shared" si="3"/>
        <v>0</v>
      </c>
      <c r="D96" s="1113">
        <v>6</v>
      </c>
      <c r="E96" s="1118" t="s">
        <v>249</v>
      </c>
      <c r="F96" s="1113" t="s">
        <v>252</v>
      </c>
      <c r="G96" s="1113" t="s">
        <v>726</v>
      </c>
      <c r="H96" s="1119" t="s">
        <v>436</v>
      </c>
      <c r="I96" s="1116">
        <f>'6. SCO'!O23</f>
        <v>0</v>
      </c>
    </row>
    <row r="97" spans="1:9" x14ac:dyDescent="0.3">
      <c r="A97" s="1113">
        <v>2019</v>
      </c>
      <c r="B97" s="1114">
        <f t="shared" si="2"/>
        <v>0</v>
      </c>
      <c r="C97" s="1114">
        <f t="shared" si="3"/>
        <v>0</v>
      </c>
      <c r="D97" s="1113">
        <v>6</v>
      </c>
      <c r="E97" s="1118" t="s">
        <v>249</v>
      </c>
      <c r="F97" s="1113" t="s">
        <v>252</v>
      </c>
      <c r="G97" s="1113" t="s">
        <v>726</v>
      </c>
      <c r="H97" s="1119" t="s">
        <v>437</v>
      </c>
      <c r="I97" s="1116">
        <f>'6. SCO'!P23</f>
        <v>0</v>
      </c>
    </row>
    <row r="98" spans="1:9" x14ac:dyDescent="0.3">
      <c r="A98" s="1113">
        <v>2019</v>
      </c>
      <c r="B98" s="1114">
        <f t="shared" si="2"/>
        <v>0</v>
      </c>
      <c r="C98" s="1114">
        <f t="shared" si="3"/>
        <v>0</v>
      </c>
      <c r="D98" s="1113">
        <v>6</v>
      </c>
      <c r="E98" s="1118" t="s">
        <v>249</v>
      </c>
      <c r="F98" s="1113" t="s">
        <v>252</v>
      </c>
      <c r="G98" s="1113" t="s">
        <v>726</v>
      </c>
      <c r="H98" s="1119" t="s">
        <v>438</v>
      </c>
      <c r="I98" s="1116">
        <f>'6. SCO'!Q23</f>
        <v>0</v>
      </c>
    </row>
    <row r="99" spans="1:9" x14ac:dyDescent="0.3">
      <c r="A99" s="1113">
        <v>2019</v>
      </c>
      <c r="B99" s="1114">
        <f t="shared" si="2"/>
        <v>0</v>
      </c>
      <c r="C99" s="1114">
        <f t="shared" si="3"/>
        <v>0</v>
      </c>
      <c r="D99" s="1115">
        <v>7</v>
      </c>
      <c r="E99" s="1118" t="s">
        <v>250</v>
      </c>
      <c r="F99" s="1113" t="s">
        <v>253</v>
      </c>
      <c r="G99" s="1113" t="s">
        <v>727</v>
      </c>
      <c r="H99" s="1119" t="s">
        <v>439</v>
      </c>
      <c r="I99" s="1116">
        <f>'7. SCO-II'!C23</f>
        <v>0</v>
      </c>
    </row>
    <row r="100" spans="1:9" x14ac:dyDescent="0.3">
      <c r="A100" s="1113">
        <v>2019</v>
      </c>
      <c r="B100" s="1114">
        <f t="shared" si="2"/>
        <v>0</v>
      </c>
      <c r="C100" s="1114">
        <f t="shared" si="3"/>
        <v>0</v>
      </c>
      <c r="D100" s="1115">
        <v>7</v>
      </c>
      <c r="E100" s="1118" t="s">
        <v>250</v>
      </c>
      <c r="F100" s="1113" t="s">
        <v>253</v>
      </c>
      <c r="G100" s="1113" t="s">
        <v>727</v>
      </c>
      <c r="H100" s="1119" t="s">
        <v>440</v>
      </c>
      <c r="I100" s="1116">
        <f>'7. SCO-II'!D23</f>
        <v>0</v>
      </c>
    </row>
    <row r="101" spans="1:9" x14ac:dyDescent="0.3">
      <c r="A101" s="1113">
        <v>2019</v>
      </c>
      <c r="B101" s="1114">
        <f t="shared" si="2"/>
        <v>0</v>
      </c>
      <c r="C101" s="1114">
        <f t="shared" si="3"/>
        <v>0</v>
      </c>
      <c r="D101" s="1115">
        <v>7</v>
      </c>
      <c r="E101" s="1118" t="s">
        <v>250</v>
      </c>
      <c r="F101" s="1113" t="s">
        <v>253</v>
      </c>
      <c r="G101" s="1113" t="s">
        <v>727</v>
      </c>
      <c r="H101" s="1119" t="s">
        <v>441</v>
      </c>
      <c r="I101" s="1116">
        <f>'7. SCO-II'!E23</f>
        <v>0</v>
      </c>
    </row>
    <row r="102" spans="1:9" x14ac:dyDescent="0.3">
      <c r="A102" s="1113">
        <v>2019</v>
      </c>
      <c r="B102" s="1114">
        <f t="shared" si="2"/>
        <v>0</v>
      </c>
      <c r="C102" s="1114">
        <f t="shared" si="3"/>
        <v>0</v>
      </c>
      <c r="D102" s="1115">
        <v>7</v>
      </c>
      <c r="E102" s="1118" t="s">
        <v>250</v>
      </c>
      <c r="F102" s="1113" t="s">
        <v>253</v>
      </c>
      <c r="G102" s="1113" t="s">
        <v>727</v>
      </c>
      <c r="H102" s="1119" t="s">
        <v>442</v>
      </c>
      <c r="I102" s="1116">
        <f>'7. SCO-II'!F23</f>
        <v>0</v>
      </c>
    </row>
    <row r="103" spans="1:9" x14ac:dyDescent="0.3">
      <c r="A103" s="1113">
        <v>2019</v>
      </c>
      <c r="B103" s="1114">
        <f t="shared" si="2"/>
        <v>0</v>
      </c>
      <c r="C103" s="1114">
        <f t="shared" si="3"/>
        <v>0</v>
      </c>
      <c r="D103" s="1115">
        <v>7</v>
      </c>
      <c r="E103" s="1118" t="s">
        <v>250</v>
      </c>
      <c r="F103" s="1113" t="s">
        <v>253</v>
      </c>
      <c r="G103" s="1113" t="s">
        <v>727</v>
      </c>
      <c r="H103" s="1119" t="s">
        <v>443</v>
      </c>
      <c r="I103" s="1116">
        <f>'7. SCO-II'!G23</f>
        <v>0</v>
      </c>
    </row>
    <row r="104" spans="1:9" x14ac:dyDescent="0.3">
      <c r="A104" s="1113">
        <v>2019</v>
      </c>
      <c r="B104" s="1114">
        <f t="shared" si="2"/>
        <v>0</v>
      </c>
      <c r="C104" s="1114">
        <f t="shared" si="3"/>
        <v>0</v>
      </c>
      <c r="D104" s="1115">
        <v>7</v>
      </c>
      <c r="E104" s="1118" t="s">
        <v>250</v>
      </c>
      <c r="F104" s="1113" t="s">
        <v>253</v>
      </c>
      <c r="G104" s="1113" t="s">
        <v>727</v>
      </c>
      <c r="H104" s="1119" t="s">
        <v>444</v>
      </c>
      <c r="I104" s="1116">
        <f>'7. SCO-II'!H23</f>
        <v>0</v>
      </c>
    </row>
    <row r="105" spans="1:9" x14ac:dyDescent="0.3">
      <c r="A105" s="1113">
        <v>2019</v>
      </c>
      <c r="B105" s="1114">
        <f t="shared" si="2"/>
        <v>0</v>
      </c>
      <c r="C105" s="1114">
        <f t="shared" si="3"/>
        <v>0</v>
      </c>
      <c r="D105" s="1115">
        <v>7</v>
      </c>
      <c r="E105" s="1118" t="s">
        <v>250</v>
      </c>
      <c r="F105" s="1113" t="s">
        <v>253</v>
      </c>
      <c r="G105" s="1113" t="s">
        <v>727</v>
      </c>
      <c r="H105" s="1119" t="s">
        <v>445</v>
      </c>
      <c r="I105" s="1116">
        <f>'7. SCO-II'!I23</f>
        <v>0</v>
      </c>
    </row>
    <row r="106" spans="1:9" x14ac:dyDescent="0.3">
      <c r="A106" s="1113">
        <v>2019</v>
      </c>
      <c r="B106" s="1114">
        <f t="shared" si="2"/>
        <v>0</v>
      </c>
      <c r="C106" s="1114">
        <f t="shared" si="3"/>
        <v>0</v>
      </c>
      <c r="D106" s="1115">
        <v>7</v>
      </c>
      <c r="E106" s="1118" t="s">
        <v>250</v>
      </c>
      <c r="F106" s="1113" t="s">
        <v>253</v>
      </c>
      <c r="G106" s="1113" t="s">
        <v>727</v>
      </c>
      <c r="H106" s="1119" t="s">
        <v>446</v>
      </c>
      <c r="I106" s="1116">
        <f>'7. SCO-II'!J23</f>
        <v>0</v>
      </c>
    </row>
    <row r="107" spans="1:9" x14ac:dyDescent="0.3">
      <c r="A107" s="1113">
        <v>2019</v>
      </c>
      <c r="B107" s="1114">
        <f t="shared" si="2"/>
        <v>0</v>
      </c>
      <c r="C107" s="1114">
        <f t="shared" si="3"/>
        <v>0</v>
      </c>
      <c r="D107" s="1115">
        <v>7</v>
      </c>
      <c r="E107" s="1118" t="s">
        <v>250</v>
      </c>
      <c r="F107" s="1113" t="s">
        <v>253</v>
      </c>
      <c r="G107" s="1113" t="s">
        <v>727</v>
      </c>
      <c r="H107" s="1119" t="s">
        <v>447</v>
      </c>
      <c r="I107" s="1116">
        <f>'7. SCO-II'!K23</f>
        <v>0</v>
      </c>
    </row>
    <row r="108" spans="1:9" x14ac:dyDescent="0.3">
      <c r="A108" s="1113">
        <v>2019</v>
      </c>
      <c r="B108" s="1114">
        <f t="shared" si="2"/>
        <v>0</v>
      </c>
      <c r="C108" s="1114">
        <f t="shared" si="3"/>
        <v>0</v>
      </c>
      <c r="D108" s="1115">
        <v>7</v>
      </c>
      <c r="E108" s="1118" t="s">
        <v>250</v>
      </c>
      <c r="F108" s="1113" t="s">
        <v>253</v>
      </c>
      <c r="G108" s="1113" t="s">
        <v>727</v>
      </c>
      <c r="H108" s="1119" t="s">
        <v>448</v>
      </c>
      <c r="I108" s="1116">
        <f>'7. SCO-II'!L23</f>
        <v>0</v>
      </c>
    </row>
    <row r="109" spans="1:9" x14ac:dyDescent="0.3">
      <c r="A109" s="1113">
        <v>2019</v>
      </c>
      <c r="B109" s="1114">
        <f t="shared" si="2"/>
        <v>0</v>
      </c>
      <c r="C109" s="1114">
        <f t="shared" si="3"/>
        <v>0</v>
      </c>
      <c r="D109" s="1115">
        <v>7</v>
      </c>
      <c r="E109" s="1118" t="s">
        <v>250</v>
      </c>
      <c r="F109" s="1113" t="s">
        <v>253</v>
      </c>
      <c r="G109" s="1113" t="s">
        <v>727</v>
      </c>
      <c r="H109" s="1119" t="s">
        <v>449</v>
      </c>
      <c r="I109" s="1116">
        <f>'7. SCO-II'!M23</f>
        <v>0</v>
      </c>
    </row>
    <row r="110" spans="1:9" x14ac:dyDescent="0.3">
      <c r="A110" s="1113">
        <v>2019</v>
      </c>
      <c r="B110" s="1114">
        <f t="shared" si="2"/>
        <v>0</v>
      </c>
      <c r="C110" s="1114">
        <f t="shared" si="3"/>
        <v>0</v>
      </c>
      <c r="D110" s="1115">
        <v>7</v>
      </c>
      <c r="E110" s="1118" t="s">
        <v>250</v>
      </c>
      <c r="F110" s="1113" t="s">
        <v>253</v>
      </c>
      <c r="G110" s="1113" t="s">
        <v>727</v>
      </c>
      <c r="H110" s="1119" t="s">
        <v>450</v>
      </c>
      <c r="I110" s="1116">
        <f>'7. SCO-II'!N23</f>
        <v>0</v>
      </c>
    </row>
    <row r="111" spans="1:9" x14ac:dyDescent="0.3">
      <c r="A111" s="1113">
        <v>2019</v>
      </c>
      <c r="B111" s="1114">
        <f t="shared" si="2"/>
        <v>0</v>
      </c>
      <c r="C111" s="1114">
        <f t="shared" si="3"/>
        <v>0</v>
      </c>
      <c r="D111" s="1115">
        <v>7</v>
      </c>
      <c r="E111" s="1118" t="s">
        <v>250</v>
      </c>
      <c r="F111" s="1113" t="s">
        <v>253</v>
      </c>
      <c r="G111" s="1113" t="s">
        <v>727</v>
      </c>
      <c r="H111" s="1119" t="s">
        <v>451</v>
      </c>
      <c r="I111" s="1116">
        <f>'7. SCO-II'!O23</f>
        <v>0</v>
      </c>
    </row>
    <row r="112" spans="1:9" x14ac:dyDescent="0.3">
      <c r="A112" s="1113">
        <v>2019</v>
      </c>
      <c r="B112" s="1114">
        <f t="shared" si="2"/>
        <v>0</v>
      </c>
      <c r="C112" s="1114">
        <f t="shared" si="3"/>
        <v>0</v>
      </c>
      <c r="D112" s="1115">
        <v>7</v>
      </c>
      <c r="E112" s="1118" t="s">
        <v>250</v>
      </c>
      <c r="F112" s="1113" t="s">
        <v>253</v>
      </c>
      <c r="G112" s="1113" t="s">
        <v>727</v>
      </c>
      <c r="H112" s="1119" t="s">
        <v>452</v>
      </c>
      <c r="I112" s="1116">
        <f>'7. SCO-II'!P23</f>
        <v>0</v>
      </c>
    </row>
    <row r="113" spans="1:9" x14ac:dyDescent="0.3">
      <c r="A113" s="1113">
        <v>2019</v>
      </c>
      <c r="B113" s="1114">
        <f t="shared" si="2"/>
        <v>0</v>
      </c>
      <c r="C113" s="1114">
        <f t="shared" si="3"/>
        <v>0</v>
      </c>
      <c r="D113" s="1115">
        <v>7</v>
      </c>
      <c r="E113" s="1118" t="s">
        <v>250</v>
      </c>
      <c r="F113" s="1113" t="s">
        <v>253</v>
      </c>
      <c r="G113" s="1113" t="s">
        <v>727</v>
      </c>
      <c r="H113" s="1119" t="s">
        <v>453</v>
      </c>
      <c r="I113" s="1116">
        <f>'7. SCO-II'!Q23</f>
        <v>0</v>
      </c>
    </row>
    <row r="114" spans="1:9" x14ac:dyDescent="0.3">
      <c r="A114" s="1113">
        <v>2019</v>
      </c>
      <c r="B114" s="1114">
        <f t="shared" si="2"/>
        <v>0</v>
      </c>
      <c r="C114" s="1114">
        <f t="shared" si="3"/>
        <v>0</v>
      </c>
      <c r="D114" s="1115">
        <v>7</v>
      </c>
      <c r="E114" s="1118" t="s">
        <v>250</v>
      </c>
      <c r="F114" s="1113" t="s">
        <v>253</v>
      </c>
      <c r="G114" s="1113" t="s">
        <v>727</v>
      </c>
      <c r="H114" s="1119" t="s">
        <v>454</v>
      </c>
      <c r="I114" s="1116">
        <f>'7. SCO-II'!R23</f>
        <v>0</v>
      </c>
    </row>
    <row r="115" spans="1:9" x14ac:dyDescent="0.3">
      <c r="A115" s="1113">
        <v>2019</v>
      </c>
      <c r="B115" s="1114">
        <f t="shared" si="2"/>
        <v>0</v>
      </c>
      <c r="C115" s="1114">
        <f t="shared" si="3"/>
        <v>0</v>
      </c>
      <c r="D115" s="1115">
        <v>8</v>
      </c>
      <c r="E115" s="1118" t="s">
        <v>254</v>
      </c>
      <c r="F115" s="1113" t="s">
        <v>255</v>
      </c>
      <c r="G115" s="1113" t="s">
        <v>728</v>
      </c>
      <c r="H115" s="1119" t="s">
        <v>455</v>
      </c>
      <c r="I115" s="1116">
        <f>'8. RPS II RenEn'!C23</f>
        <v>0</v>
      </c>
    </row>
    <row r="116" spans="1:9" x14ac:dyDescent="0.3">
      <c r="A116" s="1113">
        <v>2019</v>
      </c>
      <c r="B116" s="1114">
        <f t="shared" ref="B116:B179" si="4">$B$2</f>
        <v>0</v>
      </c>
      <c r="C116" s="1114">
        <f t="shared" ref="C116:C179" si="5">$C$2</f>
        <v>0</v>
      </c>
      <c r="D116" s="1115">
        <v>8</v>
      </c>
      <c r="E116" s="1118" t="s">
        <v>254</v>
      </c>
      <c r="F116" s="1113" t="s">
        <v>255</v>
      </c>
      <c r="G116" s="1113" t="s">
        <v>728</v>
      </c>
      <c r="H116" s="1119" t="s">
        <v>456</v>
      </c>
      <c r="I116" s="1116">
        <f>'8. RPS II RenEn'!D23</f>
        <v>0</v>
      </c>
    </row>
    <row r="117" spans="1:9" x14ac:dyDescent="0.3">
      <c r="A117" s="1113">
        <v>2019</v>
      </c>
      <c r="B117" s="1114">
        <f t="shared" si="4"/>
        <v>0</v>
      </c>
      <c r="C117" s="1114">
        <f t="shared" si="5"/>
        <v>0</v>
      </c>
      <c r="D117" s="1115">
        <v>8</v>
      </c>
      <c r="E117" s="1118" t="s">
        <v>254</v>
      </c>
      <c r="F117" s="1113" t="s">
        <v>255</v>
      </c>
      <c r="G117" s="1113" t="s">
        <v>728</v>
      </c>
      <c r="H117" s="1119" t="s">
        <v>457</v>
      </c>
      <c r="I117" s="1116">
        <f>'8. RPS II RenEn'!E23</f>
        <v>0</v>
      </c>
    </row>
    <row r="118" spans="1:9" x14ac:dyDescent="0.3">
      <c r="A118" s="1113">
        <v>2019</v>
      </c>
      <c r="B118" s="1114">
        <f t="shared" si="4"/>
        <v>0</v>
      </c>
      <c r="C118" s="1114">
        <f t="shared" si="5"/>
        <v>0</v>
      </c>
      <c r="D118" s="1115">
        <v>8</v>
      </c>
      <c r="E118" s="1118" t="s">
        <v>254</v>
      </c>
      <c r="F118" s="1113" t="s">
        <v>255</v>
      </c>
      <c r="G118" s="1113" t="s">
        <v>728</v>
      </c>
      <c r="H118" s="1119" t="s">
        <v>458</v>
      </c>
      <c r="I118" s="1116">
        <f>'8. RPS II RenEn'!F23</f>
        <v>0</v>
      </c>
    </row>
    <row r="119" spans="1:9" x14ac:dyDescent="0.3">
      <c r="A119" s="1113">
        <v>2019</v>
      </c>
      <c r="B119" s="1114">
        <f t="shared" si="4"/>
        <v>0</v>
      </c>
      <c r="C119" s="1114">
        <f t="shared" si="5"/>
        <v>0</v>
      </c>
      <c r="D119" s="1115">
        <v>8</v>
      </c>
      <c r="E119" s="1118" t="s">
        <v>254</v>
      </c>
      <c r="F119" s="1113" t="s">
        <v>255</v>
      </c>
      <c r="G119" s="1113" t="s">
        <v>728</v>
      </c>
      <c r="H119" s="1119" t="s">
        <v>459</v>
      </c>
      <c r="I119" s="1116">
        <f>'8. RPS II RenEn'!G23</f>
        <v>0</v>
      </c>
    </row>
    <row r="120" spans="1:9" x14ac:dyDescent="0.3">
      <c r="A120" s="1113">
        <v>2019</v>
      </c>
      <c r="B120" s="1114">
        <f t="shared" si="4"/>
        <v>0</v>
      </c>
      <c r="C120" s="1114">
        <f t="shared" si="5"/>
        <v>0</v>
      </c>
      <c r="D120" s="1115">
        <v>8</v>
      </c>
      <c r="E120" s="1118" t="s">
        <v>254</v>
      </c>
      <c r="F120" s="1113" t="s">
        <v>255</v>
      </c>
      <c r="G120" s="1113" t="s">
        <v>728</v>
      </c>
      <c r="H120" s="1119" t="s">
        <v>460</v>
      </c>
      <c r="I120" s="1116">
        <f>'8. RPS II RenEn'!H23</f>
        <v>0</v>
      </c>
    </row>
    <row r="121" spans="1:9" x14ac:dyDescent="0.3">
      <c r="A121" s="1113">
        <v>2019</v>
      </c>
      <c r="B121" s="1114">
        <f t="shared" si="4"/>
        <v>0</v>
      </c>
      <c r="C121" s="1114">
        <f t="shared" si="5"/>
        <v>0</v>
      </c>
      <c r="D121" s="1115">
        <v>8</v>
      </c>
      <c r="E121" s="1118" t="s">
        <v>254</v>
      </c>
      <c r="F121" s="1113" t="s">
        <v>255</v>
      </c>
      <c r="G121" s="1113" t="s">
        <v>728</v>
      </c>
      <c r="H121" s="1119" t="s">
        <v>461</v>
      </c>
      <c r="I121" s="1116">
        <f>'8. RPS II RenEn'!I23</f>
        <v>0</v>
      </c>
    </row>
    <row r="122" spans="1:9" x14ac:dyDescent="0.3">
      <c r="A122" s="1113">
        <v>2019</v>
      </c>
      <c r="B122" s="1114">
        <f t="shared" si="4"/>
        <v>0</v>
      </c>
      <c r="C122" s="1114">
        <f t="shared" si="5"/>
        <v>0</v>
      </c>
      <c r="D122" s="1115">
        <v>8</v>
      </c>
      <c r="E122" s="1118" t="s">
        <v>254</v>
      </c>
      <c r="F122" s="1113" t="s">
        <v>255</v>
      </c>
      <c r="G122" s="1113" t="s">
        <v>728</v>
      </c>
      <c r="H122" s="1119" t="s">
        <v>462</v>
      </c>
      <c r="I122" s="1116">
        <f>'8. RPS II RenEn'!J23</f>
        <v>0</v>
      </c>
    </row>
    <row r="123" spans="1:9" x14ac:dyDescent="0.3">
      <c r="A123" s="1113">
        <v>2019</v>
      </c>
      <c r="B123" s="1114">
        <f t="shared" si="4"/>
        <v>0</v>
      </c>
      <c r="C123" s="1114">
        <f t="shared" si="5"/>
        <v>0</v>
      </c>
      <c r="D123" s="1115">
        <v>8</v>
      </c>
      <c r="E123" s="1118" t="s">
        <v>254</v>
      </c>
      <c r="F123" s="1113" t="s">
        <v>255</v>
      </c>
      <c r="G123" s="1113" t="s">
        <v>728</v>
      </c>
      <c r="H123" s="1119" t="s">
        <v>463</v>
      </c>
      <c r="I123" s="1116">
        <f>'8. RPS II RenEn'!K23</f>
        <v>0</v>
      </c>
    </row>
    <row r="124" spans="1:9" x14ac:dyDescent="0.3">
      <c r="A124" s="1113">
        <v>2019</v>
      </c>
      <c r="B124" s="1114">
        <f t="shared" si="4"/>
        <v>0</v>
      </c>
      <c r="C124" s="1114">
        <f t="shared" si="5"/>
        <v>0</v>
      </c>
      <c r="D124" s="1115">
        <v>8</v>
      </c>
      <c r="E124" s="1118" t="s">
        <v>254</v>
      </c>
      <c r="F124" s="1113" t="s">
        <v>255</v>
      </c>
      <c r="G124" s="1113" t="s">
        <v>728</v>
      </c>
      <c r="H124" s="1119" t="s">
        <v>464</v>
      </c>
      <c r="I124" s="1116">
        <f>'8. RPS II RenEn'!L23</f>
        <v>0</v>
      </c>
    </row>
    <row r="125" spans="1:9" x14ac:dyDescent="0.3">
      <c r="A125" s="1113">
        <v>2019</v>
      </c>
      <c r="B125" s="1114">
        <f t="shared" si="4"/>
        <v>0</v>
      </c>
      <c r="C125" s="1114">
        <f t="shared" si="5"/>
        <v>0</v>
      </c>
      <c r="D125" s="1115">
        <v>8</v>
      </c>
      <c r="E125" s="1118" t="s">
        <v>254</v>
      </c>
      <c r="F125" s="1113" t="s">
        <v>255</v>
      </c>
      <c r="G125" s="1113" t="s">
        <v>728</v>
      </c>
      <c r="H125" s="1119" t="s">
        <v>465</v>
      </c>
      <c r="I125" s="1116">
        <f>'8. RPS II RenEn'!M23</f>
        <v>0</v>
      </c>
    </row>
    <row r="126" spans="1:9" x14ac:dyDescent="0.3">
      <c r="A126" s="1113">
        <v>2019</v>
      </c>
      <c r="B126" s="1114">
        <f t="shared" si="4"/>
        <v>0</v>
      </c>
      <c r="C126" s="1114">
        <f t="shared" si="5"/>
        <v>0</v>
      </c>
      <c r="D126" s="1115">
        <v>9</v>
      </c>
      <c r="E126" s="1118" t="s">
        <v>256</v>
      </c>
      <c r="F126" s="1113" t="s">
        <v>257</v>
      </c>
      <c r="G126" s="1113" t="s">
        <v>729</v>
      </c>
      <c r="H126" s="1119" t="s">
        <v>466</v>
      </c>
      <c r="I126" s="1116">
        <f>'9. RPS II WasteEn'!C23</f>
        <v>0</v>
      </c>
    </row>
    <row r="127" spans="1:9" x14ac:dyDescent="0.3">
      <c r="A127" s="1113">
        <v>2019</v>
      </c>
      <c r="B127" s="1114">
        <f t="shared" si="4"/>
        <v>0</v>
      </c>
      <c r="C127" s="1114">
        <f t="shared" si="5"/>
        <v>0</v>
      </c>
      <c r="D127" s="1115">
        <v>9</v>
      </c>
      <c r="E127" s="1118" t="s">
        <v>256</v>
      </c>
      <c r="F127" s="1113" t="s">
        <v>257</v>
      </c>
      <c r="G127" s="1113" t="s">
        <v>729</v>
      </c>
      <c r="H127" s="1119" t="s">
        <v>467</v>
      </c>
      <c r="I127" s="1116">
        <f>'9. RPS II WasteEn'!D23</f>
        <v>0</v>
      </c>
    </row>
    <row r="128" spans="1:9" x14ac:dyDescent="0.3">
      <c r="A128" s="1113">
        <v>2019</v>
      </c>
      <c r="B128" s="1114">
        <f t="shared" si="4"/>
        <v>0</v>
      </c>
      <c r="C128" s="1114">
        <f t="shared" si="5"/>
        <v>0</v>
      </c>
      <c r="D128" s="1115">
        <v>9</v>
      </c>
      <c r="E128" s="1118" t="s">
        <v>256</v>
      </c>
      <c r="F128" s="1113" t="s">
        <v>257</v>
      </c>
      <c r="G128" s="1113" t="s">
        <v>729</v>
      </c>
      <c r="H128" s="1119" t="s">
        <v>468</v>
      </c>
      <c r="I128" s="1116">
        <f>'9. RPS II WasteEn'!E23</f>
        <v>0</v>
      </c>
    </row>
    <row r="129" spans="1:9" x14ac:dyDescent="0.3">
      <c r="A129" s="1113">
        <v>2019</v>
      </c>
      <c r="B129" s="1114">
        <f t="shared" si="4"/>
        <v>0</v>
      </c>
      <c r="C129" s="1114">
        <f t="shared" si="5"/>
        <v>0</v>
      </c>
      <c r="D129" s="1115">
        <v>9</v>
      </c>
      <c r="E129" s="1118" t="s">
        <v>256</v>
      </c>
      <c r="F129" s="1113" t="s">
        <v>257</v>
      </c>
      <c r="G129" s="1113" t="s">
        <v>729</v>
      </c>
      <c r="H129" s="1119" t="s">
        <v>469</v>
      </c>
      <c r="I129" s="1116">
        <f>'9. RPS II WasteEn'!F23</f>
        <v>0</v>
      </c>
    </row>
    <row r="130" spans="1:9" x14ac:dyDescent="0.3">
      <c r="A130" s="1113">
        <v>2019</v>
      </c>
      <c r="B130" s="1114">
        <f t="shared" si="4"/>
        <v>0</v>
      </c>
      <c r="C130" s="1114">
        <f t="shared" si="5"/>
        <v>0</v>
      </c>
      <c r="D130" s="1115">
        <v>9</v>
      </c>
      <c r="E130" s="1118" t="s">
        <v>256</v>
      </c>
      <c r="F130" s="1113" t="s">
        <v>257</v>
      </c>
      <c r="G130" s="1113" t="s">
        <v>729</v>
      </c>
      <c r="H130" s="1119" t="s">
        <v>470</v>
      </c>
      <c r="I130" s="1116">
        <f>'9. RPS II WasteEn'!G23</f>
        <v>0</v>
      </c>
    </row>
    <row r="131" spans="1:9" x14ac:dyDescent="0.3">
      <c r="A131" s="1113">
        <v>2019</v>
      </c>
      <c r="B131" s="1114">
        <f t="shared" si="4"/>
        <v>0</v>
      </c>
      <c r="C131" s="1114">
        <f t="shared" si="5"/>
        <v>0</v>
      </c>
      <c r="D131" s="1115">
        <v>9</v>
      </c>
      <c r="E131" s="1118" t="s">
        <v>256</v>
      </c>
      <c r="F131" s="1113" t="s">
        <v>257</v>
      </c>
      <c r="G131" s="1113" t="s">
        <v>729</v>
      </c>
      <c r="H131" s="1119" t="s">
        <v>471</v>
      </c>
      <c r="I131" s="1116">
        <f>'9. RPS II WasteEn'!H23</f>
        <v>0</v>
      </c>
    </row>
    <row r="132" spans="1:9" x14ac:dyDescent="0.3">
      <c r="A132" s="1113">
        <v>2019</v>
      </c>
      <c r="B132" s="1114">
        <f t="shared" si="4"/>
        <v>0</v>
      </c>
      <c r="C132" s="1114">
        <f t="shared" si="5"/>
        <v>0</v>
      </c>
      <c r="D132" s="1115">
        <v>9</v>
      </c>
      <c r="E132" s="1118" t="s">
        <v>256</v>
      </c>
      <c r="F132" s="1113" t="s">
        <v>257</v>
      </c>
      <c r="G132" s="1113" t="s">
        <v>729</v>
      </c>
      <c r="H132" s="1119" t="s">
        <v>472</v>
      </c>
      <c r="I132" s="1116">
        <f>'9. RPS II WasteEn'!I23</f>
        <v>0</v>
      </c>
    </row>
    <row r="133" spans="1:9" x14ac:dyDescent="0.3">
      <c r="A133" s="1113">
        <v>2019</v>
      </c>
      <c r="B133" s="1114">
        <f t="shared" si="4"/>
        <v>0</v>
      </c>
      <c r="C133" s="1114">
        <f t="shared" si="5"/>
        <v>0</v>
      </c>
      <c r="D133" s="1115">
        <v>9</v>
      </c>
      <c r="E133" s="1118" t="s">
        <v>256</v>
      </c>
      <c r="F133" s="1113" t="s">
        <v>257</v>
      </c>
      <c r="G133" s="1113" t="s">
        <v>729</v>
      </c>
      <c r="H133" s="1119" t="s">
        <v>473</v>
      </c>
      <c r="I133" s="1116">
        <f>'9. RPS II WasteEn'!J23</f>
        <v>0</v>
      </c>
    </row>
    <row r="134" spans="1:9" x14ac:dyDescent="0.3">
      <c r="A134" s="1113">
        <v>2019</v>
      </c>
      <c r="B134" s="1114">
        <f t="shared" si="4"/>
        <v>0</v>
      </c>
      <c r="C134" s="1114">
        <f t="shared" si="5"/>
        <v>0</v>
      </c>
      <c r="D134" s="1115">
        <v>9</v>
      </c>
      <c r="E134" s="1118" t="s">
        <v>256</v>
      </c>
      <c r="F134" s="1113" t="s">
        <v>257</v>
      </c>
      <c r="G134" s="1113" t="s">
        <v>729</v>
      </c>
      <c r="H134" s="1119" t="s">
        <v>474</v>
      </c>
      <c r="I134" s="1116">
        <f>'9. RPS II WasteEn'!K23</f>
        <v>0</v>
      </c>
    </row>
    <row r="135" spans="1:9" x14ac:dyDescent="0.3">
      <c r="A135" s="1113">
        <v>2019</v>
      </c>
      <c r="B135" s="1114">
        <f t="shared" si="4"/>
        <v>0</v>
      </c>
      <c r="C135" s="1114">
        <f t="shared" si="5"/>
        <v>0</v>
      </c>
      <c r="D135" s="1115">
        <v>9</v>
      </c>
      <c r="E135" s="1118" t="s">
        <v>256</v>
      </c>
      <c r="F135" s="1113" t="s">
        <v>257</v>
      </c>
      <c r="G135" s="1113" t="s">
        <v>729</v>
      </c>
      <c r="H135" s="1119" t="s">
        <v>475</v>
      </c>
      <c r="I135" s="1116">
        <f>'9. RPS II WasteEn'!L23</f>
        <v>0</v>
      </c>
    </row>
    <row r="136" spans="1:9" x14ac:dyDescent="0.3">
      <c r="A136" s="1113">
        <v>2019</v>
      </c>
      <c r="B136" s="1114">
        <f t="shared" si="4"/>
        <v>0</v>
      </c>
      <c r="C136" s="1114">
        <f t="shared" si="5"/>
        <v>0</v>
      </c>
      <c r="D136" s="1115">
        <v>9</v>
      </c>
      <c r="E136" s="1118" t="s">
        <v>256</v>
      </c>
      <c r="F136" s="1113" t="s">
        <v>257</v>
      </c>
      <c r="G136" s="1113" t="s">
        <v>729</v>
      </c>
      <c r="H136" s="1119" t="s">
        <v>476</v>
      </c>
      <c r="I136" s="1116">
        <f>'9. RPS II WasteEn'!M23</f>
        <v>0</v>
      </c>
    </row>
    <row r="137" spans="1:9" x14ac:dyDescent="0.3">
      <c r="A137" s="1113">
        <v>2019</v>
      </c>
      <c r="B137" s="1114">
        <f t="shared" si="4"/>
        <v>0</v>
      </c>
      <c r="C137" s="1114">
        <f t="shared" si="5"/>
        <v>0</v>
      </c>
      <c r="D137" s="1115">
        <v>10</v>
      </c>
      <c r="E137" s="1118" t="s">
        <v>58</v>
      </c>
      <c r="F137" s="1113" t="s">
        <v>258</v>
      </c>
      <c r="G137" s="1113" t="s">
        <v>730</v>
      </c>
      <c r="H137" s="1119" t="s">
        <v>477</v>
      </c>
      <c r="I137" s="1116">
        <f>'10. APS'!C23</f>
        <v>0</v>
      </c>
    </row>
    <row r="138" spans="1:9" x14ac:dyDescent="0.3">
      <c r="A138" s="1113">
        <v>2019</v>
      </c>
      <c r="B138" s="1114">
        <f t="shared" si="4"/>
        <v>0</v>
      </c>
      <c r="C138" s="1114">
        <f t="shared" si="5"/>
        <v>0</v>
      </c>
      <c r="D138" s="1115">
        <v>10</v>
      </c>
      <c r="E138" s="1118" t="s">
        <v>58</v>
      </c>
      <c r="F138" s="1113" t="s">
        <v>258</v>
      </c>
      <c r="G138" s="1113" t="s">
        <v>730</v>
      </c>
      <c r="H138" s="1119" t="s">
        <v>478</v>
      </c>
      <c r="I138" s="1116">
        <f>'10. APS'!D23</f>
        <v>0</v>
      </c>
    </row>
    <row r="139" spans="1:9" x14ac:dyDescent="0.3">
      <c r="A139" s="1113">
        <v>2019</v>
      </c>
      <c r="B139" s="1114">
        <f t="shared" si="4"/>
        <v>0</v>
      </c>
      <c r="C139" s="1114">
        <f t="shared" si="5"/>
        <v>0</v>
      </c>
      <c r="D139" s="1115">
        <v>10</v>
      </c>
      <c r="E139" s="1118" t="s">
        <v>58</v>
      </c>
      <c r="F139" s="1113" t="s">
        <v>258</v>
      </c>
      <c r="G139" s="1113" t="s">
        <v>730</v>
      </c>
      <c r="H139" s="1119" t="s">
        <v>479</v>
      </c>
      <c r="I139" s="1116">
        <f>'10. APS'!E23</f>
        <v>0</v>
      </c>
    </row>
    <row r="140" spans="1:9" x14ac:dyDescent="0.3">
      <c r="A140" s="1113">
        <v>2019</v>
      </c>
      <c r="B140" s="1114">
        <f t="shared" si="4"/>
        <v>0</v>
      </c>
      <c r="C140" s="1114">
        <f t="shared" si="5"/>
        <v>0</v>
      </c>
      <c r="D140" s="1115">
        <v>10</v>
      </c>
      <c r="E140" s="1118" t="s">
        <v>58</v>
      </c>
      <c r="F140" s="1113" t="s">
        <v>258</v>
      </c>
      <c r="G140" s="1113" t="s">
        <v>730</v>
      </c>
      <c r="H140" s="1119" t="s">
        <v>480</v>
      </c>
      <c r="I140" s="1116">
        <f>'10. APS'!F23</f>
        <v>0</v>
      </c>
    </row>
    <row r="141" spans="1:9" x14ac:dyDescent="0.3">
      <c r="A141" s="1113">
        <v>2019</v>
      </c>
      <c r="B141" s="1114">
        <f t="shared" si="4"/>
        <v>0</v>
      </c>
      <c r="C141" s="1114">
        <f t="shared" si="5"/>
        <v>0</v>
      </c>
      <c r="D141" s="1115">
        <v>10</v>
      </c>
      <c r="E141" s="1118" t="s">
        <v>58</v>
      </c>
      <c r="F141" s="1113" t="s">
        <v>258</v>
      </c>
      <c r="G141" s="1113" t="s">
        <v>730</v>
      </c>
      <c r="H141" s="1119" t="s">
        <v>481</v>
      </c>
      <c r="I141" s="1116">
        <f>'10. APS'!G23</f>
        <v>0</v>
      </c>
    </row>
    <row r="142" spans="1:9" x14ac:dyDescent="0.3">
      <c r="A142" s="1113">
        <v>2019</v>
      </c>
      <c r="B142" s="1114">
        <f t="shared" si="4"/>
        <v>0</v>
      </c>
      <c r="C142" s="1114">
        <f t="shared" si="5"/>
        <v>0</v>
      </c>
      <c r="D142" s="1115">
        <v>10</v>
      </c>
      <c r="E142" s="1118" t="s">
        <v>58</v>
      </c>
      <c r="F142" s="1113" t="s">
        <v>258</v>
      </c>
      <c r="G142" s="1113" t="s">
        <v>730</v>
      </c>
      <c r="H142" s="1119" t="s">
        <v>482</v>
      </c>
      <c r="I142" s="1116">
        <f>'10. APS'!H23</f>
        <v>0</v>
      </c>
    </row>
    <row r="143" spans="1:9" x14ac:dyDescent="0.3">
      <c r="A143" s="1113">
        <v>2019</v>
      </c>
      <c r="B143" s="1114">
        <f t="shared" si="4"/>
        <v>0</v>
      </c>
      <c r="C143" s="1114">
        <f t="shared" si="5"/>
        <v>0</v>
      </c>
      <c r="D143" s="1115">
        <v>10</v>
      </c>
      <c r="E143" s="1118" t="s">
        <v>58</v>
      </c>
      <c r="F143" s="1113" t="s">
        <v>258</v>
      </c>
      <c r="G143" s="1113" t="s">
        <v>730</v>
      </c>
      <c r="H143" s="1119" t="s">
        <v>483</v>
      </c>
      <c r="I143" s="1116">
        <f>'10. APS'!I23</f>
        <v>0</v>
      </c>
    </row>
    <row r="144" spans="1:9" x14ac:dyDescent="0.3">
      <c r="A144" s="1113">
        <v>2019</v>
      </c>
      <c r="B144" s="1114">
        <f t="shared" si="4"/>
        <v>0</v>
      </c>
      <c r="C144" s="1114">
        <f t="shared" si="5"/>
        <v>0</v>
      </c>
      <c r="D144" s="1115">
        <v>10</v>
      </c>
      <c r="E144" s="1118" t="s">
        <v>58</v>
      </c>
      <c r="F144" s="1113" t="s">
        <v>258</v>
      </c>
      <c r="G144" s="1113" t="s">
        <v>730</v>
      </c>
      <c r="H144" s="1119" t="s">
        <v>484</v>
      </c>
      <c r="I144" s="1116">
        <f>'10. APS'!J23</f>
        <v>0</v>
      </c>
    </row>
    <row r="145" spans="1:9" x14ac:dyDescent="0.3">
      <c r="A145" s="1113">
        <v>2019</v>
      </c>
      <c r="B145" s="1114">
        <f t="shared" si="4"/>
        <v>0</v>
      </c>
      <c r="C145" s="1114">
        <f t="shared" si="5"/>
        <v>0</v>
      </c>
      <c r="D145" s="1115">
        <v>10</v>
      </c>
      <c r="E145" s="1118" t="s">
        <v>58</v>
      </c>
      <c r="F145" s="1113" t="s">
        <v>258</v>
      </c>
      <c r="G145" s="1113" t="s">
        <v>730</v>
      </c>
      <c r="H145" s="1119" t="s">
        <v>485</v>
      </c>
      <c r="I145" s="1116">
        <f>'10. APS'!K23</f>
        <v>0</v>
      </c>
    </row>
    <row r="146" spans="1:9" x14ac:dyDescent="0.3">
      <c r="A146" s="1113">
        <v>2019</v>
      </c>
      <c r="B146" s="1114">
        <f t="shared" si="4"/>
        <v>0</v>
      </c>
      <c r="C146" s="1114">
        <f t="shared" si="5"/>
        <v>0</v>
      </c>
      <c r="D146" s="1115">
        <v>10</v>
      </c>
      <c r="E146" s="1118" t="s">
        <v>58</v>
      </c>
      <c r="F146" s="1113" t="s">
        <v>258</v>
      </c>
      <c r="G146" s="1113" t="s">
        <v>730</v>
      </c>
      <c r="H146" s="1119" t="s">
        <v>486</v>
      </c>
      <c r="I146" s="1116">
        <f>'10. APS'!L23</f>
        <v>0</v>
      </c>
    </row>
    <row r="147" spans="1:9" x14ac:dyDescent="0.3">
      <c r="A147" s="1113">
        <v>2019</v>
      </c>
      <c r="B147" s="1114">
        <f t="shared" si="4"/>
        <v>0</v>
      </c>
      <c r="C147" s="1114">
        <f t="shared" si="5"/>
        <v>0</v>
      </c>
      <c r="D147" s="1115">
        <v>10</v>
      </c>
      <c r="E147" s="1118" t="s">
        <v>58</v>
      </c>
      <c r="F147" s="1113" t="s">
        <v>258</v>
      </c>
      <c r="G147" s="1113" t="s">
        <v>730</v>
      </c>
      <c r="H147" s="1119" t="s">
        <v>487</v>
      </c>
      <c r="I147" s="1116">
        <f>'10. APS'!M23</f>
        <v>0</v>
      </c>
    </row>
    <row r="148" spans="1:9" x14ac:dyDescent="0.3">
      <c r="A148" s="1113">
        <v>2019</v>
      </c>
      <c r="B148" s="1114">
        <f t="shared" si="4"/>
        <v>0</v>
      </c>
      <c r="C148" s="1114">
        <f t="shared" si="5"/>
        <v>0</v>
      </c>
      <c r="D148" s="1115">
        <v>11</v>
      </c>
      <c r="E148" s="1118" t="s">
        <v>358</v>
      </c>
      <c r="F148" s="1113" t="s">
        <v>412</v>
      </c>
      <c r="G148" s="1113" t="s">
        <v>731</v>
      </c>
      <c r="H148" s="1119" t="s">
        <v>488</v>
      </c>
      <c r="I148" s="1116">
        <f>'11. CES'!C23</f>
        <v>0</v>
      </c>
    </row>
    <row r="149" spans="1:9" x14ac:dyDescent="0.3">
      <c r="A149" s="1113">
        <v>2019</v>
      </c>
      <c r="B149" s="1114">
        <f t="shared" si="4"/>
        <v>0</v>
      </c>
      <c r="C149" s="1114">
        <f t="shared" si="5"/>
        <v>0</v>
      </c>
      <c r="D149" s="1115">
        <v>11</v>
      </c>
      <c r="E149" s="1118" t="s">
        <v>358</v>
      </c>
      <c r="F149" s="1113" t="s">
        <v>412</v>
      </c>
      <c r="G149" s="1113" t="s">
        <v>731</v>
      </c>
      <c r="H149" s="1115" t="s">
        <v>489</v>
      </c>
      <c r="I149" s="1116">
        <f>'11. CES'!D23</f>
        <v>0</v>
      </c>
    </row>
    <row r="150" spans="1:9" x14ac:dyDescent="0.3">
      <c r="A150" s="1113">
        <v>2019</v>
      </c>
      <c r="B150" s="1114">
        <f t="shared" si="4"/>
        <v>0</v>
      </c>
      <c r="C150" s="1114">
        <f t="shared" si="5"/>
        <v>0</v>
      </c>
      <c r="D150" s="1115">
        <v>11</v>
      </c>
      <c r="E150" s="1118" t="s">
        <v>358</v>
      </c>
      <c r="F150" s="1113" t="s">
        <v>412</v>
      </c>
      <c r="G150" s="1113" t="s">
        <v>731</v>
      </c>
      <c r="H150" s="1119" t="s">
        <v>490</v>
      </c>
      <c r="I150" s="1116">
        <f>'11. CES'!E23</f>
        <v>0</v>
      </c>
    </row>
    <row r="151" spans="1:9" x14ac:dyDescent="0.3">
      <c r="A151" s="1113">
        <v>2019</v>
      </c>
      <c r="B151" s="1114">
        <f t="shared" si="4"/>
        <v>0</v>
      </c>
      <c r="C151" s="1114">
        <f t="shared" si="5"/>
        <v>0</v>
      </c>
      <c r="D151" s="1115">
        <v>11</v>
      </c>
      <c r="E151" s="1118" t="s">
        <v>358</v>
      </c>
      <c r="F151" s="1113" t="s">
        <v>412</v>
      </c>
      <c r="G151" s="1113" t="s">
        <v>731</v>
      </c>
      <c r="H151" s="1119" t="s">
        <v>491</v>
      </c>
      <c r="I151" s="1116">
        <f>'11. CES'!F23</f>
        <v>0</v>
      </c>
    </row>
    <row r="152" spans="1:9" x14ac:dyDescent="0.3">
      <c r="A152" s="1113">
        <v>2019</v>
      </c>
      <c r="B152" s="1114">
        <f t="shared" si="4"/>
        <v>0</v>
      </c>
      <c r="C152" s="1114">
        <f t="shared" si="5"/>
        <v>0</v>
      </c>
      <c r="D152" s="1115">
        <v>11</v>
      </c>
      <c r="E152" s="1118" t="s">
        <v>358</v>
      </c>
      <c r="F152" s="1113" t="s">
        <v>412</v>
      </c>
      <c r="G152" s="1113" t="s">
        <v>731</v>
      </c>
      <c r="H152" s="1119" t="s">
        <v>492</v>
      </c>
      <c r="I152" s="1116">
        <f>'11. CES'!G23</f>
        <v>0</v>
      </c>
    </row>
    <row r="153" spans="1:9" x14ac:dyDescent="0.3">
      <c r="A153" s="1113">
        <v>2019</v>
      </c>
      <c r="B153" s="1114">
        <f t="shared" si="4"/>
        <v>0</v>
      </c>
      <c r="C153" s="1114">
        <f t="shared" si="5"/>
        <v>0</v>
      </c>
      <c r="D153" s="1115">
        <v>11</v>
      </c>
      <c r="E153" s="1118" t="s">
        <v>358</v>
      </c>
      <c r="F153" s="1113" t="s">
        <v>412</v>
      </c>
      <c r="G153" s="1113" t="s">
        <v>731</v>
      </c>
      <c r="H153" s="1119" t="s">
        <v>517</v>
      </c>
      <c r="I153" s="1116">
        <f>'11. CES'!H23</f>
        <v>0</v>
      </c>
    </row>
    <row r="154" spans="1:9" x14ac:dyDescent="0.3">
      <c r="A154" s="1113">
        <v>2019</v>
      </c>
      <c r="B154" s="1114">
        <f t="shared" si="4"/>
        <v>0</v>
      </c>
      <c r="C154" s="1114">
        <f t="shared" si="5"/>
        <v>0</v>
      </c>
      <c r="D154" s="1115">
        <v>11</v>
      </c>
      <c r="E154" s="1118" t="s">
        <v>358</v>
      </c>
      <c r="F154" s="1113" t="s">
        <v>412</v>
      </c>
      <c r="G154" s="1113" t="s">
        <v>731</v>
      </c>
      <c r="H154" s="1119" t="s">
        <v>518</v>
      </c>
      <c r="I154" s="1116">
        <f>'11. CES'!I23</f>
        <v>0</v>
      </c>
    </row>
    <row r="155" spans="1:9" x14ac:dyDescent="0.3">
      <c r="A155" s="1113">
        <v>2019</v>
      </c>
      <c r="B155" s="1114">
        <f t="shared" si="4"/>
        <v>0</v>
      </c>
      <c r="C155" s="1114">
        <f t="shared" si="5"/>
        <v>0</v>
      </c>
      <c r="D155" s="1115">
        <v>11</v>
      </c>
      <c r="E155" s="1118" t="s">
        <v>358</v>
      </c>
      <c r="F155" s="1113" t="s">
        <v>412</v>
      </c>
      <c r="G155" s="1113" t="s">
        <v>731</v>
      </c>
      <c r="H155" s="1119" t="s">
        <v>493</v>
      </c>
      <c r="I155" s="1116">
        <f>'11. CES'!J23</f>
        <v>0</v>
      </c>
    </row>
    <row r="156" spans="1:9" x14ac:dyDescent="0.3">
      <c r="A156" s="1113">
        <v>2019</v>
      </c>
      <c r="B156" s="1114">
        <f t="shared" si="4"/>
        <v>0</v>
      </c>
      <c r="C156" s="1114">
        <f t="shared" si="5"/>
        <v>0</v>
      </c>
      <c r="D156" s="1115">
        <v>11</v>
      </c>
      <c r="E156" s="1118" t="s">
        <v>358</v>
      </c>
      <c r="F156" s="1113" t="s">
        <v>412</v>
      </c>
      <c r="G156" s="1113" t="s">
        <v>731</v>
      </c>
      <c r="H156" s="1119" t="s">
        <v>494</v>
      </c>
      <c r="I156" s="1116">
        <f>'11. CES'!K23</f>
        <v>0</v>
      </c>
    </row>
    <row r="157" spans="1:9" x14ac:dyDescent="0.3">
      <c r="A157" s="1113">
        <v>2019</v>
      </c>
      <c r="B157" s="1114">
        <f t="shared" si="4"/>
        <v>0</v>
      </c>
      <c r="C157" s="1114">
        <f t="shared" si="5"/>
        <v>0</v>
      </c>
      <c r="D157" s="1115">
        <v>11</v>
      </c>
      <c r="E157" s="1118" t="s">
        <v>358</v>
      </c>
      <c r="F157" s="1113" t="s">
        <v>412</v>
      </c>
      <c r="G157" s="1113" t="s">
        <v>731</v>
      </c>
      <c r="H157" s="1119" t="s">
        <v>495</v>
      </c>
      <c r="I157" s="1116">
        <f>'11. CES'!L23</f>
        <v>0</v>
      </c>
    </row>
    <row r="158" spans="1:9" x14ac:dyDescent="0.3">
      <c r="A158" s="1113">
        <v>2019</v>
      </c>
      <c r="B158" s="1114">
        <f t="shared" si="4"/>
        <v>0</v>
      </c>
      <c r="C158" s="1114">
        <f t="shared" si="5"/>
        <v>0</v>
      </c>
      <c r="D158" s="1115">
        <v>11</v>
      </c>
      <c r="E158" s="1118" t="s">
        <v>358</v>
      </c>
      <c r="F158" s="1113" t="s">
        <v>412</v>
      </c>
      <c r="G158" s="1113" t="s">
        <v>731</v>
      </c>
      <c r="H158" s="1119" t="s">
        <v>496</v>
      </c>
      <c r="I158" s="1116">
        <f>'11. CES'!M23</f>
        <v>0</v>
      </c>
    </row>
    <row r="159" spans="1:9" x14ac:dyDescent="0.3">
      <c r="A159" s="1113">
        <v>2019</v>
      </c>
      <c r="B159" s="1114">
        <f t="shared" si="4"/>
        <v>0</v>
      </c>
      <c r="C159" s="1114">
        <f t="shared" si="5"/>
        <v>0</v>
      </c>
      <c r="D159" s="1115">
        <v>11</v>
      </c>
      <c r="E159" s="1118" t="s">
        <v>358</v>
      </c>
      <c r="F159" s="1113" t="s">
        <v>412</v>
      </c>
      <c r="G159" s="1113" t="s">
        <v>731</v>
      </c>
      <c r="H159" s="1119" t="s">
        <v>497</v>
      </c>
      <c r="I159" s="1116">
        <f>'11. CES'!N23</f>
        <v>0</v>
      </c>
    </row>
    <row r="160" spans="1:9" x14ac:dyDescent="0.3">
      <c r="A160" s="1113">
        <v>2019</v>
      </c>
      <c r="B160" s="1114">
        <f t="shared" si="4"/>
        <v>0</v>
      </c>
      <c r="C160" s="1114">
        <f t="shared" si="5"/>
        <v>0</v>
      </c>
      <c r="D160" s="1115">
        <v>11</v>
      </c>
      <c r="E160" s="1118" t="s">
        <v>358</v>
      </c>
      <c r="F160" s="1113" t="s">
        <v>412</v>
      </c>
      <c r="G160" s="1113" t="s">
        <v>731</v>
      </c>
      <c r="H160" s="1119" t="s">
        <v>498</v>
      </c>
      <c r="I160" s="1116">
        <f>'11. CES'!O23</f>
        <v>0</v>
      </c>
    </row>
    <row r="161" spans="1:9" x14ac:dyDescent="0.3">
      <c r="A161" s="1113">
        <v>2019</v>
      </c>
      <c r="B161" s="1114">
        <f t="shared" si="4"/>
        <v>0</v>
      </c>
      <c r="C161" s="1114">
        <f t="shared" si="5"/>
        <v>0</v>
      </c>
      <c r="D161" s="1115">
        <v>11</v>
      </c>
      <c r="E161" s="1118" t="s">
        <v>358</v>
      </c>
      <c r="F161" s="1113" t="s">
        <v>412</v>
      </c>
      <c r="G161" s="1113" t="s">
        <v>731</v>
      </c>
      <c r="H161" s="1119" t="s">
        <v>499</v>
      </c>
      <c r="I161" s="1116">
        <f>'11. CES'!P23</f>
        <v>0</v>
      </c>
    </row>
    <row r="162" spans="1:9" x14ac:dyDescent="0.3">
      <c r="A162" s="1113">
        <v>2019</v>
      </c>
      <c r="B162" s="1114">
        <f t="shared" si="4"/>
        <v>0</v>
      </c>
      <c r="C162" s="1114">
        <f t="shared" si="5"/>
        <v>0</v>
      </c>
      <c r="D162" s="1115">
        <v>11</v>
      </c>
      <c r="E162" s="1118" t="s">
        <v>358</v>
      </c>
      <c r="F162" s="1113" t="s">
        <v>412</v>
      </c>
      <c r="G162" s="1113" t="s">
        <v>731</v>
      </c>
      <c r="H162" s="1119" t="s">
        <v>500</v>
      </c>
      <c r="I162" s="1116">
        <f>'11. CES'!Q23</f>
        <v>0</v>
      </c>
    </row>
    <row r="163" spans="1:9" x14ac:dyDescent="0.3">
      <c r="A163" s="1113">
        <v>2019</v>
      </c>
      <c r="B163" s="1114">
        <f t="shared" si="4"/>
        <v>0</v>
      </c>
      <c r="C163" s="1114">
        <f t="shared" si="5"/>
        <v>0</v>
      </c>
      <c r="D163" s="1115">
        <v>14</v>
      </c>
      <c r="E163" s="1118" t="s">
        <v>260</v>
      </c>
      <c r="F163" s="1113" t="s">
        <v>801</v>
      </c>
      <c r="G163" s="1113" t="s">
        <v>501</v>
      </c>
      <c r="H163" s="1119" t="s">
        <v>732</v>
      </c>
      <c r="I163" s="1116">
        <f>'14. Green'!D27</f>
        <v>0</v>
      </c>
    </row>
    <row r="164" spans="1:9" x14ac:dyDescent="0.3">
      <c r="A164" s="1113">
        <v>2019</v>
      </c>
      <c r="B164" s="1114">
        <f t="shared" si="4"/>
        <v>0</v>
      </c>
      <c r="C164" s="1114">
        <f t="shared" si="5"/>
        <v>0</v>
      </c>
      <c r="D164" s="1115">
        <v>14</v>
      </c>
      <c r="E164" s="1118" t="s">
        <v>260</v>
      </c>
      <c r="F164" s="1113" t="s">
        <v>798</v>
      </c>
      <c r="G164" s="1113" t="s">
        <v>501</v>
      </c>
      <c r="H164" s="1119" t="s">
        <v>733</v>
      </c>
      <c r="I164" s="1116">
        <f>'14. Green'!E27</f>
        <v>0</v>
      </c>
    </row>
    <row r="165" spans="1:9" x14ac:dyDescent="0.3">
      <c r="A165" s="1113">
        <v>2019</v>
      </c>
      <c r="B165" s="1114">
        <f t="shared" si="4"/>
        <v>0</v>
      </c>
      <c r="C165" s="1114">
        <f t="shared" si="5"/>
        <v>0</v>
      </c>
      <c r="D165" s="1115">
        <v>14</v>
      </c>
      <c r="E165" s="1118" t="s">
        <v>260</v>
      </c>
      <c r="F165" s="1113" t="s">
        <v>799</v>
      </c>
      <c r="G165" s="1113" t="s">
        <v>501</v>
      </c>
      <c r="H165" s="1119" t="s">
        <v>734</v>
      </c>
      <c r="I165" s="1116">
        <f>'14. Green'!F27</f>
        <v>0</v>
      </c>
    </row>
    <row r="166" spans="1:9" x14ac:dyDescent="0.3">
      <c r="A166" s="1113">
        <v>2019</v>
      </c>
      <c r="B166" s="1114">
        <f t="shared" si="4"/>
        <v>0</v>
      </c>
      <c r="C166" s="1114">
        <f t="shared" si="5"/>
        <v>0</v>
      </c>
      <c r="D166" s="1115">
        <v>14</v>
      </c>
      <c r="E166" s="1118" t="s">
        <v>260</v>
      </c>
      <c r="F166" s="1113" t="s">
        <v>800</v>
      </c>
      <c r="G166" s="1113" t="s">
        <v>501</v>
      </c>
      <c r="H166" s="1119" t="s">
        <v>735</v>
      </c>
      <c r="I166" s="1116">
        <f>'14. Green'!G27</f>
        <v>0</v>
      </c>
    </row>
    <row r="167" spans="1:9" x14ac:dyDescent="0.3">
      <c r="A167" s="1113">
        <v>2019</v>
      </c>
      <c r="B167" s="1114">
        <f t="shared" si="4"/>
        <v>0</v>
      </c>
      <c r="C167" s="1114">
        <f t="shared" si="5"/>
        <v>0</v>
      </c>
      <c r="D167" s="1115">
        <v>15</v>
      </c>
      <c r="E167" s="1118" t="s">
        <v>261</v>
      </c>
      <c r="F167" s="1113" t="s">
        <v>844</v>
      </c>
      <c r="G167" s="1113" t="s">
        <v>736</v>
      </c>
      <c r="H167" s="1119" t="s">
        <v>709</v>
      </c>
      <c r="I167" s="1117">
        <f>'15. All ACPs'!D20</f>
        <v>0</v>
      </c>
    </row>
    <row r="168" spans="1:9" x14ac:dyDescent="0.3">
      <c r="A168" s="1113">
        <v>2019</v>
      </c>
      <c r="B168" s="1114">
        <f t="shared" si="4"/>
        <v>0</v>
      </c>
      <c r="C168" s="1114">
        <f t="shared" si="5"/>
        <v>0</v>
      </c>
      <c r="D168" s="1115">
        <v>15</v>
      </c>
      <c r="E168" s="1118" t="s">
        <v>261</v>
      </c>
      <c r="F168" s="1113" t="s">
        <v>845</v>
      </c>
      <c r="G168" s="1113" t="s">
        <v>736</v>
      </c>
      <c r="H168" s="1119" t="s">
        <v>710</v>
      </c>
      <c r="I168" s="1117">
        <f>'15. All ACPs'!D21</f>
        <v>0</v>
      </c>
    </row>
    <row r="169" spans="1:9" x14ac:dyDescent="0.3">
      <c r="A169" s="1113">
        <v>2019</v>
      </c>
      <c r="B169" s="1114">
        <f t="shared" si="4"/>
        <v>0</v>
      </c>
      <c r="C169" s="1114">
        <f t="shared" si="5"/>
        <v>0</v>
      </c>
      <c r="D169" s="1115">
        <v>15</v>
      </c>
      <c r="E169" s="1118" t="s">
        <v>261</v>
      </c>
      <c r="F169" s="1113" t="s">
        <v>846</v>
      </c>
      <c r="G169" s="1113" t="s">
        <v>736</v>
      </c>
      <c r="H169" s="1119" t="s">
        <v>711</v>
      </c>
      <c r="I169" s="1117">
        <f>'15. All ACPs'!D22</f>
        <v>0</v>
      </c>
    </row>
    <row r="170" spans="1:9" x14ac:dyDescent="0.3">
      <c r="A170" s="1113">
        <v>2019</v>
      </c>
      <c r="B170" s="1114">
        <f t="shared" si="4"/>
        <v>0</v>
      </c>
      <c r="C170" s="1114">
        <f t="shared" si="5"/>
        <v>0</v>
      </c>
      <c r="D170" s="1115">
        <v>15</v>
      </c>
      <c r="E170" s="1118" t="s">
        <v>261</v>
      </c>
      <c r="F170" s="1113" t="s">
        <v>847</v>
      </c>
      <c r="G170" s="1113" t="s">
        <v>736</v>
      </c>
      <c r="H170" s="1119" t="s">
        <v>712</v>
      </c>
      <c r="I170" s="1117">
        <f>'15. All ACPs'!D23</f>
        <v>0</v>
      </c>
    </row>
    <row r="171" spans="1:9" x14ac:dyDescent="0.3">
      <c r="A171" s="1113">
        <v>2019</v>
      </c>
      <c r="B171" s="1114">
        <f t="shared" si="4"/>
        <v>0</v>
      </c>
      <c r="C171" s="1114">
        <f t="shared" si="5"/>
        <v>0</v>
      </c>
      <c r="D171" s="1115">
        <v>15</v>
      </c>
      <c r="E171" s="1118" t="s">
        <v>261</v>
      </c>
      <c r="F171" s="1113" t="s">
        <v>848</v>
      </c>
      <c r="G171" s="1113" t="s">
        <v>736</v>
      </c>
      <c r="H171" s="1119" t="s">
        <v>714</v>
      </c>
      <c r="I171" s="1117">
        <f>'15. All ACPs'!D24</f>
        <v>0</v>
      </c>
    </row>
    <row r="172" spans="1:9" x14ac:dyDescent="0.3">
      <c r="A172" s="1113">
        <v>2019</v>
      </c>
      <c r="B172" s="1114">
        <f t="shared" si="4"/>
        <v>0</v>
      </c>
      <c r="C172" s="1114">
        <f t="shared" si="5"/>
        <v>0</v>
      </c>
      <c r="D172" s="1115">
        <v>15</v>
      </c>
      <c r="E172" s="1118" t="s">
        <v>261</v>
      </c>
      <c r="F172" s="1113" t="s">
        <v>849</v>
      </c>
      <c r="G172" s="1113" t="s">
        <v>736</v>
      </c>
      <c r="H172" s="1119" t="s">
        <v>713</v>
      </c>
      <c r="I172" s="1117">
        <f>'15. All ACPs'!D25</f>
        <v>0</v>
      </c>
    </row>
    <row r="173" spans="1:9" x14ac:dyDescent="0.3">
      <c r="A173" s="1113">
        <v>2019</v>
      </c>
      <c r="B173" s="1114">
        <f t="shared" si="4"/>
        <v>0</v>
      </c>
      <c r="C173" s="1114">
        <f t="shared" si="5"/>
        <v>0</v>
      </c>
      <c r="D173" s="1115">
        <v>15</v>
      </c>
      <c r="E173" s="1118" t="s">
        <v>261</v>
      </c>
      <c r="F173" s="1113" t="s">
        <v>837</v>
      </c>
      <c r="G173" s="1113" t="s">
        <v>736</v>
      </c>
      <c r="H173" s="1119" t="s">
        <v>715</v>
      </c>
      <c r="I173" s="1117">
        <f>'15. All ACPs'!F20</f>
        <v>0</v>
      </c>
    </row>
    <row r="174" spans="1:9" x14ac:dyDescent="0.3">
      <c r="A174" s="1113">
        <v>2019</v>
      </c>
      <c r="B174" s="1114">
        <f t="shared" si="4"/>
        <v>0</v>
      </c>
      <c r="C174" s="1114">
        <f t="shared" si="5"/>
        <v>0</v>
      </c>
      <c r="D174" s="1115">
        <v>15</v>
      </c>
      <c r="E174" s="1118" t="s">
        <v>261</v>
      </c>
      <c r="F174" s="1113" t="s">
        <v>838</v>
      </c>
      <c r="G174" s="1113" t="s">
        <v>736</v>
      </c>
      <c r="H174" s="1119" t="s">
        <v>716</v>
      </c>
      <c r="I174" s="1117">
        <f>'15. All ACPs'!F21</f>
        <v>0</v>
      </c>
    </row>
    <row r="175" spans="1:9" x14ac:dyDescent="0.3">
      <c r="A175" s="1113">
        <v>2019</v>
      </c>
      <c r="B175" s="1114">
        <f t="shared" si="4"/>
        <v>0</v>
      </c>
      <c r="C175" s="1114">
        <f t="shared" si="5"/>
        <v>0</v>
      </c>
      <c r="D175" s="1115">
        <v>15</v>
      </c>
      <c r="E175" s="1118" t="s">
        <v>261</v>
      </c>
      <c r="F175" s="1113" t="s">
        <v>839</v>
      </c>
      <c r="G175" s="1113" t="s">
        <v>736</v>
      </c>
      <c r="H175" s="1119" t="s">
        <v>717</v>
      </c>
      <c r="I175" s="1117">
        <f>'15. All ACPs'!F22</f>
        <v>0</v>
      </c>
    </row>
    <row r="176" spans="1:9" x14ac:dyDescent="0.3">
      <c r="A176" s="1113">
        <v>2019</v>
      </c>
      <c r="B176" s="1114">
        <f t="shared" si="4"/>
        <v>0</v>
      </c>
      <c r="C176" s="1114">
        <f t="shared" si="5"/>
        <v>0</v>
      </c>
      <c r="D176" s="1115">
        <v>15</v>
      </c>
      <c r="E176" s="1118" t="s">
        <v>261</v>
      </c>
      <c r="F176" s="1113" t="s">
        <v>840</v>
      </c>
      <c r="G176" s="1113" t="s">
        <v>736</v>
      </c>
      <c r="H176" s="1119" t="s">
        <v>718</v>
      </c>
      <c r="I176" s="1117">
        <f>'15. All ACPs'!F23</f>
        <v>0</v>
      </c>
    </row>
    <row r="177" spans="1:9" x14ac:dyDescent="0.3">
      <c r="A177" s="1113">
        <v>2019</v>
      </c>
      <c r="B177" s="1114">
        <f t="shared" si="4"/>
        <v>0</v>
      </c>
      <c r="C177" s="1114">
        <f t="shared" si="5"/>
        <v>0</v>
      </c>
      <c r="D177" s="1115">
        <v>15</v>
      </c>
      <c r="E177" s="1118" t="s">
        <v>261</v>
      </c>
      <c r="F177" s="1113" t="s">
        <v>841</v>
      </c>
      <c r="G177" s="1113" t="s">
        <v>736</v>
      </c>
      <c r="H177" s="1119" t="s">
        <v>719</v>
      </c>
      <c r="I177" s="1117">
        <f>'15. All ACPs'!F24</f>
        <v>0</v>
      </c>
    </row>
    <row r="178" spans="1:9" x14ac:dyDescent="0.3">
      <c r="A178" s="1113">
        <v>2019</v>
      </c>
      <c r="B178" s="1114">
        <f t="shared" si="4"/>
        <v>0</v>
      </c>
      <c r="C178" s="1114">
        <f t="shared" si="5"/>
        <v>0</v>
      </c>
      <c r="D178" s="1115">
        <v>15</v>
      </c>
      <c r="E178" s="1118" t="s">
        <v>261</v>
      </c>
      <c r="F178" s="1113" t="s">
        <v>842</v>
      </c>
      <c r="G178" s="1113" t="s">
        <v>736</v>
      </c>
      <c r="H178" s="1119" t="s">
        <v>720</v>
      </c>
      <c r="I178" s="1117">
        <f>'15. All ACPs'!F25</f>
        <v>0</v>
      </c>
    </row>
    <row r="179" spans="1:9" x14ac:dyDescent="0.3">
      <c r="A179" s="1113">
        <v>2019</v>
      </c>
      <c r="B179" s="1114">
        <f t="shared" si="4"/>
        <v>0</v>
      </c>
      <c r="C179" s="1114">
        <f t="shared" si="5"/>
        <v>0</v>
      </c>
      <c r="D179" s="1115">
        <v>15</v>
      </c>
      <c r="E179" s="1118" t="s">
        <v>261</v>
      </c>
      <c r="F179" s="1113" t="s">
        <v>843</v>
      </c>
      <c r="G179" s="1113" t="s">
        <v>736</v>
      </c>
      <c r="H179" s="1119" t="s">
        <v>721</v>
      </c>
      <c r="I179" s="1117">
        <f>'15. All ACPs'!F26</f>
        <v>0</v>
      </c>
    </row>
    <row r="180" spans="1:9" x14ac:dyDescent="0.3">
      <c r="A180" s="1113">
        <v>2019</v>
      </c>
      <c r="B180" s="1114">
        <f t="shared" ref="B180:B207" si="6">$B$2</f>
        <v>0</v>
      </c>
      <c r="C180" s="1114">
        <f t="shared" ref="C180:C207" si="7">$C$2</f>
        <v>0</v>
      </c>
      <c r="D180" s="1115">
        <v>15</v>
      </c>
      <c r="E180" s="1118" t="s">
        <v>261</v>
      </c>
      <c r="F180" s="1113" t="s">
        <v>850</v>
      </c>
      <c r="G180" s="1113" t="s">
        <v>736</v>
      </c>
      <c r="H180" s="1119" t="s">
        <v>722</v>
      </c>
      <c r="I180" s="1117">
        <f>'15. All ACPs'!D31</f>
        <v>0</v>
      </c>
    </row>
    <row r="181" spans="1:9" x14ac:dyDescent="0.3">
      <c r="A181" s="1113">
        <v>2019</v>
      </c>
      <c r="B181" s="1114">
        <f t="shared" si="6"/>
        <v>0</v>
      </c>
      <c r="C181" s="1114">
        <f t="shared" si="7"/>
        <v>0</v>
      </c>
      <c r="D181" s="1115">
        <v>15</v>
      </c>
      <c r="E181" s="1118" t="s">
        <v>261</v>
      </c>
      <c r="F181" s="1113" t="s">
        <v>851</v>
      </c>
      <c r="G181" s="1113" t="s">
        <v>736</v>
      </c>
      <c r="H181" s="1119" t="s">
        <v>723</v>
      </c>
      <c r="I181" s="1117">
        <f>'15. All ACPs'!F31</f>
        <v>0</v>
      </c>
    </row>
    <row r="182" spans="1:9" x14ac:dyDescent="0.3">
      <c r="A182" s="1113">
        <v>2019</v>
      </c>
      <c r="B182" s="1114">
        <f t="shared" si="6"/>
        <v>0</v>
      </c>
      <c r="C182" s="1114">
        <f t="shared" si="7"/>
        <v>0</v>
      </c>
      <c r="D182" s="1115">
        <v>15</v>
      </c>
      <c r="E182" s="1118" t="s">
        <v>261</v>
      </c>
      <c r="F182" s="1113" t="s">
        <v>852</v>
      </c>
      <c r="G182" s="1113" t="s">
        <v>736</v>
      </c>
      <c r="H182" s="1119" t="s">
        <v>724</v>
      </c>
      <c r="I182" s="1117">
        <f>'15. All ACPs'!F32</f>
        <v>0</v>
      </c>
    </row>
    <row r="183" spans="1:9" x14ac:dyDescent="0.3">
      <c r="A183" s="1113">
        <v>2019</v>
      </c>
      <c r="B183" s="1114">
        <f t="shared" si="6"/>
        <v>0</v>
      </c>
      <c r="C183" s="1114">
        <f t="shared" si="7"/>
        <v>0</v>
      </c>
      <c r="D183" s="1115">
        <v>13</v>
      </c>
      <c r="E183" s="1118" t="s">
        <v>388</v>
      </c>
      <c r="F183" s="1113" t="s">
        <v>502</v>
      </c>
      <c r="G183" s="1113" t="s">
        <v>749</v>
      </c>
      <c r="H183" s="1115" t="s">
        <v>737</v>
      </c>
      <c r="I183" s="1116">
        <f>'13. GHG'!C16</f>
        <v>0</v>
      </c>
    </row>
    <row r="184" spans="1:9" x14ac:dyDescent="0.3">
      <c r="A184" s="1113">
        <v>2019</v>
      </c>
      <c r="B184" s="1114">
        <f t="shared" si="6"/>
        <v>0</v>
      </c>
      <c r="C184" s="1114">
        <f t="shared" si="7"/>
        <v>0</v>
      </c>
      <c r="D184" s="1115">
        <v>13</v>
      </c>
      <c r="E184" s="1118" t="s">
        <v>388</v>
      </c>
      <c r="F184" s="1113" t="s">
        <v>503</v>
      </c>
      <c r="G184" s="1113" t="s">
        <v>749</v>
      </c>
      <c r="H184" s="1119" t="s">
        <v>738</v>
      </c>
      <c r="I184" s="1116">
        <f>'13. GHG'!D16</f>
        <v>0</v>
      </c>
    </row>
    <row r="185" spans="1:9" x14ac:dyDescent="0.3">
      <c r="A185" s="1113">
        <v>2019</v>
      </c>
      <c r="B185" s="1114">
        <f t="shared" si="6"/>
        <v>0</v>
      </c>
      <c r="C185" s="1114">
        <f t="shared" si="7"/>
        <v>0</v>
      </c>
      <c r="D185" s="1115">
        <v>13</v>
      </c>
      <c r="E185" s="1118" t="s">
        <v>388</v>
      </c>
      <c r="F185" s="1113" t="s">
        <v>504</v>
      </c>
      <c r="G185" s="1113" t="s">
        <v>749</v>
      </c>
      <c r="H185" s="1119" t="s">
        <v>739</v>
      </c>
      <c r="I185" s="1116">
        <f>'13. GHG'!E16</f>
        <v>0</v>
      </c>
    </row>
    <row r="186" spans="1:9" x14ac:dyDescent="0.3">
      <c r="A186" s="1113">
        <v>2019</v>
      </c>
      <c r="B186" s="1114">
        <f t="shared" si="6"/>
        <v>0</v>
      </c>
      <c r="C186" s="1114">
        <f t="shared" si="7"/>
        <v>0</v>
      </c>
      <c r="D186" s="1115">
        <v>13</v>
      </c>
      <c r="E186" s="1118" t="s">
        <v>388</v>
      </c>
      <c r="F186" s="1113" t="s">
        <v>505</v>
      </c>
      <c r="G186" s="1113" t="s">
        <v>749</v>
      </c>
      <c r="H186" s="1119" t="s">
        <v>740</v>
      </c>
      <c r="I186" s="1116">
        <f>'13. GHG'!F16</f>
        <v>0</v>
      </c>
    </row>
    <row r="187" spans="1:9" x14ac:dyDescent="0.3">
      <c r="A187" s="1113">
        <v>2019</v>
      </c>
      <c r="B187" s="1114">
        <f t="shared" si="6"/>
        <v>0</v>
      </c>
      <c r="C187" s="1114">
        <f t="shared" si="7"/>
        <v>0</v>
      </c>
      <c r="D187" s="1115">
        <v>13</v>
      </c>
      <c r="E187" s="1118" t="s">
        <v>388</v>
      </c>
      <c r="F187" s="1113" t="s">
        <v>506</v>
      </c>
      <c r="G187" s="1113" t="s">
        <v>749</v>
      </c>
      <c r="H187" s="1119" t="s">
        <v>741</v>
      </c>
      <c r="I187" s="1116">
        <f>'13. GHG'!G16</f>
        <v>0</v>
      </c>
    </row>
    <row r="188" spans="1:9" x14ac:dyDescent="0.3">
      <c r="A188" s="1113">
        <v>2019</v>
      </c>
      <c r="B188" s="1114">
        <f t="shared" si="6"/>
        <v>0</v>
      </c>
      <c r="C188" s="1114">
        <f t="shared" si="7"/>
        <v>0</v>
      </c>
      <c r="D188" s="1115">
        <v>13</v>
      </c>
      <c r="E188" s="1118" t="s">
        <v>388</v>
      </c>
      <c r="F188" s="1113" t="s">
        <v>507</v>
      </c>
      <c r="G188" s="1113" t="s">
        <v>749</v>
      </c>
      <c r="H188" s="1119" t="s">
        <v>742</v>
      </c>
      <c r="I188" s="1116">
        <f>'13. GHG'!H16</f>
        <v>0</v>
      </c>
    </row>
    <row r="189" spans="1:9" x14ac:dyDescent="0.3">
      <c r="A189" s="1113">
        <v>2019</v>
      </c>
      <c r="B189" s="1114">
        <f t="shared" si="6"/>
        <v>0</v>
      </c>
      <c r="C189" s="1114">
        <f t="shared" si="7"/>
        <v>0</v>
      </c>
      <c r="D189" s="1115">
        <v>13</v>
      </c>
      <c r="E189" s="1118" t="s">
        <v>388</v>
      </c>
      <c r="F189" s="1113" t="s">
        <v>508</v>
      </c>
      <c r="G189" s="1113" t="s">
        <v>749</v>
      </c>
      <c r="H189" s="1119" t="s">
        <v>743</v>
      </c>
      <c r="I189" s="1116">
        <f>'13. GHG'!I16</f>
        <v>0</v>
      </c>
    </row>
    <row r="190" spans="1:9" x14ac:dyDescent="0.3">
      <c r="A190" s="1113">
        <v>2019</v>
      </c>
      <c r="B190" s="1114">
        <f t="shared" si="6"/>
        <v>0</v>
      </c>
      <c r="C190" s="1114">
        <f t="shared" si="7"/>
        <v>0</v>
      </c>
      <c r="D190" s="1115">
        <v>13</v>
      </c>
      <c r="E190" s="1118" t="s">
        <v>388</v>
      </c>
      <c r="F190" s="1113" t="s">
        <v>509</v>
      </c>
      <c r="G190" s="1113" t="s">
        <v>749</v>
      </c>
      <c r="H190" s="1119" t="s">
        <v>744</v>
      </c>
      <c r="I190" s="1116">
        <f>'13. GHG'!J16</f>
        <v>0</v>
      </c>
    </row>
    <row r="191" spans="1:9" x14ac:dyDescent="0.3">
      <c r="A191" s="1113">
        <v>2019</v>
      </c>
      <c r="B191" s="1114">
        <f t="shared" si="6"/>
        <v>0</v>
      </c>
      <c r="C191" s="1114">
        <f t="shared" si="7"/>
        <v>0</v>
      </c>
      <c r="D191" s="1115">
        <v>13</v>
      </c>
      <c r="E191" s="1118" t="s">
        <v>388</v>
      </c>
      <c r="F191" s="1113" t="s">
        <v>510</v>
      </c>
      <c r="G191" s="1113" t="s">
        <v>749</v>
      </c>
      <c r="H191" s="1119" t="s">
        <v>745</v>
      </c>
      <c r="I191" s="1116">
        <f>'13. GHG'!D21</f>
        <v>0</v>
      </c>
    </row>
    <row r="192" spans="1:9" x14ac:dyDescent="0.3">
      <c r="A192" s="1113">
        <v>2019</v>
      </c>
      <c r="B192" s="1114">
        <f t="shared" si="6"/>
        <v>0</v>
      </c>
      <c r="C192" s="1114">
        <f t="shared" si="7"/>
        <v>0</v>
      </c>
      <c r="D192" s="1115">
        <v>13</v>
      </c>
      <c r="E192" s="1118" t="s">
        <v>388</v>
      </c>
      <c r="F192" s="1113" t="s">
        <v>511</v>
      </c>
      <c r="G192" s="1113" t="s">
        <v>749</v>
      </c>
      <c r="H192" s="1119" t="s">
        <v>746</v>
      </c>
      <c r="I192" s="1116">
        <f>'13. GHG'!D22</f>
        <v>0</v>
      </c>
    </row>
    <row r="193" spans="1:9" x14ac:dyDescent="0.3">
      <c r="A193" s="1113">
        <v>2019</v>
      </c>
      <c r="B193" s="1114">
        <f t="shared" si="6"/>
        <v>0</v>
      </c>
      <c r="C193" s="1114">
        <f t="shared" si="7"/>
        <v>0</v>
      </c>
      <c r="D193" s="1115">
        <v>13</v>
      </c>
      <c r="E193" s="1118" t="s">
        <v>388</v>
      </c>
      <c r="F193" s="1113" t="s">
        <v>512</v>
      </c>
      <c r="G193" s="1113" t="s">
        <v>749</v>
      </c>
      <c r="H193" s="1119" t="s">
        <v>747</v>
      </c>
      <c r="I193" s="1116">
        <f>'13. GHG'!H21</f>
        <v>0</v>
      </c>
    </row>
    <row r="194" spans="1:9" x14ac:dyDescent="0.3">
      <c r="A194" s="1113">
        <v>2019</v>
      </c>
      <c r="B194" s="1114">
        <f t="shared" si="6"/>
        <v>0</v>
      </c>
      <c r="C194" s="1114">
        <f t="shared" si="7"/>
        <v>0</v>
      </c>
      <c r="D194" s="1115">
        <v>13</v>
      </c>
      <c r="E194" s="1118" t="s">
        <v>388</v>
      </c>
      <c r="F194" s="1113" t="s">
        <v>513</v>
      </c>
      <c r="G194" s="1113" t="s">
        <v>749</v>
      </c>
      <c r="H194" s="1119" t="s">
        <v>748</v>
      </c>
      <c r="I194" s="1116">
        <f>'13. GHG'!H22</f>
        <v>0</v>
      </c>
    </row>
    <row r="195" spans="1:9" x14ac:dyDescent="0.3">
      <c r="A195" s="1113">
        <v>2019</v>
      </c>
      <c r="B195" s="1114">
        <f t="shared" si="6"/>
        <v>0</v>
      </c>
      <c r="C195" s="1114">
        <f t="shared" si="7"/>
        <v>0</v>
      </c>
      <c r="D195" s="1113">
        <v>16</v>
      </c>
      <c r="E195" s="1118" t="s">
        <v>802</v>
      </c>
      <c r="F195" s="1113" t="s">
        <v>803</v>
      </c>
      <c r="G195" s="1113" t="s">
        <v>764</v>
      </c>
      <c r="H195" s="1119" t="s">
        <v>751</v>
      </c>
      <c r="I195" s="1120">
        <f>'N. ACP Notif-Rcpt'!D27</f>
        <v>0</v>
      </c>
    </row>
    <row r="196" spans="1:9" x14ac:dyDescent="0.3">
      <c r="A196" s="1113">
        <v>2019</v>
      </c>
      <c r="B196" s="1114">
        <f t="shared" si="6"/>
        <v>0</v>
      </c>
      <c r="C196" s="1114">
        <f t="shared" si="7"/>
        <v>0</v>
      </c>
      <c r="D196" s="1113">
        <v>16</v>
      </c>
      <c r="E196" s="1118" t="s">
        <v>802</v>
      </c>
      <c r="F196" s="1113" t="s">
        <v>804</v>
      </c>
      <c r="G196" s="1113" t="s">
        <v>764</v>
      </c>
      <c r="H196" s="1119" t="s">
        <v>752</v>
      </c>
      <c r="I196" s="1120">
        <f>'N. ACP Notif-Rcpt'!D28</f>
        <v>0</v>
      </c>
    </row>
    <row r="197" spans="1:9" x14ac:dyDescent="0.3">
      <c r="A197" s="1113">
        <v>2019</v>
      </c>
      <c r="B197" s="1114">
        <f t="shared" si="6"/>
        <v>0</v>
      </c>
      <c r="C197" s="1114">
        <f t="shared" si="7"/>
        <v>0</v>
      </c>
      <c r="D197" s="1113">
        <v>16</v>
      </c>
      <c r="E197" s="1118" t="s">
        <v>802</v>
      </c>
      <c r="F197" s="1113" t="s">
        <v>805</v>
      </c>
      <c r="G197" s="1113" t="s">
        <v>764</v>
      </c>
      <c r="H197" s="1119" t="s">
        <v>753</v>
      </c>
      <c r="I197" s="1120">
        <f>'N. ACP Notif-Rcpt'!D29</f>
        <v>0</v>
      </c>
    </row>
    <row r="198" spans="1:9" x14ac:dyDescent="0.3">
      <c r="A198" s="1113">
        <v>2019</v>
      </c>
      <c r="B198" s="1114">
        <f t="shared" si="6"/>
        <v>0</v>
      </c>
      <c r="C198" s="1114">
        <f t="shared" si="7"/>
        <v>0</v>
      </c>
      <c r="D198" s="1113">
        <v>16</v>
      </c>
      <c r="E198" s="1118" t="s">
        <v>802</v>
      </c>
      <c r="F198" s="1113" t="s">
        <v>814</v>
      </c>
      <c r="G198" s="1113" t="s">
        <v>764</v>
      </c>
      <c r="H198" s="1119" t="s">
        <v>754</v>
      </c>
      <c r="I198" s="1120">
        <f>'N. ACP Notif-Rcpt'!D30</f>
        <v>0</v>
      </c>
    </row>
    <row r="199" spans="1:9" x14ac:dyDescent="0.3">
      <c r="A199" s="1113">
        <v>2019</v>
      </c>
      <c r="B199" s="1114">
        <f t="shared" si="6"/>
        <v>0</v>
      </c>
      <c r="C199" s="1114">
        <f t="shared" si="7"/>
        <v>0</v>
      </c>
      <c r="D199" s="1113">
        <v>16</v>
      </c>
      <c r="E199" s="1118" t="s">
        <v>802</v>
      </c>
      <c r="F199" s="1113" t="s">
        <v>806</v>
      </c>
      <c r="G199" s="1113" t="s">
        <v>764</v>
      </c>
      <c r="H199" s="1119" t="s">
        <v>755</v>
      </c>
      <c r="I199" s="1120">
        <f>'N. ACP Notif-Rcpt'!D31</f>
        <v>0</v>
      </c>
    </row>
    <row r="200" spans="1:9" x14ac:dyDescent="0.3">
      <c r="A200" s="1113">
        <v>2019</v>
      </c>
      <c r="B200" s="1114">
        <f t="shared" si="6"/>
        <v>0</v>
      </c>
      <c r="C200" s="1114">
        <f t="shared" si="7"/>
        <v>0</v>
      </c>
      <c r="D200" s="1113">
        <v>16</v>
      </c>
      <c r="E200" s="1118" t="s">
        <v>802</v>
      </c>
      <c r="F200" s="1113" t="s">
        <v>807</v>
      </c>
      <c r="G200" s="1113" t="s">
        <v>764</v>
      </c>
      <c r="H200" s="1119" t="s">
        <v>756</v>
      </c>
      <c r="I200" s="1120">
        <f>'N. ACP Notif-Rcpt'!D32</f>
        <v>0</v>
      </c>
    </row>
    <row r="201" spans="1:9" x14ac:dyDescent="0.3">
      <c r="A201" s="1113">
        <v>2019</v>
      </c>
      <c r="B201" s="1114">
        <f t="shared" si="6"/>
        <v>0</v>
      </c>
      <c r="C201" s="1114">
        <f t="shared" si="7"/>
        <v>0</v>
      </c>
      <c r="D201" s="1113">
        <v>16</v>
      </c>
      <c r="E201" s="1118" t="s">
        <v>802</v>
      </c>
      <c r="F201" s="1113" t="s">
        <v>808</v>
      </c>
      <c r="G201" s="1113" t="s">
        <v>764</v>
      </c>
      <c r="H201" s="1119" t="s">
        <v>757</v>
      </c>
      <c r="I201" s="1115">
        <f>'N. ACP Notif-Rcpt'!F27</f>
        <v>0</v>
      </c>
    </row>
    <row r="202" spans="1:9" x14ac:dyDescent="0.3">
      <c r="A202" s="1113">
        <v>2019</v>
      </c>
      <c r="B202" s="1114">
        <f t="shared" si="6"/>
        <v>0</v>
      </c>
      <c r="C202" s="1114">
        <f t="shared" si="7"/>
        <v>0</v>
      </c>
      <c r="D202" s="1113">
        <v>16</v>
      </c>
      <c r="E202" s="1118" t="s">
        <v>802</v>
      </c>
      <c r="F202" s="1113" t="s">
        <v>809</v>
      </c>
      <c r="G202" s="1113" t="s">
        <v>764</v>
      </c>
      <c r="H202" s="1119" t="s">
        <v>758</v>
      </c>
      <c r="I202" s="1115">
        <f>'N. ACP Notif-Rcpt'!F28</f>
        <v>0</v>
      </c>
    </row>
    <row r="203" spans="1:9" x14ac:dyDescent="0.3">
      <c r="A203" s="1113">
        <v>2019</v>
      </c>
      <c r="B203" s="1114">
        <f t="shared" si="6"/>
        <v>0</v>
      </c>
      <c r="C203" s="1114">
        <f t="shared" si="7"/>
        <v>0</v>
      </c>
      <c r="D203" s="1113">
        <v>16</v>
      </c>
      <c r="E203" s="1118" t="s">
        <v>802</v>
      </c>
      <c r="F203" s="1113" t="s">
        <v>810</v>
      </c>
      <c r="G203" s="1113" t="s">
        <v>764</v>
      </c>
      <c r="H203" s="1119" t="s">
        <v>759</v>
      </c>
      <c r="I203" s="1115">
        <f>'N. ACP Notif-Rcpt'!F29</f>
        <v>0</v>
      </c>
    </row>
    <row r="204" spans="1:9" x14ac:dyDescent="0.3">
      <c r="A204" s="1113">
        <v>2019</v>
      </c>
      <c r="B204" s="1114">
        <f t="shared" si="6"/>
        <v>0</v>
      </c>
      <c r="C204" s="1114">
        <f t="shared" si="7"/>
        <v>0</v>
      </c>
      <c r="D204" s="1113">
        <v>16</v>
      </c>
      <c r="E204" s="1118" t="s">
        <v>802</v>
      </c>
      <c r="F204" s="1113" t="s">
        <v>815</v>
      </c>
      <c r="G204" s="1113" t="s">
        <v>764</v>
      </c>
      <c r="H204" s="1119" t="s">
        <v>760</v>
      </c>
      <c r="I204" s="1115">
        <f>'N. ACP Notif-Rcpt'!F30</f>
        <v>0</v>
      </c>
    </row>
    <row r="205" spans="1:9" x14ac:dyDescent="0.3">
      <c r="A205" s="1113">
        <v>2019</v>
      </c>
      <c r="B205" s="1114">
        <f t="shared" si="6"/>
        <v>0</v>
      </c>
      <c r="C205" s="1114">
        <f t="shared" si="7"/>
        <v>0</v>
      </c>
      <c r="D205" s="1113">
        <v>16</v>
      </c>
      <c r="E205" s="1118" t="s">
        <v>802</v>
      </c>
      <c r="F205" s="1113" t="s">
        <v>811</v>
      </c>
      <c r="G205" s="1113" t="s">
        <v>764</v>
      </c>
      <c r="H205" s="1119" t="s">
        <v>761</v>
      </c>
      <c r="I205" s="1115">
        <f>'N. ACP Notif-Rcpt'!F31</f>
        <v>0</v>
      </c>
    </row>
    <row r="206" spans="1:9" x14ac:dyDescent="0.3">
      <c r="A206" s="1113">
        <v>2019</v>
      </c>
      <c r="B206" s="1114">
        <f t="shared" si="6"/>
        <v>0</v>
      </c>
      <c r="C206" s="1114">
        <f t="shared" si="7"/>
        <v>0</v>
      </c>
      <c r="D206" s="1113">
        <v>16</v>
      </c>
      <c r="E206" s="1118" t="s">
        <v>802</v>
      </c>
      <c r="F206" s="1113" t="s">
        <v>812</v>
      </c>
      <c r="G206" s="1113" t="s">
        <v>764</v>
      </c>
      <c r="H206" s="1119" t="s">
        <v>762</v>
      </c>
      <c r="I206" s="1115">
        <f>'N. ACP Notif-Rcpt'!F32</f>
        <v>0</v>
      </c>
    </row>
    <row r="207" spans="1:9" x14ac:dyDescent="0.3">
      <c r="A207" s="1113">
        <v>2019</v>
      </c>
      <c r="B207" s="1114">
        <f t="shared" si="6"/>
        <v>0</v>
      </c>
      <c r="C207" s="1114">
        <f t="shared" si="7"/>
        <v>0</v>
      </c>
      <c r="D207" s="1113">
        <v>16</v>
      </c>
      <c r="E207" s="1118" t="s">
        <v>802</v>
      </c>
      <c r="F207" s="1113" t="s">
        <v>813</v>
      </c>
      <c r="G207" s="1113" t="s">
        <v>764</v>
      </c>
      <c r="H207" s="1119" t="s">
        <v>763</v>
      </c>
      <c r="I207" s="1115">
        <f>'N. ACP Notif-Rcpt'!F33</f>
        <v>0</v>
      </c>
    </row>
  </sheetData>
  <phoneticPr fontId="19"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theme="0"/>
  </sheetPr>
  <dimension ref="A1:I53"/>
  <sheetViews>
    <sheetView tabSelected="1" view="pageLayout" zoomScaleNormal="90" workbookViewId="0">
      <selection sqref="A1:H1"/>
    </sheetView>
  </sheetViews>
  <sheetFormatPr defaultColWidth="8.88671875" defaultRowHeight="13.2" x14ac:dyDescent="0.25"/>
  <cols>
    <col min="1" max="1" width="7" style="44" customWidth="1"/>
    <col min="2" max="2" width="11.44140625" style="45" customWidth="1"/>
    <col min="3" max="3" width="27.33203125" style="46" customWidth="1"/>
    <col min="4" max="7" width="8.88671875" style="46"/>
    <col min="8" max="8" width="14" style="46" customWidth="1"/>
    <col min="9" max="16384" width="8.88671875" style="46"/>
  </cols>
  <sheetData>
    <row r="1" spans="1:9" s="42" customFormat="1" ht="15.6" x14ac:dyDescent="0.25">
      <c r="A1" s="1140" t="s">
        <v>129</v>
      </c>
      <c r="B1" s="1140"/>
      <c r="C1" s="1140"/>
      <c r="D1" s="1140"/>
      <c r="E1" s="1140"/>
      <c r="F1" s="1140"/>
      <c r="G1" s="1140"/>
      <c r="H1" s="1140"/>
    </row>
    <row r="2" spans="1:9" s="42" customFormat="1" ht="13.8" x14ac:dyDescent="0.25">
      <c r="A2" s="1141" t="s">
        <v>130</v>
      </c>
      <c r="B2" s="1141"/>
      <c r="C2" s="1141"/>
      <c r="D2" s="1141"/>
      <c r="E2" s="1141"/>
      <c r="F2" s="1141"/>
      <c r="G2" s="1141"/>
      <c r="H2" s="1141"/>
    </row>
    <row r="3" spans="1:9" s="42" customFormat="1" ht="15.6" x14ac:dyDescent="0.25">
      <c r="A3" s="1142" t="s">
        <v>306</v>
      </c>
      <c r="B3" s="1142"/>
      <c r="C3" s="1142"/>
      <c r="D3" s="1142"/>
      <c r="E3" s="1142"/>
      <c r="F3" s="1142"/>
      <c r="G3" s="1142"/>
      <c r="H3" s="1142"/>
    </row>
    <row r="4" spans="1:9" s="42" customFormat="1" ht="18.600000000000001" x14ac:dyDescent="0.25">
      <c r="A4" s="1148" t="s">
        <v>277</v>
      </c>
      <c r="B4" s="1148"/>
      <c r="C4" s="1148"/>
      <c r="D4" s="1148"/>
      <c r="E4" s="1148"/>
      <c r="F4" s="1148"/>
      <c r="G4" s="1148"/>
      <c r="H4" s="1148"/>
    </row>
    <row r="5" spans="1:9" s="42" customFormat="1" ht="18.600000000000001" x14ac:dyDescent="0.25">
      <c r="A5" s="1148" t="s">
        <v>278</v>
      </c>
      <c r="B5" s="1148"/>
      <c r="C5" s="1148"/>
      <c r="D5" s="1148"/>
      <c r="E5" s="1148"/>
      <c r="F5" s="1148"/>
      <c r="G5" s="1148"/>
      <c r="H5" s="1148"/>
    </row>
    <row r="6" spans="1:9" s="42" customFormat="1" ht="18.600000000000001" x14ac:dyDescent="0.25">
      <c r="A6" s="1148" t="s">
        <v>603</v>
      </c>
      <c r="B6" s="1148"/>
      <c r="C6" s="1148"/>
      <c r="D6" s="1148"/>
      <c r="E6" s="1148"/>
      <c r="F6" s="1148"/>
      <c r="G6" s="1148"/>
      <c r="H6" s="1148"/>
    </row>
    <row r="7" spans="1:9" s="42" customFormat="1" ht="16.5" customHeight="1" x14ac:dyDescent="0.25">
      <c r="A7" s="1147" t="s">
        <v>276</v>
      </c>
      <c r="B7" s="1147"/>
      <c r="C7" s="1147"/>
      <c r="D7" s="1147"/>
      <c r="E7" s="1147"/>
      <c r="F7" s="1147"/>
      <c r="G7" s="1147"/>
      <c r="H7" s="1147"/>
    </row>
    <row r="8" spans="1:9" s="42" customFormat="1" x14ac:dyDescent="0.25">
      <c r="A8" s="1143" t="s">
        <v>307</v>
      </c>
      <c r="B8" s="1143"/>
      <c r="C8" s="1143"/>
      <c r="D8" s="1143"/>
      <c r="E8" s="1143"/>
      <c r="F8" s="1143"/>
      <c r="G8" s="1143"/>
      <c r="H8" s="1143"/>
    </row>
    <row r="9" spans="1:9" s="42" customFormat="1" ht="13.8" thickBot="1" x14ac:dyDescent="0.3">
      <c r="A9" s="1149" t="s">
        <v>604</v>
      </c>
      <c r="B9" s="1149"/>
      <c r="C9" s="1149"/>
      <c r="D9" s="1149"/>
      <c r="E9" s="1149"/>
      <c r="F9" s="1149"/>
      <c r="G9" s="1149"/>
      <c r="H9" s="1149"/>
    </row>
    <row r="10" spans="1:9" s="42" customFormat="1" ht="7.2" customHeight="1" thickBot="1" x14ac:dyDescent="0.3">
      <c r="A10" s="1007"/>
      <c r="B10" s="1007"/>
      <c r="C10" s="1007"/>
      <c r="D10" s="1007"/>
      <c r="E10" s="1007"/>
      <c r="F10" s="1007"/>
      <c r="G10" s="1007"/>
      <c r="H10" s="1007"/>
    </row>
    <row r="11" spans="1:9" s="42" customFormat="1" ht="17.399999999999999" customHeight="1" thickBot="1" x14ac:dyDescent="0.3">
      <c r="A11" s="1144" t="s">
        <v>600</v>
      </c>
      <c r="B11" s="1145"/>
      <c r="C11" s="1145"/>
      <c r="D11" s="1145"/>
      <c r="E11" s="1145"/>
      <c r="F11" s="1145"/>
      <c r="G11" s="1145"/>
      <c r="H11" s="1146"/>
    </row>
    <row r="12" spans="1:9" s="42" customFormat="1" ht="17.25" customHeight="1" x14ac:dyDescent="0.25">
      <c r="A12" s="1139" t="s">
        <v>118</v>
      </c>
      <c r="B12" s="1139"/>
      <c r="C12" s="1139"/>
      <c r="D12" s="1139"/>
      <c r="E12" s="1139"/>
      <c r="F12" s="1139"/>
      <c r="G12" s="1139"/>
      <c r="H12" s="1139"/>
    </row>
    <row r="13" spans="1:9" s="42" customFormat="1" ht="16.5" customHeight="1" thickBot="1" x14ac:dyDescent="0.3">
      <c r="A13" s="61"/>
      <c r="B13" s="62"/>
      <c r="C13" s="55"/>
      <c r="D13" s="55"/>
      <c r="E13" s="55"/>
      <c r="F13" s="55"/>
      <c r="G13" s="55"/>
      <c r="H13" s="55"/>
    </row>
    <row r="14" spans="1:9" s="42" customFormat="1" ht="16.2" thickBot="1" x14ac:dyDescent="0.3">
      <c r="A14" s="55"/>
      <c r="B14" s="1136" t="s">
        <v>132</v>
      </c>
      <c r="C14" s="1137"/>
      <c r="D14" s="1137"/>
      <c r="E14" s="1137"/>
      <c r="F14" s="1137"/>
      <c r="G14" s="1138"/>
      <c r="H14" s="47"/>
    </row>
    <row r="15" spans="1:9" s="42" customFormat="1" ht="13.5" customHeight="1" x14ac:dyDescent="0.25">
      <c r="A15" s="61"/>
      <c r="B15" s="62"/>
      <c r="C15" s="55"/>
      <c r="D15" s="55"/>
      <c r="E15" s="55"/>
      <c r="F15" s="55"/>
      <c r="G15" s="55"/>
      <c r="H15" s="55"/>
      <c r="I15" s="43"/>
    </row>
    <row r="16" spans="1:9" s="425" customFormat="1" ht="17.25" customHeight="1" thickBot="1" x14ac:dyDescent="0.3">
      <c r="A16" s="422">
        <v>1.1000000000000001</v>
      </c>
      <c r="B16" s="423" t="s">
        <v>120</v>
      </c>
      <c r="C16" s="424"/>
      <c r="D16" s="424"/>
      <c r="E16" s="424"/>
      <c r="F16" s="424"/>
      <c r="G16" s="424"/>
      <c r="H16" s="424"/>
    </row>
    <row r="17" spans="1:8" s="421" customFormat="1" ht="23.4" customHeight="1" thickBot="1" x14ac:dyDescent="0.3">
      <c r="A17" s="426"/>
      <c r="B17" s="427" t="s">
        <v>119</v>
      </c>
      <c r="C17" s="190"/>
      <c r="D17" s="1005"/>
      <c r="E17" s="1005"/>
      <c r="F17" s="1005"/>
      <c r="G17" s="1035" t="s">
        <v>217</v>
      </c>
      <c r="H17" s="1006"/>
    </row>
    <row r="18" spans="1:8" s="421" customFormat="1" ht="19.5" customHeight="1" thickBot="1" x14ac:dyDescent="0.3">
      <c r="A18" s="426"/>
      <c r="B18" s="427" t="s">
        <v>131</v>
      </c>
      <c r="C18" s="146"/>
      <c r="D18" s="146"/>
      <c r="E18" s="146"/>
      <c r="F18" s="146"/>
      <c r="G18" s="146"/>
      <c r="H18" s="146"/>
    </row>
    <row r="19" spans="1:8" s="421" customFormat="1" ht="17.399999999999999" thickBot="1" x14ac:dyDescent="0.3">
      <c r="A19" s="144"/>
      <c r="B19" s="145"/>
      <c r="C19" s="654"/>
      <c r="D19" s="655"/>
      <c r="E19" s="655"/>
      <c r="F19" s="655"/>
      <c r="G19" s="656"/>
      <c r="H19" s="1130" t="s">
        <v>194</v>
      </c>
    </row>
    <row r="20" spans="1:8" s="421" customFormat="1" ht="17.399999999999999" thickBot="1" x14ac:dyDescent="0.3">
      <c r="A20" s="144"/>
      <c r="B20" s="145"/>
      <c r="C20" s="654"/>
      <c r="D20" s="655"/>
      <c r="E20" s="655"/>
      <c r="F20" s="655"/>
      <c r="G20" s="656"/>
      <c r="H20" s="1130" t="s">
        <v>195</v>
      </c>
    </row>
    <row r="21" spans="1:8" s="421" customFormat="1" x14ac:dyDescent="0.25">
      <c r="A21" s="144"/>
      <c r="B21" s="145"/>
      <c r="C21" s="146"/>
      <c r="D21" s="146"/>
      <c r="E21" s="146"/>
      <c r="F21" s="146"/>
      <c r="G21" s="146"/>
      <c r="H21" s="1130"/>
    </row>
    <row r="22" spans="1:8" s="421" customFormat="1" ht="17.25" customHeight="1" thickBot="1" x14ac:dyDescent="0.3">
      <c r="A22" s="422">
        <v>1.2</v>
      </c>
      <c r="B22" s="423" t="s">
        <v>126</v>
      </c>
      <c r="C22" s="146"/>
      <c r="D22" s="146"/>
      <c r="E22" s="146"/>
      <c r="F22" s="146"/>
      <c r="G22" s="146"/>
      <c r="H22" s="1130"/>
    </row>
    <row r="23" spans="1:8" s="421" customFormat="1" ht="14.4" thickBot="1" x14ac:dyDescent="0.3">
      <c r="A23" s="144"/>
      <c r="B23" s="145" t="s">
        <v>121</v>
      </c>
      <c r="C23" s="431"/>
      <c r="D23" s="432"/>
      <c r="E23" s="432"/>
      <c r="F23" s="432"/>
      <c r="G23" s="433"/>
      <c r="H23" s="1130" t="s">
        <v>194</v>
      </c>
    </row>
    <row r="24" spans="1:8" s="421" customFormat="1" x14ac:dyDescent="0.25">
      <c r="A24" s="144"/>
      <c r="B24" s="145" t="s">
        <v>122</v>
      </c>
      <c r="C24" s="434"/>
      <c r="D24" s="435"/>
      <c r="E24" s="435"/>
      <c r="F24" s="435"/>
      <c r="G24" s="436"/>
      <c r="H24" s="1130" t="s">
        <v>195</v>
      </c>
    </row>
    <row r="25" spans="1:8" s="421" customFormat="1" x14ac:dyDescent="0.25">
      <c r="A25" s="144"/>
      <c r="B25" s="145" t="s">
        <v>123</v>
      </c>
      <c r="C25" s="428"/>
      <c r="D25" s="429"/>
      <c r="E25" s="429"/>
      <c r="F25" s="429"/>
      <c r="G25" s="430"/>
      <c r="H25" s="1130" t="s">
        <v>196</v>
      </c>
    </row>
    <row r="26" spans="1:8" s="421" customFormat="1" x14ac:dyDescent="0.25">
      <c r="A26" s="144"/>
      <c r="B26" s="650" t="s">
        <v>218</v>
      </c>
      <c r="C26" s="428"/>
      <c r="D26" s="429"/>
      <c r="E26" s="429"/>
      <c r="F26" s="429"/>
      <c r="G26" s="430"/>
      <c r="H26" s="1130" t="s">
        <v>197</v>
      </c>
    </row>
    <row r="27" spans="1:8" s="421" customFormat="1" x14ac:dyDescent="0.25">
      <c r="A27" s="144"/>
      <c r="B27" s="650" t="s">
        <v>219</v>
      </c>
      <c r="C27" s="428"/>
      <c r="D27" s="429"/>
      <c r="E27" s="429"/>
      <c r="F27" s="429"/>
      <c r="G27" s="430"/>
      <c r="H27" s="1130" t="s">
        <v>200</v>
      </c>
    </row>
    <row r="28" spans="1:8" s="421" customFormat="1" x14ac:dyDescent="0.25">
      <c r="A28" s="144"/>
      <c r="B28" s="650" t="s">
        <v>220</v>
      </c>
      <c r="C28" s="428"/>
      <c r="D28" s="429"/>
      <c r="E28" s="429"/>
      <c r="F28" s="429"/>
      <c r="G28" s="430"/>
      <c r="H28" s="1130" t="s">
        <v>207</v>
      </c>
    </row>
    <row r="29" spans="1:8" s="421" customFormat="1" x14ac:dyDescent="0.25">
      <c r="A29" s="144"/>
      <c r="B29" s="437" t="s">
        <v>125</v>
      </c>
      <c r="C29" s="438"/>
      <c r="D29" s="429"/>
      <c r="E29" s="429"/>
      <c r="F29" s="429"/>
      <c r="G29" s="430"/>
      <c r="H29" s="1130" t="s">
        <v>208</v>
      </c>
    </row>
    <row r="30" spans="1:8" s="421" customFormat="1" x14ac:dyDescent="0.25">
      <c r="A30" s="144"/>
      <c r="B30" s="145" t="s">
        <v>124</v>
      </c>
      <c r="C30" s="439"/>
      <c r="D30" s="1130" t="s">
        <v>209</v>
      </c>
      <c r="E30" s="146"/>
      <c r="F30" s="146"/>
      <c r="G30" s="146"/>
      <c r="H30" s="146"/>
    </row>
    <row r="31" spans="1:8" s="421" customFormat="1" x14ac:dyDescent="0.25">
      <c r="A31" s="144"/>
      <c r="B31" s="145"/>
      <c r="C31" s="146"/>
      <c r="D31" s="146"/>
      <c r="E31" s="146"/>
      <c r="F31" s="146"/>
      <c r="G31" s="146"/>
      <c r="H31" s="146"/>
    </row>
    <row r="32" spans="1:8" s="421" customFormat="1" ht="18.75" customHeight="1" thickBot="1" x14ac:dyDescent="0.3">
      <c r="A32" s="422">
        <v>1.3</v>
      </c>
      <c r="B32" s="423" t="s">
        <v>127</v>
      </c>
      <c r="C32" s="146"/>
      <c r="D32" s="146"/>
      <c r="E32" s="146"/>
      <c r="F32" s="146"/>
      <c r="G32" s="146"/>
      <c r="H32" s="146"/>
    </row>
    <row r="33" spans="1:8" s="421" customFormat="1" ht="14.4" thickBot="1" x14ac:dyDescent="0.3">
      <c r="A33" s="144"/>
      <c r="B33" s="145" t="s">
        <v>121</v>
      </c>
      <c r="C33" s="431"/>
      <c r="D33" s="432"/>
      <c r="E33" s="432"/>
      <c r="F33" s="432"/>
      <c r="G33" s="433"/>
      <c r="H33" s="1130" t="s">
        <v>194</v>
      </c>
    </row>
    <row r="34" spans="1:8" s="421" customFormat="1" x14ac:dyDescent="0.25">
      <c r="A34" s="144"/>
      <c r="B34" s="145" t="s">
        <v>122</v>
      </c>
      <c r="C34" s="434"/>
      <c r="D34" s="435"/>
      <c r="E34" s="435"/>
      <c r="F34" s="435"/>
      <c r="G34" s="436"/>
      <c r="H34" s="1130" t="s">
        <v>195</v>
      </c>
    </row>
    <row r="35" spans="1:8" s="421" customFormat="1" x14ac:dyDescent="0.25">
      <c r="A35" s="144"/>
      <c r="B35" s="145" t="s">
        <v>123</v>
      </c>
      <c r="C35" s="428"/>
      <c r="D35" s="429"/>
      <c r="E35" s="429"/>
      <c r="F35" s="429"/>
      <c r="G35" s="430"/>
      <c r="H35" s="1130" t="s">
        <v>196</v>
      </c>
    </row>
    <row r="36" spans="1:8" s="421" customFormat="1" x14ac:dyDescent="0.25">
      <c r="A36" s="144"/>
      <c r="B36" s="650" t="s">
        <v>218</v>
      </c>
      <c r="C36" s="428"/>
      <c r="D36" s="429"/>
      <c r="E36" s="429"/>
      <c r="F36" s="429"/>
      <c r="G36" s="430"/>
      <c r="H36" s="1130" t="s">
        <v>197</v>
      </c>
    </row>
    <row r="37" spans="1:8" s="421" customFormat="1" x14ac:dyDescent="0.25">
      <c r="A37" s="144"/>
      <c r="B37" s="650" t="s">
        <v>219</v>
      </c>
      <c r="C37" s="428"/>
      <c r="D37" s="429"/>
      <c r="E37" s="429"/>
      <c r="F37" s="429"/>
      <c r="G37" s="430"/>
      <c r="H37" s="1130" t="s">
        <v>200</v>
      </c>
    </row>
    <row r="38" spans="1:8" s="421" customFormat="1" x14ac:dyDescent="0.25">
      <c r="A38" s="144"/>
      <c r="B38" s="650" t="s">
        <v>220</v>
      </c>
      <c r="C38" s="428"/>
      <c r="D38" s="429"/>
      <c r="E38" s="429"/>
      <c r="F38" s="429"/>
      <c r="G38" s="430"/>
      <c r="H38" s="1130" t="s">
        <v>207</v>
      </c>
    </row>
    <row r="39" spans="1:8" s="421" customFormat="1" x14ac:dyDescent="0.25">
      <c r="A39" s="144"/>
      <c r="B39" s="437" t="s">
        <v>125</v>
      </c>
      <c r="C39" s="428"/>
      <c r="D39" s="146"/>
      <c r="E39" s="146"/>
      <c r="F39" s="146"/>
      <c r="G39" s="146"/>
      <c r="H39" s="1130"/>
    </row>
    <row r="40" spans="1:8" s="421" customFormat="1" x14ac:dyDescent="0.25">
      <c r="A40" s="144"/>
      <c r="B40" s="145" t="s">
        <v>124</v>
      </c>
      <c r="C40" s="439"/>
      <c r="D40" s="1130" t="s">
        <v>209</v>
      </c>
      <c r="E40" s="146"/>
      <c r="F40" s="146"/>
      <c r="G40" s="146"/>
      <c r="H40" s="1130"/>
    </row>
    <row r="41" spans="1:8" s="421" customFormat="1" x14ac:dyDescent="0.25">
      <c r="A41" s="144"/>
      <c r="B41" s="145"/>
      <c r="C41" s="146"/>
      <c r="D41" s="146"/>
      <c r="E41" s="146"/>
      <c r="F41" s="146"/>
      <c r="G41" s="146"/>
      <c r="H41" s="1130"/>
    </row>
    <row r="42" spans="1:8" s="421" customFormat="1" ht="14.4" thickBot="1" x14ac:dyDescent="0.3">
      <c r="A42" s="422">
        <v>1.4</v>
      </c>
      <c r="B42" s="423" t="s">
        <v>128</v>
      </c>
      <c r="C42" s="146"/>
      <c r="D42" s="146"/>
      <c r="E42" s="146"/>
      <c r="F42" s="146"/>
      <c r="G42" s="146"/>
      <c r="H42" s="1130"/>
    </row>
    <row r="43" spans="1:8" s="421" customFormat="1" ht="14.4" thickBot="1" x14ac:dyDescent="0.3">
      <c r="A43" s="144"/>
      <c r="B43" s="1133" t="s">
        <v>121</v>
      </c>
      <c r="C43" s="440"/>
      <c r="D43" s="441"/>
      <c r="E43" s="441"/>
      <c r="F43" s="441"/>
      <c r="G43" s="442"/>
      <c r="H43" s="1130" t="s">
        <v>194</v>
      </c>
    </row>
    <row r="44" spans="1:8" s="421" customFormat="1" x14ac:dyDescent="0.25">
      <c r="A44" s="144"/>
      <c r="B44" s="1133" t="s">
        <v>122</v>
      </c>
      <c r="C44" s="443"/>
      <c r="D44" s="444"/>
      <c r="E44" s="444"/>
      <c r="F44" s="444"/>
      <c r="G44" s="445"/>
      <c r="H44" s="1130" t="s">
        <v>195</v>
      </c>
    </row>
    <row r="45" spans="1:8" s="421" customFormat="1" x14ac:dyDescent="0.25">
      <c r="A45" s="144"/>
      <c r="B45" s="1133" t="s">
        <v>123</v>
      </c>
      <c r="C45" s="428"/>
      <c r="D45" s="429"/>
      <c r="E45" s="429"/>
      <c r="F45" s="429"/>
      <c r="G45" s="430"/>
      <c r="H45" s="1130" t="s">
        <v>196</v>
      </c>
    </row>
    <row r="46" spans="1:8" s="421" customFormat="1" x14ac:dyDescent="0.25">
      <c r="A46" s="144"/>
      <c r="B46" s="1134" t="s">
        <v>218</v>
      </c>
      <c r="C46" s="428"/>
      <c r="D46" s="429"/>
      <c r="E46" s="429"/>
      <c r="F46" s="429"/>
      <c r="G46" s="430"/>
      <c r="H46" s="1130" t="s">
        <v>197</v>
      </c>
    </row>
    <row r="47" spans="1:8" s="421" customFormat="1" x14ac:dyDescent="0.25">
      <c r="A47" s="144"/>
      <c r="B47" s="1134" t="s">
        <v>219</v>
      </c>
      <c r="C47" s="428"/>
      <c r="D47" s="429"/>
      <c r="E47" s="429"/>
      <c r="F47" s="429"/>
      <c r="G47" s="430"/>
      <c r="H47" s="1130" t="s">
        <v>200</v>
      </c>
    </row>
    <row r="48" spans="1:8" s="421" customFormat="1" x14ac:dyDescent="0.25">
      <c r="A48" s="144"/>
      <c r="B48" s="1134" t="s">
        <v>220</v>
      </c>
      <c r="C48" s="428"/>
      <c r="D48" s="429"/>
      <c r="E48" s="429"/>
      <c r="F48" s="429"/>
      <c r="G48" s="430"/>
      <c r="H48" s="1130" t="s">
        <v>207</v>
      </c>
    </row>
    <row r="49" spans="1:8" s="421" customFormat="1" x14ac:dyDescent="0.25">
      <c r="A49" s="144"/>
      <c r="B49" s="1135" t="s">
        <v>125</v>
      </c>
      <c r="C49" s="438"/>
      <c r="D49" s="429"/>
      <c r="E49" s="429"/>
      <c r="F49" s="429"/>
      <c r="G49" s="430"/>
      <c r="H49" s="1130" t="s">
        <v>208</v>
      </c>
    </row>
    <row r="50" spans="1:8" s="447" customFormat="1" x14ac:dyDescent="0.25">
      <c r="A50" s="144"/>
      <c r="B50" s="1133" t="s">
        <v>124</v>
      </c>
      <c r="C50" s="439"/>
      <c r="D50" s="1130" t="s">
        <v>209</v>
      </c>
      <c r="E50" s="146"/>
      <c r="F50" s="146"/>
      <c r="G50" s="146"/>
      <c r="H50" s="1131"/>
    </row>
    <row r="51" spans="1:8" x14ac:dyDescent="0.25">
      <c r="A51" s="765"/>
      <c r="B51" s="766"/>
      <c r="C51" s="767"/>
      <c r="D51" s="767"/>
      <c r="E51" s="767"/>
      <c r="F51" s="767"/>
      <c r="G51" s="767"/>
      <c r="H51" s="1132"/>
    </row>
    <row r="52" spans="1:8" x14ac:dyDescent="0.25">
      <c r="A52" s="765"/>
      <c r="B52" s="766"/>
      <c r="C52" s="767"/>
      <c r="D52" s="767"/>
      <c r="E52" s="767"/>
      <c r="F52" s="767"/>
      <c r="G52" s="767"/>
      <c r="H52" s="1132"/>
    </row>
    <row r="53" spans="1:8" x14ac:dyDescent="0.25">
      <c r="A53" s="765"/>
      <c r="B53" s="766"/>
      <c r="C53" s="767"/>
      <c r="D53" s="767"/>
      <c r="E53" s="767"/>
      <c r="F53" s="767"/>
      <c r="G53" s="767"/>
      <c r="H53" s="767"/>
    </row>
  </sheetData>
  <protectedRanges>
    <protectedRange sqref="C17 C30 C23:G29 C19:G20 C33:G40 C43:G50" name="Range1"/>
  </protectedRanges>
  <mergeCells count="12">
    <mergeCell ref="B14:G14"/>
    <mergeCell ref="A12:H12"/>
    <mergeCell ref="A1:H1"/>
    <mergeCell ref="A2:H2"/>
    <mergeCell ref="A3:H3"/>
    <mergeCell ref="A8:H8"/>
    <mergeCell ref="A11:H11"/>
    <mergeCell ref="A7:H7"/>
    <mergeCell ref="A4:H4"/>
    <mergeCell ref="A5:H5"/>
    <mergeCell ref="A9:H9"/>
    <mergeCell ref="A6:H6"/>
  </mergeCells>
  <phoneticPr fontId="127" type="noConversion"/>
  <printOptions horizontalCentered="1"/>
  <pageMargins left="0.5" right="0.45" top="0.75" bottom="0.25" header="0.3" footer="0.3"/>
  <pageSetup orientation="portrait" r:id="rId1"/>
  <headerFooter>
    <oddHeader xml:space="preserve">&amp;LVersion 1.1
Dated: 06/01/2020&amp;C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theme="5"/>
    <pageSetUpPr fitToPage="1"/>
  </sheetPr>
  <dimension ref="A1:BH66"/>
  <sheetViews>
    <sheetView view="pageLayout" topLeftCell="A23" zoomScale="90" zoomScaleNormal="90" zoomScaleSheetLayoutView="90" zoomScalePageLayoutView="90" workbookViewId="0">
      <selection activeCell="C32" sqref="C32"/>
    </sheetView>
  </sheetViews>
  <sheetFormatPr defaultColWidth="8.88671875" defaultRowHeight="13.2" x14ac:dyDescent="0.25"/>
  <cols>
    <col min="1" max="1" width="3.44140625" style="41" customWidth="1"/>
    <col min="2" max="2" width="31" customWidth="1"/>
    <col min="3" max="3" width="26.6640625" customWidth="1"/>
    <col min="4" max="4" width="2" customWidth="1"/>
    <col min="5" max="5" width="15.88671875" customWidth="1"/>
    <col min="6" max="6" width="36.109375" customWidth="1"/>
    <col min="7" max="7" width="9.109375" hidden="1" customWidth="1"/>
    <col min="8" max="8" width="4.33203125" style="19" customWidth="1"/>
  </cols>
  <sheetData>
    <row r="1" spans="1:60" ht="17.399999999999999" x14ac:dyDescent="0.3">
      <c r="B1" s="1150" t="s">
        <v>599</v>
      </c>
      <c r="C1" s="1150"/>
      <c r="D1" s="1150"/>
      <c r="E1" s="1150"/>
      <c r="F1" s="1150"/>
      <c r="G1" s="686"/>
      <c r="H1" s="686"/>
      <c r="I1" s="686"/>
    </row>
    <row r="2" spans="1:60" ht="16.2" thickBot="1" x14ac:dyDescent="0.35">
      <c r="A2" s="75"/>
      <c r="B2" s="21"/>
      <c r="C2" s="21"/>
      <c r="D2" s="21"/>
      <c r="E2" s="76"/>
      <c r="F2" s="21"/>
      <c r="G2" s="21"/>
      <c r="H2" s="21"/>
    </row>
    <row r="3" spans="1:60" s="42" customFormat="1" ht="16.2" thickBot="1" x14ac:dyDescent="0.3">
      <c r="A3" s="55"/>
      <c r="B3" s="1175" t="s">
        <v>99</v>
      </c>
      <c r="C3" s="1176"/>
      <c r="D3" s="1176"/>
      <c r="E3" s="1176"/>
      <c r="F3" s="1177"/>
      <c r="G3" s="147"/>
      <c r="H3" s="47"/>
    </row>
    <row r="4" spans="1:60" s="55" customFormat="1" ht="11.25" customHeight="1" thickBot="1" x14ac:dyDescent="0.3">
      <c r="B4" s="47"/>
      <c r="C4" s="47"/>
      <c r="D4" s="47"/>
      <c r="E4" s="47"/>
      <c r="F4" s="148"/>
      <c r="G4" s="47"/>
      <c r="H4" s="47"/>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row>
    <row r="5" spans="1:60" s="55" customFormat="1" ht="16.2" thickBot="1" x14ac:dyDescent="0.3">
      <c r="B5" s="1175" t="s">
        <v>79</v>
      </c>
      <c r="C5" s="1176"/>
      <c r="D5" s="1176"/>
      <c r="E5" s="1176"/>
      <c r="F5" s="1177"/>
      <c r="G5" s="47"/>
      <c r="H5" s="47"/>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row>
    <row r="6" spans="1:60" s="55" customFormat="1" ht="14.25" customHeight="1" thickBot="1" x14ac:dyDescent="0.3">
      <c r="B6" s="56"/>
      <c r="C6" s="56"/>
      <c r="D6" s="56"/>
      <c r="E6" s="56"/>
      <c r="F6" s="56"/>
      <c r="G6" s="56"/>
      <c r="H6" s="47"/>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row>
    <row r="7" spans="1:60" ht="24.75" customHeight="1" thickBot="1" x14ac:dyDescent="0.35">
      <c r="A7" s="40"/>
      <c r="B7" s="1154">
        <f>'1. FilerInfo'!C17</f>
        <v>0</v>
      </c>
      <c r="C7" s="1155"/>
      <c r="D7" s="1155"/>
      <c r="E7" s="1155"/>
      <c r="F7" s="1156"/>
      <c r="G7" s="149"/>
      <c r="H7" s="150"/>
    </row>
    <row r="8" spans="1:60" s="5" customFormat="1" ht="19.5" customHeight="1" thickBot="1" x14ac:dyDescent="0.35">
      <c r="A8" s="40"/>
      <c r="B8" s="1157"/>
      <c r="C8" s="1157"/>
      <c r="D8" s="1157"/>
      <c r="E8" s="1157"/>
      <c r="F8" s="1157"/>
      <c r="H8" s="21"/>
    </row>
    <row r="9" spans="1:60" s="5" customFormat="1" ht="19.5" customHeight="1" thickBot="1" x14ac:dyDescent="0.4">
      <c r="A9" s="40"/>
      <c r="B9" s="1161" t="s">
        <v>291</v>
      </c>
      <c r="C9" s="1162"/>
      <c r="D9" s="1162"/>
      <c r="E9" s="1162"/>
      <c r="F9" s="1162"/>
      <c r="G9" s="1163"/>
      <c r="H9" s="21"/>
    </row>
    <row r="10" spans="1:60" s="21" customFormat="1" ht="12.75" customHeight="1" thickBot="1" x14ac:dyDescent="0.35">
      <c r="A10" s="40"/>
      <c r="B10" s="151"/>
      <c r="C10" s="151"/>
      <c r="D10" s="151"/>
      <c r="E10" s="151"/>
      <c r="F10" s="151"/>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row>
    <row r="11" spans="1:60" s="5" customFormat="1" ht="69" customHeight="1" thickBot="1" x14ac:dyDescent="0.35">
      <c r="A11" s="157"/>
      <c r="B11" s="1158" t="s">
        <v>360</v>
      </c>
      <c r="C11" s="1159"/>
      <c r="D11" s="1159"/>
      <c r="E11" s="1159"/>
      <c r="F11" s="1160"/>
      <c r="G11" s="152"/>
      <c r="H11" s="153"/>
    </row>
    <row r="12" spans="1:60" s="21" customFormat="1" ht="9" customHeight="1" x14ac:dyDescent="0.3">
      <c r="A12" s="40"/>
      <c r="B12" s="154"/>
      <c r="C12" s="154"/>
      <c r="D12" s="154"/>
      <c r="E12" s="154"/>
      <c r="F12" s="154"/>
      <c r="G12" s="154"/>
      <c r="I12" s="5"/>
      <c r="J12" s="4"/>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row>
    <row r="13" spans="1:60" s="5" customFormat="1" ht="14.25" customHeight="1" x14ac:dyDescent="0.3">
      <c r="A13" s="157"/>
      <c r="B13" s="155" t="s">
        <v>193</v>
      </c>
      <c r="C13" s="156"/>
      <c r="D13" s="156"/>
      <c r="E13" s="156"/>
      <c r="F13" s="156"/>
      <c r="G13" s="156"/>
      <c r="H13" s="21"/>
    </row>
    <row r="14" spans="1:60" s="5" customFormat="1" ht="8.25" customHeight="1" thickBot="1" x14ac:dyDescent="0.35">
      <c r="A14" s="40"/>
      <c r="B14" s="58"/>
      <c r="C14" s="58"/>
      <c r="D14" s="58"/>
      <c r="E14" s="58"/>
      <c r="F14" s="58"/>
      <c r="G14" s="58"/>
      <c r="H14" s="21"/>
    </row>
    <row r="15" spans="1:60" s="5" customFormat="1" ht="32.25" customHeight="1" thickBot="1" x14ac:dyDescent="0.35">
      <c r="A15" s="157"/>
      <c r="B15" s="1167" t="s">
        <v>213</v>
      </c>
      <c r="C15" s="1168"/>
      <c r="D15" s="1168"/>
      <c r="E15" s="1168"/>
      <c r="F15" s="1169"/>
      <c r="H15" s="21"/>
    </row>
    <row r="16" spans="1:60" s="21" customFormat="1" ht="11.25" customHeight="1" thickBot="1" x14ac:dyDescent="0.35">
      <c r="A16" s="157"/>
      <c r="B16" s="158"/>
      <c r="C16" s="158"/>
      <c r="D16" s="158"/>
      <c r="E16" s="158"/>
      <c r="F16" s="158"/>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row>
    <row r="17" spans="1:60" s="5" customFormat="1" ht="32.25" customHeight="1" thickBot="1" x14ac:dyDescent="0.35">
      <c r="A17" s="157"/>
      <c r="B17" s="1172" t="s">
        <v>71</v>
      </c>
      <c r="C17" s="1173"/>
      <c r="D17" s="1173"/>
      <c r="E17" s="1173"/>
      <c r="F17" s="1174"/>
      <c r="H17" s="21"/>
    </row>
    <row r="18" spans="1:60" s="21" customFormat="1" ht="16.2" thickBot="1" x14ac:dyDescent="0.35">
      <c r="A18" s="157"/>
      <c r="B18" s="159"/>
      <c r="C18" s="159"/>
      <c r="D18" s="159"/>
      <c r="E18" s="159"/>
      <c r="F18" s="159"/>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row>
    <row r="19" spans="1:60" s="5" customFormat="1" ht="16.2" thickBot="1" x14ac:dyDescent="0.35">
      <c r="A19" s="160" t="s">
        <v>788</v>
      </c>
      <c r="B19" s="161"/>
      <c r="C19" s="161"/>
      <c r="D19" s="161"/>
      <c r="E19" s="161"/>
      <c r="F19" s="162"/>
      <c r="G19" s="161"/>
      <c r="H19" s="20"/>
    </row>
    <row r="20" spans="1:60" ht="4.5" customHeight="1" x14ac:dyDescent="0.25">
      <c r="A20" s="163"/>
      <c r="B20" s="19"/>
      <c r="C20" s="19"/>
      <c r="D20" s="19"/>
      <c r="E20" s="19"/>
      <c r="F20" s="19"/>
    </row>
    <row r="21" spans="1:60" s="21" customFormat="1" ht="14.25" customHeight="1" thickBot="1" x14ac:dyDescent="0.35">
      <c r="A21" s="164" t="s">
        <v>163</v>
      </c>
      <c r="B21" s="164" t="s">
        <v>164</v>
      </c>
      <c r="C21" s="164" t="s">
        <v>165</v>
      </c>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row>
    <row r="22" spans="1:60" s="31" customFormat="1" ht="57.6" x14ac:dyDescent="0.25">
      <c r="A22" s="165"/>
      <c r="B22" s="1170" t="s">
        <v>160</v>
      </c>
      <c r="C22" s="166" t="s">
        <v>161</v>
      </c>
      <c r="D22" s="167"/>
      <c r="E22" s="168"/>
      <c r="F22" s="167"/>
      <c r="H22" s="168"/>
    </row>
    <row r="23" spans="1:60" s="31" customFormat="1" ht="15" thickBot="1" x14ac:dyDescent="0.3">
      <c r="A23" s="506"/>
      <c r="B23" s="1171"/>
      <c r="C23" s="169" t="s">
        <v>175</v>
      </c>
      <c r="D23" s="170"/>
      <c r="E23" s="168"/>
      <c r="F23" s="170"/>
      <c r="H23" s="168"/>
    </row>
    <row r="24" spans="1:60" s="14" customFormat="1" ht="16.5" customHeight="1" x14ac:dyDescent="0.25">
      <c r="A24" s="584">
        <v>1</v>
      </c>
      <c r="B24" s="635"/>
      <c r="C24" s="632"/>
      <c r="D24" s="38"/>
      <c r="E24" s="29"/>
      <c r="F24" s="38"/>
      <c r="H24" s="29"/>
    </row>
    <row r="25" spans="1:60" s="14" customFormat="1" ht="16.5" customHeight="1" x14ac:dyDescent="0.25">
      <c r="A25" s="171">
        <v>2</v>
      </c>
      <c r="B25" s="636"/>
      <c r="C25" s="633"/>
      <c r="D25" s="38"/>
      <c r="E25" s="29"/>
      <c r="F25" s="38"/>
      <c r="H25" s="29"/>
    </row>
    <row r="26" spans="1:60" s="14" customFormat="1" ht="16.5" customHeight="1" x14ac:dyDescent="0.25">
      <c r="A26" s="171">
        <v>3</v>
      </c>
      <c r="B26" s="636"/>
      <c r="C26" s="633"/>
      <c r="D26" s="38"/>
      <c r="E26" s="29"/>
      <c r="F26" s="38"/>
      <c r="H26" s="29"/>
    </row>
    <row r="27" spans="1:60" s="14" customFormat="1" ht="16.5" customHeight="1" x14ac:dyDescent="0.25">
      <c r="A27" s="171">
        <v>4</v>
      </c>
      <c r="B27" s="636"/>
      <c r="C27" s="633"/>
      <c r="D27" s="38"/>
      <c r="E27" s="29"/>
      <c r="F27" s="38"/>
      <c r="H27" s="29"/>
    </row>
    <row r="28" spans="1:60" s="14" customFormat="1" ht="16.5" customHeight="1" x14ac:dyDescent="0.25">
      <c r="A28" s="171">
        <v>5</v>
      </c>
      <c r="B28" s="636"/>
      <c r="C28" s="633"/>
      <c r="D28" s="38"/>
      <c r="E28" s="29"/>
      <c r="F28" s="38"/>
      <c r="H28" s="29"/>
    </row>
    <row r="29" spans="1:60" s="14" customFormat="1" ht="16.5" customHeight="1" x14ac:dyDescent="0.25">
      <c r="A29" s="171">
        <v>6</v>
      </c>
      <c r="B29" s="636"/>
      <c r="C29" s="633"/>
      <c r="D29" s="38"/>
      <c r="E29" s="29"/>
      <c r="F29" s="38"/>
      <c r="H29" s="29"/>
    </row>
    <row r="30" spans="1:60" s="14" customFormat="1" ht="16.5" customHeight="1" thickBot="1" x14ac:dyDescent="0.3">
      <c r="A30" s="640">
        <v>7</v>
      </c>
      <c r="B30" s="636"/>
      <c r="C30" s="633"/>
      <c r="D30" s="38"/>
      <c r="E30" s="29"/>
      <c r="F30" s="38"/>
      <c r="H30" s="29"/>
    </row>
    <row r="31" spans="1:60" s="14" customFormat="1" ht="16.5" customHeight="1" thickBot="1" x14ac:dyDescent="0.3">
      <c r="A31" s="653">
        <v>8</v>
      </c>
      <c r="B31" s="651"/>
      <c r="C31" s="634"/>
      <c r="D31" s="38"/>
      <c r="E31" s="29"/>
      <c r="F31" s="38"/>
      <c r="H31" s="29"/>
    </row>
    <row r="32" spans="1:60" s="14" customFormat="1" ht="13.8" thickBot="1" x14ac:dyDescent="0.3">
      <c r="A32" s="652" t="s">
        <v>245</v>
      </c>
      <c r="B32" s="666" t="s">
        <v>245</v>
      </c>
      <c r="C32" s="685">
        <f>SUM(C24:C31)</f>
        <v>0</v>
      </c>
      <c r="D32" s="38"/>
      <c r="E32" s="29"/>
      <c r="F32" s="38"/>
      <c r="G32" s="29"/>
      <c r="H32" s="29"/>
    </row>
    <row r="33" spans="1:60" ht="15.75" customHeight="1" thickBot="1" x14ac:dyDescent="0.3">
      <c r="A33" s="163"/>
      <c r="B33" s="19"/>
      <c r="C33" s="19"/>
      <c r="D33" s="19"/>
      <c r="E33" s="19"/>
      <c r="F33" s="19"/>
    </row>
    <row r="34" spans="1:60" s="5" customFormat="1" ht="16.2" thickBot="1" x14ac:dyDescent="0.35">
      <c r="A34" s="160" t="s">
        <v>789</v>
      </c>
      <c r="B34" s="161"/>
      <c r="C34" s="161"/>
      <c r="D34" s="161"/>
      <c r="E34" s="161"/>
      <c r="F34" s="162"/>
      <c r="G34" s="161"/>
      <c r="H34" s="20"/>
    </row>
    <row r="35" spans="1:60" s="19" customFormat="1" ht="6.75" customHeight="1" thickBot="1" x14ac:dyDescent="0.3">
      <c r="A35" s="163"/>
      <c r="C35" s="32"/>
      <c r="D35" s="32"/>
      <c r="E35" s="32"/>
      <c r="F35" s="32"/>
      <c r="G35" s="32"/>
      <c r="H35" s="32"/>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row>
    <row r="36" spans="1:60" ht="13.8" thickBot="1" x14ac:dyDescent="0.3">
      <c r="A36" s="172" t="s">
        <v>194</v>
      </c>
      <c r="B36" s="173" t="s">
        <v>133</v>
      </c>
      <c r="C36" s="174"/>
      <c r="D36" s="175"/>
      <c r="E36" s="99"/>
      <c r="F36" s="176"/>
    </row>
    <row r="37" spans="1:60" x14ac:dyDescent="0.25">
      <c r="A37" s="177" t="s">
        <v>195</v>
      </c>
      <c r="B37" s="178" t="s">
        <v>115</v>
      </c>
      <c r="C37" s="179"/>
      <c r="D37" s="180"/>
      <c r="E37" s="226"/>
      <c r="F37" s="1164" t="s">
        <v>162</v>
      </c>
    </row>
    <row r="38" spans="1:60" x14ac:dyDescent="0.25">
      <c r="A38" s="181" t="s">
        <v>196</v>
      </c>
      <c r="B38" s="182" t="s">
        <v>69</v>
      </c>
      <c r="C38" s="183"/>
      <c r="D38" s="184"/>
      <c r="E38" s="227"/>
      <c r="F38" s="1165"/>
    </row>
    <row r="39" spans="1:60" ht="13.8" thickBot="1" x14ac:dyDescent="0.3">
      <c r="A39" s="185" t="s">
        <v>197</v>
      </c>
      <c r="B39" s="186" t="s">
        <v>136</v>
      </c>
      <c r="C39" s="187"/>
      <c r="D39" s="188"/>
      <c r="E39" s="228"/>
      <c r="F39" s="1166"/>
    </row>
    <row r="40" spans="1:60" ht="13.8" thickBot="1" x14ac:dyDescent="0.3">
      <c r="A40" s="189" t="s">
        <v>200</v>
      </c>
      <c r="B40" s="190" t="s">
        <v>85</v>
      </c>
      <c r="C40" s="191"/>
      <c r="D40" s="192"/>
      <c r="E40" s="229"/>
      <c r="F40" s="193" t="s">
        <v>70</v>
      </c>
    </row>
    <row r="41" spans="1:60" ht="13.8" thickBot="1" x14ac:dyDescent="0.3">
      <c r="A41" s="194" t="s">
        <v>207</v>
      </c>
      <c r="B41" s="195" t="s">
        <v>111</v>
      </c>
      <c r="C41" s="196"/>
      <c r="D41" s="197"/>
      <c r="E41" s="198">
        <f>SUM(E37:E39)</f>
        <v>0</v>
      </c>
      <c r="F41" s="199" t="s">
        <v>86</v>
      </c>
    </row>
    <row r="42" spans="1:60" ht="13.8" thickBot="1" x14ac:dyDescent="0.3">
      <c r="A42" s="194" t="s">
        <v>208</v>
      </c>
      <c r="B42" s="200" t="s">
        <v>112</v>
      </c>
      <c r="C42" s="201"/>
      <c r="D42" s="202"/>
      <c r="E42" s="203">
        <f>E36+E40-E41</f>
        <v>0</v>
      </c>
      <c r="F42" s="204" t="s">
        <v>87</v>
      </c>
    </row>
    <row r="43" spans="1:60" ht="13.8" thickBot="1" x14ac:dyDescent="0.3">
      <c r="A43" s="205" t="s">
        <v>209</v>
      </c>
      <c r="B43" s="206" t="s">
        <v>113</v>
      </c>
      <c r="C43" s="207"/>
      <c r="D43" s="208"/>
      <c r="E43" s="227"/>
      <c r="F43" s="209" t="s">
        <v>215</v>
      </c>
    </row>
    <row r="44" spans="1:60" ht="13.8" thickBot="1" x14ac:dyDescent="0.3">
      <c r="A44" s="210" t="s">
        <v>84</v>
      </c>
      <c r="B44" s="211" t="s">
        <v>114</v>
      </c>
      <c r="C44" s="212"/>
      <c r="D44" s="213"/>
      <c r="E44" s="230"/>
      <c r="F44" s="214"/>
    </row>
    <row r="45" spans="1:60" ht="13.8" thickBot="1" x14ac:dyDescent="0.3">
      <c r="A45" s="215"/>
      <c r="B45" s="216"/>
      <c r="C45" s="217"/>
      <c r="D45" s="217"/>
      <c r="E45" s="218"/>
      <c r="F45" s="217"/>
      <c r="G45" s="19"/>
    </row>
    <row r="46" spans="1:60" s="5" customFormat="1" ht="16.2" thickBot="1" x14ac:dyDescent="0.35">
      <c r="A46" s="160" t="s">
        <v>857</v>
      </c>
      <c r="B46" s="161"/>
      <c r="C46" s="161"/>
      <c r="D46" s="161"/>
      <c r="E46" s="161"/>
      <c r="F46" s="162"/>
      <c r="G46" s="161"/>
      <c r="H46" s="20"/>
    </row>
    <row r="47" spans="1:60" s="19" customFormat="1" ht="6.75" customHeight="1" thickBot="1" x14ac:dyDescent="0.3">
      <c r="A47" s="163"/>
      <c r="C47" s="32"/>
      <c r="D47" s="32"/>
      <c r="E47" s="32"/>
      <c r="F47" s="32"/>
      <c r="G47" s="32"/>
      <c r="H47" s="32"/>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row>
    <row r="48" spans="1:60" ht="13.8" thickBot="1" x14ac:dyDescent="0.3">
      <c r="A48" s="172" t="s">
        <v>194</v>
      </c>
      <c r="B48" s="173" t="s">
        <v>134</v>
      </c>
      <c r="C48" s="174"/>
      <c r="D48" s="175"/>
      <c r="E48" s="99"/>
      <c r="F48" s="176"/>
    </row>
    <row r="49" spans="1:8" x14ac:dyDescent="0.25">
      <c r="A49" s="177" t="s">
        <v>195</v>
      </c>
      <c r="B49" s="178" t="s">
        <v>116</v>
      </c>
      <c r="C49" s="179"/>
      <c r="D49" s="180"/>
      <c r="E49" s="226"/>
      <c r="F49" s="1164" t="s">
        <v>135</v>
      </c>
    </row>
    <row r="50" spans="1:8" x14ac:dyDescent="0.25">
      <c r="A50" s="181" t="s">
        <v>196</v>
      </c>
      <c r="B50" s="182" t="s">
        <v>152</v>
      </c>
      <c r="C50" s="183"/>
      <c r="D50" s="184"/>
      <c r="E50" s="227"/>
      <c r="F50" s="1165"/>
    </row>
    <row r="51" spans="1:8" ht="13.8" thickBot="1" x14ac:dyDescent="0.3">
      <c r="A51" s="210" t="s">
        <v>197</v>
      </c>
      <c r="B51" s="219" t="s">
        <v>137</v>
      </c>
      <c r="C51" s="220"/>
      <c r="D51" s="221"/>
      <c r="E51" s="228"/>
      <c r="F51" s="1166"/>
    </row>
    <row r="52" spans="1:8" ht="13.8" thickBot="1" x14ac:dyDescent="0.3">
      <c r="A52" s="189" t="s">
        <v>200</v>
      </c>
      <c r="B52" s="190" t="s">
        <v>85</v>
      </c>
      <c r="C52" s="191"/>
      <c r="D52" s="192"/>
      <c r="E52" s="229"/>
      <c r="F52" s="193" t="s">
        <v>70</v>
      </c>
    </row>
    <row r="53" spans="1:8" ht="13.8" thickBot="1" x14ac:dyDescent="0.3">
      <c r="A53" s="194" t="s">
        <v>207</v>
      </c>
      <c r="B53" s="195" t="s">
        <v>153</v>
      </c>
      <c r="C53" s="196"/>
      <c r="D53" s="197"/>
      <c r="E53" s="198">
        <f>SUM(E49:E51)</f>
        <v>0</v>
      </c>
      <c r="F53" s="222" t="s">
        <v>86</v>
      </c>
    </row>
    <row r="54" spans="1:8" ht="13.8" thickBot="1" x14ac:dyDescent="0.3">
      <c r="A54" s="194" t="s">
        <v>208</v>
      </c>
      <c r="B54" s="200" t="s">
        <v>154</v>
      </c>
      <c r="C54" s="201"/>
      <c r="D54" s="202"/>
      <c r="E54" s="203">
        <f>E48+E52-E53</f>
        <v>0</v>
      </c>
      <c r="F54" s="204" t="s">
        <v>87</v>
      </c>
    </row>
    <row r="55" spans="1:8" ht="13.8" thickBot="1" x14ac:dyDescent="0.3">
      <c r="A55" s="205" t="s">
        <v>209</v>
      </c>
      <c r="B55" s="206" t="s">
        <v>157</v>
      </c>
      <c r="C55" s="207"/>
      <c r="D55" s="208"/>
      <c r="E55" s="227"/>
      <c r="F55" s="209" t="s">
        <v>214</v>
      </c>
    </row>
    <row r="56" spans="1:8" ht="13.8" thickBot="1" x14ac:dyDescent="0.3">
      <c r="A56" s="210" t="s">
        <v>84</v>
      </c>
      <c r="B56" s="223" t="s">
        <v>155</v>
      </c>
      <c r="C56" s="212"/>
      <c r="D56" s="213"/>
      <c r="E56" s="231"/>
      <c r="F56" s="214"/>
    </row>
    <row r="57" spans="1:8" ht="15" customHeight="1" x14ac:dyDescent="0.25">
      <c r="A57" s="19"/>
      <c r="B57" s="19"/>
      <c r="C57" s="19"/>
      <c r="D57" s="19"/>
      <c r="E57" s="19"/>
      <c r="F57" s="19"/>
      <c r="G57" s="19"/>
    </row>
    <row r="58" spans="1:8" x14ac:dyDescent="0.25">
      <c r="A58" s="1151" t="s">
        <v>117</v>
      </c>
      <c r="B58" s="1152"/>
      <c r="C58" s="1152"/>
      <c r="D58" s="1152"/>
      <c r="E58" s="1152"/>
      <c r="F58" s="1153"/>
      <c r="G58" s="224"/>
      <c r="H58" s="225"/>
    </row>
    <row r="59" spans="1:8" ht="13.8" thickBot="1" x14ac:dyDescent="0.3">
      <c r="A59" s="163"/>
      <c r="B59" s="19"/>
      <c r="C59" s="19"/>
      <c r="D59" s="19"/>
      <c r="E59" s="19"/>
      <c r="F59" s="19"/>
      <c r="G59" s="74"/>
    </row>
    <row r="60" spans="1:8" ht="13.8" thickTop="1" x14ac:dyDescent="0.25">
      <c r="A60" s="163"/>
      <c r="B60" s="19"/>
      <c r="C60" s="19"/>
      <c r="D60" s="19"/>
      <c r="E60" s="19"/>
      <c r="F60" s="19"/>
      <c r="G60" s="19"/>
    </row>
    <row r="61" spans="1:8" x14ac:dyDescent="0.25">
      <c r="A61" s="163"/>
      <c r="B61" s="19"/>
      <c r="C61" s="19"/>
      <c r="D61" s="19"/>
      <c r="E61" s="19"/>
      <c r="F61" s="19"/>
      <c r="G61" s="19"/>
    </row>
    <row r="62" spans="1:8" x14ac:dyDescent="0.25">
      <c r="A62" s="163"/>
      <c r="B62" s="19"/>
      <c r="C62" s="19"/>
      <c r="D62" s="19"/>
      <c r="E62" s="19"/>
      <c r="F62" s="19"/>
      <c r="G62" s="19"/>
    </row>
    <row r="63" spans="1:8" x14ac:dyDescent="0.25">
      <c r="A63" s="163"/>
      <c r="B63" s="19"/>
      <c r="C63" s="19"/>
      <c r="D63" s="19"/>
      <c r="E63" s="19"/>
      <c r="F63" s="19"/>
      <c r="G63" s="19"/>
    </row>
    <row r="64" spans="1:8" x14ac:dyDescent="0.25">
      <c r="A64" s="163"/>
      <c r="B64" s="19"/>
      <c r="C64" s="19"/>
      <c r="D64" s="19"/>
      <c r="E64" s="19"/>
      <c r="F64" s="19"/>
      <c r="G64" s="19"/>
    </row>
    <row r="65" spans="1:7" x14ac:dyDescent="0.25">
      <c r="A65" s="163"/>
      <c r="B65" s="19"/>
      <c r="C65" s="19"/>
      <c r="D65" s="19"/>
      <c r="E65" s="19"/>
      <c r="F65" s="19"/>
      <c r="G65" s="19"/>
    </row>
    <row r="66" spans="1:7" x14ac:dyDescent="0.25">
      <c r="A66" s="163"/>
      <c r="B66" s="19"/>
      <c r="C66" s="19"/>
      <c r="D66" s="19"/>
      <c r="E66" s="19"/>
      <c r="F66" s="19"/>
      <c r="G66" s="19"/>
    </row>
  </sheetData>
  <protectedRanges>
    <protectedRange sqref="B24:C31 E36:E40 E43:E44 E48:E52 E55:E56" name="Range1"/>
    <protectedRange sqref="B7" name="Range1_1"/>
  </protectedRanges>
  <mergeCells count="13">
    <mergeCell ref="B1:F1"/>
    <mergeCell ref="A58:F58"/>
    <mergeCell ref="B7:F7"/>
    <mergeCell ref="B8:F8"/>
    <mergeCell ref="B11:F11"/>
    <mergeCell ref="B9:G9"/>
    <mergeCell ref="F37:F39"/>
    <mergeCell ref="F49:F51"/>
    <mergeCell ref="B15:F15"/>
    <mergeCell ref="B22:B23"/>
    <mergeCell ref="B17:F17"/>
    <mergeCell ref="B3:F3"/>
    <mergeCell ref="B5:F5"/>
  </mergeCells>
  <phoneticPr fontId="127" type="noConversion"/>
  <printOptions horizontalCentered="1"/>
  <pageMargins left="0.25" right="0.25" top="0.75" bottom="0.75" header="0.3" footer="0.3"/>
  <pageSetup scale="6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AQ57"/>
  <sheetViews>
    <sheetView view="pageLayout" topLeftCell="A20" zoomScale="90" zoomScaleNormal="90" zoomScaleSheetLayoutView="100" zoomScalePageLayoutView="90" workbookViewId="0">
      <selection activeCell="D37" sqref="D37"/>
    </sheetView>
  </sheetViews>
  <sheetFormatPr defaultColWidth="8.88671875" defaultRowHeight="13.2" x14ac:dyDescent="0.25"/>
  <cols>
    <col min="1" max="1" width="2.6640625" style="121" customWidth="1"/>
    <col min="2" max="2" width="13.88671875" style="121" customWidth="1"/>
    <col min="3" max="3" width="14.109375" style="121" customWidth="1"/>
    <col min="4" max="4" width="22.109375" style="121" customWidth="1"/>
    <col min="5" max="5" width="21.44140625" style="121" customWidth="1"/>
    <col min="6" max="6" width="20.6640625" style="121" customWidth="1"/>
    <col min="7" max="7" width="21.44140625" style="121" customWidth="1"/>
    <col min="8" max="8" width="5.109375" style="121" customWidth="1"/>
    <col min="9" max="9" width="7.109375" style="121" customWidth="1"/>
    <col min="10" max="10" width="9.88671875" style="121" customWidth="1"/>
    <col min="11" max="11" width="8.88671875" style="121"/>
    <col min="12" max="12" width="17.6640625" style="121" customWidth="1"/>
    <col min="13" max="16384" width="8.88671875" style="121"/>
  </cols>
  <sheetData>
    <row r="1" spans="1:43" s="54" customFormat="1" ht="33.75" customHeight="1" x14ac:dyDescent="0.35">
      <c r="A1" s="709"/>
      <c r="B1" s="1183" t="str">
        <f>'2. Prelim'!B1:F1</f>
        <v>RPS/APS/CES/CPS 2019 Annual Compliance Workbook</v>
      </c>
      <c r="C1" s="1183"/>
      <c r="D1" s="1183"/>
      <c r="E1" s="1183"/>
      <c r="F1" s="1183"/>
      <c r="G1" s="1183"/>
      <c r="H1" s="1183"/>
      <c r="I1" s="709"/>
      <c r="J1" s="232"/>
      <c r="K1" s="232"/>
      <c r="L1" s="232"/>
      <c r="M1" s="232"/>
      <c r="N1" s="232"/>
    </row>
    <row r="2" spans="1:43" s="96" customFormat="1" ht="7.5" customHeight="1" thickBot="1" x14ac:dyDescent="0.35">
      <c r="B2" s="1182"/>
      <c r="C2" s="1182"/>
      <c r="D2" s="1182"/>
      <c r="E2" s="1182"/>
      <c r="F2" s="1182"/>
      <c r="G2" s="1182"/>
      <c r="H2" s="1182"/>
    </row>
    <row r="3" spans="1:43" s="42" customFormat="1" ht="16.8" thickBot="1" x14ac:dyDescent="0.3">
      <c r="A3" s="891"/>
      <c r="B3" s="1175" t="s">
        <v>396</v>
      </c>
      <c r="C3" s="1176"/>
      <c r="D3" s="1177"/>
      <c r="E3" s="1194" t="s">
        <v>609</v>
      </c>
      <c r="F3" s="1195"/>
      <c r="G3" s="1195"/>
      <c r="H3" s="1196"/>
      <c r="I3"/>
      <c r="J3" s="55"/>
      <c r="K3" s="55"/>
      <c r="L3" s="55"/>
      <c r="M3" s="55"/>
      <c r="N3" s="55"/>
    </row>
    <row r="4" spans="1:43" s="48" customFormat="1" ht="9" customHeight="1" thickBot="1" x14ac:dyDescent="0.35">
      <c r="A4" s="96"/>
      <c r="B4" s="233"/>
      <c r="C4" s="96"/>
      <c r="D4" s="96"/>
      <c r="E4" s="96"/>
      <c r="F4" s="96"/>
      <c r="G4" s="96"/>
      <c r="H4" s="96"/>
      <c r="I4" s="96"/>
      <c r="J4" s="96"/>
      <c r="K4" s="96"/>
      <c r="L4" s="96"/>
      <c r="M4" s="96"/>
      <c r="N4" s="96"/>
    </row>
    <row r="5" spans="1:43" s="48" customFormat="1" ht="21.75" customHeight="1" thickBot="1" x14ac:dyDescent="0.35">
      <c r="A5" s="96"/>
      <c r="B5" s="1154">
        <f>'1. FilerInfo'!C17</f>
        <v>0</v>
      </c>
      <c r="C5" s="1155"/>
      <c r="D5" s="1155"/>
      <c r="E5" s="1155"/>
      <c r="F5" s="1155"/>
      <c r="G5" s="1155"/>
      <c r="H5" s="1156"/>
      <c r="I5" s="127"/>
      <c r="J5" s="127"/>
      <c r="K5" s="127"/>
      <c r="L5" s="127"/>
      <c r="M5" s="127"/>
      <c r="N5" s="127"/>
      <c r="O5" s="127"/>
      <c r="P5" s="127"/>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row>
    <row r="6" spans="1:43" s="48" customFormat="1" ht="9" customHeight="1" x14ac:dyDescent="0.3">
      <c r="A6" s="96"/>
      <c r="B6" s="234"/>
      <c r="C6" s="235"/>
      <c r="D6" s="235"/>
      <c r="E6" s="235"/>
      <c r="F6" s="235"/>
      <c r="G6" s="235"/>
      <c r="H6" s="234"/>
      <c r="I6" s="234"/>
      <c r="J6" s="234"/>
      <c r="K6" s="234"/>
      <c r="L6" s="234"/>
      <c r="M6" s="96"/>
      <c r="N6" s="96"/>
    </row>
    <row r="7" spans="1:43" s="48" customFormat="1" ht="18.75" customHeight="1" x14ac:dyDescent="0.3">
      <c r="B7" s="1184" t="s">
        <v>606</v>
      </c>
      <c r="C7" s="1184"/>
      <c r="D7" s="1184"/>
      <c r="E7" s="1184"/>
      <c r="F7" s="1184"/>
      <c r="G7" s="1184"/>
      <c r="H7" s="1184"/>
      <c r="I7"/>
      <c r="J7" s="96"/>
      <c r="K7" s="96"/>
      <c r="L7" s="96"/>
      <c r="M7" s="96"/>
      <c r="N7" s="96"/>
    </row>
    <row r="8" spans="1:43" s="48" customFormat="1" ht="9" customHeight="1" x14ac:dyDescent="0.3">
      <c r="A8" s="96"/>
      <c r="B8" s="1187"/>
      <c r="C8" s="1187"/>
      <c r="D8" s="1187"/>
      <c r="E8" s="1187"/>
      <c r="F8" s="1187"/>
      <c r="G8" s="1187"/>
      <c r="H8" s="96"/>
      <c r="I8" s="96"/>
      <c r="J8" s="96"/>
      <c r="K8" s="96"/>
      <c r="L8" s="96"/>
      <c r="M8" s="96"/>
      <c r="N8" s="96"/>
    </row>
    <row r="9" spans="1:43" s="48" customFormat="1" ht="14.25" customHeight="1" x14ac:dyDescent="0.3">
      <c r="A9" s="95"/>
      <c r="B9" s="1202" t="s">
        <v>89</v>
      </c>
      <c r="C9" s="1202"/>
      <c r="D9" s="1202"/>
      <c r="E9" s="1202"/>
      <c r="F9" s="1202"/>
      <c r="G9" s="1202"/>
      <c r="H9" s="1202"/>
      <c r="I9" s="96"/>
      <c r="J9" s="96"/>
      <c r="K9" s="96"/>
      <c r="L9" s="96"/>
      <c r="M9" s="96"/>
      <c r="N9" s="96"/>
    </row>
    <row r="10" spans="1:43" s="126" customFormat="1" ht="12" customHeight="1" x14ac:dyDescent="0.3">
      <c r="A10" s="236"/>
      <c r="B10" s="1203" t="s">
        <v>47</v>
      </c>
      <c r="C10" s="1203"/>
      <c r="D10" s="1203"/>
      <c r="E10" s="1203"/>
      <c r="F10" s="1203"/>
      <c r="G10" s="1203"/>
      <c r="H10" s="1203"/>
      <c r="I10" s="237"/>
      <c r="J10" s="237"/>
      <c r="K10" s="237"/>
      <c r="L10" s="237"/>
      <c r="M10" s="237"/>
      <c r="N10" s="237"/>
    </row>
    <row r="11" spans="1:43" s="48" customFormat="1" ht="7.5" customHeight="1" x14ac:dyDescent="0.3">
      <c r="A11" s="96"/>
      <c r="B11" s="238"/>
      <c r="C11" s="238"/>
      <c r="D11" s="238"/>
      <c r="E11" s="238"/>
      <c r="F11" s="238"/>
      <c r="G11" s="238"/>
      <c r="H11" s="238"/>
      <c r="I11" s="96"/>
      <c r="J11" s="96"/>
      <c r="K11" s="96"/>
      <c r="L11" s="96"/>
      <c r="M11" s="96"/>
      <c r="N11" s="96"/>
    </row>
    <row r="12" spans="1:43" s="48" customFormat="1" ht="9.75" customHeight="1" x14ac:dyDescent="0.3">
      <c r="A12" s="95"/>
      <c r="B12" s="1188" t="s">
        <v>602</v>
      </c>
      <c r="C12" s="1189"/>
      <c r="D12" s="1189"/>
      <c r="E12" s="1189"/>
      <c r="F12" s="1189"/>
      <c r="G12" s="1189"/>
      <c r="H12" s="1190"/>
      <c r="I12" s="96"/>
      <c r="J12" s="96"/>
      <c r="K12" s="96"/>
      <c r="L12" s="96"/>
      <c r="M12" s="96"/>
      <c r="N12" s="96"/>
    </row>
    <row r="13" spans="1:43" s="48" customFormat="1" ht="55.5" customHeight="1" x14ac:dyDescent="0.3">
      <c r="A13" s="96"/>
      <c r="B13" s="1191"/>
      <c r="C13" s="1192"/>
      <c r="D13" s="1192"/>
      <c r="E13" s="1192"/>
      <c r="F13" s="1192"/>
      <c r="G13" s="1192"/>
      <c r="H13" s="1193"/>
      <c r="I13" s="96"/>
      <c r="J13" s="96"/>
      <c r="K13" s="239"/>
      <c r="L13" s="96"/>
      <c r="M13" s="96"/>
      <c r="N13" s="96"/>
    </row>
    <row r="14" spans="1:43" s="48" customFormat="1" ht="4.5" customHeight="1" x14ac:dyDescent="0.3">
      <c r="A14" s="96"/>
      <c r="B14" s="240"/>
      <c r="C14" s="240"/>
      <c r="D14" s="240"/>
      <c r="E14" s="240"/>
      <c r="F14" s="240"/>
      <c r="G14" s="240"/>
      <c r="H14" s="240"/>
      <c r="I14" s="96"/>
      <c r="J14" s="96"/>
      <c r="K14" s="239"/>
      <c r="L14" s="96"/>
      <c r="M14" s="96"/>
      <c r="N14" s="96"/>
    </row>
    <row r="15" spans="1:43" s="96" customFormat="1" ht="3.75" customHeight="1" x14ac:dyDescent="0.3">
      <c r="A15" s="95"/>
      <c r="B15" s="1185"/>
      <c r="C15" s="1186"/>
      <c r="D15" s="1186"/>
      <c r="E15" s="1186"/>
      <c r="F15" s="240"/>
      <c r="G15" s="240"/>
      <c r="H15" s="240"/>
      <c r="K15" s="239"/>
    </row>
    <row r="16" spans="1:43" s="48" customFormat="1" ht="5.25" customHeight="1" thickBot="1" x14ac:dyDescent="0.35">
      <c r="A16" s="96"/>
      <c r="B16" s="241"/>
      <c r="C16" s="241"/>
      <c r="D16" s="241"/>
      <c r="E16" s="241"/>
      <c r="F16" s="241"/>
      <c r="G16" s="241"/>
      <c r="H16" s="238"/>
      <c r="I16" s="96"/>
      <c r="J16" s="96"/>
      <c r="K16" s="96"/>
      <c r="L16" s="96"/>
      <c r="M16" s="96"/>
      <c r="N16" s="96"/>
    </row>
    <row r="17" spans="1:14" s="48" customFormat="1" ht="16.2" thickBot="1" x14ac:dyDescent="0.35">
      <c r="A17" s="95"/>
      <c r="B17" s="637" t="s">
        <v>29</v>
      </c>
      <c r="C17" s="638"/>
      <c r="D17" s="639"/>
      <c r="E17" s="241"/>
      <c r="F17" s="96"/>
      <c r="G17" s="96"/>
      <c r="H17" s="96"/>
      <c r="I17" s="96"/>
      <c r="J17" s="96"/>
      <c r="K17" s="96"/>
      <c r="L17" s="96"/>
      <c r="M17" s="96"/>
      <c r="N17" s="96"/>
    </row>
    <row r="18" spans="1:14" s="48" customFormat="1" ht="16.2" thickBot="1" x14ac:dyDescent="0.35">
      <c r="A18" s="95"/>
      <c r="B18" s="242" t="s">
        <v>610</v>
      </c>
      <c r="C18" s="243"/>
      <c r="D18" s="244"/>
      <c r="E18" s="244"/>
      <c r="F18" s="96"/>
      <c r="G18" s="96"/>
      <c r="H18" s="96"/>
      <c r="I18" s="96"/>
      <c r="J18" s="96"/>
      <c r="K18" s="96"/>
      <c r="L18" s="96"/>
      <c r="M18" s="96"/>
      <c r="N18" s="96"/>
    </row>
    <row r="19" spans="1:14" s="48" customFormat="1" ht="8.25" customHeight="1" x14ac:dyDescent="0.3">
      <c r="A19" s="96"/>
      <c r="B19" s="245"/>
      <c r="C19" s="245"/>
      <c r="D19" s="245"/>
      <c r="E19" s="245"/>
      <c r="F19" s="245"/>
      <c r="G19" s="245"/>
      <c r="H19" s="96"/>
      <c r="I19" s="96"/>
      <c r="J19" s="96"/>
      <c r="K19" s="96"/>
      <c r="L19" s="96"/>
      <c r="M19" s="96"/>
      <c r="N19" s="96"/>
    </row>
    <row r="20" spans="1:14" s="96" customFormat="1" ht="1.5" customHeight="1" x14ac:dyDescent="0.3">
      <c r="A20" s="246"/>
      <c r="B20" s="98"/>
      <c r="C20" s="98"/>
    </row>
    <row r="21" spans="1:14" s="124" customFormat="1" x14ac:dyDescent="0.25">
      <c r="A21" s="657"/>
      <c r="B21" s="262"/>
      <c r="C21" s="262"/>
      <c r="D21"/>
      <c r="E21"/>
      <c r="F21"/>
      <c r="I21" s="262"/>
      <c r="J21" s="262"/>
      <c r="K21" s="262"/>
      <c r="L21" s="262"/>
      <c r="M21" s="262"/>
      <c r="N21" s="262"/>
    </row>
    <row r="22" spans="1:14" s="124" customFormat="1" x14ac:dyDescent="0.25">
      <c r="A22" s="657"/>
      <c r="B22" s="262"/>
      <c r="C22" s="262"/>
      <c r="D22"/>
      <c r="E22"/>
      <c r="F22"/>
      <c r="I22" s="262"/>
      <c r="J22" s="262"/>
      <c r="K22" s="262"/>
      <c r="L22" s="262"/>
      <c r="M22" s="262"/>
      <c r="N22" s="262"/>
    </row>
    <row r="23" spans="1:14" ht="9" customHeight="1" thickBot="1" x14ac:dyDescent="0.3">
      <c r="A23" s="122"/>
      <c r="B23" s="122"/>
      <c r="C23" s="122"/>
      <c r="D23" s="122"/>
      <c r="E23" s="122"/>
      <c r="F23" s="122"/>
      <c r="G23" s="122"/>
      <c r="H23" s="122"/>
      <c r="I23" s="122"/>
      <c r="J23" s="122"/>
      <c r="K23" s="122"/>
      <c r="L23" s="122"/>
      <c r="M23" s="122"/>
      <c r="N23" s="122"/>
    </row>
    <row r="24" spans="1:14" s="48" customFormat="1" ht="16.2" thickBot="1" x14ac:dyDescent="0.35">
      <c r="A24" s="1178" t="s">
        <v>596</v>
      </c>
      <c r="B24" s="1179"/>
      <c r="C24" s="1179"/>
      <c r="D24" s="1179"/>
      <c r="E24" s="1179"/>
      <c r="F24" s="1179"/>
      <c r="G24" s="1179"/>
      <c r="H24" s="1179"/>
      <c r="I24" s="1180"/>
      <c r="J24" s="96"/>
      <c r="K24" s="96"/>
      <c r="L24" s="96"/>
      <c r="M24" s="96"/>
      <c r="N24" s="96"/>
    </row>
    <row r="25" spans="1:14" s="96" customFormat="1" ht="7.5" customHeight="1" thickBot="1" x14ac:dyDescent="0.35">
      <c r="A25" s="246"/>
      <c r="B25" s="98"/>
      <c r="C25" s="98"/>
    </row>
    <row r="26" spans="1:14" s="125" customFormat="1" ht="10.199999999999999" x14ac:dyDescent="0.2">
      <c r="A26" s="250" t="s">
        <v>163</v>
      </c>
      <c r="B26" s="1181" t="s">
        <v>164</v>
      </c>
      <c r="C26" s="1181"/>
      <c r="D26" s="251" t="s">
        <v>165</v>
      </c>
      <c r="E26" s="252" t="s">
        <v>166</v>
      </c>
      <c r="F26" s="252" t="s">
        <v>167</v>
      </c>
      <c r="G26" s="253" t="s">
        <v>181</v>
      </c>
      <c r="H26" s="254"/>
      <c r="I26" s="254"/>
      <c r="J26" s="254"/>
      <c r="K26" s="254"/>
      <c r="L26" s="254"/>
      <c r="M26" s="254"/>
      <c r="N26" s="254"/>
    </row>
    <row r="27" spans="1:14" ht="69.75" customHeight="1" x14ac:dyDescent="0.3">
      <c r="A27" s="255"/>
      <c r="B27" s="1204" t="s">
        <v>205</v>
      </c>
      <c r="C27" s="1205"/>
      <c r="D27" s="493" t="s">
        <v>523</v>
      </c>
      <c r="E27" s="256" t="s">
        <v>594</v>
      </c>
      <c r="F27" s="256" t="s">
        <v>595</v>
      </c>
      <c r="G27" s="256" t="s">
        <v>524</v>
      </c>
      <c r="H27" s="122"/>
      <c r="I27" s="122"/>
      <c r="J27" s="122"/>
      <c r="K27" s="122"/>
      <c r="L27" s="122"/>
      <c r="M27" s="122"/>
      <c r="N27" s="122"/>
    </row>
    <row r="28" spans="1:14" ht="15" thickBot="1" x14ac:dyDescent="0.3">
      <c r="A28" s="257"/>
      <c r="B28" s="258"/>
      <c r="C28" s="259"/>
      <c r="D28" s="260" t="s">
        <v>175</v>
      </c>
      <c r="E28" s="247" t="s">
        <v>179</v>
      </c>
      <c r="F28" s="247" t="s">
        <v>175</v>
      </c>
      <c r="G28" s="248" t="s">
        <v>175</v>
      </c>
      <c r="H28" s="122"/>
      <c r="I28" s="122"/>
      <c r="J28" s="122"/>
      <c r="K28" s="122"/>
      <c r="L28" s="122"/>
      <c r="M28" s="122"/>
      <c r="N28" s="122"/>
    </row>
    <row r="29" spans="1:14" s="124" customFormat="1" x14ac:dyDescent="0.25">
      <c r="A29" s="261">
        <v>1</v>
      </c>
      <c r="B29" s="1206">
        <f>'2. Prelim'!B24</f>
        <v>0</v>
      </c>
      <c r="C29" s="1206"/>
      <c r="D29" s="1009">
        <f>'2. Prelim'!C24</f>
        <v>0</v>
      </c>
      <c r="E29" s="631"/>
      <c r="F29" s="1008"/>
      <c r="G29" s="1014">
        <f t="shared" ref="G29:G37" si="0">D29-F29</f>
        <v>0</v>
      </c>
      <c r="H29" s="262"/>
      <c r="I29" s="262"/>
      <c r="J29" s="262"/>
      <c r="K29" s="262"/>
      <c r="L29" s="262"/>
      <c r="M29" s="262"/>
      <c r="N29" s="262"/>
    </row>
    <row r="30" spans="1:14" s="124" customFormat="1" x14ac:dyDescent="0.25">
      <c r="A30" s="263">
        <v>2</v>
      </c>
      <c r="B30" s="1206">
        <f>'2. Prelim'!B25</f>
        <v>0</v>
      </c>
      <c r="C30" s="1206"/>
      <c r="D30" s="1009">
        <f>'2. Prelim'!C25</f>
        <v>0</v>
      </c>
      <c r="E30" s="494"/>
      <c r="F30" s="494"/>
      <c r="G30" s="1015">
        <f t="shared" si="0"/>
        <v>0</v>
      </c>
      <c r="H30" s="262"/>
      <c r="I30" s="262"/>
      <c r="J30" s="262"/>
      <c r="K30" s="262"/>
      <c r="L30" s="262"/>
      <c r="M30" s="262"/>
      <c r="N30" s="262"/>
    </row>
    <row r="31" spans="1:14" s="124" customFormat="1" x14ac:dyDescent="0.25">
      <c r="A31" s="263">
        <v>3</v>
      </c>
      <c r="B31" s="1206">
        <f>'2. Prelim'!B26</f>
        <v>0</v>
      </c>
      <c r="C31" s="1206"/>
      <c r="D31" s="1009">
        <f>'2. Prelim'!C26</f>
        <v>0</v>
      </c>
      <c r="E31" s="494"/>
      <c r="F31" s="494"/>
      <c r="G31" s="1015">
        <f t="shared" si="0"/>
        <v>0</v>
      </c>
      <c r="H31" s="262"/>
      <c r="I31" s="262"/>
      <c r="J31" s="262"/>
      <c r="K31" s="262"/>
      <c r="L31" s="262"/>
      <c r="M31" s="262"/>
      <c r="N31" s="262"/>
    </row>
    <row r="32" spans="1:14" s="124" customFormat="1" x14ac:dyDescent="0.25">
      <c r="A32" s="263">
        <v>4</v>
      </c>
      <c r="B32" s="1206">
        <f>'2. Prelim'!B27</f>
        <v>0</v>
      </c>
      <c r="C32" s="1206"/>
      <c r="D32" s="1009">
        <f>'2. Prelim'!C27</f>
        <v>0</v>
      </c>
      <c r="E32" s="494"/>
      <c r="F32" s="494"/>
      <c r="G32" s="1015">
        <f t="shared" si="0"/>
        <v>0</v>
      </c>
      <c r="H32" s="262"/>
      <c r="I32" s="262"/>
      <c r="J32" s="262"/>
      <c r="K32" s="262"/>
      <c r="L32" s="262"/>
      <c r="M32" s="262"/>
      <c r="N32" s="262"/>
    </row>
    <row r="33" spans="1:14" s="124" customFormat="1" x14ac:dyDescent="0.25">
      <c r="A33" s="263">
        <v>5</v>
      </c>
      <c r="B33" s="1206">
        <f>'2. Prelim'!B28</f>
        <v>0</v>
      </c>
      <c r="C33" s="1206"/>
      <c r="D33" s="1009">
        <f>'2. Prelim'!C28</f>
        <v>0</v>
      </c>
      <c r="E33" s="494"/>
      <c r="F33" s="494"/>
      <c r="G33" s="1015">
        <f t="shared" si="0"/>
        <v>0</v>
      </c>
      <c r="H33" s="262"/>
      <c r="I33" s="262"/>
      <c r="J33" s="262"/>
      <c r="K33" s="262"/>
      <c r="L33" s="262"/>
      <c r="M33" s="262"/>
      <c r="N33" s="262"/>
    </row>
    <row r="34" spans="1:14" s="124" customFormat="1" x14ac:dyDescent="0.25">
      <c r="A34" s="263">
        <v>6</v>
      </c>
      <c r="B34" s="1206">
        <f>'2. Prelim'!B29</f>
        <v>0</v>
      </c>
      <c r="C34" s="1206"/>
      <c r="D34" s="1009">
        <f>'2. Prelim'!C29</f>
        <v>0</v>
      </c>
      <c r="E34" s="494"/>
      <c r="F34" s="494"/>
      <c r="G34" s="1015">
        <f t="shared" si="0"/>
        <v>0</v>
      </c>
      <c r="H34" s="262"/>
      <c r="I34" s="262"/>
      <c r="J34" s="262"/>
      <c r="K34" s="262"/>
      <c r="L34" s="262"/>
      <c r="M34" s="262"/>
      <c r="N34" s="262"/>
    </row>
    <row r="35" spans="1:14" s="124" customFormat="1" ht="13.8" thickBot="1" x14ac:dyDescent="0.3">
      <c r="A35" s="641">
        <v>7</v>
      </c>
      <c r="B35" s="1206">
        <f>'2. Prelim'!B30</f>
        <v>0</v>
      </c>
      <c r="C35" s="1206"/>
      <c r="D35" s="1009">
        <f>'2. Prelim'!C30</f>
        <v>0</v>
      </c>
      <c r="E35" s="494"/>
      <c r="F35" s="494"/>
      <c r="G35" s="1015">
        <f t="shared" si="0"/>
        <v>0</v>
      </c>
      <c r="H35" s="262"/>
      <c r="I35" s="262"/>
      <c r="J35" s="262"/>
      <c r="K35" s="262"/>
      <c r="L35" s="262"/>
      <c r="M35" s="262"/>
      <c r="N35" s="262"/>
    </row>
    <row r="36" spans="1:14" s="124" customFormat="1" ht="13.8" thickBot="1" x14ac:dyDescent="0.3">
      <c r="A36" s="1098">
        <v>8</v>
      </c>
      <c r="B36" s="1207">
        <f>'2. Prelim'!B31</f>
        <v>0</v>
      </c>
      <c r="C36" s="1206"/>
      <c r="D36" s="1010">
        <f>'2. Prelim'!C31</f>
        <v>0</v>
      </c>
      <c r="E36" s="495"/>
      <c r="F36" s="495"/>
      <c r="G36" s="1016">
        <f t="shared" si="0"/>
        <v>0</v>
      </c>
      <c r="H36" s="262"/>
      <c r="I36" s="262"/>
      <c r="J36" s="262"/>
      <c r="K36" s="262"/>
      <c r="L36" s="262"/>
      <c r="M36" s="262"/>
      <c r="N36" s="262"/>
    </row>
    <row r="37" spans="1:14" s="124" customFormat="1" ht="13.8" thickBot="1" x14ac:dyDescent="0.3">
      <c r="A37" s="1099" t="s">
        <v>245</v>
      </c>
      <c r="B37" s="262"/>
      <c r="C37" s="684" t="s">
        <v>204</v>
      </c>
      <c r="D37" s="1019">
        <f>'2. Prelim'!C32</f>
        <v>0</v>
      </c>
      <c r="E37" s="1018"/>
      <c r="F37" s="1018"/>
      <c r="G37" s="1017">
        <f t="shared" si="0"/>
        <v>0</v>
      </c>
      <c r="H37" s="262"/>
      <c r="I37" s="262"/>
      <c r="J37" s="262"/>
      <c r="K37" s="262"/>
      <c r="L37" s="262"/>
      <c r="M37" s="262"/>
      <c r="N37" s="262"/>
    </row>
    <row r="38" spans="1:14" s="124" customFormat="1" x14ac:dyDescent="0.25">
      <c r="A38" s="657" t="s">
        <v>263</v>
      </c>
      <c r="B38" s="262"/>
      <c r="C38" s="262"/>
      <c r="D38"/>
      <c r="E38"/>
      <c r="F38"/>
      <c r="I38" s="262"/>
      <c r="J38" s="262"/>
      <c r="K38" s="262"/>
      <c r="L38" s="262"/>
      <c r="M38" s="262"/>
      <c r="N38" s="262"/>
    </row>
    <row r="39" spans="1:14" ht="11.25" customHeight="1" thickBot="1" x14ac:dyDescent="0.3">
      <c r="A39" s="122"/>
      <c r="B39" s="122"/>
      <c r="C39" s="122"/>
      <c r="D39" s="122"/>
      <c r="E39" s="122" t="s">
        <v>177</v>
      </c>
      <c r="F39" s="122"/>
      <c r="G39" s="122"/>
      <c r="H39" s="122"/>
      <c r="I39" s="122"/>
      <c r="J39" s="122"/>
      <c r="K39" s="122"/>
      <c r="L39" s="122"/>
      <c r="M39" s="122"/>
      <c r="N39" s="122"/>
    </row>
    <row r="40" spans="1:14" ht="13.8" thickBot="1" x14ac:dyDescent="0.3">
      <c r="A40" s="264"/>
      <c r="B40" s="1024"/>
      <c r="C40" s="121" t="s">
        <v>147</v>
      </c>
      <c r="J40" s="122"/>
      <c r="K40" s="122"/>
      <c r="L40" s="122"/>
      <c r="M40" s="122"/>
      <c r="N40" s="122"/>
    </row>
    <row r="41" spans="1:14" ht="6" customHeight="1" x14ac:dyDescent="0.25">
      <c r="A41" s="264"/>
      <c r="B41" s="122"/>
      <c r="C41" s="122"/>
      <c r="D41" s="122"/>
      <c r="E41" s="122"/>
      <c r="F41" s="122"/>
      <c r="G41" s="122"/>
      <c r="H41" s="122"/>
      <c r="I41" s="122"/>
      <c r="J41" s="122"/>
      <c r="K41" s="122"/>
      <c r="L41" s="122"/>
      <c r="M41" s="122"/>
      <c r="N41" s="122"/>
    </row>
    <row r="42" spans="1:14" s="123" customFormat="1" ht="3.75" customHeight="1" thickBot="1" x14ac:dyDescent="0.25">
      <c r="A42" s="266"/>
      <c r="B42" s="1208"/>
      <c r="C42" s="1209"/>
      <c r="D42" s="1209"/>
      <c r="E42" s="266"/>
      <c r="F42" s="266"/>
      <c r="G42" s="266"/>
      <c r="H42" s="266"/>
      <c r="I42" s="266"/>
      <c r="J42" s="266"/>
      <c r="K42" s="266"/>
      <c r="L42" s="266"/>
      <c r="M42" s="266"/>
      <c r="N42" s="266"/>
    </row>
    <row r="43" spans="1:14" ht="13.35" customHeight="1" thickBot="1" x14ac:dyDescent="0.3">
      <c r="A43" s="122"/>
      <c r="B43" s="1023"/>
      <c r="C43" s="1210" t="s">
        <v>72</v>
      </c>
      <c r="D43" s="1210"/>
      <c r="E43" s="1210"/>
      <c r="F43" s="1210"/>
      <c r="G43" s="1210"/>
      <c r="H43" s="1210"/>
      <c r="I43" s="1210"/>
      <c r="J43" s="122"/>
      <c r="K43" s="122"/>
      <c r="L43" s="122"/>
      <c r="M43" s="122"/>
      <c r="N43" s="122"/>
    </row>
    <row r="44" spans="1:14" ht="14.25" customHeight="1" x14ac:dyDescent="0.25">
      <c r="A44" s="122"/>
      <c r="C44" s="1210"/>
      <c r="D44" s="1210"/>
      <c r="E44" s="1210"/>
      <c r="F44" s="1210"/>
      <c r="G44" s="1210"/>
      <c r="H44" s="1210"/>
      <c r="I44" s="1210"/>
      <c r="J44" s="122"/>
      <c r="K44" s="122"/>
      <c r="L44" s="122"/>
      <c r="M44" s="122"/>
      <c r="N44" s="122"/>
    </row>
    <row r="45" spans="1:14" s="122" customFormat="1" ht="4.5" customHeight="1" x14ac:dyDescent="0.25">
      <c r="C45" s="267"/>
      <c r="D45" s="267"/>
      <c r="E45" s="267"/>
      <c r="F45" s="267"/>
      <c r="G45" s="267"/>
      <c r="H45" s="267"/>
      <c r="I45" s="267"/>
    </row>
    <row r="46" spans="1:14" customFormat="1" ht="6" customHeight="1" thickBot="1" x14ac:dyDescent="0.3">
      <c r="A46" s="74"/>
      <c r="B46" s="74"/>
      <c r="C46" s="81"/>
      <c r="D46" s="74"/>
      <c r="E46" s="74"/>
      <c r="F46" s="74"/>
      <c r="G46" s="74"/>
      <c r="H46" s="74"/>
      <c r="I46" s="74"/>
      <c r="J46" s="19"/>
      <c r="K46" s="19"/>
      <c r="L46" s="19"/>
      <c r="M46" s="19"/>
      <c r="N46" s="19"/>
    </row>
    <row r="47" spans="1:14" s="21" customFormat="1" ht="9" customHeight="1" thickTop="1" thickBot="1" x14ac:dyDescent="0.35">
      <c r="B47" s="73"/>
      <c r="C47" s="73"/>
      <c r="G47" s="59"/>
      <c r="H47" s="59"/>
    </row>
    <row r="48" spans="1:14" ht="16.2" thickBot="1" x14ac:dyDescent="0.3">
      <c r="A48" s="1199" t="s">
        <v>597</v>
      </c>
      <c r="B48" s="1200"/>
      <c r="C48" s="1200"/>
      <c r="D48" s="1200"/>
      <c r="E48" s="1200"/>
      <c r="F48" s="1200"/>
      <c r="G48" s="1200"/>
      <c r="H48" s="1200"/>
      <c r="I48" s="1201"/>
      <c r="J48" s="122"/>
      <c r="K48" s="122"/>
      <c r="L48" s="122"/>
      <c r="M48" s="122"/>
      <c r="N48" s="122"/>
    </row>
    <row r="49" spans="1:14" s="96" customFormat="1" ht="7.5" customHeight="1" thickBot="1" x14ac:dyDescent="0.35">
      <c r="A49" s="246"/>
      <c r="B49" s="98"/>
      <c r="C49" s="98"/>
      <c r="D49" s="892" t="s">
        <v>163</v>
      </c>
      <c r="E49" s="892" t="s">
        <v>164</v>
      </c>
    </row>
    <row r="50" spans="1:14" ht="84.75" customHeight="1" x14ac:dyDescent="0.25">
      <c r="A50"/>
      <c r="B50" s="1197"/>
      <c r="C50" s="1197"/>
      <c r="D50" s="585" t="s">
        <v>18</v>
      </c>
      <c r="E50" s="585" t="s">
        <v>271</v>
      </c>
      <c r="H50" s="122"/>
      <c r="I50" s="122"/>
      <c r="J50" s="122"/>
      <c r="K50" s="122"/>
      <c r="L50" s="122"/>
      <c r="M50" s="122"/>
      <c r="N50" s="122"/>
    </row>
    <row r="51" spans="1:14" ht="16.2" thickBot="1" x14ac:dyDescent="0.35">
      <c r="A51" s="21"/>
      <c r="B51" s="1198"/>
      <c r="C51" s="1198"/>
      <c r="D51" s="587" t="s">
        <v>179</v>
      </c>
      <c r="E51" s="587" t="s">
        <v>175</v>
      </c>
      <c r="F51" s="122"/>
      <c r="G51" s="122"/>
      <c r="H51" s="21"/>
      <c r="I51" s="122"/>
      <c r="J51" s="122"/>
      <c r="K51" s="122"/>
      <c r="L51" s="122"/>
      <c r="M51" s="122"/>
      <c r="N51" s="122"/>
    </row>
    <row r="52" spans="1:14" ht="15.6" x14ac:dyDescent="0.3">
      <c r="A52" s="658" t="s">
        <v>194</v>
      </c>
      <c r="B52" s="1025" t="s">
        <v>180</v>
      </c>
      <c r="C52" s="1027">
        <v>2020</v>
      </c>
      <c r="D52" s="496"/>
      <c r="E52" s="496"/>
      <c r="F52" s="122"/>
      <c r="G52" s="122"/>
      <c r="H52" s="21"/>
      <c r="I52" s="122"/>
      <c r="J52" s="122"/>
      <c r="K52" s="122"/>
      <c r="L52" s="122"/>
      <c r="M52" s="122"/>
      <c r="N52" s="122"/>
    </row>
    <row r="53" spans="1:14" ht="15.6" x14ac:dyDescent="0.3">
      <c r="A53" s="658" t="s">
        <v>195</v>
      </c>
      <c r="B53" s="1026" t="s">
        <v>180</v>
      </c>
      <c r="C53" s="1027">
        <v>2021</v>
      </c>
      <c r="D53" s="588"/>
      <c r="E53" s="588"/>
      <c r="F53" s="122"/>
      <c r="G53" s="122"/>
      <c r="H53" s="21"/>
      <c r="I53" s="122"/>
      <c r="J53" s="122"/>
      <c r="K53" s="122"/>
      <c r="L53" s="122"/>
      <c r="M53" s="122"/>
      <c r="N53" s="122"/>
    </row>
    <row r="54" spans="1:14" ht="15.6" x14ac:dyDescent="0.3">
      <c r="A54" s="658" t="s">
        <v>196</v>
      </c>
      <c r="B54" s="1026" t="s">
        <v>180</v>
      </c>
      <c r="C54" s="1027">
        <v>2022</v>
      </c>
      <c r="D54" s="588"/>
      <c r="E54" s="586"/>
      <c r="F54" s="122"/>
      <c r="G54" s="122"/>
      <c r="H54" s="21"/>
      <c r="I54" s="122"/>
      <c r="J54" s="122"/>
      <c r="K54" s="122"/>
      <c r="L54" s="122"/>
      <c r="M54" s="122"/>
      <c r="N54" s="122"/>
    </row>
    <row r="55" spans="1:14" ht="15.6" x14ac:dyDescent="0.3">
      <c r="A55" s="658" t="s">
        <v>197</v>
      </c>
      <c r="B55" s="1026" t="s">
        <v>180</v>
      </c>
      <c r="C55" s="1027">
        <v>2023</v>
      </c>
      <c r="D55" s="588"/>
      <c r="E55" s="588"/>
      <c r="F55" s="122"/>
      <c r="G55" s="122"/>
      <c r="H55" s="21"/>
      <c r="I55" s="122"/>
      <c r="J55" s="122"/>
      <c r="K55" s="122"/>
      <c r="L55" s="122"/>
      <c r="M55" s="122"/>
      <c r="N55" s="122"/>
    </row>
    <row r="56" spans="1:14" ht="14.4" x14ac:dyDescent="0.3">
      <c r="A56" s="1128" t="s">
        <v>200</v>
      </c>
      <c r="B56" s="1026" t="s">
        <v>180</v>
      </c>
      <c r="C56" s="1027">
        <v>2024</v>
      </c>
      <c r="D56" s="588"/>
      <c r="E56" s="588"/>
      <c r="F56" s="122"/>
      <c r="G56" s="122"/>
      <c r="H56" s="122"/>
      <c r="I56" s="122"/>
      <c r="J56" s="122"/>
      <c r="K56" s="122"/>
      <c r="L56" s="122"/>
      <c r="M56" s="122"/>
      <c r="N56" s="122"/>
    </row>
    <row r="57" spans="1:14" x14ac:dyDescent="0.25">
      <c r="A57" s="122"/>
      <c r="B57" s="122"/>
      <c r="C57" s="122"/>
      <c r="D57" s="122"/>
      <c r="E57" s="122"/>
      <c r="F57" s="122"/>
      <c r="G57" s="122"/>
      <c r="H57" s="122"/>
      <c r="I57" s="122"/>
      <c r="J57" s="122"/>
      <c r="K57" s="122"/>
      <c r="L57" s="122"/>
      <c r="M57" s="122"/>
      <c r="N57" s="122"/>
    </row>
  </sheetData>
  <sheetProtection algorithmName="SHA-512" hashValue="LnebK9UMUYOnUAc4byOpX8wMWhcDYHF2GrvlInUqenyGKcfoxjIpsqCQLv6TQsrhE8PDt3otcGTqtFRS1bg6yg==" saltValue="Ie4Eudpyys3+oC1H2vHBIQ==" spinCount="100000" sheet="1" objects="1" scenarios="1"/>
  <protectedRanges>
    <protectedRange sqref="B29:C36 E29:F36" name="Range1"/>
  </protectedRanges>
  <mergeCells count="27">
    <mergeCell ref="B50:B51"/>
    <mergeCell ref="C50:C51"/>
    <mergeCell ref="A48:I48"/>
    <mergeCell ref="B9:H9"/>
    <mergeCell ref="B10:H10"/>
    <mergeCell ref="B27:C27"/>
    <mergeCell ref="B29:C29"/>
    <mergeCell ref="B30:C30"/>
    <mergeCell ref="B31:C31"/>
    <mergeCell ref="B33:C33"/>
    <mergeCell ref="B34:C34"/>
    <mergeCell ref="B35:C35"/>
    <mergeCell ref="B36:C36"/>
    <mergeCell ref="B42:D42"/>
    <mergeCell ref="C43:I44"/>
    <mergeCell ref="B32:C32"/>
    <mergeCell ref="A24:I24"/>
    <mergeCell ref="B26:C26"/>
    <mergeCell ref="B2:H2"/>
    <mergeCell ref="B1:H1"/>
    <mergeCell ref="B7:H7"/>
    <mergeCell ref="B15:E15"/>
    <mergeCell ref="B8:G8"/>
    <mergeCell ref="B12:H13"/>
    <mergeCell ref="B5:H5"/>
    <mergeCell ref="E3:H3"/>
    <mergeCell ref="B3:D3"/>
  </mergeCells>
  <phoneticPr fontId="127" type="noConversion"/>
  <printOptions horizontalCentered="1" verticalCentered="1"/>
  <pageMargins left="0.20182195975503101" right="0.20182195975503101" top="0.75" bottom="0.5" header="0" footer="0.3"/>
  <pageSetup scale="2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9C3B-B5AF-4B97-9588-9FF434688E11}">
  <sheetPr>
    <tabColor rgb="FFFFFF99"/>
    <pageSetUpPr fitToPage="1"/>
  </sheetPr>
  <dimension ref="A1:L55"/>
  <sheetViews>
    <sheetView view="pageLayout" topLeftCell="A17" zoomScale="90" zoomScaleNormal="90" zoomScalePageLayoutView="90" workbookViewId="0">
      <selection activeCell="A19" sqref="A19:G19"/>
    </sheetView>
  </sheetViews>
  <sheetFormatPr defaultColWidth="8.88671875" defaultRowHeight="13.2" x14ac:dyDescent="0.25"/>
  <cols>
    <col min="1" max="1" width="3.109375" style="121" customWidth="1"/>
    <col min="2" max="2" width="9.44140625" style="121" customWidth="1"/>
    <col min="3" max="3" width="10.6640625" style="121" customWidth="1"/>
    <col min="4" max="4" width="22.6640625" style="121" customWidth="1"/>
    <col min="5" max="6" width="20.88671875" style="121" customWidth="1"/>
    <col min="7" max="7" width="20.44140625" style="121" customWidth="1"/>
    <col min="8" max="9" width="20.33203125" style="121" customWidth="1"/>
    <col min="10" max="10" width="3.44140625" style="121" customWidth="1"/>
    <col min="11" max="11" width="9.88671875" style="121" hidden="1" customWidth="1"/>
    <col min="12" max="12" width="9.109375" style="121" hidden="1" customWidth="1"/>
    <col min="13" max="13" width="17.6640625" style="121" customWidth="1"/>
    <col min="14" max="16384" width="8.88671875" style="121"/>
  </cols>
  <sheetData>
    <row r="1" spans="1:10" ht="17.399999999999999" x14ac:dyDescent="0.3">
      <c r="A1" s="1090"/>
      <c r="B1" s="1211" t="str">
        <f>'2. Prelim'!B1:F1</f>
        <v>RPS/APS/CES/CPS 2019 Annual Compliance Workbook</v>
      </c>
      <c r="C1" s="1211"/>
      <c r="D1" s="1211"/>
      <c r="E1" s="1211"/>
      <c r="F1" s="1211"/>
      <c r="G1" s="1211"/>
      <c r="H1" s="1211"/>
      <c r="I1" s="1211"/>
      <c r="J1" s="1090"/>
    </row>
    <row r="2" spans="1:10" ht="3" customHeight="1" x14ac:dyDescent="0.3">
      <c r="A2" s="233"/>
      <c r="B2" s="96"/>
      <c r="C2" s="96"/>
      <c r="D2" s="96"/>
      <c r="E2" s="232"/>
      <c r="F2" s="96"/>
      <c r="G2" s="96"/>
      <c r="H2" s="96"/>
      <c r="I2" s="96"/>
      <c r="J2" s="122"/>
    </row>
    <row r="3" spans="1:10" s="712" customFormat="1" ht="30.75" customHeight="1" x14ac:dyDescent="0.25">
      <c r="A3" s="1212" t="s">
        <v>397</v>
      </c>
      <c r="B3" s="1213"/>
      <c r="C3" s="1213"/>
      <c r="D3" s="1214"/>
      <c r="E3" s="1215" t="s">
        <v>598</v>
      </c>
      <c r="F3" s="1216"/>
      <c r="G3" s="1216"/>
      <c r="H3" s="1216"/>
      <c r="I3" s="1217"/>
      <c r="J3" s="121"/>
    </row>
    <row r="4" spans="1:10" s="710" customFormat="1" ht="6" customHeight="1" x14ac:dyDescent="0.25">
      <c r="B4" s="1031"/>
      <c r="C4" s="1031"/>
      <c r="D4" s="1031"/>
      <c r="E4" s="1031"/>
      <c r="F4" s="1031"/>
      <c r="G4" s="1031"/>
      <c r="H4" s="1031"/>
      <c r="I4" s="1031"/>
    </row>
    <row r="5" spans="1:10" ht="21.75" customHeight="1" x14ac:dyDescent="0.25">
      <c r="A5" s="1218">
        <f>'1. FilerInfo'!C17</f>
        <v>0</v>
      </c>
      <c r="B5" s="1218"/>
      <c r="C5" s="1218"/>
      <c r="D5" s="1218"/>
      <c r="E5" s="1218"/>
      <c r="F5" s="1218"/>
      <c r="G5" s="1218"/>
      <c r="H5" s="1218"/>
      <c r="I5" s="1218"/>
    </row>
    <row r="6" spans="1:10" s="48" customFormat="1" ht="6.75" customHeight="1" x14ac:dyDescent="0.3">
      <c r="A6" s="773"/>
      <c r="B6" s="1187"/>
      <c r="C6" s="1187"/>
      <c r="D6" s="1187"/>
      <c r="E6" s="1187"/>
      <c r="F6" s="1187"/>
      <c r="G6" s="1030"/>
      <c r="H6" s="1030"/>
      <c r="I6" s="96"/>
      <c r="J6" s="96"/>
    </row>
    <row r="7" spans="1:10" s="48" customFormat="1" ht="19.5" customHeight="1" x14ac:dyDescent="0.3">
      <c r="A7" s="1184" t="s">
        <v>623</v>
      </c>
      <c r="B7" s="1184"/>
      <c r="C7" s="1184"/>
      <c r="D7" s="1184"/>
      <c r="E7" s="1184"/>
      <c r="F7" s="1184"/>
      <c r="G7" s="1184"/>
      <c r="H7" s="1184"/>
      <c r="I7" s="1184"/>
      <c r="J7" s="96"/>
    </row>
    <row r="8" spans="1:10" s="48" customFormat="1" ht="4.5" customHeight="1" x14ac:dyDescent="0.3">
      <c r="A8" s="96"/>
      <c r="B8" s="1187"/>
      <c r="C8" s="1187"/>
      <c r="D8" s="1187"/>
      <c r="E8" s="1187"/>
      <c r="F8" s="1187"/>
      <c r="G8" s="1187"/>
      <c r="H8" s="1187"/>
      <c r="I8" s="1187"/>
      <c r="J8" s="96"/>
    </row>
    <row r="9" spans="1:10" s="48" customFormat="1" ht="11.25" customHeight="1" x14ac:dyDescent="0.3">
      <c r="A9" s="95"/>
      <c r="B9" s="1202" t="s">
        <v>89</v>
      </c>
      <c r="C9" s="1202"/>
      <c r="D9" s="1202"/>
      <c r="E9" s="1202"/>
      <c r="F9" s="1202"/>
      <c r="G9" s="1202"/>
      <c r="H9" s="1202"/>
      <c r="I9" s="1202"/>
      <c r="J9" s="96"/>
    </row>
    <row r="10" spans="1:10" s="126" customFormat="1" ht="16.5" customHeight="1" x14ac:dyDescent="0.3">
      <c r="A10" s="237"/>
      <c r="B10" s="1203" t="s">
        <v>14</v>
      </c>
      <c r="C10" s="1203"/>
      <c r="D10" s="1203"/>
      <c r="E10" s="1203"/>
      <c r="F10" s="1203"/>
      <c r="G10" s="1203"/>
      <c r="H10" s="1203"/>
      <c r="I10" s="1203"/>
      <c r="J10" s="237"/>
    </row>
    <row r="11" spans="1:10" s="48" customFormat="1" ht="3.75" customHeight="1" x14ac:dyDescent="0.3">
      <c r="A11" s="96"/>
      <c r="B11" s="238"/>
      <c r="C11" s="238"/>
      <c r="D11" s="238"/>
      <c r="E11" s="238"/>
      <c r="F11" s="238"/>
      <c r="G11" s="238"/>
      <c r="H11" s="238"/>
      <c r="I11" s="238"/>
      <c r="J11" s="96"/>
    </row>
    <row r="12" spans="1:10" s="48" customFormat="1" ht="36" customHeight="1" x14ac:dyDescent="0.3">
      <c r="A12" s="1219" t="s">
        <v>605</v>
      </c>
      <c r="B12" s="1220"/>
      <c r="C12" s="1220"/>
      <c r="D12" s="1220"/>
      <c r="E12" s="1220"/>
      <c r="F12" s="1220"/>
      <c r="G12" s="1220"/>
      <c r="H12" s="1220"/>
      <c r="I12" s="1221"/>
    </row>
    <row r="13" spans="1:10" s="48" customFormat="1" ht="18" customHeight="1" thickBot="1" x14ac:dyDescent="0.35">
      <c r="A13" s="96"/>
      <c r="B13" s="241"/>
      <c r="C13" s="241"/>
      <c r="D13" s="241"/>
      <c r="E13" s="241"/>
      <c r="F13" s="241"/>
      <c r="G13" s="241"/>
      <c r="H13" s="241"/>
      <c r="I13" s="241"/>
      <c r="J13" s="96"/>
    </row>
    <row r="14" spans="1:10" s="48" customFormat="1" ht="16.2" thickBot="1" x14ac:dyDescent="0.35">
      <c r="A14" s="1089" t="s">
        <v>29</v>
      </c>
      <c r="B14" s="1088"/>
      <c r="C14" s="1088"/>
      <c r="D14" s="1087"/>
      <c r="F14" s="96"/>
      <c r="G14" s="96" t="s">
        <v>611</v>
      </c>
      <c r="H14" s="96"/>
      <c r="I14" s="96"/>
      <c r="J14" s="96"/>
    </row>
    <row r="15" spans="1:10" s="48" customFormat="1" ht="16.2" thickBot="1" x14ac:dyDescent="0.35">
      <c r="A15" s="1086" t="s">
        <v>610</v>
      </c>
      <c r="B15" s="1085"/>
      <c r="C15" s="1084"/>
      <c r="D15" s="1084"/>
      <c r="E15" s="1083"/>
      <c r="F15" s="96"/>
      <c r="G15" s="96"/>
      <c r="H15" s="96"/>
      <c r="I15" s="96"/>
      <c r="J15" s="96"/>
    </row>
    <row r="16" spans="1:10" s="48" customFormat="1" ht="3.75" customHeight="1" x14ac:dyDescent="0.3">
      <c r="A16" s="121"/>
      <c r="B16" s="121"/>
      <c r="C16" s="121"/>
      <c r="D16" s="121"/>
      <c r="E16" s="121"/>
      <c r="F16" s="121"/>
      <c r="G16" s="121"/>
      <c r="H16" s="121"/>
      <c r="I16" s="121"/>
      <c r="J16" s="96"/>
    </row>
    <row r="17" spans="1:11" s="48" customFormat="1" ht="6" customHeight="1" x14ac:dyDescent="0.3">
      <c r="A17" s="121"/>
      <c r="B17" s="121"/>
      <c r="C17" s="121"/>
      <c r="D17" s="121"/>
      <c r="E17" s="121"/>
      <c r="F17" s="121"/>
      <c r="G17" s="121"/>
      <c r="H17" s="121"/>
      <c r="I17" s="121"/>
      <c r="J17" s="121"/>
    </row>
    <row r="18" spans="1:11" ht="6" customHeight="1" x14ac:dyDescent="0.25">
      <c r="A18" s="122"/>
      <c r="B18" s="122"/>
      <c r="C18" s="122"/>
      <c r="D18" s="122"/>
      <c r="E18" s="122"/>
      <c r="F18" s="122"/>
      <c r="G18" s="122"/>
      <c r="H18" s="122"/>
      <c r="I18" s="122"/>
      <c r="J18" s="122"/>
    </row>
    <row r="19" spans="1:11" s="48" customFormat="1" ht="15.6" x14ac:dyDescent="0.3">
      <c r="A19" s="1222" t="s">
        <v>622</v>
      </c>
      <c r="B19" s="1223"/>
      <c r="C19" s="1223"/>
      <c r="D19" s="1223"/>
      <c r="E19" s="1223"/>
      <c r="F19" s="1223"/>
      <c r="G19" s="1224"/>
      <c r="H19" s="121"/>
      <c r="I19" s="121"/>
    </row>
    <row r="20" spans="1:11" s="96" customFormat="1" ht="6" customHeight="1" thickBot="1" x14ac:dyDescent="0.35">
      <c r="A20" s="246"/>
      <c r="B20" s="98"/>
      <c r="C20" s="98"/>
    </row>
    <row r="21" spans="1:11" s="125" customFormat="1" ht="10.199999999999999" x14ac:dyDescent="0.2">
      <c r="A21" s="250" t="s">
        <v>163</v>
      </c>
      <c r="B21" s="1181" t="s">
        <v>164</v>
      </c>
      <c r="C21" s="1181"/>
      <c r="D21" s="251" t="s">
        <v>166</v>
      </c>
      <c r="E21" s="252" t="s">
        <v>167</v>
      </c>
      <c r="F21" s="252" t="s">
        <v>181</v>
      </c>
      <c r="G21" s="252" t="s">
        <v>168</v>
      </c>
      <c r="H21" s="253" t="s">
        <v>169</v>
      </c>
      <c r="I21" s="253" t="s">
        <v>170</v>
      </c>
      <c r="J21" s="254"/>
    </row>
    <row r="22" spans="1:11" ht="82.8" x14ac:dyDescent="0.3">
      <c r="A22" s="1082"/>
      <c r="B22" s="1227" t="s">
        <v>160</v>
      </c>
      <c r="C22" s="1228"/>
      <c r="D22" s="1081" t="s">
        <v>523</v>
      </c>
      <c r="E22" s="256" t="s">
        <v>525</v>
      </c>
      <c r="F22" s="256" t="s">
        <v>525</v>
      </c>
      <c r="G22" s="256" t="s">
        <v>526</v>
      </c>
      <c r="H22" s="256" t="s">
        <v>526</v>
      </c>
      <c r="I22" s="256" t="s">
        <v>527</v>
      </c>
      <c r="J22" s="122"/>
      <c r="K22" s="121" t="s">
        <v>206</v>
      </c>
    </row>
    <row r="23" spans="1:11" s="123" customFormat="1" ht="15" thickBot="1" x14ac:dyDescent="0.25">
      <c r="A23" s="1080"/>
      <c r="B23" s="1079"/>
      <c r="C23" s="1078"/>
      <c r="D23" s="1077" t="s">
        <v>175</v>
      </c>
      <c r="E23" s="247" t="s">
        <v>179</v>
      </c>
      <c r="F23" s="1076" t="s">
        <v>175</v>
      </c>
      <c r="G23" s="247" t="s">
        <v>179</v>
      </c>
      <c r="H23" s="1076" t="s">
        <v>175</v>
      </c>
      <c r="I23" s="1076" t="s">
        <v>175</v>
      </c>
      <c r="J23" s="1029"/>
    </row>
    <row r="24" spans="1:11" s="124" customFormat="1" x14ac:dyDescent="0.25">
      <c r="A24" s="261">
        <v>1</v>
      </c>
      <c r="B24" s="1229">
        <f>'2. Prelim'!B24</f>
        <v>0</v>
      </c>
      <c r="C24" s="1229"/>
      <c r="D24" s="1011">
        <f>'2. Prelim'!C24</f>
        <v>0</v>
      </c>
      <c r="E24" s="631"/>
      <c r="F24" s="497"/>
      <c r="G24" s="631"/>
      <c r="H24" s="497"/>
      <c r="I24" s="1012">
        <f t="shared" ref="I24:I32" si="0">D24-F24-H24</f>
        <v>0</v>
      </c>
      <c r="J24" s="262"/>
    </row>
    <row r="25" spans="1:11" s="124" customFormat="1" x14ac:dyDescent="0.25">
      <c r="A25" s="263">
        <v>2</v>
      </c>
      <c r="B25" s="1229">
        <f>'2. Prelim'!B25</f>
        <v>0</v>
      </c>
      <c r="C25" s="1229"/>
      <c r="D25" s="1011">
        <f>'2. Prelim'!C25</f>
        <v>0</v>
      </c>
      <c r="E25" s="494"/>
      <c r="F25" s="498"/>
      <c r="G25" s="494"/>
      <c r="H25" s="498"/>
      <c r="I25" s="1012">
        <f t="shared" si="0"/>
        <v>0</v>
      </c>
      <c r="J25" s="262"/>
    </row>
    <row r="26" spans="1:11" s="124" customFormat="1" x14ac:dyDescent="0.25">
      <c r="A26" s="263">
        <v>3</v>
      </c>
      <c r="B26" s="1229">
        <f>'2. Prelim'!B26</f>
        <v>0</v>
      </c>
      <c r="C26" s="1229"/>
      <c r="D26" s="1011">
        <f>'2. Prelim'!C26</f>
        <v>0</v>
      </c>
      <c r="E26" s="494"/>
      <c r="F26" s="498"/>
      <c r="G26" s="494"/>
      <c r="H26" s="498"/>
      <c r="I26" s="1012">
        <f t="shared" si="0"/>
        <v>0</v>
      </c>
      <c r="J26" s="262"/>
    </row>
    <row r="27" spans="1:11" s="124" customFormat="1" x14ac:dyDescent="0.25">
      <c r="A27" s="263">
        <v>4</v>
      </c>
      <c r="B27" s="1229">
        <f>'2. Prelim'!B27</f>
        <v>0</v>
      </c>
      <c r="C27" s="1229"/>
      <c r="D27" s="1011">
        <f>'2. Prelim'!C27</f>
        <v>0</v>
      </c>
      <c r="E27" s="494"/>
      <c r="F27" s="498"/>
      <c r="G27" s="494"/>
      <c r="H27" s="498"/>
      <c r="I27" s="1012">
        <f t="shared" si="0"/>
        <v>0</v>
      </c>
      <c r="J27" s="262"/>
    </row>
    <row r="28" spans="1:11" s="124" customFormat="1" x14ac:dyDescent="0.25">
      <c r="A28" s="263">
        <v>5</v>
      </c>
      <c r="B28" s="1229">
        <f>'2. Prelim'!B28</f>
        <v>0</v>
      </c>
      <c r="C28" s="1229"/>
      <c r="D28" s="1011">
        <f>'2. Prelim'!C28</f>
        <v>0</v>
      </c>
      <c r="E28" s="494"/>
      <c r="F28" s="498"/>
      <c r="G28" s="494"/>
      <c r="H28" s="498"/>
      <c r="I28" s="1012">
        <f t="shared" si="0"/>
        <v>0</v>
      </c>
      <c r="J28" s="262"/>
    </row>
    <row r="29" spans="1:11" s="124" customFormat="1" x14ac:dyDescent="0.25">
      <c r="A29" s="263">
        <v>6</v>
      </c>
      <c r="B29" s="1229">
        <f>'2. Prelim'!B29</f>
        <v>0</v>
      </c>
      <c r="C29" s="1229"/>
      <c r="D29" s="1011">
        <f>'2. Prelim'!C29</f>
        <v>0</v>
      </c>
      <c r="E29" s="494"/>
      <c r="F29" s="498"/>
      <c r="G29" s="494"/>
      <c r="H29" s="498"/>
      <c r="I29" s="1012">
        <f t="shared" si="0"/>
        <v>0</v>
      </c>
      <c r="J29" s="262"/>
    </row>
    <row r="30" spans="1:11" s="124" customFormat="1" x14ac:dyDescent="0.25">
      <c r="A30" s="641">
        <v>7</v>
      </c>
      <c r="B30" s="1229">
        <f>'2. Prelim'!B30</f>
        <v>0</v>
      </c>
      <c r="C30" s="1229"/>
      <c r="D30" s="1011">
        <f>'2. Prelim'!C30</f>
        <v>0</v>
      </c>
      <c r="E30" s="494"/>
      <c r="F30" s="498"/>
      <c r="G30" s="494"/>
      <c r="H30" s="498"/>
      <c r="I30" s="1012">
        <f t="shared" si="0"/>
        <v>0</v>
      </c>
      <c r="J30" s="262"/>
    </row>
    <row r="31" spans="1:11" s="124" customFormat="1" ht="13.8" thickBot="1" x14ac:dyDescent="0.3">
      <c r="A31" s="1075">
        <v>8</v>
      </c>
      <c r="B31" s="1230">
        <f>'2. Prelim'!B31</f>
        <v>0</v>
      </c>
      <c r="C31" s="1229"/>
      <c r="D31" s="1011">
        <f>'2. Prelim'!C31</f>
        <v>0</v>
      </c>
      <c r="E31" s="495"/>
      <c r="F31" s="499"/>
      <c r="G31" s="495"/>
      <c r="H31" s="499"/>
      <c r="I31" s="1012">
        <f t="shared" si="0"/>
        <v>0</v>
      </c>
      <c r="J31" s="262"/>
    </row>
    <row r="32" spans="1:11" s="124" customFormat="1" ht="13.8" thickBot="1" x14ac:dyDescent="0.3">
      <c r="A32" s="1074" t="s">
        <v>245</v>
      </c>
      <c r="C32" s="684" t="s">
        <v>204</v>
      </c>
      <c r="D32" s="1020">
        <f>'2. Prelim'!C32</f>
        <v>0</v>
      </c>
      <c r="E32" s="1018">
        <f>ROUND(SUM(E20:E31),0)</f>
        <v>0</v>
      </c>
      <c r="F32" s="1013">
        <f>ROUND(SUM(F24:F31),0)</f>
        <v>0</v>
      </c>
      <c r="G32" s="1018">
        <f>ROUND(SUM(G20:G31),0)</f>
        <v>0</v>
      </c>
      <c r="H32" s="1013">
        <f>ROUND(SUM(H24:H31),0)</f>
        <v>0</v>
      </c>
      <c r="I32" s="1012">
        <f t="shared" si="0"/>
        <v>0</v>
      </c>
      <c r="J32" s="262"/>
    </row>
    <row r="33" spans="1:10" ht="7.5" customHeight="1" thickBot="1" x14ac:dyDescent="0.3">
      <c r="A33" s="122"/>
      <c r="B33" s="122"/>
      <c r="C33" s="122"/>
      <c r="D33" s="122"/>
      <c r="E33" s="122"/>
      <c r="F33" s="122"/>
      <c r="G33" s="122"/>
      <c r="H33" s="122"/>
      <c r="I33" s="122"/>
      <c r="J33" s="122"/>
    </row>
    <row r="34" spans="1:10" ht="13.35" customHeight="1" thickBot="1" x14ac:dyDescent="0.3">
      <c r="A34" s="122"/>
      <c r="B34" s="1023"/>
      <c r="C34" s="1073" t="s">
        <v>73</v>
      </c>
      <c r="D34" s="1072"/>
      <c r="E34" s="1072"/>
      <c r="F34" s="1072"/>
      <c r="G34" s="1072"/>
      <c r="H34" s="1072"/>
      <c r="I34" s="1072"/>
      <c r="J34" s="1072"/>
    </row>
    <row r="35" spans="1:10" ht="14.25" customHeight="1" x14ac:dyDescent="0.25">
      <c r="A35" s="122"/>
      <c r="C35" s="1071" t="s">
        <v>83</v>
      </c>
      <c r="D35" s="1070"/>
      <c r="E35" s="1070"/>
      <c r="F35" s="1070"/>
      <c r="G35" s="1070"/>
      <c r="H35" s="1070"/>
      <c r="I35" s="1070"/>
      <c r="J35" s="1070"/>
    </row>
    <row r="36" spans="1:10" s="122" customFormat="1" ht="5.25" customHeight="1" thickBot="1" x14ac:dyDescent="0.3">
      <c r="C36" s="267"/>
      <c r="D36" s="267"/>
      <c r="E36" s="267"/>
      <c r="F36" s="267"/>
      <c r="G36" s="267"/>
      <c r="H36" s="267"/>
      <c r="I36" s="267"/>
      <c r="J36" s="267"/>
    </row>
    <row r="37" spans="1:10" ht="13.8" thickBot="1" x14ac:dyDescent="0.3">
      <c r="A37" s="264"/>
      <c r="B37" s="1024"/>
      <c r="C37" s="121" t="s">
        <v>147</v>
      </c>
      <c r="E37" s="122"/>
      <c r="F37" s="122"/>
      <c r="G37" s="122"/>
      <c r="H37" s="122"/>
      <c r="I37" s="122"/>
      <c r="J37" s="122"/>
    </row>
    <row r="38" spans="1:10" x14ac:dyDescent="0.25">
      <c r="A38" s="264"/>
      <c r="B38" s="122"/>
      <c r="C38" s="122" t="s">
        <v>74</v>
      </c>
      <c r="D38" s="122"/>
      <c r="E38" s="122"/>
      <c r="F38" s="122"/>
      <c r="G38" s="122"/>
      <c r="H38" s="122"/>
      <c r="I38" s="122"/>
      <c r="J38" s="122"/>
    </row>
    <row r="39" spans="1:10" s="123" customFormat="1" ht="5.25" customHeight="1" x14ac:dyDescent="0.2">
      <c r="A39" s="1029"/>
      <c r="B39" s="1208"/>
      <c r="C39" s="1209"/>
      <c r="D39" s="1209"/>
      <c r="E39" s="1029"/>
      <c r="F39" s="1029"/>
      <c r="G39" s="1029"/>
      <c r="H39" s="1029"/>
      <c r="I39" s="1029"/>
      <c r="J39" s="1029"/>
    </row>
    <row r="40" spans="1:10" ht="6" customHeight="1" thickBot="1" x14ac:dyDescent="0.3">
      <c r="A40" s="752"/>
      <c r="B40" s="1069"/>
      <c r="C40" s="752"/>
      <c r="D40" s="752"/>
      <c r="E40" s="752"/>
      <c r="F40" s="752"/>
      <c r="G40" s="752"/>
      <c r="H40" s="752"/>
      <c r="I40" s="752"/>
    </row>
    <row r="41" spans="1:10" ht="9" customHeight="1" thickTop="1" thickBot="1" x14ac:dyDescent="0.3">
      <c r="A41" s="122"/>
      <c r="C41" s="122"/>
      <c r="D41" s="122"/>
      <c r="E41" s="122"/>
      <c r="F41" s="122"/>
      <c r="G41" s="122"/>
      <c r="H41" s="122"/>
      <c r="I41" s="122"/>
      <c r="J41" s="122"/>
    </row>
    <row r="42" spans="1:10" s="48" customFormat="1" ht="16.2" thickBot="1" x14ac:dyDescent="0.35">
      <c r="A42" s="1231" t="s">
        <v>624</v>
      </c>
      <c r="B42" s="1232"/>
      <c r="C42" s="1232"/>
      <c r="D42" s="1232"/>
      <c r="E42" s="1232"/>
      <c r="F42" s="1232"/>
      <c r="G42" s="1232"/>
      <c r="H42" s="1232"/>
      <c r="I42" s="1233"/>
    </row>
    <row r="43" spans="1:10" s="96" customFormat="1" ht="4.5" customHeight="1" x14ac:dyDescent="0.3">
      <c r="B43" s="1068"/>
      <c r="C43" s="1068"/>
      <c r="I43" s="1067"/>
    </row>
    <row r="44" spans="1:10" ht="3.75" customHeight="1" thickBot="1" x14ac:dyDescent="0.3"/>
    <row r="45" spans="1:10" s="1059" customFormat="1" ht="11.25" customHeight="1" thickBot="1" x14ac:dyDescent="0.3">
      <c r="B45" s="1066" t="s">
        <v>164</v>
      </c>
      <c r="C45" s="1065" t="s">
        <v>165</v>
      </c>
      <c r="D45" s="1064" t="s">
        <v>166</v>
      </c>
      <c r="E45" s="1063" t="s">
        <v>167</v>
      </c>
      <c r="F45" s="1062" t="s">
        <v>181</v>
      </c>
      <c r="G45" s="1061" t="s">
        <v>168</v>
      </c>
      <c r="H45" s="1060" t="s">
        <v>169</v>
      </c>
    </row>
    <row r="46" spans="1:10" s="1052" customFormat="1" ht="82.8" x14ac:dyDescent="0.3">
      <c r="B46" s="1225" t="s">
        <v>178</v>
      </c>
      <c r="C46" s="1225" t="s">
        <v>15</v>
      </c>
      <c r="D46" s="1058" t="s">
        <v>21</v>
      </c>
      <c r="E46" s="1057" t="s">
        <v>22</v>
      </c>
      <c r="F46" s="1058" t="s">
        <v>23</v>
      </c>
      <c r="G46" s="1057" t="s">
        <v>19</v>
      </c>
      <c r="H46" s="1056" t="s">
        <v>270</v>
      </c>
      <c r="I46" s="249"/>
      <c r="J46" s="249"/>
    </row>
    <row r="47" spans="1:10" s="1052" customFormat="1" ht="14.4" thickBot="1" x14ac:dyDescent="0.35">
      <c r="B47" s="1226"/>
      <c r="C47" s="1226"/>
      <c r="D47" s="1055" t="s">
        <v>179</v>
      </c>
      <c r="E47" s="1054" t="s">
        <v>175</v>
      </c>
      <c r="F47" s="1055" t="s">
        <v>179</v>
      </c>
      <c r="G47" s="1054" t="s">
        <v>175</v>
      </c>
      <c r="H47" s="1053" t="s">
        <v>175</v>
      </c>
      <c r="I47" s="249"/>
      <c r="J47" s="249"/>
    </row>
    <row r="48" spans="1:10" s="54" customFormat="1" ht="14.4" x14ac:dyDescent="0.3">
      <c r="A48" s="1041" t="s">
        <v>194</v>
      </c>
      <c r="B48" s="1051" t="s">
        <v>180</v>
      </c>
      <c r="C48" s="1050">
        <v>2020</v>
      </c>
      <c r="D48" s="1049"/>
      <c r="E48" s="1048"/>
      <c r="F48" s="1049"/>
      <c r="G48" s="1048"/>
      <c r="H48" s="1047"/>
      <c r="I48" s="232"/>
      <c r="J48" s="232"/>
    </row>
    <row r="49" spans="1:10" s="54" customFormat="1" ht="14.4" x14ac:dyDescent="0.3">
      <c r="A49" s="1041" t="s">
        <v>195</v>
      </c>
      <c r="B49" s="1046" t="s">
        <v>180</v>
      </c>
      <c r="C49" s="1045">
        <v>2021</v>
      </c>
      <c r="D49" s="1044"/>
      <c r="E49" s="1043"/>
      <c r="F49" s="1044"/>
      <c r="G49" s="1043"/>
      <c r="H49" s="1042"/>
      <c r="I49" s="232"/>
      <c r="J49" s="232"/>
    </row>
    <row r="50" spans="1:10" s="54" customFormat="1" ht="14.4" x14ac:dyDescent="0.3">
      <c r="A50" s="1041" t="s">
        <v>196</v>
      </c>
      <c r="B50" s="1046" t="s">
        <v>180</v>
      </c>
      <c r="C50" s="1045">
        <v>2022</v>
      </c>
      <c r="D50" s="1044"/>
      <c r="E50" s="1043"/>
      <c r="F50" s="1044"/>
      <c r="G50" s="1043"/>
      <c r="H50" s="1042"/>
      <c r="I50" s="232"/>
      <c r="J50" s="232"/>
    </row>
    <row r="51" spans="1:10" s="54" customFormat="1" ht="14.4" x14ac:dyDescent="0.3">
      <c r="A51" s="1041" t="s">
        <v>197</v>
      </c>
      <c r="B51" s="1046" t="s">
        <v>180</v>
      </c>
      <c r="C51" s="1045">
        <v>2023</v>
      </c>
      <c r="D51" s="1044"/>
      <c r="E51" s="1043"/>
      <c r="F51" s="1044"/>
      <c r="G51" s="1043"/>
      <c r="H51" s="1042"/>
      <c r="I51" s="232"/>
      <c r="J51" s="232"/>
    </row>
    <row r="52" spans="1:10" s="54" customFormat="1" ht="15" thickBot="1" x14ac:dyDescent="0.35">
      <c r="A52" s="1041" t="s">
        <v>200</v>
      </c>
      <c r="B52" s="1040" t="s">
        <v>180</v>
      </c>
      <c r="C52" s="1039">
        <v>2024</v>
      </c>
      <c r="D52" s="1038"/>
      <c r="E52" s="1037"/>
      <c r="F52" s="1038"/>
      <c r="G52" s="1037"/>
      <c r="H52" s="1036"/>
      <c r="I52" s="232"/>
      <c r="J52" s="232"/>
    </row>
    <row r="53" spans="1:10" x14ac:dyDescent="0.25">
      <c r="A53" s="122"/>
      <c r="B53" s="122"/>
      <c r="C53" s="122"/>
      <c r="D53" s="122"/>
      <c r="E53" s="122"/>
      <c r="F53" s="122"/>
      <c r="G53" s="122"/>
      <c r="H53" s="122"/>
      <c r="I53" s="122"/>
      <c r="J53" s="122"/>
    </row>
    <row r="54" spans="1:10" x14ac:dyDescent="0.25">
      <c r="A54" s="122"/>
      <c r="B54" s="122"/>
      <c r="C54" s="122"/>
      <c r="D54" s="122"/>
      <c r="E54" s="122"/>
      <c r="F54" s="122"/>
      <c r="G54" s="122"/>
      <c r="H54" s="122"/>
      <c r="I54" s="122"/>
      <c r="J54" s="122"/>
    </row>
    <row r="55" spans="1:10" x14ac:dyDescent="0.25">
      <c r="A55" s="122"/>
      <c r="B55" s="122"/>
      <c r="C55" s="122"/>
      <c r="D55" s="122"/>
      <c r="E55" s="122"/>
      <c r="F55" s="122"/>
      <c r="G55" s="122"/>
      <c r="H55" s="122"/>
      <c r="I55" s="122"/>
      <c r="J55" s="122"/>
    </row>
  </sheetData>
  <sheetProtection algorithmName="SHA-512" hashValue="XGkR6xpCtJU7wULRuDiF9bJivdt4MPfgw1m3MeXnMPp8iPSNPiFfO9dv+XSG6w6Pl0ezJMZYRD3cPDAWj2MIeg==" saltValue="FW94gtc0fP1tk69lU4kmig==" spinCount="100000" sheet="1" objects="1" scenarios="1"/>
  <protectedRanges>
    <protectedRange sqref="B24:C31 H24:H31 F24:F31" name="Range1"/>
    <protectedRange sqref="E24:E31 G24:G31" name="Range1_1"/>
  </protectedRanges>
  <mergeCells count="25">
    <mergeCell ref="A12:I12"/>
    <mergeCell ref="A19:G19"/>
    <mergeCell ref="B46:B47"/>
    <mergeCell ref="C46:C47"/>
    <mergeCell ref="B22:C22"/>
    <mergeCell ref="B24:C24"/>
    <mergeCell ref="B25:C25"/>
    <mergeCell ref="B26:C26"/>
    <mergeCell ref="B27:C27"/>
    <mergeCell ref="B28:C28"/>
    <mergeCell ref="B21:C21"/>
    <mergeCell ref="B29:C29"/>
    <mergeCell ref="B30:C30"/>
    <mergeCell ref="B31:C31"/>
    <mergeCell ref="B39:D39"/>
    <mergeCell ref="A42:I42"/>
    <mergeCell ref="A7:I7"/>
    <mergeCell ref="B8:I8"/>
    <mergeCell ref="B9:I9"/>
    <mergeCell ref="B10:I10"/>
    <mergeCell ref="B1:I1"/>
    <mergeCell ref="A3:D3"/>
    <mergeCell ref="E3:I3"/>
    <mergeCell ref="A5:I5"/>
    <mergeCell ref="B6:F6"/>
  </mergeCells>
  <printOptions horizontalCentered="1" verticalCentered="1"/>
  <pageMargins left="1.001953125" right="1.4027343750000001" top="0.25" bottom="0.25" header="0" footer="0"/>
  <pageSetup scale="5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FFC000"/>
  </sheetPr>
  <dimension ref="A1:AD88"/>
  <sheetViews>
    <sheetView view="pageLayout" topLeftCell="A10" workbookViewId="0">
      <selection activeCell="G13" sqref="G13:L13"/>
    </sheetView>
  </sheetViews>
  <sheetFormatPr defaultColWidth="8.88671875" defaultRowHeight="13.2" x14ac:dyDescent="0.25"/>
  <cols>
    <col min="1" max="1" width="3.33203125" customWidth="1"/>
    <col min="2" max="2" width="23.88671875" customWidth="1"/>
    <col min="3" max="3" width="26" customWidth="1"/>
    <col min="4" max="4" width="13.88671875" customWidth="1"/>
    <col min="5" max="5" width="16.33203125" customWidth="1"/>
    <col min="6" max="6" width="3.44140625" customWidth="1"/>
    <col min="7" max="7" width="9" customWidth="1"/>
    <col min="8" max="8" width="8.109375" customWidth="1"/>
    <col min="9" max="9" width="7.6640625" bestFit="1" customWidth="1"/>
    <col min="10" max="10" width="8" customWidth="1"/>
    <col min="11" max="11" width="7.88671875" customWidth="1"/>
    <col min="12" max="12" width="8.33203125" customWidth="1"/>
    <col min="13" max="13" width="2.6640625" customWidth="1"/>
    <col min="15" max="15" width="26.6640625" bestFit="1" customWidth="1"/>
  </cols>
  <sheetData>
    <row r="1" spans="1:30" ht="18.75" customHeight="1" x14ac:dyDescent="0.25">
      <c r="A1" s="19"/>
      <c r="B1" s="1234" t="str">
        <f>'2. Prelim'!B1:I1</f>
        <v>RPS/APS/CES/CPS 2019 Annual Compliance Workbook</v>
      </c>
      <c r="C1" s="1234"/>
      <c r="D1" s="1234"/>
      <c r="E1" s="1234"/>
      <c r="F1" s="1234"/>
      <c r="G1" s="1234"/>
      <c r="H1" s="1234"/>
      <c r="I1" s="1234"/>
      <c r="J1" s="1234"/>
      <c r="K1" s="1234"/>
      <c r="L1" s="1234"/>
      <c r="M1" s="269"/>
      <c r="N1" s="89"/>
      <c r="O1" s="89"/>
      <c r="P1" s="89"/>
      <c r="Q1" s="89"/>
      <c r="R1" s="89"/>
      <c r="S1" s="19"/>
      <c r="T1" s="19"/>
      <c r="U1" s="19"/>
      <c r="V1" s="19"/>
      <c r="W1" s="19"/>
      <c r="X1" s="19"/>
      <c r="Y1" s="19"/>
      <c r="Z1" s="19"/>
      <c r="AA1" s="19"/>
      <c r="AB1" s="19"/>
      <c r="AC1" s="19"/>
      <c r="AD1" s="19"/>
    </row>
    <row r="2" spans="1:30" ht="11.25" customHeight="1" thickBot="1" x14ac:dyDescent="0.35">
      <c r="A2" s="75"/>
      <c r="B2" s="21"/>
      <c r="C2" s="21"/>
      <c r="D2" s="21"/>
      <c r="E2" s="76"/>
      <c r="F2" s="76"/>
      <c r="G2" s="21"/>
      <c r="H2" s="21"/>
      <c r="I2" s="21"/>
      <c r="J2" s="19"/>
      <c r="K2" s="19"/>
      <c r="L2" s="19"/>
      <c r="M2" s="19"/>
      <c r="N2" s="19"/>
      <c r="O2" s="19"/>
      <c r="P2" s="19"/>
      <c r="Q2" s="19"/>
      <c r="R2" s="19"/>
      <c r="S2" s="19"/>
      <c r="T2" s="19"/>
      <c r="U2" s="19"/>
      <c r="V2" s="19"/>
      <c r="W2" s="19"/>
      <c r="X2" s="19"/>
      <c r="Y2" s="19"/>
      <c r="Z2" s="19"/>
      <c r="AA2" s="19"/>
      <c r="AB2" s="19"/>
      <c r="AC2" s="19"/>
      <c r="AD2" s="19"/>
    </row>
    <row r="3" spans="1:30" s="42" customFormat="1" ht="19.5" customHeight="1" thickBot="1" x14ac:dyDescent="0.3">
      <c r="B3" s="1175" t="s">
        <v>613</v>
      </c>
      <c r="C3" s="1176"/>
      <c r="D3" s="1176"/>
      <c r="E3" s="1176"/>
      <c r="F3" s="1176"/>
      <c r="G3" s="1176"/>
      <c r="H3" s="1176"/>
      <c r="I3" s="1176"/>
      <c r="J3" s="1176"/>
      <c r="K3" s="1176"/>
      <c r="L3" s="1177"/>
      <c r="M3" s="47"/>
      <c r="N3" s="47"/>
      <c r="O3" s="47"/>
      <c r="P3" s="47"/>
      <c r="Q3" s="47"/>
      <c r="R3" s="47"/>
      <c r="S3" s="55"/>
      <c r="T3" s="55"/>
      <c r="U3" s="55"/>
      <c r="V3" s="55"/>
      <c r="W3" s="55"/>
      <c r="X3" s="55"/>
      <c r="Y3" s="55"/>
      <c r="Z3" s="55"/>
      <c r="AA3" s="55"/>
      <c r="AB3" s="55"/>
      <c r="AC3" s="55"/>
      <c r="AD3" s="55"/>
    </row>
    <row r="4" spans="1:30" s="55" customFormat="1" ht="10.5" customHeight="1" thickBot="1" x14ac:dyDescent="0.3">
      <c r="B4" s="56" t="s">
        <v>177</v>
      </c>
      <c r="C4" s="56"/>
      <c r="D4" s="56"/>
      <c r="E4" s="56"/>
      <c r="F4" s="56"/>
      <c r="G4" s="56"/>
      <c r="H4" s="56"/>
      <c r="I4" s="47"/>
    </row>
    <row r="5" spans="1:30" ht="22.5" customHeight="1" thickBot="1" x14ac:dyDescent="0.35">
      <c r="A5" s="39"/>
      <c r="B5" s="1154">
        <f>'1. FilerInfo'!C17</f>
        <v>0</v>
      </c>
      <c r="C5" s="1235"/>
      <c r="D5" s="1235"/>
      <c r="E5" s="1235"/>
      <c r="F5" s="1235"/>
      <c r="G5" s="1235"/>
      <c r="H5" s="1235"/>
      <c r="I5" s="1235"/>
      <c r="J5" s="1235"/>
      <c r="K5" s="1235"/>
      <c r="L5" s="1236"/>
      <c r="M5" s="270"/>
      <c r="N5" s="57"/>
      <c r="O5" s="57"/>
      <c r="P5" s="57"/>
      <c r="Q5" s="57"/>
      <c r="R5" s="57"/>
      <c r="S5" s="19"/>
      <c r="T5" s="19"/>
      <c r="U5" s="19"/>
      <c r="V5" s="19"/>
      <c r="W5" s="19"/>
      <c r="X5" s="19"/>
      <c r="Y5" s="19"/>
      <c r="Z5" s="19"/>
      <c r="AA5" s="19"/>
      <c r="AB5" s="19"/>
      <c r="AC5" s="19"/>
      <c r="AD5" s="19"/>
    </row>
    <row r="6" spans="1:30" s="5" customFormat="1" ht="10.5" customHeight="1" x14ac:dyDescent="0.3">
      <c r="A6" s="40"/>
      <c r="B6" s="1237"/>
      <c r="C6" s="1157"/>
      <c r="D6" s="1157"/>
      <c r="E6" s="1157"/>
      <c r="F6" s="1157"/>
      <c r="G6" s="1157"/>
      <c r="H6" s="21"/>
      <c r="I6" s="21"/>
      <c r="J6" s="21"/>
      <c r="K6" s="21"/>
      <c r="L6" s="21"/>
      <c r="M6" s="21"/>
      <c r="N6" s="21"/>
      <c r="O6" s="21"/>
      <c r="P6" s="21"/>
      <c r="Q6" s="21"/>
      <c r="R6" s="21"/>
      <c r="S6" s="21"/>
      <c r="T6" s="21"/>
      <c r="U6" s="21"/>
      <c r="V6" s="21"/>
      <c r="W6" s="21"/>
      <c r="X6" s="21"/>
      <c r="Y6" s="21"/>
      <c r="Z6" s="21"/>
      <c r="AA6" s="21"/>
      <c r="AB6" s="21"/>
      <c r="AC6" s="21"/>
      <c r="AD6" s="21"/>
    </row>
    <row r="7" spans="1:30" s="5" customFormat="1" ht="15" customHeight="1" x14ac:dyDescent="0.3">
      <c r="A7" s="21"/>
      <c r="B7" s="1238" t="s">
        <v>193</v>
      </c>
      <c r="C7" s="1238"/>
      <c r="D7" s="1238"/>
      <c r="E7" s="1238"/>
      <c r="F7" s="1238"/>
      <c r="G7" s="1238"/>
      <c r="H7" s="1238"/>
      <c r="I7" s="479"/>
      <c r="J7" s="21"/>
      <c r="K7" s="21"/>
      <c r="L7" s="21"/>
      <c r="M7" s="21"/>
      <c r="N7" s="21"/>
      <c r="O7" s="21"/>
      <c r="P7" s="21"/>
      <c r="Q7" s="21"/>
      <c r="R7" s="21"/>
      <c r="S7" s="21"/>
      <c r="T7" s="21"/>
      <c r="U7" s="21"/>
      <c r="V7" s="21"/>
      <c r="W7" s="21"/>
      <c r="X7" s="21"/>
      <c r="Y7" s="21"/>
      <c r="Z7" s="21"/>
      <c r="AA7" s="21"/>
      <c r="AB7" s="21"/>
      <c r="AC7" s="21"/>
      <c r="AD7" s="21"/>
    </row>
    <row r="8" spans="1:30" ht="9.6" customHeight="1" thickBot="1" x14ac:dyDescent="0.35">
      <c r="A8" s="21"/>
      <c r="B8" s="271"/>
      <c r="C8" s="272"/>
      <c r="D8" s="272"/>
      <c r="E8" s="271"/>
      <c r="F8" s="271"/>
      <c r="G8" s="19"/>
      <c r="H8" s="19"/>
      <c r="I8" s="19"/>
      <c r="J8" s="19"/>
      <c r="K8" s="19"/>
      <c r="L8" s="19"/>
      <c r="M8" s="19"/>
      <c r="N8" s="19"/>
      <c r="O8" s="19"/>
      <c r="P8" s="19"/>
      <c r="Q8" s="19"/>
      <c r="R8" s="19"/>
      <c r="S8" s="19"/>
      <c r="T8" s="19"/>
      <c r="U8" s="19"/>
      <c r="V8" s="19"/>
      <c r="W8" s="19"/>
      <c r="X8" s="19"/>
      <c r="Y8" s="19"/>
      <c r="Z8" s="19"/>
      <c r="AA8" s="19"/>
      <c r="AB8" s="19"/>
      <c r="AC8" s="19"/>
      <c r="AD8" s="19"/>
    </row>
    <row r="9" spans="1:30" ht="15.6" x14ac:dyDescent="0.3">
      <c r="A9" s="21"/>
      <c r="B9" s="1241" t="s">
        <v>612</v>
      </c>
      <c r="C9" s="1242"/>
      <c r="D9" s="1242"/>
      <c r="E9" s="1242"/>
      <c r="F9" s="1242"/>
      <c r="G9" s="1242"/>
      <c r="H9" s="1242"/>
      <c r="I9" s="1242"/>
      <c r="J9" s="1242"/>
      <c r="K9" s="1242"/>
      <c r="L9" s="1243"/>
      <c r="M9" s="19"/>
      <c r="N9" s="19"/>
      <c r="O9" s="19"/>
      <c r="P9" s="19"/>
      <c r="Q9" s="19"/>
      <c r="R9" s="19"/>
      <c r="S9" s="19"/>
      <c r="T9" s="19"/>
      <c r="U9" s="19"/>
      <c r="V9" s="19"/>
      <c r="W9" s="19"/>
      <c r="X9" s="19"/>
      <c r="Y9" s="19"/>
      <c r="Z9" s="19"/>
      <c r="AA9" s="19"/>
      <c r="AB9" s="19"/>
      <c r="AC9" s="19"/>
      <c r="AD9" s="19"/>
    </row>
    <row r="10" spans="1:30" ht="16.2" thickBot="1" x14ac:dyDescent="0.35">
      <c r="A10" s="21"/>
      <c r="B10" s="1244" t="s">
        <v>98</v>
      </c>
      <c r="C10" s="1245"/>
      <c r="D10" s="1245"/>
      <c r="E10" s="1245"/>
      <c r="F10" s="1246"/>
      <c r="G10" s="1246"/>
      <c r="H10" s="1246"/>
      <c r="I10" s="1246"/>
      <c r="J10" s="1246"/>
      <c r="K10" s="1246"/>
      <c r="L10" s="1247"/>
      <c r="M10" s="19"/>
      <c r="N10" s="19"/>
      <c r="O10" s="19"/>
      <c r="P10" s="19"/>
      <c r="Q10" s="19"/>
      <c r="R10" s="19"/>
      <c r="S10" s="19"/>
      <c r="T10" s="19"/>
      <c r="U10" s="19"/>
      <c r="V10" s="19"/>
      <c r="W10" s="19"/>
      <c r="X10" s="19"/>
      <c r="Y10" s="19"/>
      <c r="Z10" s="19"/>
      <c r="AA10" s="19"/>
      <c r="AB10" s="19"/>
      <c r="AC10" s="19"/>
      <c r="AD10" s="19"/>
    </row>
    <row r="11" spans="1:30" ht="9" customHeight="1" thickBot="1" x14ac:dyDescent="0.3">
      <c r="A11" s="19"/>
      <c r="B11" s="19"/>
      <c r="C11" s="19"/>
      <c r="D11" s="19"/>
      <c r="E11" s="479"/>
      <c r="F11" s="479"/>
      <c r="G11" s="19"/>
      <c r="H11" s="19"/>
      <c r="I11" s="19"/>
      <c r="J11" s="19"/>
      <c r="K11" s="19"/>
      <c r="L11" s="19"/>
      <c r="M11" s="19"/>
      <c r="N11" s="19"/>
      <c r="O11" s="19"/>
      <c r="P11" s="19"/>
      <c r="Q11" s="19"/>
      <c r="R11" s="19"/>
      <c r="S11" s="19"/>
      <c r="T11" s="19"/>
      <c r="U11" s="19"/>
      <c r="V11" s="19"/>
      <c r="W11" s="19"/>
      <c r="X11" s="19"/>
      <c r="Y11" s="19"/>
      <c r="Z11" s="19"/>
      <c r="AA11" s="19"/>
      <c r="AB11" s="19"/>
      <c r="AC11" s="19"/>
      <c r="AD11" s="19"/>
    </row>
    <row r="12" spans="1:30" ht="15" thickBot="1" x14ac:dyDescent="0.35">
      <c r="A12" s="1251" t="s">
        <v>24</v>
      </c>
      <c r="B12" s="1252"/>
      <c r="C12" s="1252"/>
      <c r="D12" s="1252"/>
      <c r="E12" s="1253"/>
      <c r="F12" s="479"/>
      <c r="G12" s="1248" t="s">
        <v>25</v>
      </c>
      <c r="H12" s="1249"/>
      <c r="I12" s="1249"/>
      <c r="J12" s="1249"/>
      <c r="K12" s="1249"/>
      <c r="L12" s="1250"/>
      <c r="M12" s="19"/>
      <c r="N12" s="19"/>
      <c r="O12" s="19"/>
      <c r="P12" s="19"/>
      <c r="Q12" s="19"/>
      <c r="R12" s="19"/>
      <c r="S12" s="19"/>
      <c r="T12" s="19"/>
      <c r="U12" s="19"/>
      <c r="V12" s="19"/>
      <c r="W12" s="19"/>
      <c r="X12" s="19"/>
      <c r="Y12" s="19"/>
      <c r="Z12" s="19"/>
      <c r="AA12" s="19"/>
      <c r="AB12" s="19"/>
      <c r="AC12" s="19"/>
      <c r="AD12" s="19"/>
    </row>
    <row r="13" spans="1:30" ht="29.4" thickBot="1" x14ac:dyDescent="0.35">
      <c r="A13" s="273"/>
      <c r="B13" s="469" t="s">
        <v>62</v>
      </c>
      <c r="C13" s="469" t="s">
        <v>63</v>
      </c>
      <c r="D13" s="469" t="s">
        <v>28</v>
      </c>
      <c r="E13" s="469" t="s">
        <v>26</v>
      </c>
      <c r="F13" s="470"/>
      <c r="G13" s="662" t="s">
        <v>186</v>
      </c>
      <c r="H13" s="663" t="s">
        <v>189</v>
      </c>
      <c r="I13" s="663" t="s">
        <v>97</v>
      </c>
      <c r="J13" s="663" t="s">
        <v>187</v>
      </c>
      <c r="K13" s="663" t="s">
        <v>188</v>
      </c>
      <c r="L13" s="664" t="s">
        <v>190</v>
      </c>
      <c r="M13" s="19"/>
      <c r="N13" s="19"/>
      <c r="O13" s="79"/>
      <c r="P13" s="19"/>
      <c r="Q13" s="19"/>
      <c r="R13" s="19"/>
      <c r="S13" s="19"/>
      <c r="T13" s="19"/>
      <c r="U13" s="19"/>
      <c r="V13" s="19"/>
      <c r="W13" s="19"/>
      <c r="X13" s="19"/>
      <c r="Y13" s="19"/>
      <c r="Z13" s="19"/>
      <c r="AA13" s="19"/>
      <c r="AB13" s="19"/>
      <c r="AC13" s="19"/>
      <c r="AD13" s="19"/>
    </row>
    <row r="14" spans="1:30" ht="13.8" x14ac:dyDescent="0.25">
      <c r="A14" s="459">
        <v>1</v>
      </c>
      <c r="B14" s="462"/>
      <c r="C14" s="468"/>
      <c r="D14" s="100"/>
      <c r="E14" s="463"/>
      <c r="F14" s="471"/>
      <c r="G14" s="659">
        <f>SUMIF(C14:C33,"RPS Class I",E14:E33)</f>
        <v>0</v>
      </c>
      <c r="H14" s="660">
        <f>SUMIF($C$14:$C$33,"Solar Carve-out",$E$14:$E$33)</f>
        <v>0</v>
      </c>
      <c r="I14" s="660">
        <f>SUMIF($C$14:$C$33,"Solar Carve-out II",$E$14:$E$33)</f>
        <v>0</v>
      </c>
      <c r="J14" s="660">
        <f>SUMIF($C$14:$C$33,"RPS Class II Renewable",$E$14:$E$33)</f>
        <v>0</v>
      </c>
      <c r="K14" s="660">
        <f>SUMIF($C$14:$C$33,"RPS Class II Waste-to-Energy",$E$14:$E$33)</f>
        <v>0</v>
      </c>
      <c r="L14" s="661">
        <f>SUMIF($C$14:$C$33,"APS",$E$14:$E$33)</f>
        <v>0</v>
      </c>
      <c r="M14" s="19"/>
      <c r="N14" s="482" t="s">
        <v>59</v>
      </c>
      <c r="O14" s="482" t="s">
        <v>143</v>
      </c>
      <c r="P14" s="482" t="s">
        <v>48</v>
      </c>
      <c r="Q14" s="19"/>
      <c r="R14" s="19"/>
      <c r="S14" s="19"/>
      <c r="T14" s="19"/>
      <c r="U14" s="19"/>
      <c r="V14" s="19"/>
      <c r="W14" s="19"/>
      <c r="X14" s="19"/>
      <c r="Y14" s="19"/>
      <c r="Z14" s="19"/>
      <c r="AA14" s="19"/>
      <c r="AB14" s="19"/>
      <c r="AC14" s="19"/>
      <c r="AD14" s="19"/>
    </row>
    <row r="15" spans="1:30" ht="14.4" thickBot="1" x14ac:dyDescent="0.35">
      <c r="A15" s="460">
        <v>2</v>
      </c>
      <c r="B15" s="464"/>
      <c r="C15" s="472"/>
      <c r="D15" s="101"/>
      <c r="E15" s="465"/>
      <c r="F15" s="471"/>
      <c r="G15" s="457"/>
      <c r="H15" s="457"/>
      <c r="I15" s="457"/>
      <c r="J15" s="457"/>
      <c r="K15" s="457"/>
      <c r="L15" s="457"/>
      <c r="M15" s="19"/>
      <c r="N15" s="482" t="s">
        <v>60</v>
      </c>
      <c r="O15" s="482" t="s">
        <v>142</v>
      </c>
      <c r="P15" s="482" t="s">
        <v>50</v>
      </c>
      <c r="Q15" s="19"/>
      <c r="R15" s="19"/>
      <c r="S15" s="19"/>
      <c r="T15" s="19"/>
      <c r="U15" s="19"/>
      <c r="V15" s="19"/>
      <c r="W15" s="19"/>
      <c r="X15" s="19"/>
      <c r="Y15" s="19"/>
      <c r="Z15" s="19"/>
      <c r="AA15" s="19"/>
      <c r="AB15" s="19"/>
      <c r="AC15" s="19"/>
      <c r="AD15" s="19"/>
    </row>
    <row r="16" spans="1:30" ht="15" thickBot="1" x14ac:dyDescent="0.35">
      <c r="A16" s="460">
        <v>3</v>
      </c>
      <c r="B16" s="464"/>
      <c r="C16" s="472"/>
      <c r="D16" s="101"/>
      <c r="E16" s="465"/>
      <c r="F16" s="471"/>
      <c r="G16" s="1248" t="s">
        <v>359</v>
      </c>
      <c r="H16" s="1249"/>
      <c r="I16" s="1249"/>
      <c r="J16" s="1249"/>
      <c r="K16" s="1249"/>
      <c r="L16" s="1250"/>
      <c r="M16" s="19"/>
      <c r="N16" s="482" t="s">
        <v>61</v>
      </c>
      <c r="O16" s="482" t="s">
        <v>141</v>
      </c>
      <c r="P16" s="482" t="s">
        <v>57</v>
      </c>
      <c r="Q16" s="19"/>
      <c r="R16" s="19"/>
      <c r="S16" s="19"/>
      <c r="T16" s="19"/>
      <c r="U16" s="19"/>
      <c r="V16" s="19"/>
      <c r="W16" s="19"/>
      <c r="X16" s="19"/>
      <c r="Y16" s="19"/>
      <c r="Z16" s="19"/>
      <c r="AA16" s="19"/>
      <c r="AB16" s="19"/>
      <c r="AC16" s="19"/>
      <c r="AD16" s="19"/>
    </row>
    <row r="17" spans="1:30" ht="15" thickBot="1" x14ac:dyDescent="0.35">
      <c r="A17" s="460">
        <v>4</v>
      </c>
      <c r="B17" s="464"/>
      <c r="C17" s="472"/>
      <c r="D17" s="101"/>
      <c r="E17" s="465"/>
      <c r="F17" s="471"/>
      <c r="G17" s="662" t="s">
        <v>358</v>
      </c>
      <c r="H17" s="457"/>
      <c r="I17" s="457"/>
      <c r="J17" s="457"/>
      <c r="K17" s="457"/>
      <c r="L17" s="457"/>
      <c r="M17" s="19"/>
      <c r="N17" s="482"/>
      <c r="O17" s="482" t="s">
        <v>140</v>
      </c>
      <c r="P17" s="482" t="s">
        <v>54</v>
      </c>
      <c r="Q17" s="19"/>
      <c r="R17" s="19"/>
      <c r="S17" s="19"/>
      <c r="T17" s="19"/>
      <c r="U17" s="19"/>
      <c r="V17" s="19"/>
      <c r="W17" s="19"/>
      <c r="X17" s="19"/>
      <c r="Y17" s="19"/>
      <c r="Z17" s="19"/>
      <c r="AA17" s="19"/>
      <c r="AB17" s="19"/>
      <c r="AC17" s="19"/>
      <c r="AD17" s="19"/>
    </row>
    <row r="18" spans="1:30" ht="13.8" x14ac:dyDescent="0.3">
      <c r="A18" s="460">
        <v>5</v>
      </c>
      <c r="B18" s="464"/>
      <c r="C18" s="472"/>
      <c r="D18" s="101"/>
      <c r="E18" s="465"/>
      <c r="F18" s="471"/>
      <c r="G18" s="659">
        <f>SUMIF(C14:C33,"CES",E14:E33)</f>
        <v>0</v>
      </c>
      <c r="H18" s="457"/>
      <c r="I18" s="457"/>
      <c r="J18" s="457"/>
      <c r="K18" s="457"/>
      <c r="L18" s="457"/>
      <c r="M18" s="19"/>
      <c r="N18" s="482"/>
      <c r="O18" s="482" t="s">
        <v>139</v>
      </c>
      <c r="P18" s="482" t="s">
        <v>55</v>
      </c>
      <c r="Q18" s="19"/>
      <c r="R18" s="19"/>
      <c r="S18" s="19"/>
      <c r="T18" s="19"/>
      <c r="U18" s="19"/>
      <c r="V18" s="19"/>
      <c r="W18" s="19"/>
      <c r="X18" s="19"/>
      <c r="Y18" s="19"/>
      <c r="Z18" s="19"/>
      <c r="AA18" s="19"/>
      <c r="AB18" s="19"/>
      <c r="AC18" s="19"/>
      <c r="AD18" s="19"/>
    </row>
    <row r="19" spans="1:30" ht="13.8" x14ac:dyDescent="0.3">
      <c r="A19" s="460">
        <v>6</v>
      </c>
      <c r="B19" s="464"/>
      <c r="C19" s="472"/>
      <c r="D19" s="101"/>
      <c r="E19" s="465"/>
      <c r="F19" s="471"/>
      <c r="G19" s="457"/>
      <c r="H19" s="457"/>
      <c r="I19" s="457"/>
      <c r="J19" s="457"/>
      <c r="K19" s="457"/>
      <c r="L19" s="457"/>
      <c r="M19" s="19"/>
      <c r="N19" s="482"/>
      <c r="O19" s="482" t="s">
        <v>58</v>
      </c>
      <c r="P19" s="482" t="s">
        <v>49</v>
      </c>
      <c r="Q19" s="19"/>
      <c r="R19" s="19"/>
      <c r="S19" s="19"/>
      <c r="T19" s="19"/>
      <c r="U19" s="19"/>
      <c r="V19" s="19"/>
      <c r="W19" s="19"/>
      <c r="X19" s="19"/>
      <c r="Y19" s="19"/>
      <c r="Z19" s="19"/>
      <c r="AA19" s="19"/>
      <c r="AB19" s="19"/>
      <c r="AC19" s="19"/>
      <c r="AD19" s="19"/>
    </row>
    <row r="20" spans="1:30" ht="13.8" x14ac:dyDescent="0.3">
      <c r="A20" s="460">
        <v>7</v>
      </c>
      <c r="B20" s="464"/>
      <c r="C20" s="472"/>
      <c r="D20" s="101"/>
      <c r="E20" s="465"/>
      <c r="F20" s="471"/>
      <c r="G20" s="457"/>
      <c r="H20" s="457"/>
      <c r="I20" s="457"/>
      <c r="J20" s="457"/>
      <c r="K20" s="457"/>
      <c r="L20" s="457"/>
      <c r="M20" s="19"/>
      <c r="N20" s="482"/>
      <c r="O20" s="482" t="s">
        <v>358</v>
      </c>
      <c r="P20" s="482" t="s">
        <v>51</v>
      </c>
      <c r="Q20" s="19"/>
      <c r="R20" s="19"/>
      <c r="S20" s="19"/>
      <c r="T20" s="19"/>
      <c r="U20" s="19"/>
      <c r="V20" s="19"/>
      <c r="W20" s="19"/>
      <c r="X20" s="19"/>
      <c r="Y20" s="19"/>
      <c r="Z20" s="19"/>
      <c r="AA20" s="19"/>
      <c r="AB20" s="19"/>
      <c r="AC20" s="19"/>
      <c r="AD20" s="19"/>
    </row>
    <row r="21" spans="1:30" ht="13.8" x14ac:dyDescent="0.3">
      <c r="A21" s="460">
        <v>8</v>
      </c>
      <c r="B21" s="464"/>
      <c r="C21" s="472"/>
      <c r="D21" s="101"/>
      <c r="E21" s="465"/>
      <c r="F21" s="471"/>
      <c r="G21" s="457"/>
      <c r="H21" s="457"/>
      <c r="I21" s="457"/>
      <c r="J21" s="457"/>
      <c r="K21" s="457"/>
      <c r="L21" s="457"/>
      <c r="M21" s="19"/>
      <c r="N21" s="482"/>
      <c r="O21" s="482"/>
      <c r="P21" s="482" t="s">
        <v>52</v>
      </c>
      <c r="Q21" s="19"/>
      <c r="R21" s="19"/>
      <c r="S21" s="19"/>
      <c r="T21" s="19"/>
      <c r="U21" s="19"/>
      <c r="V21" s="19"/>
      <c r="W21" s="19"/>
      <c r="X21" s="19"/>
      <c r="Y21" s="19"/>
      <c r="Z21" s="19"/>
      <c r="AA21" s="19"/>
      <c r="AB21" s="19"/>
      <c r="AC21" s="19"/>
      <c r="AD21" s="19"/>
    </row>
    <row r="22" spans="1:30" ht="13.8" x14ac:dyDescent="0.3">
      <c r="A22" s="460">
        <v>9</v>
      </c>
      <c r="B22" s="464"/>
      <c r="C22" s="472"/>
      <c r="D22" s="101"/>
      <c r="E22" s="465"/>
      <c r="F22" s="471"/>
      <c r="G22" s="457"/>
      <c r="H22" s="457"/>
      <c r="I22" s="457"/>
      <c r="J22" s="457"/>
      <c r="K22" s="457"/>
      <c r="L22" s="457"/>
      <c r="M22" s="19"/>
      <c r="N22" s="482"/>
      <c r="O22" s="482"/>
      <c r="P22" s="482" t="s">
        <v>56</v>
      </c>
      <c r="Q22" s="19"/>
      <c r="R22" s="19"/>
      <c r="S22" s="19"/>
      <c r="T22" s="19"/>
      <c r="U22" s="19"/>
      <c r="V22" s="19"/>
      <c r="W22" s="19"/>
      <c r="X22" s="19"/>
      <c r="Y22" s="19"/>
      <c r="Z22" s="19"/>
      <c r="AA22" s="19"/>
      <c r="AB22" s="19"/>
      <c r="AC22" s="19"/>
      <c r="AD22" s="19"/>
    </row>
    <row r="23" spans="1:30" ht="13.8" x14ac:dyDescent="0.3">
      <c r="A23" s="460">
        <v>10</v>
      </c>
      <c r="B23" s="464"/>
      <c r="C23" s="472"/>
      <c r="D23" s="101"/>
      <c r="E23" s="465"/>
      <c r="F23" s="471"/>
      <c r="G23" s="457"/>
      <c r="H23" s="457"/>
      <c r="I23" s="457"/>
      <c r="J23" s="457"/>
      <c r="K23" s="457"/>
      <c r="L23" s="457"/>
      <c r="M23" s="19"/>
      <c r="N23" s="482"/>
      <c r="O23" s="482"/>
      <c r="P23" s="482" t="s">
        <v>53</v>
      </c>
      <c r="Q23" s="19"/>
      <c r="R23" s="19"/>
      <c r="S23" s="19"/>
      <c r="T23" s="19"/>
      <c r="U23" s="19"/>
      <c r="V23" s="19"/>
      <c r="W23" s="19"/>
      <c r="X23" s="19"/>
      <c r="Y23" s="19"/>
      <c r="Z23" s="19"/>
      <c r="AA23" s="19"/>
      <c r="AB23" s="19"/>
      <c r="AC23" s="19"/>
      <c r="AD23" s="19"/>
    </row>
    <row r="24" spans="1:30" ht="13.8" x14ac:dyDescent="0.3">
      <c r="A24" s="460">
        <v>11</v>
      </c>
      <c r="B24" s="464"/>
      <c r="C24" s="472"/>
      <c r="D24" s="101"/>
      <c r="E24" s="465"/>
      <c r="F24" s="471"/>
      <c r="G24" s="457"/>
      <c r="H24" s="457"/>
      <c r="I24" s="457"/>
      <c r="J24" s="457"/>
      <c r="K24" s="457"/>
      <c r="L24" s="457"/>
      <c r="M24" s="19"/>
      <c r="N24" s="19"/>
      <c r="O24" s="19"/>
      <c r="P24" s="19"/>
      <c r="Q24" s="19"/>
      <c r="R24" s="19"/>
      <c r="S24" s="19"/>
      <c r="T24" s="19"/>
      <c r="U24" s="19"/>
      <c r="V24" s="19"/>
      <c r="W24" s="19"/>
      <c r="X24" s="19"/>
      <c r="Y24" s="19"/>
      <c r="Z24" s="19"/>
      <c r="AA24" s="19"/>
      <c r="AB24" s="19"/>
      <c r="AC24" s="19"/>
      <c r="AD24" s="19"/>
    </row>
    <row r="25" spans="1:30" ht="13.8" x14ac:dyDescent="0.3">
      <c r="A25" s="460">
        <v>12</v>
      </c>
      <c r="B25" s="464"/>
      <c r="C25" s="472"/>
      <c r="D25" s="101"/>
      <c r="E25" s="465"/>
      <c r="F25" s="471"/>
      <c r="G25" s="457"/>
      <c r="H25" s="457"/>
      <c r="I25" s="457"/>
      <c r="J25" s="457"/>
      <c r="K25" s="457"/>
      <c r="L25" s="457"/>
      <c r="M25" s="19"/>
      <c r="N25" s="19"/>
      <c r="O25" s="19"/>
      <c r="P25" s="19"/>
      <c r="Q25" s="19"/>
      <c r="R25" s="19"/>
      <c r="S25" s="19"/>
      <c r="T25" s="19"/>
      <c r="U25" s="19"/>
      <c r="V25" s="19"/>
      <c r="W25" s="19"/>
      <c r="X25" s="19"/>
      <c r="Y25" s="19"/>
      <c r="Z25" s="19"/>
      <c r="AA25" s="19"/>
      <c r="AB25" s="19"/>
      <c r="AC25" s="19"/>
      <c r="AD25" s="19"/>
    </row>
    <row r="26" spans="1:30" ht="13.8" x14ac:dyDescent="0.3">
      <c r="A26" s="460">
        <v>13</v>
      </c>
      <c r="B26" s="464"/>
      <c r="C26" s="472"/>
      <c r="D26" s="101"/>
      <c r="E26" s="465"/>
      <c r="F26" s="471"/>
      <c r="G26" s="457"/>
      <c r="H26" s="457"/>
      <c r="I26" s="457"/>
      <c r="J26" s="457"/>
      <c r="K26" s="457"/>
      <c r="L26" s="457"/>
      <c r="M26" s="19"/>
      <c r="N26" s="19"/>
      <c r="O26" s="19"/>
      <c r="P26" s="19"/>
      <c r="Q26" s="19"/>
      <c r="R26" s="19"/>
      <c r="S26" s="19"/>
      <c r="T26" s="19"/>
      <c r="U26" s="19"/>
      <c r="V26" s="19"/>
      <c r="W26" s="19"/>
      <c r="X26" s="19"/>
      <c r="Y26" s="19"/>
      <c r="Z26" s="19"/>
      <c r="AA26" s="19"/>
      <c r="AB26" s="19"/>
      <c r="AC26" s="19"/>
      <c r="AD26" s="19"/>
    </row>
    <row r="27" spans="1:30" ht="13.8" x14ac:dyDescent="0.3">
      <c r="A27" s="460">
        <v>14</v>
      </c>
      <c r="B27" s="464"/>
      <c r="C27" s="472"/>
      <c r="D27" s="101"/>
      <c r="E27" s="465"/>
      <c r="F27" s="471"/>
      <c r="G27" s="457"/>
      <c r="H27" s="457"/>
      <c r="I27" s="457"/>
      <c r="J27" s="457"/>
      <c r="K27" s="457"/>
      <c r="L27" s="457"/>
      <c r="M27" s="19"/>
      <c r="N27" s="19"/>
      <c r="O27" s="19"/>
      <c r="P27" s="19"/>
      <c r="Q27" s="19"/>
      <c r="R27" s="19"/>
      <c r="S27" s="19"/>
      <c r="T27" s="19"/>
      <c r="U27" s="19"/>
      <c r="V27" s="19"/>
      <c r="W27" s="19"/>
      <c r="X27" s="19"/>
      <c r="Y27" s="19"/>
      <c r="Z27" s="19"/>
      <c r="AA27" s="19"/>
      <c r="AB27" s="19"/>
      <c r="AC27" s="19"/>
      <c r="AD27" s="19"/>
    </row>
    <row r="28" spans="1:30" ht="13.8" x14ac:dyDescent="0.3">
      <c r="A28" s="460">
        <v>15</v>
      </c>
      <c r="B28" s="464"/>
      <c r="C28" s="472"/>
      <c r="D28" s="101"/>
      <c r="E28" s="465"/>
      <c r="F28" s="471"/>
      <c r="G28" s="457"/>
      <c r="H28" s="457"/>
      <c r="I28" s="457"/>
      <c r="J28" s="457"/>
      <c r="K28" s="457"/>
      <c r="L28" s="457"/>
      <c r="M28" s="19"/>
      <c r="N28" s="19"/>
      <c r="O28" s="19"/>
      <c r="P28" s="19"/>
      <c r="Q28" s="19"/>
      <c r="R28" s="19"/>
      <c r="S28" s="19"/>
      <c r="T28" s="19"/>
      <c r="U28" s="19"/>
      <c r="V28" s="19"/>
      <c r="W28" s="19"/>
      <c r="X28" s="19"/>
      <c r="Y28" s="19"/>
      <c r="Z28" s="19"/>
      <c r="AA28" s="19"/>
      <c r="AB28" s="19"/>
      <c r="AC28" s="19"/>
      <c r="AD28" s="19"/>
    </row>
    <row r="29" spans="1:30" ht="13.8" x14ac:dyDescent="0.3">
      <c r="A29" s="460">
        <v>16</v>
      </c>
      <c r="B29" s="464"/>
      <c r="C29" s="472"/>
      <c r="D29" s="101"/>
      <c r="E29" s="465"/>
      <c r="F29" s="471"/>
      <c r="G29" s="457"/>
      <c r="H29" s="457"/>
      <c r="I29" s="457"/>
      <c r="J29" s="457"/>
      <c r="K29" s="457"/>
      <c r="L29" s="457"/>
      <c r="M29" s="19"/>
      <c r="N29" s="19"/>
      <c r="O29" s="19"/>
      <c r="P29" s="19"/>
      <c r="Q29" s="19"/>
      <c r="R29" s="19"/>
      <c r="S29" s="19"/>
      <c r="T29" s="19"/>
      <c r="U29" s="19"/>
      <c r="V29" s="19"/>
      <c r="W29" s="19"/>
      <c r="X29" s="19"/>
      <c r="Y29" s="19"/>
      <c r="Z29" s="19"/>
      <c r="AA29" s="19"/>
      <c r="AB29" s="19"/>
      <c r="AC29" s="19"/>
      <c r="AD29" s="19"/>
    </row>
    <row r="30" spans="1:30" ht="13.8" x14ac:dyDescent="0.3">
      <c r="A30" s="460">
        <v>17</v>
      </c>
      <c r="B30" s="464"/>
      <c r="C30" s="472"/>
      <c r="D30" s="101"/>
      <c r="E30" s="465"/>
      <c r="F30" s="471"/>
      <c r="G30" s="457"/>
      <c r="H30" s="457"/>
      <c r="I30" s="457"/>
      <c r="J30" s="457"/>
      <c r="K30" s="457"/>
      <c r="L30" s="457"/>
      <c r="M30" s="19"/>
      <c r="N30" s="19"/>
      <c r="O30" s="19"/>
      <c r="P30" s="19"/>
      <c r="Q30" s="19"/>
      <c r="R30" s="19"/>
      <c r="S30" s="19"/>
      <c r="T30" s="19"/>
      <c r="U30" s="19"/>
      <c r="V30" s="19"/>
      <c r="W30" s="19"/>
      <c r="X30" s="19"/>
      <c r="Y30" s="19"/>
      <c r="Z30" s="19"/>
      <c r="AA30" s="19"/>
      <c r="AB30" s="19"/>
      <c r="AC30" s="19"/>
      <c r="AD30" s="19"/>
    </row>
    <row r="31" spans="1:30" ht="13.8" x14ac:dyDescent="0.3">
      <c r="A31" s="460">
        <v>18</v>
      </c>
      <c r="B31" s="464"/>
      <c r="C31" s="472"/>
      <c r="D31" s="101"/>
      <c r="E31" s="465"/>
      <c r="F31" s="471"/>
      <c r="G31" s="457"/>
      <c r="H31" s="457"/>
      <c r="I31" s="457"/>
      <c r="J31" s="457"/>
      <c r="K31" s="457"/>
      <c r="L31" s="457"/>
      <c r="M31" s="19"/>
      <c r="N31" s="19"/>
      <c r="O31" s="19"/>
      <c r="P31" s="19"/>
      <c r="Q31" s="19"/>
      <c r="R31" s="19"/>
      <c r="S31" s="19"/>
      <c r="T31" s="19"/>
      <c r="U31" s="19"/>
      <c r="V31" s="19"/>
      <c r="W31" s="19"/>
      <c r="X31" s="19"/>
      <c r="Y31" s="19"/>
      <c r="Z31" s="19"/>
      <c r="AA31" s="19"/>
      <c r="AB31" s="19"/>
      <c r="AC31" s="19"/>
      <c r="AD31" s="19"/>
    </row>
    <row r="32" spans="1:30" ht="13.8" x14ac:dyDescent="0.3">
      <c r="A32" s="460">
        <v>19</v>
      </c>
      <c r="B32" s="464"/>
      <c r="C32" s="472"/>
      <c r="D32" s="101"/>
      <c r="E32" s="465"/>
      <c r="F32" s="471"/>
      <c r="G32" s="457"/>
      <c r="H32" s="457"/>
      <c r="I32" s="457"/>
      <c r="J32" s="457"/>
      <c r="K32" s="457"/>
      <c r="L32" s="457"/>
      <c r="M32" s="19"/>
      <c r="N32" s="19"/>
      <c r="O32" s="19"/>
      <c r="P32" s="19"/>
      <c r="Q32" s="19"/>
      <c r="R32" s="19"/>
      <c r="S32" s="19"/>
      <c r="T32" s="19"/>
      <c r="U32" s="19"/>
      <c r="V32" s="19"/>
      <c r="W32" s="19"/>
      <c r="X32" s="19"/>
      <c r="Y32" s="19"/>
      <c r="Z32" s="19"/>
      <c r="AA32" s="19"/>
      <c r="AB32" s="19"/>
      <c r="AC32" s="19"/>
      <c r="AD32" s="19"/>
    </row>
    <row r="33" spans="1:30" ht="14.4" thickBot="1" x14ac:dyDescent="0.3">
      <c r="A33" s="461">
        <v>20</v>
      </c>
      <c r="B33" s="466"/>
      <c r="C33" s="473"/>
      <c r="D33" s="102"/>
      <c r="E33" s="467"/>
      <c r="F33" s="471"/>
      <c r="G33" s="458"/>
      <c r="H33" s="458"/>
      <c r="I33" s="458"/>
      <c r="J33" s="458"/>
      <c r="K33" s="458"/>
      <c r="L33" s="458"/>
      <c r="M33" s="19"/>
      <c r="N33" s="19"/>
      <c r="O33" s="19"/>
      <c r="P33" s="19"/>
      <c r="Q33" s="19"/>
      <c r="R33" s="19"/>
      <c r="S33" s="19"/>
      <c r="T33" s="19"/>
      <c r="U33" s="19"/>
      <c r="V33" s="19"/>
      <c r="W33" s="19"/>
      <c r="X33" s="19"/>
      <c r="Y33" s="19"/>
      <c r="Z33" s="19"/>
      <c r="AA33" s="19"/>
      <c r="AB33" s="19"/>
      <c r="AC33" s="19"/>
      <c r="AD33" s="19"/>
    </row>
    <row r="34" spans="1:30" ht="16.5" customHeight="1" x14ac:dyDescent="0.3">
      <c r="A34" s="274"/>
      <c r="B34" s="19"/>
      <c r="C34" s="1239"/>
      <c r="D34" s="1240"/>
      <c r="E34" s="1240"/>
      <c r="F34" s="19"/>
      <c r="G34" s="29"/>
      <c r="H34" s="29"/>
      <c r="I34" s="29"/>
      <c r="J34" s="29"/>
      <c r="K34" s="29"/>
      <c r="L34" s="29"/>
      <c r="M34" s="19"/>
      <c r="N34" s="19"/>
      <c r="O34" s="19"/>
      <c r="P34" s="19"/>
      <c r="Q34" s="19"/>
      <c r="R34" s="19"/>
      <c r="S34" s="19"/>
      <c r="T34" s="19"/>
      <c r="U34" s="19"/>
      <c r="V34" s="19"/>
      <c r="W34" s="19"/>
      <c r="X34" s="19"/>
      <c r="Y34" s="19"/>
      <c r="Z34" s="19"/>
      <c r="AA34" s="19"/>
      <c r="AB34" s="19"/>
      <c r="AC34" s="19"/>
      <c r="AD34" s="19"/>
    </row>
    <row r="35" spans="1:30" s="14" customFormat="1" x14ac:dyDescent="0.25">
      <c r="A35" s="275" t="s">
        <v>192</v>
      </c>
      <c r="B35" s="19"/>
      <c r="C35" s="29"/>
      <c r="D35" s="29"/>
      <c r="E35" s="29"/>
      <c r="F35" s="29"/>
      <c r="G35" s="477"/>
      <c r="H35" s="477"/>
      <c r="I35" s="477"/>
      <c r="J35" s="477"/>
      <c r="K35" s="477"/>
      <c r="L35" s="80"/>
      <c r="M35" s="29"/>
      <c r="N35" s="29"/>
      <c r="O35" s="29"/>
      <c r="P35" s="29"/>
      <c r="Q35" s="29"/>
      <c r="R35" s="29"/>
      <c r="S35" s="29"/>
      <c r="T35" s="29"/>
      <c r="U35" s="29"/>
      <c r="V35" s="29"/>
      <c r="W35" s="29"/>
      <c r="X35" s="29"/>
      <c r="Y35" s="29"/>
      <c r="Z35" s="29"/>
      <c r="AA35" s="29"/>
      <c r="AB35" s="29"/>
      <c r="AC35" s="29"/>
      <c r="AD35" s="29"/>
    </row>
    <row r="36" spans="1:30" s="14" customFormat="1" ht="15.75" customHeight="1" x14ac:dyDescent="0.25">
      <c r="A36" s="275"/>
      <c r="B36" s="79" t="s">
        <v>0</v>
      </c>
      <c r="C36" s="29"/>
      <c r="D36" s="29"/>
      <c r="E36" s="29"/>
      <c r="F36" s="29"/>
      <c r="G36" s="477"/>
      <c r="H36" s="477"/>
      <c r="I36" s="477"/>
      <c r="J36" s="477"/>
      <c r="K36" s="477"/>
      <c r="L36" s="79"/>
      <c r="M36" s="29"/>
      <c r="N36" s="79"/>
      <c r="O36" s="29"/>
      <c r="P36" s="29"/>
      <c r="Q36" s="29"/>
      <c r="R36" s="29"/>
      <c r="S36" s="29"/>
      <c r="T36" s="29"/>
      <c r="U36" s="29"/>
      <c r="V36" s="29"/>
      <c r="W36" s="29"/>
      <c r="X36" s="29"/>
      <c r="Y36" s="29"/>
      <c r="Z36" s="29"/>
      <c r="AA36" s="29"/>
      <c r="AB36" s="29"/>
      <c r="AC36" s="29"/>
      <c r="AD36" s="29"/>
    </row>
    <row r="37" spans="1:30" s="79" customFormat="1" ht="13.5" customHeight="1" x14ac:dyDescent="0.25">
      <c r="A37" s="480"/>
      <c r="B37" s="478" t="s">
        <v>80</v>
      </c>
      <c r="C37" s="477"/>
      <c r="D37" s="477"/>
      <c r="E37" s="477"/>
      <c r="F37" s="477"/>
      <c r="G37" s="477"/>
      <c r="H37" s="477"/>
      <c r="I37" s="477"/>
      <c r="J37" s="477"/>
      <c r="K37" s="477"/>
    </row>
    <row r="38" spans="1:30" s="79" customFormat="1" ht="14.25" customHeight="1" x14ac:dyDescent="0.25">
      <c r="A38" s="480"/>
      <c r="B38" s="478" t="s">
        <v>27</v>
      </c>
      <c r="C38" s="477"/>
      <c r="D38" s="477"/>
      <c r="E38" s="477"/>
      <c r="F38" s="477"/>
      <c r="G38" s="276"/>
      <c r="H38" s="276"/>
      <c r="I38" s="276"/>
      <c r="J38" s="276"/>
      <c r="K38" s="276"/>
      <c r="L38" s="280"/>
    </row>
    <row r="39" spans="1:30" s="18" customFormat="1" ht="11.25" customHeight="1" x14ac:dyDescent="0.25">
      <c r="A39" s="277"/>
      <c r="B39" s="278"/>
      <c r="C39" s="279"/>
      <c r="D39" s="279"/>
      <c r="E39" s="279"/>
      <c r="F39" s="279"/>
      <c r="G39" s="279"/>
      <c r="H39" s="279"/>
      <c r="I39" s="279"/>
      <c r="J39" s="279"/>
      <c r="K39" s="280"/>
      <c r="L39" s="280"/>
      <c r="M39" s="280"/>
      <c r="N39" s="79"/>
      <c r="O39" s="79"/>
      <c r="P39" s="79"/>
      <c r="Q39" s="79"/>
      <c r="R39" s="79"/>
      <c r="S39" s="79"/>
      <c r="T39" s="79"/>
      <c r="U39" s="79"/>
      <c r="V39" s="79"/>
      <c r="W39" s="79"/>
      <c r="X39" s="79"/>
      <c r="Y39" s="79"/>
      <c r="Z39" s="79"/>
      <c r="AA39" s="79"/>
      <c r="AB39" s="79"/>
      <c r="AC39" s="79"/>
      <c r="AD39" s="79"/>
    </row>
    <row r="40" spans="1:30" s="18" customFormat="1" x14ac:dyDescent="0.25">
      <c r="A40" s="281"/>
      <c r="B40" s="279"/>
      <c r="C40" s="279"/>
      <c r="D40" s="279"/>
      <c r="E40" s="279"/>
      <c r="F40" s="279"/>
      <c r="G40" s="280"/>
      <c r="H40" s="280"/>
      <c r="I40" s="280"/>
      <c r="J40" s="280"/>
      <c r="K40" s="280"/>
      <c r="L40" s="280"/>
      <c r="M40" s="280"/>
      <c r="N40" s="79"/>
      <c r="O40" s="79"/>
      <c r="P40" s="79"/>
      <c r="Q40" s="79"/>
      <c r="R40" s="79"/>
      <c r="S40" s="79"/>
      <c r="T40" s="79"/>
      <c r="U40" s="79"/>
      <c r="V40" s="79"/>
      <c r="W40" s="79"/>
      <c r="X40" s="79"/>
      <c r="Y40" s="79"/>
      <c r="Z40" s="79"/>
      <c r="AA40" s="79"/>
      <c r="AB40" s="79"/>
      <c r="AC40" s="79"/>
      <c r="AD40" s="79"/>
    </row>
    <row r="41" spans="1:30" s="18" customFormat="1" ht="13.8" x14ac:dyDescent="0.25">
      <c r="A41" s="280"/>
      <c r="B41" s="280"/>
      <c r="C41" s="280"/>
      <c r="D41" s="280"/>
      <c r="E41" s="280"/>
      <c r="F41" s="280"/>
      <c r="G41" s="82"/>
      <c r="H41" s="79"/>
      <c r="I41" s="79"/>
      <c r="J41" s="79"/>
      <c r="K41" s="79"/>
      <c r="L41" s="79"/>
      <c r="M41" s="280"/>
      <c r="N41" s="79"/>
      <c r="O41" s="79"/>
      <c r="P41" s="79"/>
      <c r="Q41" s="79"/>
      <c r="R41" s="79"/>
      <c r="S41" s="79"/>
      <c r="T41" s="79"/>
      <c r="U41" s="79"/>
      <c r="V41" s="79"/>
      <c r="W41" s="79"/>
      <c r="X41" s="79"/>
      <c r="Y41" s="79"/>
      <c r="Z41" s="79"/>
      <c r="AA41" s="79"/>
      <c r="AB41" s="79"/>
      <c r="AC41" s="79"/>
      <c r="AD41" s="79"/>
    </row>
    <row r="42" spans="1:30" s="18" customFormat="1" ht="15.6" x14ac:dyDescent="0.25">
      <c r="A42" s="79"/>
      <c r="B42" s="82"/>
      <c r="C42" s="82"/>
      <c r="D42" s="82"/>
      <c r="E42" s="82"/>
      <c r="F42" s="82"/>
      <c r="G42" s="484"/>
      <c r="H42" s="19"/>
      <c r="I42" s="19"/>
      <c r="J42" s="19"/>
      <c r="K42" s="19"/>
      <c r="L42" s="19"/>
      <c r="M42" s="79"/>
      <c r="N42" s="79"/>
      <c r="O42" s="79"/>
      <c r="P42" s="79"/>
      <c r="Q42" s="79"/>
      <c r="R42" s="79"/>
      <c r="S42" s="79"/>
      <c r="T42" s="79"/>
      <c r="U42" s="79"/>
      <c r="V42" s="79"/>
      <c r="W42" s="79"/>
      <c r="X42" s="79"/>
      <c r="Y42" s="79"/>
      <c r="Z42" s="79"/>
      <c r="AA42" s="79"/>
      <c r="AB42" s="79"/>
      <c r="AC42" s="79"/>
      <c r="AD42" s="79"/>
    </row>
    <row r="43" spans="1:30" ht="15.6" x14ac:dyDescent="0.25">
      <c r="A43" s="483"/>
      <c r="B43" s="484"/>
      <c r="C43" s="484"/>
      <c r="D43" s="484"/>
      <c r="E43" s="484"/>
      <c r="F43" s="484"/>
      <c r="G43" s="19"/>
      <c r="H43" s="19"/>
      <c r="I43" s="19"/>
      <c r="J43" s="19"/>
      <c r="K43" s="19"/>
      <c r="L43" s="19"/>
      <c r="M43" s="19"/>
      <c r="N43" s="19"/>
      <c r="O43" s="19"/>
      <c r="P43" s="19"/>
      <c r="Q43" s="19"/>
      <c r="R43" s="19"/>
      <c r="S43" s="19"/>
      <c r="T43" s="19"/>
      <c r="U43" s="19"/>
      <c r="V43" s="19"/>
      <c r="W43" s="19"/>
      <c r="X43" s="19"/>
      <c r="Y43" s="19"/>
      <c r="Z43" s="19"/>
      <c r="AA43" s="19"/>
      <c r="AB43" s="19"/>
      <c r="AC43" s="19"/>
      <c r="AD43" s="19"/>
    </row>
    <row r="44" spans="1:30" x14ac:dyDescent="0.25">
      <c r="A44" s="485"/>
      <c r="B44" s="19"/>
      <c r="C44" s="19"/>
      <c r="D44" s="19"/>
      <c r="E44" s="19"/>
      <c r="F44" s="19"/>
      <c r="G44" s="486"/>
      <c r="H44" s="486"/>
      <c r="I44" s="486"/>
      <c r="J44" s="486"/>
      <c r="K44" s="486"/>
      <c r="L44" s="19"/>
      <c r="M44" s="19"/>
      <c r="N44" s="19"/>
      <c r="O44" s="19"/>
      <c r="P44" s="19"/>
      <c r="Q44" s="19"/>
      <c r="R44" s="19"/>
      <c r="S44" s="19"/>
      <c r="T44" s="19"/>
      <c r="U44" s="19"/>
      <c r="V44" s="19"/>
      <c r="W44" s="19"/>
      <c r="X44" s="19"/>
      <c r="Y44" s="19"/>
      <c r="Z44" s="19"/>
      <c r="AA44" s="19"/>
      <c r="AB44" s="19"/>
      <c r="AC44" s="19"/>
      <c r="AD44" s="19"/>
    </row>
    <row r="45" spans="1:30" ht="13.8" x14ac:dyDescent="0.3">
      <c r="A45" s="487"/>
      <c r="B45" s="488"/>
      <c r="C45" s="488"/>
      <c r="D45" s="486"/>
      <c r="E45" s="486"/>
      <c r="F45" s="486"/>
      <c r="G45" s="486"/>
      <c r="H45" s="486"/>
      <c r="I45" s="486"/>
      <c r="J45" s="486"/>
      <c r="K45" s="486"/>
      <c r="L45" s="19"/>
      <c r="M45" s="19"/>
      <c r="N45" s="19"/>
      <c r="O45" s="19"/>
      <c r="P45" s="19"/>
      <c r="Q45" s="19"/>
      <c r="R45" s="19"/>
      <c r="S45" s="19"/>
      <c r="T45" s="19"/>
      <c r="U45" s="19"/>
      <c r="V45" s="19"/>
      <c r="W45" s="19"/>
      <c r="X45" s="19"/>
      <c r="Y45" s="19"/>
      <c r="Z45" s="19"/>
      <c r="AA45" s="19"/>
      <c r="AB45" s="19"/>
      <c r="AC45" s="19"/>
      <c r="AD45" s="19"/>
    </row>
    <row r="46" spans="1:30" ht="15.6" x14ac:dyDescent="0.3">
      <c r="A46" s="487"/>
      <c r="B46" s="488"/>
      <c r="C46" s="488"/>
      <c r="D46" s="486"/>
      <c r="E46" s="486"/>
      <c r="F46" s="486"/>
      <c r="G46" s="489"/>
      <c r="H46" s="87"/>
      <c r="I46" s="87"/>
      <c r="J46" s="87"/>
      <c r="K46" s="87"/>
      <c r="L46" s="19"/>
      <c r="M46" s="19"/>
      <c r="N46" s="19"/>
      <c r="O46" s="19"/>
      <c r="P46" s="19"/>
      <c r="Q46" s="19"/>
      <c r="R46" s="19"/>
      <c r="S46" s="19"/>
      <c r="T46" s="19"/>
      <c r="U46" s="19"/>
      <c r="V46" s="19"/>
      <c r="W46" s="19"/>
      <c r="X46" s="19"/>
      <c r="Y46" s="19"/>
      <c r="Z46" s="19"/>
      <c r="AA46" s="19"/>
      <c r="AB46" s="19"/>
      <c r="AC46" s="19"/>
      <c r="AD46" s="19"/>
    </row>
    <row r="47" spans="1:30" ht="15.6" x14ac:dyDescent="0.25">
      <c r="A47" s="490"/>
      <c r="B47" s="420"/>
      <c r="C47" s="420"/>
      <c r="D47" s="489"/>
      <c r="E47" s="489"/>
      <c r="F47" s="489"/>
      <c r="G47" s="489"/>
      <c r="H47" s="87"/>
      <c r="I47" s="87"/>
      <c r="J47" s="87"/>
      <c r="K47" s="87"/>
      <c r="L47" s="19"/>
      <c r="M47" s="19"/>
      <c r="N47" s="19"/>
      <c r="O47" s="19"/>
      <c r="P47" s="19"/>
      <c r="Q47" s="19"/>
      <c r="R47" s="19"/>
      <c r="S47" s="19"/>
      <c r="T47" s="19"/>
      <c r="U47" s="19"/>
      <c r="V47" s="19"/>
      <c r="W47" s="19"/>
      <c r="X47" s="19"/>
      <c r="Y47" s="19"/>
      <c r="Z47" s="19"/>
      <c r="AA47" s="19"/>
      <c r="AB47" s="19"/>
      <c r="AC47" s="19"/>
      <c r="AD47" s="19"/>
    </row>
    <row r="48" spans="1:30" ht="15.6" x14ac:dyDescent="0.25">
      <c r="A48" s="490"/>
      <c r="B48" s="420"/>
      <c r="C48" s="420"/>
      <c r="D48" s="489"/>
      <c r="E48" s="489"/>
      <c r="F48" s="489"/>
      <c r="G48" s="489"/>
      <c r="H48" s="87"/>
      <c r="I48" s="87"/>
      <c r="J48" s="87"/>
      <c r="K48" s="87"/>
      <c r="L48" s="19"/>
      <c r="M48" s="19"/>
      <c r="N48" s="19"/>
      <c r="O48" s="19"/>
      <c r="P48" s="19"/>
      <c r="Q48" s="19"/>
      <c r="R48" s="19"/>
      <c r="S48" s="19"/>
      <c r="T48" s="19"/>
      <c r="U48" s="19"/>
      <c r="V48" s="19"/>
      <c r="W48" s="19"/>
      <c r="X48" s="19"/>
      <c r="Y48" s="19"/>
      <c r="Z48" s="19"/>
      <c r="AA48" s="19"/>
      <c r="AB48" s="19"/>
      <c r="AC48" s="19"/>
      <c r="AD48" s="19"/>
    </row>
    <row r="49" spans="1:30" ht="15.6" x14ac:dyDescent="0.25">
      <c r="A49" s="490"/>
      <c r="B49" s="420"/>
      <c r="C49" s="420"/>
      <c r="D49" s="489"/>
      <c r="E49" s="489"/>
      <c r="F49" s="489"/>
      <c r="G49" s="489"/>
      <c r="H49" s="87"/>
      <c r="I49" s="87"/>
      <c r="J49" s="87"/>
      <c r="K49" s="87"/>
      <c r="L49" s="19"/>
      <c r="M49" s="19"/>
      <c r="N49" s="19"/>
      <c r="O49" s="19"/>
      <c r="P49" s="19"/>
      <c r="Q49" s="19"/>
      <c r="R49" s="19"/>
      <c r="S49" s="19"/>
      <c r="T49" s="19"/>
      <c r="U49" s="19"/>
      <c r="V49" s="19"/>
      <c r="W49" s="19"/>
      <c r="X49" s="19"/>
      <c r="Y49" s="19"/>
      <c r="Z49" s="19"/>
      <c r="AA49" s="19"/>
      <c r="AB49" s="19"/>
      <c r="AC49" s="19"/>
      <c r="AD49" s="19"/>
    </row>
    <row r="50" spans="1:30" ht="15.6" x14ac:dyDescent="0.25">
      <c r="A50" s="490"/>
      <c r="B50" s="420"/>
      <c r="C50" s="420"/>
      <c r="D50" s="489"/>
      <c r="E50" s="489"/>
      <c r="F50" s="489"/>
      <c r="G50" s="489"/>
      <c r="H50" s="87"/>
      <c r="I50" s="87"/>
      <c r="J50" s="87"/>
      <c r="K50" s="87"/>
      <c r="L50" s="19"/>
      <c r="M50" s="19"/>
      <c r="N50" s="19"/>
      <c r="O50" s="19"/>
      <c r="P50" s="19"/>
      <c r="Q50" s="19"/>
      <c r="R50" s="19"/>
      <c r="S50" s="19"/>
      <c r="T50" s="19"/>
      <c r="U50" s="19"/>
      <c r="V50" s="19"/>
      <c r="W50" s="19"/>
      <c r="X50" s="19"/>
      <c r="Y50" s="19"/>
      <c r="Z50" s="19"/>
      <c r="AA50" s="19"/>
      <c r="AB50" s="19"/>
      <c r="AC50" s="19"/>
      <c r="AD50" s="19"/>
    </row>
    <row r="51" spans="1:30" ht="15.6" x14ac:dyDescent="0.25">
      <c r="A51" s="490"/>
      <c r="B51" s="420"/>
      <c r="C51" s="420"/>
      <c r="D51" s="489"/>
      <c r="E51" s="489"/>
      <c r="F51" s="489"/>
      <c r="G51" s="489"/>
      <c r="H51" s="87"/>
      <c r="I51" s="87"/>
      <c r="J51" s="87"/>
      <c r="K51" s="87"/>
      <c r="L51" s="19"/>
      <c r="M51" s="19"/>
      <c r="N51" s="19"/>
      <c r="O51" s="19"/>
      <c r="P51" s="19"/>
      <c r="Q51" s="19"/>
      <c r="R51" s="19"/>
      <c r="S51" s="19"/>
      <c r="T51" s="19"/>
      <c r="U51" s="19"/>
      <c r="V51" s="19"/>
      <c r="W51" s="19"/>
      <c r="X51" s="19"/>
      <c r="Y51" s="19"/>
      <c r="Z51" s="19"/>
      <c r="AA51" s="19"/>
      <c r="AB51" s="19"/>
      <c r="AC51" s="19"/>
      <c r="AD51" s="19"/>
    </row>
    <row r="52" spans="1:30" ht="15.6" x14ac:dyDescent="0.25">
      <c r="A52" s="490"/>
      <c r="B52" s="420"/>
      <c r="C52" s="420"/>
      <c r="D52" s="489"/>
      <c r="E52" s="489"/>
      <c r="F52" s="489"/>
      <c r="G52" s="19"/>
      <c r="H52" s="19"/>
      <c r="I52" s="19"/>
      <c r="J52" s="19"/>
      <c r="K52" s="19"/>
      <c r="L52" s="19"/>
      <c r="M52" s="19"/>
      <c r="N52" s="19"/>
      <c r="O52" s="19"/>
      <c r="P52" s="19"/>
      <c r="Q52" s="19"/>
      <c r="R52" s="19"/>
      <c r="S52" s="19"/>
      <c r="T52" s="19"/>
      <c r="U52" s="19"/>
      <c r="V52" s="19"/>
      <c r="W52" s="19"/>
      <c r="X52" s="19"/>
      <c r="Y52" s="19"/>
      <c r="Z52" s="19"/>
      <c r="AA52" s="19"/>
      <c r="AB52" s="19"/>
      <c r="AC52" s="19"/>
      <c r="AD52" s="19"/>
    </row>
    <row r="53" spans="1:30" x14ac:dyDescent="0.25">
      <c r="A53" s="19"/>
      <c r="B53" s="19"/>
      <c r="C53" s="491"/>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row>
    <row r="54" spans="1:30" ht="15.6" x14ac:dyDescent="0.3">
      <c r="A54" s="394"/>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row>
    <row r="55" spans="1:30" x14ac:dyDescent="0.25">
      <c r="A55" s="275"/>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row>
    <row r="56" spans="1:30" x14ac:dyDescent="0.25">
      <c r="A56" s="19"/>
      <c r="B56" s="492"/>
      <c r="C56" s="19"/>
      <c r="D56" s="19"/>
      <c r="E56" s="19"/>
      <c r="F56" s="19"/>
      <c r="G56" s="396"/>
      <c r="H56" s="396"/>
      <c r="I56" s="396"/>
      <c r="J56" s="396"/>
      <c r="K56" s="396"/>
      <c r="L56" s="19"/>
      <c r="M56" s="19"/>
      <c r="N56" s="19"/>
      <c r="O56" s="19"/>
      <c r="P56" s="19"/>
      <c r="Q56" s="19"/>
      <c r="R56" s="19"/>
      <c r="S56" s="19"/>
      <c r="T56" s="19"/>
      <c r="U56" s="19"/>
      <c r="V56" s="19"/>
      <c r="W56" s="19"/>
      <c r="X56" s="19"/>
      <c r="Y56" s="19"/>
      <c r="Z56" s="19"/>
      <c r="AA56" s="19"/>
      <c r="AB56" s="19"/>
      <c r="AC56" s="19"/>
      <c r="AD56" s="19"/>
    </row>
    <row r="57" spans="1:30" x14ac:dyDescent="0.25">
      <c r="A57" s="19"/>
      <c r="B57" s="396"/>
      <c r="C57" s="396"/>
      <c r="D57" s="396"/>
      <c r="E57" s="396"/>
      <c r="F57" s="396"/>
      <c r="G57" s="19"/>
      <c r="H57" s="19"/>
      <c r="I57" s="19"/>
      <c r="J57" s="19"/>
      <c r="K57" s="19"/>
      <c r="L57" s="19"/>
      <c r="M57" s="19"/>
      <c r="N57" s="19"/>
      <c r="O57" s="19"/>
      <c r="P57" s="19"/>
      <c r="Q57" s="19"/>
      <c r="R57" s="19"/>
      <c r="S57" s="19"/>
      <c r="T57" s="19"/>
      <c r="U57" s="19"/>
      <c r="V57" s="19"/>
      <c r="W57" s="19"/>
      <c r="X57" s="19"/>
      <c r="Y57" s="19"/>
      <c r="Z57" s="19"/>
      <c r="AA57" s="19"/>
      <c r="AB57" s="19"/>
      <c r="AC57" s="19"/>
      <c r="AD57" s="19"/>
    </row>
    <row r="58" spans="1:30" x14ac:dyDescent="0.2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row>
    <row r="59" spans="1:30" x14ac:dyDescent="0.2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row>
    <row r="60" spans="1:30" x14ac:dyDescent="0.2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row>
    <row r="61" spans="1:30" x14ac:dyDescent="0.2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row>
    <row r="62" spans="1:30" x14ac:dyDescent="0.2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row>
    <row r="63" spans="1:30" x14ac:dyDescent="0.2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row>
    <row r="64" spans="1:30" x14ac:dyDescent="0.2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row>
    <row r="65" spans="1:30" x14ac:dyDescent="0.25">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row>
    <row r="66" spans="1:30" x14ac:dyDescent="0.25">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row>
    <row r="67" spans="1:30" x14ac:dyDescent="0.25">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row>
    <row r="68" spans="1:30" x14ac:dyDescent="0.25">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row>
    <row r="69" spans="1:30" x14ac:dyDescent="0.2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row>
    <row r="70" spans="1:30" x14ac:dyDescent="0.2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row>
    <row r="71" spans="1:30" x14ac:dyDescent="0.2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row>
    <row r="72" spans="1:30" x14ac:dyDescent="0.25">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row>
    <row r="73" spans="1:30" x14ac:dyDescent="0.25">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row>
    <row r="74" spans="1:30" x14ac:dyDescent="0.2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row>
    <row r="75" spans="1:30" x14ac:dyDescent="0.25">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row>
    <row r="76" spans="1:30" x14ac:dyDescent="0.25">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row>
    <row r="77" spans="1:30" x14ac:dyDescent="0.2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row>
    <row r="78" spans="1:30" x14ac:dyDescent="0.25">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row>
    <row r="79" spans="1:30" x14ac:dyDescent="0.2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row>
    <row r="80" spans="1:30" x14ac:dyDescent="0.25">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row>
    <row r="81" spans="1:30" x14ac:dyDescent="0.2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row>
    <row r="82" spans="1:30" x14ac:dyDescent="0.25">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row>
    <row r="83" spans="1:30" x14ac:dyDescent="0.25">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row>
    <row r="84" spans="1:30" x14ac:dyDescent="0.25">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row>
    <row r="85" spans="1:30" x14ac:dyDescent="0.2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row>
    <row r="86" spans="1:30" x14ac:dyDescent="0.25">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row>
    <row r="87" spans="1:30" x14ac:dyDescent="0.25">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row>
    <row r="88" spans="1:30" x14ac:dyDescent="0.25">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row>
  </sheetData>
  <sheetProtection algorithmName="SHA-512" hashValue="/4TWu/YYLvus9rC+IOlokxhGrZqoTcS3LWiidCjehp6xCIWac8lBVc6hc3d1sDQxVXoisWkeVckl6Ut3ic/niA==" saltValue="1jjfSzbEsBV1tgelgMtCOA==" spinCount="100000" sheet="1" objects="1" scenarios="1"/>
  <protectedRanges>
    <protectedRange sqref="B14:F33" name="Range1"/>
  </protectedRanges>
  <sortState xmlns:xlrd2="http://schemas.microsoft.com/office/spreadsheetml/2017/richdata2" ref="P14:P23">
    <sortCondition ref="P14:P23"/>
  </sortState>
  <mergeCells count="11">
    <mergeCell ref="C34:E34"/>
    <mergeCell ref="B9:L9"/>
    <mergeCell ref="B10:L10"/>
    <mergeCell ref="G12:L12"/>
    <mergeCell ref="A12:E12"/>
    <mergeCell ref="G16:L16"/>
    <mergeCell ref="B1:L1"/>
    <mergeCell ref="B3:L3"/>
    <mergeCell ref="B5:L5"/>
    <mergeCell ref="B6:G6"/>
    <mergeCell ref="B7:H7"/>
  </mergeCells>
  <phoneticPr fontId="19" type="noConversion"/>
  <dataValidations disablePrompts="1" count="4">
    <dataValidation type="list" allowBlank="1" showInputMessage="1" showErrorMessage="1" sqref="B14:B33" xr:uid="{00000000-0002-0000-0700-000000000000}">
      <formula1>$N$14:$N$16</formula1>
    </dataValidation>
    <dataValidation type="list" allowBlank="1" showInputMessage="1" showErrorMessage="1" sqref="C15:C33" xr:uid="{00000000-0002-0000-0700-000001000000}">
      <formula1>$O$14:$O$19</formula1>
    </dataValidation>
    <dataValidation type="list" allowBlank="1" showInputMessage="1" showErrorMessage="1" sqref="D14:D33" xr:uid="{00000000-0002-0000-0700-000002000000}">
      <formula1>$P$14:$P$23</formula1>
    </dataValidation>
    <dataValidation type="list" allowBlank="1" showInputMessage="1" showErrorMessage="1" sqref="C14" xr:uid="{742E5342-E31D-420A-881D-152AE7FED24F}">
      <formula1>$O$14:$O$20</formula1>
    </dataValidation>
  </dataValidations>
  <printOptions horizontalCentered="1" verticalCentered="1"/>
  <pageMargins left="0.49083333333333334" right="0.25" top="0.75" bottom="0.75" header="0.3" footer="0.3"/>
  <pageSetup scale="95" fitToWidth="0" fitToHeight="0" orientation="landscape"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pageSetUpPr fitToPage="1"/>
  </sheetPr>
  <dimension ref="A1:DR41"/>
  <sheetViews>
    <sheetView view="pageLayout" topLeftCell="A10" zoomScaleSheetLayoutView="50" workbookViewId="0">
      <selection activeCell="D19" sqref="D19"/>
    </sheetView>
  </sheetViews>
  <sheetFormatPr defaultColWidth="8.88671875" defaultRowHeight="13.2" x14ac:dyDescent="0.25"/>
  <cols>
    <col min="1" max="1" width="2.88671875" customWidth="1"/>
    <col min="2" max="2" width="20.44140625" customWidth="1"/>
    <col min="3" max="3" width="14.33203125" customWidth="1"/>
    <col min="4" max="4" width="11.88671875" customWidth="1"/>
    <col min="5" max="5" width="12.33203125" customWidth="1"/>
    <col min="6" max="7" width="11.88671875" customWidth="1"/>
    <col min="8" max="8" width="12.88671875" customWidth="1"/>
    <col min="9" max="9" width="11.44140625" customWidth="1"/>
    <col min="10" max="10" width="14.88671875" customWidth="1"/>
    <col min="11" max="11" width="12.6640625" bestFit="1" customWidth="1"/>
    <col min="12" max="12" width="9.6640625" customWidth="1"/>
    <col min="13" max="13" width="10.109375" customWidth="1"/>
    <col min="14" max="14" width="7.109375" customWidth="1"/>
    <col min="15" max="15" width="6" customWidth="1"/>
    <col min="16" max="16" width="8.33203125" customWidth="1"/>
  </cols>
  <sheetData>
    <row r="1" spans="1:122" ht="18.75" customHeight="1" x14ac:dyDescent="0.25">
      <c r="B1" s="1234" t="str">
        <f>'2. Prelim'!B1:F1</f>
        <v>RPS/APS/CES/CPS 2019 Annual Compliance Workbook</v>
      </c>
      <c r="C1" s="1234"/>
      <c r="D1" s="1234"/>
      <c r="E1" s="1234"/>
      <c r="F1" s="1234"/>
      <c r="G1" s="1234"/>
      <c r="H1" s="1234"/>
      <c r="I1" s="1234"/>
      <c r="J1" s="1234"/>
      <c r="K1" s="1234"/>
      <c r="L1" s="1234"/>
      <c r="M1" s="1234"/>
      <c r="N1" s="269"/>
    </row>
    <row r="2" spans="1:122" ht="11.25" customHeight="1" thickBot="1" x14ac:dyDescent="0.35">
      <c r="A2" s="75"/>
      <c r="B2" s="21"/>
      <c r="C2" s="21"/>
      <c r="D2" s="21"/>
      <c r="E2" s="76"/>
      <c r="F2" s="21"/>
      <c r="G2" s="21"/>
      <c r="H2" s="21"/>
      <c r="I2" s="19"/>
      <c r="J2" s="19"/>
      <c r="K2" s="19"/>
      <c r="L2" s="19"/>
      <c r="M2" s="19"/>
      <c r="N2" s="19"/>
    </row>
    <row r="3" spans="1:122" s="42" customFormat="1" ht="15" customHeight="1" thickBot="1" x14ac:dyDescent="0.3">
      <c r="A3" s="55"/>
      <c r="B3" s="1175" t="s">
        <v>614</v>
      </c>
      <c r="C3" s="1176"/>
      <c r="D3" s="1176"/>
      <c r="E3" s="1176"/>
      <c r="F3" s="1176"/>
      <c r="G3" s="1176"/>
      <c r="H3" s="1176"/>
      <c r="I3" s="1176"/>
      <c r="J3" s="1176"/>
      <c r="K3" s="1176"/>
      <c r="L3" s="1176"/>
      <c r="M3" s="1177"/>
      <c r="N3" s="55"/>
    </row>
    <row r="4" spans="1:122" s="55" customFormat="1" ht="11.25" customHeight="1" thickBot="1" x14ac:dyDescent="0.3">
      <c r="B4" s="56" t="s">
        <v>177</v>
      </c>
      <c r="C4" s="56"/>
      <c r="D4" s="56"/>
      <c r="E4" s="56"/>
      <c r="F4" s="56"/>
      <c r="G4" s="56"/>
      <c r="H4" s="47"/>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c r="CV4" s="42"/>
      <c r="CW4" s="42"/>
      <c r="CX4" s="42"/>
      <c r="CY4" s="42"/>
      <c r="CZ4" s="42"/>
      <c r="DA4" s="42"/>
      <c r="DB4" s="42"/>
      <c r="DC4" s="42"/>
      <c r="DD4" s="42"/>
      <c r="DE4" s="42"/>
      <c r="DF4" s="42"/>
      <c r="DG4" s="42"/>
      <c r="DH4" s="42"/>
      <c r="DI4" s="42"/>
      <c r="DJ4" s="42"/>
      <c r="DK4" s="42"/>
      <c r="DL4" s="42"/>
      <c r="DM4" s="42"/>
      <c r="DN4" s="42"/>
      <c r="DO4" s="42"/>
      <c r="DP4" s="42"/>
      <c r="DQ4" s="42"/>
      <c r="DR4" s="42"/>
    </row>
    <row r="5" spans="1:122" ht="22.5" customHeight="1" thickBot="1" x14ac:dyDescent="0.35">
      <c r="A5" s="40"/>
      <c r="B5" s="1154">
        <f>'1. FilerInfo'!C17</f>
        <v>0</v>
      </c>
      <c r="C5" s="1235"/>
      <c r="D5" s="1235"/>
      <c r="E5" s="1235"/>
      <c r="F5" s="1235"/>
      <c r="G5" s="1235"/>
      <c r="H5" s="1235"/>
      <c r="I5" s="1235"/>
      <c r="J5" s="1235"/>
      <c r="K5" s="1235"/>
      <c r="L5" s="1235"/>
      <c r="M5" s="1236"/>
    </row>
    <row r="6" spans="1:122" s="5" customFormat="1" ht="6.75" customHeight="1" x14ac:dyDescent="0.3">
      <c r="A6" s="40"/>
      <c r="B6" s="1157"/>
      <c r="C6" s="1157"/>
      <c r="D6" s="1157"/>
      <c r="E6" s="1157"/>
      <c r="F6" s="1157"/>
      <c r="G6" s="21"/>
      <c r="H6" s="21"/>
      <c r="I6" s="21"/>
      <c r="J6" s="21"/>
      <c r="K6" s="21"/>
      <c r="L6" s="21"/>
      <c r="M6" s="21"/>
      <c r="N6" s="21"/>
    </row>
    <row r="7" spans="1:122" s="5" customFormat="1" ht="15" customHeight="1" x14ac:dyDescent="0.3">
      <c r="A7" s="21"/>
      <c r="B7" s="1258" t="s">
        <v>520</v>
      </c>
      <c r="C7" s="1258"/>
      <c r="D7" s="1258"/>
      <c r="E7" s="1258"/>
      <c r="F7" s="1258"/>
      <c r="G7" s="1258"/>
      <c r="H7" s="1258"/>
      <c r="I7" s="1258"/>
      <c r="J7" s="1258"/>
      <c r="K7" s="1258"/>
      <c r="L7" s="1258"/>
      <c r="M7" s="1258"/>
      <c r="N7" s="21"/>
    </row>
    <row r="8" spans="1:122" s="5" customFormat="1" ht="7.5" customHeight="1" thickBot="1" x14ac:dyDescent="0.35">
      <c r="A8" s="21"/>
      <c r="B8" s="268"/>
      <c r="C8" s="58"/>
      <c r="D8" s="58"/>
      <c r="E8" s="58"/>
      <c r="F8" s="58"/>
      <c r="G8" s="58"/>
      <c r="H8" s="58"/>
      <c r="I8" s="21"/>
      <c r="J8" s="21"/>
      <c r="K8" s="21"/>
      <c r="L8" s="21"/>
      <c r="M8" s="21"/>
      <c r="N8" s="21"/>
    </row>
    <row r="9" spans="1:122" s="1" customFormat="1" ht="22.5" customHeight="1" thickBot="1" x14ac:dyDescent="0.3">
      <c r="A9" s="85"/>
      <c r="B9" s="1255" t="s">
        <v>281</v>
      </c>
      <c r="C9" s="1256"/>
      <c r="D9" s="1256"/>
      <c r="E9" s="1256"/>
      <c r="F9" s="1256"/>
      <c r="G9" s="1256"/>
      <c r="H9" s="1256"/>
      <c r="I9" s="1256"/>
      <c r="J9" s="1256"/>
      <c r="K9" s="1256"/>
      <c r="L9" s="1256"/>
      <c r="M9" s="1257"/>
    </row>
    <row r="10" spans="1:122" ht="7.5" customHeight="1" thickBot="1" x14ac:dyDescent="0.3">
      <c r="A10" s="19"/>
      <c r="B10" s="19"/>
      <c r="C10" s="19"/>
      <c r="D10" s="19"/>
      <c r="E10" s="19"/>
      <c r="F10" s="19"/>
      <c r="G10" s="19"/>
      <c r="H10" s="282"/>
      <c r="I10" s="19"/>
      <c r="J10" s="19"/>
      <c r="K10" s="19"/>
      <c r="L10" s="19"/>
      <c r="M10" s="19"/>
      <c r="N10" s="19"/>
    </row>
    <row r="11" spans="1:122" s="2" customFormat="1" ht="9.75" customHeight="1" thickBot="1" x14ac:dyDescent="0.3">
      <c r="A11" s="568" t="s">
        <v>163</v>
      </c>
      <c r="B11" s="284" t="s">
        <v>164</v>
      </c>
      <c r="C11" s="285" t="s">
        <v>165</v>
      </c>
      <c r="D11" s="284" t="s">
        <v>166</v>
      </c>
      <c r="E11" s="286" t="s">
        <v>167</v>
      </c>
      <c r="F11" s="284" t="s">
        <v>181</v>
      </c>
      <c r="G11" s="286" t="s">
        <v>168</v>
      </c>
      <c r="H11" s="284" t="s">
        <v>169</v>
      </c>
      <c r="I11" s="287" t="s">
        <v>170</v>
      </c>
      <c r="J11" s="288" t="s">
        <v>171</v>
      </c>
      <c r="K11" s="289" t="s">
        <v>172</v>
      </c>
      <c r="L11" s="289" t="s">
        <v>173</v>
      </c>
      <c r="M11" s="285" t="s">
        <v>182</v>
      </c>
      <c r="N11" s="290"/>
      <c r="O11" s="115"/>
    </row>
    <row r="12" spans="1:122" ht="15" thickBot="1" x14ac:dyDescent="0.3">
      <c r="A12" s="573"/>
      <c r="B12" s="574"/>
      <c r="C12" s="574"/>
      <c r="D12" s="574"/>
      <c r="E12" s="574"/>
      <c r="F12" s="574"/>
      <c r="G12" s="574"/>
      <c r="H12" s="1259" t="s">
        <v>299</v>
      </c>
      <c r="I12" s="1260"/>
      <c r="J12" s="581">
        <v>0.14000000000000001</v>
      </c>
      <c r="K12" s="582" t="s">
        <v>300</v>
      </c>
      <c r="L12" s="563">
        <v>0.3</v>
      </c>
      <c r="M12" s="562"/>
      <c r="N12" s="299"/>
    </row>
    <row r="13" spans="1:122" s="12" customFormat="1" ht="93" thickBot="1" x14ac:dyDescent="0.3">
      <c r="A13" s="569"/>
      <c r="B13" s="570" t="s">
        <v>174</v>
      </c>
      <c r="C13" s="570" t="s">
        <v>539</v>
      </c>
      <c r="D13" s="571" t="s">
        <v>540</v>
      </c>
      <c r="E13" s="572" t="s">
        <v>541</v>
      </c>
      <c r="F13" s="571" t="s">
        <v>292</v>
      </c>
      <c r="G13" s="572" t="s">
        <v>545</v>
      </c>
      <c r="H13" s="292" t="s">
        <v>542</v>
      </c>
      <c r="I13" s="589" t="s">
        <v>212</v>
      </c>
      <c r="J13" s="293" t="s">
        <v>20</v>
      </c>
      <c r="K13" s="294" t="s">
        <v>543</v>
      </c>
      <c r="L13" s="294" t="s">
        <v>211</v>
      </c>
      <c r="M13" s="295" t="s">
        <v>544</v>
      </c>
      <c r="N13" s="296"/>
      <c r="Q13" s="116"/>
    </row>
    <row r="14" spans="1:122" s="6" customFormat="1" ht="9" customHeight="1" thickBot="1" x14ac:dyDescent="0.3">
      <c r="A14" s="297"/>
      <c r="B14" s="298"/>
      <c r="C14" s="689" t="s">
        <v>175</v>
      </c>
      <c r="D14" s="690" t="s">
        <v>175</v>
      </c>
      <c r="E14" s="691" t="s">
        <v>175</v>
      </c>
      <c r="F14" s="690" t="s">
        <v>175</v>
      </c>
      <c r="G14" s="692" t="s">
        <v>175</v>
      </c>
      <c r="H14" s="690" t="s">
        <v>175</v>
      </c>
      <c r="I14" s="691" t="s">
        <v>175</v>
      </c>
      <c r="J14" s="693" t="s">
        <v>175</v>
      </c>
      <c r="K14" s="694" t="s">
        <v>175</v>
      </c>
      <c r="L14" s="694" t="s">
        <v>175</v>
      </c>
      <c r="M14" s="689" t="s">
        <v>175</v>
      </c>
      <c r="N14" s="299"/>
    </row>
    <row r="15" spans="1:122" s="14" customFormat="1" ht="15.75" customHeight="1" x14ac:dyDescent="0.25">
      <c r="A15" s="7">
        <v>1</v>
      </c>
      <c r="B15" s="64">
        <f>'2. Prelim'!B24</f>
        <v>0</v>
      </c>
      <c r="C15" s="65">
        <f>'2. Prelim'!C24</f>
        <v>0</v>
      </c>
      <c r="D15" s="35"/>
      <c r="E15" s="118"/>
      <c r="F15" s="35"/>
      <c r="G15" s="66"/>
      <c r="H15" s="67">
        <f>MAX(J15-SUM(D15:G15),0)</f>
        <v>0</v>
      </c>
      <c r="I15" s="300">
        <f>SUM(D15:H15)</f>
        <v>0</v>
      </c>
      <c r="J15" s="758">
        <f>IF(C15&lt;=0,0,IF(ROUNDUP(J$12*C15,0)&lt;3,1,ROUNDUP(J$12*C15,0)-'6. SCO'!N15-'7. SCO-II'!O15))</f>
        <v>0</v>
      </c>
      <c r="K15" s="1266"/>
      <c r="L15" s="1269"/>
      <c r="M15" s="1261"/>
      <c r="N15" s="301"/>
    </row>
    <row r="16" spans="1:122" s="14" customFormat="1" ht="15.75" customHeight="1" x14ac:dyDescent="0.25">
      <c r="A16" s="8">
        <v>2</v>
      </c>
      <c r="B16" s="33">
        <f>'2. Prelim'!B25</f>
        <v>0</v>
      </c>
      <c r="C16" s="34">
        <f>'2. Prelim'!C25</f>
        <v>0</v>
      </c>
      <c r="D16" s="25"/>
      <c r="E16" s="119"/>
      <c r="F16" s="25"/>
      <c r="G16" s="26"/>
      <c r="H16" s="30">
        <f t="shared" ref="H16:H22" si="0">MAX(J16-SUM(D16:G16),0)</f>
        <v>0</v>
      </c>
      <c r="I16" s="302">
        <f t="shared" ref="I16:I22" si="1">SUM(D16:H16)</f>
        <v>0</v>
      </c>
      <c r="J16" s="759">
        <f>IF(C16&lt;=0,0,IF(ROUNDUP(J$12*C16,0)&lt;3,1,ROUNDUP(J$12*C16,0)-'6. SCO'!N16-'7. SCO-II'!O16))</f>
        <v>0</v>
      </c>
      <c r="K16" s="1267"/>
      <c r="L16" s="1270"/>
      <c r="M16" s="1262"/>
      <c r="N16" s="301"/>
    </row>
    <row r="17" spans="1:15" s="14" customFormat="1" ht="15.75" customHeight="1" x14ac:dyDescent="0.25">
      <c r="A17" s="8">
        <v>3</v>
      </c>
      <c r="B17" s="33">
        <f>'2. Prelim'!B26</f>
        <v>0</v>
      </c>
      <c r="C17" s="34">
        <f>'2. Prelim'!C26</f>
        <v>0</v>
      </c>
      <c r="D17" s="25"/>
      <c r="E17" s="119"/>
      <c r="F17" s="25"/>
      <c r="G17" s="26"/>
      <c r="H17" s="30">
        <f t="shared" si="0"/>
        <v>0</v>
      </c>
      <c r="I17" s="302">
        <f t="shared" si="1"/>
        <v>0</v>
      </c>
      <c r="J17" s="759">
        <f>IF(C17&lt;=0,0,IF(ROUNDUP(J$12*C17,0)&lt;3,1,ROUNDUP(J$12*C17,0)-'6. SCO'!N17-'7. SCO-II'!O17))</f>
        <v>0</v>
      </c>
      <c r="K17" s="1267"/>
      <c r="L17" s="1270"/>
      <c r="M17" s="1262"/>
      <c r="N17" s="301"/>
    </row>
    <row r="18" spans="1:15" s="14" customFormat="1" ht="15.75" customHeight="1" x14ac:dyDescent="0.25">
      <c r="A18" s="8">
        <v>4</v>
      </c>
      <c r="B18" s="33">
        <f>'2. Prelim'!B27</f>
        <v>0</v>
      </c>
      <c r="C18" s="34">
        <f>'2. Prelim'!C27</f>
        <v>0</v>
      </c>
      <c r="D18" s="25"/>
      <c r="E18" s="119"/>
      <c r="F18" s="25"/>
      <c r="G18" s="26"/>
      <c r="H18" s="30">
        <f t="shared" si="0"/>
        <v>0</v>
      </c>
      <c r="I18" s="302">
        <f t="shared" si="1"/>
        <v>0</v>
      </c>
      <c r="J18" s="759">
        <f>IF(C18&lt;=0,0,IF(ROUNDUP(J$12*C18,0)&lt;3,1,ROUNDUP(J$12*C18,0)-'6. SCO'!N18-'7. SCO-II'!O18))</f>
        <v>0</v>
      </c>
      <c r="K18" s="1267"/>
      <c r="L18" s="1270"/>
      <c r="M18" s="1262"/>
      <c r="N18" s="301"/>
    </row>
    <row r="19" spans="1:15" s="14" customFormat="1" ht="15.75" customHeight="1" x14ac:dyDescent="0.25">
      <c r="A19" s="8">
        <v>5</v>
      </c>
      <c r="B19" s="33">
        <f>'2. Prelim'!B28</f>
        <v>0</v>
      </c>
      <c r="C19" s="34">
        <f>'2. Prelim'!C28</f>
        <v>0</v>
      </c>
      <c r="D19" s="25"/>
      <c r="E19" s="119"/>
      <c r="F19" s="25"/>
      <c r="G19" s="26"/>
      <c r="H19" s="30">
        <f t="shared" si="0"/>
        <v>0</v>
      </c>
      <c r="I19" s="302">
        <f t="shared" si="1"/>
        <v>0</v>
      </c>
      <c r="J19" s="759">
        <f>IF(C19&lt;=0,0,IF(ROUNDUP(J$12*C19,0)&lt;3,1,ROUNDUP(J$12*C19,0)-'6. SCO'!N19-'7. SCO-II'!O19))</f>
        <v>0</v>
      </c>
      <c r="K19" s="1267"/>
      <c r="L19" s="1270"/>
      <c r="M19" s="1262"/>
      <c r="N19" s="301"/>
    </row>
    <row r="20" spans="1:15" s="14" customFormat="1" ht="15.75" customHeight="1" x14ac:dyDescent="0.25">
      <c r="A20" s="8">
        <v>6</v>
      </c>
      <c r="B20" s="33">
        <f>'2. Prelim'!B29</f>
        <v>0</v>
      </c>
      <c r="C20" s="34">
        <f>'2. Prelim'!C29</f>
        <v>0</v>
      </c>
      <c r="D20" s="25"/>
      <c r="E20" s="119"/>
      <c r="F20" s="25"/>
      <c r="G20" s="26"/>
      <c r="H20" s="30">
        <f t="shared" si="0"/>
        <v>0</v>
      </c>
      <c r="I20" s="302">
        <f t="shared" si="1"/>
        <v>0</v>
      </c>
      <c r="J20" s="759">
        <f>IF(C20&lt;=0,0,IF(ROUNDUP(J$12*C20,0)&lt;3,1,ROUNDUP(J$12*C20,0)-'6. SCO'!N20-'7. SCO-II'!O20))</f>
        <v>0</v>
      </c>
      <c r="K20" s="1267"/>
      <c r="L20" s="1270"/>
      <c r="M20" s="1262"/>
      <c r="N20" s="301"/>
    </row>
    <row r="21" spans="1:15" s="14" customFormat="1" ht="15.75" customHeight="1" x14ac:dyDescent="0.25">
      <c r="A21" s="8">
        <v>7</v>
      </c>
      <c r="B21" s="33">
        <f>'2. Prelim'!B30</f>
        <v>0</v>
      </c>
      <c r="C21" s="34">
        <f>'2. Prelim'!C30</f>
        <v>0</v>
      </c>
      <c r="D21" s="25"/>
      <c r="E21" s="119"/>
      <c r="F21" s="25"/>
      <c r="G21" s="26"/>
      <c r="H21" s="30">
        <f t="shared" si="0"/>
        <v>0</v>
      </c>
      <c r="I21" s="302">
        <f t="shared" si="1"/>
        <v>0</v>
      </c>
      <c r="J21" s="759">
        <f>IF(C21&lt;=0,0,IF(ROUNDUP(J$12*C21,0)&lt;3,1,ROUNDUP(J$12*C21,0)-'6. SCO'!N21-'7. SCO-II'!O21))</f>
        <v>0</v>
      </c>
      <c r="K21" s="1267"/>
      <c r="L21" s="1270"/>
      <c r="M21" s="1262"/>
      <c r="N21" s="301"/>
    </row>
    <row r="22" spans="1:15" s="14" customFormat="1" ht="15.75" customHeight="1" thickBot="1" x14ac:dyDescent="0.3">
      <c r="A22" s="8">
        <v>8</v>
      </c>
      <c r="B22" s="68">
        <f>'2. Prelim'!B31</f>
        <v>0</v>
      </c>
      <c r="C22" s="69">
        <f>'2. Prelim'!C31</f>
        <v>0</v>
      </c>
      <c r="D22" s="70"/>
      <c r="E22" s="120"/>
      <c r="F22" s="70"/>
      <c r="G22" s="71"/>
      <c r="H22" s="72">
        <f t="shared" si="0"/>
        <v>0</v>
      </c>
      <c r="I22" s="303">
        <f t="shared" si="1"/>
        <v>0</v>
      </c>
      <c r="J22" s="760">
        <f>IF(C22&lt;=0,0,IF(ROUNDUP(J$12*C22,0)&lt;3,1,ROUNDUP(J$12*C22,0)-'6. SCO'!N22-'7. SCO-II'!O22))</f>
        <v>0</v>
      </c>
      <c r="K22" s="1268"/>
      <c r="L22" s="1271"/>
      <c r="M22" s="1263"/>
      <c r="N22" s="301"/>
    </row>
    <row r="23" spans="1:15" s="14" customFormat="1" ht="13.8" thickBot="1" x14ac:dyDescent="0.3">
      <c r="A23" s="60"/>
      <c r="B23" s="304" t="s">
        <v>176</v>
      </c>
      <c r="C23" s="63">
        <f>'2. Prelim'!C32</f>
        <v>0</v>
      </c>
      <c r="D23" s="331">
        <f t="shared" ref="D23:J23" si="2">SUM(D15:D22)</f>
        <v>0</v>
      </c>
      <c r="E23" s="331">
        <f t="shared" si="2"/>
        <v>0</v>
      </c>
      <c r="F23" s="331">
        <f t="shared" si="2"/>
        <v>0</v>
      </c>
      <c r="G23" s="331">
        <f t="shared" si="2"/>
        <v>0</v>
      </c>
      <c r="H23" s="305">
        <f t="shared" si="2"/>
        <v>0</v>
      </c>
      <c r="I23" s="331">
        <f t="shared" si="2"/>
        <v>0</v>
      </c>
      <c r="J23" s="306">
        <f t="shared" si="2"/>
        <v>0</v>
      </c>
      <c r="K23" s="307">
        <f>IF(I23&gt;J23,I23-J23,0)</f>
        <v>0</v>
      </c>
      <c r="L23" s="305">
        <f>ROUNDDOWN($L$12*J23,0)</f>
        <v>0</v>
      </c>
      <c r="M23" s="308">
        <f>MIN(K23,L23)</f>
        <v>0</v>
      </c>
      <c r="N23" s="83"/>
    </row>
    <row r="24" spans="1:15" s="14" customFormat="1" ht="13.8" thickTop="1" x14ac:dyDescent="0.25">
      <c r="A24" s="60"/>
      <c r="B24" s="309"/>
      <c r="C24" s="83"/>
      <c r="D24" s="83"/>
      <c r="E24" s="310">
        <f>'4. Errant'!G14</f>
        <v>0</v>
      </c>
      <c r="F24" s="83"/>
      <c r="G24" s="83"/>
      <c r="H24" s="83"/>
      <c r="I24" s="83"/>
      <c r="J24" s="83"/>
      <c r="K24" s="83"/>
      <c r="L24" s="83"/>
      <c r="M24" s="83"/>
      <c r="N24" s="83"/>
      <c r="O24" s="24"/>
    </row>
    <row r="25" spans="1:15" ht="6" customHeight="1" thickBot="1" x14ac:dyDescent="0.3">
      <c r="A25" s="78" t="s">
        <v>177</v>
      </c>
      <c r="B25" s="19"/>
      <c r="C25" s="19"/>
      <c r="D25" s="19"/>
      <c r="E25" s="19"/>
      <c r="F25" s="19"/>
      <c r="G25" s="19"/>
      <c r="H25" s="19"/>
      <c r="I25" s="19"/>
      <c r="J25" s="90"/>
      <c r="K25" s="90"/>
      <c r="L25" s="19"/>
      <c r="M25" s="90"/>
      <c r="N25" s="90"/>
    </row>
    <row r="26" spans="1:15" ht="13.8" thickBot="1" x14ac:dyDescent="0.3">
      <c r="A26" s="78"/>
      <c r="B26" s="10"/>
      <c r="C26" t="s">
        <v>199</v>
      </c>
      <c r="L26" s="19"/>
      <c r="M26" s="19"/>
      <c r="N26" s="19"/>
    </row>
    <row r="27" spans="1:15" s="3" customFormat="1" ht="4.5" customHeight="1" thickBot="1" x14ac:dyDescent="0.25">
      <c r="A27" s="77"/>
      <c r="B27" s="1264"/>
      <c r="C27" s="1265"/>
      <c r="D27" s="1265"/>
      <c r="E27" s="77"/>
      <c r="F27" s="77"/>
      <c r="G27" s="77"/>
      <c r="H27" s="77"/>
      <c r="I27" s="77"/>
      <c r="J27" s="77"/>
      <c r="K27" s="77"/>
      <c r="L27" s="77"/>
      <c r="M27" s="77"/>
      <c r="N27" s="77"/>
    </row>
    <row r="28" spans="1:15" s="9" customFormat="1" ht="13.35" customHeight="1" thickBot="1" x14ac:dyDescent="0.3">
      <c r="A28" s="80"/>
      <c r="B28" s="311"/>
      <c r="C28" s="312" t="s">
        <v>93</v>
      </c>
      <c r="D28" s="80"/>
      <c r="E28" s="80"/>
      <c r="F28" s="80"/>
      <c r="G28" s="80"/>
      <c r="H28" s="80"/>
      <c r="I28" s="80"/>
      <c r="J28" s="80"/>
      <c r="K28" s="80"/>
      <c r="L28" s="80"/>
      <c r="M28" s="80"/>
      <c r="N28" s="80"/>
    </row>
    <row r="29" spans="1:15" ht="4.5" customHeight="1" thickBot="1" x14ac:dyDescent="0.3">
      <c r="A29" s="19"/>
      <c r="C29" s="19"/>
      <c r="D29" s="19"/>
      <c r="E29" s="19"/>
      <c r="F29" s="19"/>
      <c r="G29" s="19"/>
      <c r="H29" s="19"/>
      <c r="I29" s="19"/>
      <c r="J29" s="19"/>
      <c r="K29" s="19"/>
      <c r="L29" s="19"/>
      <c r="M29" s="19"/>
      <c r="N29" s="19"/>
    </row>
    <row r="30" spans="1:15" ht="13.8" thickBot="1" x14ac:dyDescent="0.3">
      <c r="A30" s="19"/>
      <c r="B30" s="313"/>
      <c r="C30" s="79" t="s">
        <v>92</v>
      </c>
      <c r="D30" s="19"/>
      <c r="E30" s="19"/>
      <c r="F30" s="19"/>
      <c r="G30" s="19"/>
      <c r="H30" s="19"/>
      <c r="I30" s="19"/>
      <c r="J30" s="19"/>
      <c r="K30" s="19"/>
      <c r="L30" s="19"/>
      <c r="M30" s="19"/>
      <c r="N30" s="19"/>
    </row>
    <row r="31" spans="1:15" ht="4.5" customHeight="1" x14ac:dyDescent="0.25">
      <c r="A31" s="19"/>
      <c r="B31" s="19"/>
      <c r="C31" s="19"/>
      <c r="D31" s="19"/>
      <c r="E31" s="19"/>
      <c r="F31" s="19"/>
      <c r="G31" s="19"/>
      <c r="H31" s="19"/>
      <c r="I31" s="19"/>
      <c r="J31" s="19"/>
      <c r="K31" s="19"/>
      <c r="L31" s="19"/>
      <c r="M31" s="19"/>
      <c r="N31" s="19"/>
    </row>
    <row r="32" spans="1:15" ht="12.75" customHeight="1" x14ac:dyDescent="0.25">
      <c r="A32" s="19"/>
      <c r="B32" s="1254" t="s">
        <v>216</v>
      </c>
      <c r="C32" s="1254"/>
      <c r="D32" s="1254"/>
      <c r="E32" s="1254"/>
      <c r="F32" s="1254"/>
      <c r="G32" s="1254"/>
      <c r="H32" s="1254"/>
      <c r="I32" s="1254"/>
      <c r="J32" s="1254"/>
      <c r="K32" s="1254"/>
      <c r="L32" s="1254"/>
      <c r="M32" s="1254"/>
      <c r="N32" s="1254"/>
      <c r="O32" s="117"/>
    </row>
    <row r="33" spans="1:15" x14ac:dyDescent="0.25">
      <c r="A33" s="19"/>
      <c r="B33" s="1254"/>
      <c r="C33" s="1254"/>
      <c r="D33" s="1254"/>
      <c r="E33" s="1254"/>
      <c r="F33" s="1254"/>
      <c r="G33" s="1254"/>
      <c r="H33" s="1254"/>
      <c r="I33" s="1254"/>
      <c r="J33" s="1254"/>
      <c r="K33" s="1254"/>
      <c r="L33" s="1254"/>
      <c r="M33" s="1254"/>
      <c r="N33" s="1254"/>
      <c r="O33" s="117"/>
    </row>
    <row r="34" spans="1:15" x14ac:dyDescent="0.25">
      <c r="A34" s="314"/>
      <c r="B34" s="314"/>
      <c r="C34" s="314"/>
      <c r="D34" s="314"/>
      <c r="E34" s="314"/>
      <c r="F34" s="314"/>
      <c r="G34" s="314"/>
      <c r="H34" s="314"/>
      <c r="I34" s="314"/>
      <c r="J34" s="314"/>
      <c r="K34" s="314"/>
      <c r="L34" s="314"/>
      <c r="M34" s="314"/>
      <c r="N34" s="314"/>
    </row>
    <row r="35" spans="1:15" x14ac:dyDescent="0.25">
      <c r="A35" s="19"/>
      <c r="B35" s="19"/>
      <c r="C35" s="19"/>
      <c r="D35" s="19"/>
      <c r="E35" s="19"/>
      <c r="F35" s="19"/>
      <c r="G35" s="19"/>
      <c r="H35" s="19"/>
      <c r="I35" s="19"/>
      <c r="J35" s="19"/>
      <c r="K35" s="19"/>
      <c r="L35" s="19"/>
      <c r="M35" s="19"/>
      <c r="N35" s="19"/>
    </row>
    <row r="36" spans="1:15" x14ac:dyDescent="0.25">
      <c r="A36" s="19"/>
      <c r="B36" s="19"/>
      <c r="C36" s="19"/>
      <c r="D36" s="19"/>
      <c r="E36" s="19"/>
      <c r="F36" s="19"/>
      <c r="G36" s="19"/>
      <c r="H36" s="19"/>
      <c r="I36" s="19"/>
      <c r="J36" s="19"/>
      <c r="K36" s="19"/>
      <c r="L36" s="19"/>
      <c r="M36" s="19"/>
      <c r="N36" s="19"/>
    </row>
    <row r="37" spans="1:15" x14ac:dyDescent="0.25">
      <c r="A37" s="19"/>
      <c r="B37" s="19"/>
      <c r="C37" s="19"/>
      <c r="D37" s="19"/>
      <c r="E37" s="19"/>
      <c r="F37" s="19"/>
      <c r="G37" s="19"/>
      <c r="H37" s="19"/>
      <c r="I37" s="19"/>
      <c r="J37" s="19"/>
      <c r="K37" s="19"/>
      <c r="L37" s="19"/>
      <c r="M37" s="19"/>
      <c r="N37" s="19"/>
    </row>
    <row r="38" spans="1:15" x14ac:dyDescent="0.25">
      <c r="A38" s="19"/>
      <c r="B38" s="19"/>
      <c r="C38" s="19"/>
      <c r="D38" s="19"/>
      <c r="E38" s="19"/>
      <c r="F38" s="19"/>
      <c r="G38" s="19"/>
      <c r="H38" s="19"/>
      <c r="I38" s="19"/>
      <c r="J38" s="19"/>
      <c r="K38" s="19"/>
      <c r="L38" s="19"/>
      <c r="M38" s="19"/>
      <c r="N38" s="19"/>
    </row>
    <row r="39" spans="1:15" x14ac:dyDescent="0.25">
      <c r="A39" s="19"/>
      <c r="B39" s="19"/>
      <c r="C39" s="19"/>
      <c r="D39" s="19"/>
      <c r="E39" s="19"/>
      <c r="F39" s="19"/>
      <c r="G39" s="19"/>
      <c r="H39" s="19"/>
      <c r="I39" s="19"/>
      <c r="J39" s="19"/>
      <c r="K39" s="19"/>
      <c r="L39" s="19"/>
      <c r="M39" s="19"/>
      <c r="N39" s="19"/>
    </row>
    <row r="40" spans="1:15" x14ac:dyDescent="0.25">
      <c r="A40" s="19"/>
      <c r="B40" s="19"/>
      <c r="C40" s="19"/>
      <c r="D40" s="19"/>
      <c r="E40" s="19"/>
      <c r="F40" s="19"/>
      <c r="G40" s="19"/>
      <c r="H40" s="19"/>
      <c r="I40" s="19"/>
      <c r="J40" s="19"/>
      <c r="K40" s="19"/>
      <c r="L40" s="19"/>
      <c r="M40" s="19"/>
      <c r="N40" s="19"/>
    </row>
    <row r="41" spans="1:15" x14ac:dyDescent="0.25">
      <c r="A41" s="19"/>
      <c r="B41" s="19"/>
      <c r="C41" s="19"/>
      <c r="D41" s="19"/>
      <c r="E41" s="19"/>
      <c r="F41" s="19"/>
      <c r="G41" s="19"/>
      <c r="H41" s="19"/>
      <c r="I41" s="19"/>
      <c r="J41" s="19"/>
      <c r="K41" s="19"/>
      <c r="L41" s="19"/>
      <c r="M41" s="19"/>
      <c r="N41" s="19"/>
    </row>
  </sheetData>
  <sheetProtection algorithmName="SHA-512" hashValue="F6YBcVDXzX1d9HN0ooVC2EowO4wR89r+DW7eBjt91uNoiDrbAvpzO+v1FtPHyJUCl0ujmzy3CZrPBpiEXVvNzw==" saltValue="FJv0ZkWdoh7b7wX3lzzLGg==" spinCount="100000" sheet="1" objects="1" scenarios="1"/>
  <protectedRanges>
    <protectedRange sqref="D15:G22" name="Range1"/>
  </protectedRanges>
  <mergeCells count="12">
    <mergeCell ref="B1:M1"/>
    <mergeCell ref="B32:N33"/>
    <mergeCell ref="B6:F6"/>
    <mergeCell ref="B5:M5"/>
    <mergeCell ref="B3:M3"/>
    <mergeCell ref="B9:M9"/>
    <mergeCell ref="B7:M7"/>
    <mergeCell ref="H12:I12"/>
    <mergeCell ref="M15:M22"/>
    <mergeCell ref="B27:D27"/>
    <mergeCell ref="K15:K22"/>
    <mergeCell ref="L15:L22"/>
  </mergeCells>
  <phoneticPr fontId="19" type="noConversion"/>
  <printOptions horizontalCentered="1" verticalCentered="1"/>
  <pageMargins left="0.25" right="0.25" top="0.75" bottom="0.75" header="0" footer="0.3"/>
  <pageSetup scale="8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17</vt:i4>
      </vt:variant>
    </vt:vector>
  </HeadingPairs>
  <TitlesOfParts>
    <vt:vector size="39" baseType="lpstr">
      <vt:lpstr>RECS2019</vt:lpstr>
      <vt:lpstr>INFO2019</vt:lpstr>
      <vt:lpstr>DBASE2019</vt:lpstr>
      <vt:lpstr>1. FilerInfo</vt:lpstr>
      <vt:lpstr>2. Prelim</vt:lpstr>
      <vt:lpstr>2i. SCO Exempt</vt:lpstr>
      <vt:lpstr>2ii. SCOII Exempt</vt:lpstr>
      <vt:lpstr>4. Errant</vt:lpstr>
      <vt:lpstr>5. RPS I non-SCO</vt:lpstr>
      <vt:lpstr>6. SCO</vt:lpstr>
      <vt:lpstr>7. SCO-II</vt:lpstr>
      <vt:lpstr>8. RPS II RenEn</vt:lpstr>
      <vt:lpstr>9. RPS II WasteEn</vt:lpstr>
      <vt:lpstr>10. APS</vt:lpstr>
      <vt:lpstr>11. CES</vt:lpstr>
      <vt:lpstr>13. GHG</vt:lpstr>
      <vt:lpstr>14. Green</vt:lpstr>
      <vt:lpstr>15. All ACPs</vt:lpstr>
      <vt:lpstr>C. Certif</vt:lpstr>
      <vt:lpstr>A. Authztn</vt:lpstr>
      <vt:lpstr>N. ACP Notif-Rcpt</vt:lpstr>
      <vt:lpstr>Contacts</vt:lpstr>
      <vt:lpstr>'10. APS'!Print_Area</vt:lpstr>
      <vt:lpstr>'11. CES'!Print_Area</vt:lpstr>
      <vt:lpstr>'13. GHG'!Print_Area</vt:lpstr>
      <vt:lpstr>'14. Green'!Print_Area</vt:lpstr>
      <vt:lpstr>'15. All ACPs'!Print_Area</vt:lpstr>
      <vt:lpstr>'2. Prelim'!Print_Area</vt:lpstr>
      <vt:lpstr>'2i. SCO Exempt'!Print_Area</vt:lpstr>
      <vt:lpstr>'2ii. SCOII Exempt'!Print_Area</vt:lpstr>
      <vt:lpstr>'4. Errant'!Print_Area</vt:lpstr>
      <vt:lpstr>'5. RPS I non-SCO'!Print_Area</vt:lpstr>
      <vt:lpstr>'6. SCO'!Print_Area</vt:lpstr>
      <vt:lpstr>'7. SCO-II'!Print_Area</vt:lpstr>
      <vt:lpstr>'8. RPS II RenEn'!Print_Area</vt:lpstr>
      <vt:lpstr>'9. RPS II WasteEn'!Print_Area</vt:lpstr>
      <vt:lpstr>'A. Authztn'!Print_Area</vt:lpstr>
      <vt:lpstr>'C. Certif'!Print_Area</vt:lpstr>
      <vt:lpstr>'N. ACP Notif-Rcpt'!Print_Area</vt:lpstr>
    </vt:vector>
  </TitlesOfParts>
  <Company>Dell GX280</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 XP</dc:creator>
  <cp:lastModifiedBy>John Wassam</cp:lastModifiedBy>
  <cp:lastPrinted>2020-05-22T18:54:00Z</cp:lastPrinted>
  <dcterms:created xsi:type="dcterms:W3CDTF">2010-05-27T00:56:56Z</dcterms:created>
  <dcterms:modified xsi:type="dcterms:W3CDTF">2020-06-04T17:33:53Z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