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updateLinks="never" codeName="ThisWorkbook" autoCompressPictures="0" defaultThemeVersion="124226"/>
  <mc:AlternateContent xmlns:mc="http://schemas.openxmlformats.org/markup-compatibility/2006">
    <mc:Choice Requires="x15">
      <x15ac:absPath xmlns:x15ac="http://schemas.microsoft.com/office/spreadsheetml/2010/11/ac" url="C:\Users\John.Wassam\Documents\WORK\WORKBOOK\2020\"/>
    </mc:Choice>
  </mc:AlternateContent>
  <xr:revisionPtr revIDLastSave="0" documentId="8_{AD80364C-FB43-4079-9D89-2C277FCD18F5}" xr6:coauthVersionLast="46" xr6:coauthVersionMax="46" xr10:uidLastSave="{00000000-0000-0000-0000-000000000000}"/>
  <bookViews>
    <workbookView xWindow="-110" yWindow="-110" windowWidth="19420" windowHeight="10420" tabRatio="935" firstSheet="2" activeTab="2" xr2:uid="{00000000-000D-0000-FFFF-FFFF00000000}"/>
  </bookViews>
  <sheets>
    <sheet name="FilerInfo20" sheetId="51" state="hidden" r:id="rId1"/>
    <sheet name="DBASE20" sheetId="50" state="hidden" r:id="rId2"/>
    <sheet name="1. FilerInfo" sheetId="16" r:id="rId3"/>
    <sheet name="2. Prelim" sheetId="14" r:id="rId4"/>
    <sheet name="2a. RPS Class I Exempt" sheetId="21" r:id="rId5"/>
    <sheet name="2b. SCO Exempt" sheetId="46" r:id="rId6"/>
    <sheet name="2c. SCOII Exempt" sheetId="41" r:id="rId7"/>
    <sheet name="2d. CPS Exempt" sheetId="47" r:id="rId8"/>
    <sheet name="4. Errant" sheetId="9" r:id="rId9"/>
    <sheet name="5. RPS I non-SCO" sheetId="1" r:id="rId10"/>
    <sheet name="6. SCO" sheetId="11" r:id="rId11"/>
    <sheet name="7. SCO-II" sheetId="13" r:id="rId12"/>
    <sheet name="8. RPS II RenEn" sheetId="2" r:id="rId13"/>
    <sheet name="9. RPS II WasteEn" sheetId="5" r:id="rId14"/>
    <sheet name="10. APS" sheetId="4" r:id="rId15"/>
    <sheet name="11. CPS" sheetId="45" r:id="rId16"/>
    <sheet name="12. CES" sheetId="33" r:id="rId17"/>
    <sheet name="13. GHG" sheetId="49" r:id="rId18"/>
    <sheet name="14. Green" sheetId="8" r:id="rId19"/>
    <sheet name="15. All ACPs" sheetId="34" r:id="rId20"/>
    <sheet name="C. Certif" sheetId="31" r:id="rId21"/>
    <sheet name="A. Authztn" sheetId="32" r:id="rId22"/>
    <sheet name="N. ACP Notif-Rcpt" sheetId="23" r:id="rId23"/>
    <sheet name="Contacts" sheetId="36" r:id="rId24"/>
  </sheets>
  <definedNames>
    <definedName name="_xlnm._FilterDatabase" localSheetId="8" hidden="1">'4. Errant'!$A$12:$E$37</definedName>
    <definedName name="_ftn1" localSheetId="18">'14. Green'!#REF!</definedName>
    <definedName name="_ftn2" localSheetId="18">'14. Green'!#REF!</definedName>
    <definedName name="_ftnref1" localSheetId="18">'14. Green'!#REF!</definedName>
    <definedName name="_ftnref2" localSheetId="18">'14. Green'!#REF!</definedName>
    <definedName name="CPS">'4. Errant'!$C$14</definedName>
    <definedName name="_xlnm.Print_Area" localSheetId="2">'1. FilerInfo'!$A$1:$H$51</definedName>
    <definedName name="_xlnm.Print_Area" localSheetId="14">'10. APS'!$A$1:$N$32</definedName>
    <definedName name="_xlnm.Print_Area" localSheetId="15">'11. CPS'!$A$1:$O$34</definedName>
    <definedName name="_xlnm.Print_Area" localSheetId="16">'12. CES'!$A$1:$O$42</definedName>
    <definedName name="_xlnm.Print_Area" localSheetId="18">'14. Green'!$A$1:$F$33</definedName>
    <definedName name="_xlnm.Print_Area" localSheetId="19">'15. All ACPs'!$A$1:$H$33</definedName>
    <definedName name="_xlnm.Print_Area" localSheetId="3">'2. Prelim'!$A$1:$F$59</definedName>
    <definedName name="_xlnm.Print_Area" localSheetId="4">'2a. RPS Class I Exempt'!$A$1:$I$49</definedName>
    <definedName name="_xlnm.Print_Area" localSheetId="5">'2b. SCO Exempt'!$A$1:$I$50</definedName>
    <definedName name="_xlnm.Print_Area" localSheetId="6">'2c. SCOII Exempt'!$A$1:$J$50</definedName>
    <definedName name="_xlnm.Print_Area" localSheetId="7">'2d. CPS Exempt'!$A$1:$I$54</definedName>
    <definedName name="_xlnm.Print_Area" localSheetId="8">'4. Errant'!$A$1:$L$39</definedName>
    <definedName name="_xlnm.Print_Area" localSheetId="9">'5. RPS I non-SCO'!$A$1:$R$34</definedName>
    <definedName name="_xlnm.Print_Area" localSheetId="10">'6. SCO'!$A$1:$Q$39</definedName>
    <definedName name="_xlnm.Print_Area" localSheetId="11">'7. SCO-II'!$A$1:$S$38</definedName>
    <definedName name="_xlnm.Print_Area" localSheetId="12">'8. RPS II RenEn'!$A$1:$N$35</definedName>
    <definedName name="_xlnm.Print_Area" localSheetId="13">'9. RPS II WasteEn'!$A$1:$N$34</definedName>
    <definedName name="_xlnm.Print_Area" localSheetId="21">'A. Authztn'!$A$1:$I$45</definedName>
    <definedName name="_xlnm.Print_Area" localSheetId="20">'C. Certif'!$A$1:$F$42</definedName>
    <definedName name="_xlnm.Print_Area" localSheetId="22">'N. ACP Notif-Rcpt'!$A$1:$H$60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1" l="1"/>
  <c r="K17" i="1"/>
  <c r="K18" i="1"/>
  <c r="K19" i="1"/>
  <c r="K20" i="1"/>
  <c r="K21" i="1"/>
  <c r="K22" i="1"/>
  <c r="J16" i="1"/>
  <c r="J17" i="1"/>
  <c r="J18" i="1"/>
  <c r="J19" i="1"/>
  <c r="J20" i="1"/>
  <c r="J21" i="1"/>
  <c r="J22" i="1"/>
  <c r="D41" i="14"/>
  <c r="D42" i="14" s="1"/>
  <c r="D53" i="14"/>
  <c r="D54" i="14" s="1"/>
  <c r="G14" i="9"/>
  <c r="H14" i="9"/>
  <c r="I14" i="9"/>
  <c r="J14" i="9"/>
  <c r="K14" i="9"/>
  <c r="L14" i="9"/>
  <c r="G16" i="9"/>
  <c r="H16" i="9"/>
  <c r="C11" i="23"/>
  <c r="I19" i="51"/>
  <c r="B19" i="51"/>
  <c r="B20" i="51"/>
  <c r="B21" i="51"/>
  <c r="B22" i="51"/>
  <c r="B23" i="51"/>
  <c r="B24" i="51"/>
  <c r="B25" i="51"/>
  <c r="B26" i="51"/>
  <c r="B27" i="51"/>
  <c r="B28" i="51"/>
  <c r="B29" i="51"/>
  <c r="B30" i="51"/>
  <c r="B31" i="51"/>
  <c r="B32" i="51"/>
  <c r="B33" i="51"/>
  <c r="B34" i="51"/>
  <c r="B35" i="51"/>
  <c r="B36" i="51"/>
  <c r="I21" i="51"/>
  <c r="I22" i="51"/>
  <c r="I20" i="51"/>
  <c r="A102" i="50"/>
  <c r="B102" i="50"/>
  <c r="C102" i="50"/>
  <c r="A103" i="50"/>
  <c r="B103" i="50"/>
  <c r="C103" i="50"/>
  <c r="A104" i="50"/>
  <c r="B104" i="50"/>
  <c r="C104" i="50"/>
  <c r="A105" i="50"/>
  <c r="B105" i="50"/>
  <c r="C105" i="50"/>
  <c r="A106" i="50"/>
  <c r="B106" i="50"/>
  <c r="C106" i="50"/>
  <c r="A107" i="50"/>
  <c r="B107" i="50"/>
  <c r="C107" i="50"/>
  <c r="A108" i="50"/>
  <c r="B108" i="50"/>
  <c r="C108" i="50"/>
  <c r="A109" i="50"/>
  <c r="B109" i="50"/>
  <c r="C109" i="50"/>
  <c r="E33" i="23"/>
  <c r="B3" i="51"/>
  <c r="B4" i="51"/>
  <c r="B5" i="51"/>
  <c r="B6" i="51"/>
  <c r="B7" i="51"/>
  <c r="B8" i="51"/>
  <c r="B9" i="51"/>
  <c r="B10" i="51"/>
  <c r="B11" i="51"/>
  <c r="B12" i="51"/>
  <c r="B13" i="51"/>
  <c r="B14" i="51"/>
  <c r="B15" i="51"/>
  <c r="B16" i="51"/>
  <c r="B17" i="51"/>
  <c r="B18" i="51"/>
  <c r="B2" i="51"/>
  <c r="I12" i="51"/>
  <c r="I13" i="51"/>
  <c r="I14" i="51"/>
  <c r="I15" i="51"/>
  <c r="I16" i="51"/>
  <c r="I17" i="51"/>
  <c r="I18" i="51"/>
  <c r="I11" i="51"/>
  <c r="I4" i="51"/>
  <c r="I5" i="51"/>
  <c r="I6" i="51"/>
  <c r="I7" i="51"/>
  <c r="I8" i="51"/>
  <c r="I9" i="51"/>
  <c r="I10" i="51"/>
  <c r="I3" i="51"/>
  <c r="I2" i="51"/>
  <c r="A230" i="50" l="1"/>
  <c r="B230" i="50"/>
  <c r="C230" i="50"/>
  <c r="A231" i="50"/>
  <c r="B231" i="50"/>
  <c r="C231" i="50"/>
  <c r="A232" i="50"/>
  <c r="B232" i="50"/>
  <c r="C232" i="50"/>
  <c r="A233" i="50"/>
  <c r="B233" i="50"/>
  <c r="C233" i="50"/>
  <c r="A234" i="50"/>
  <c r="B234" i="50"/>
  <c r="C234" i="50"/>
  <c r="A235" i="50"/>
  <c r="B235" i="50"/>
  <c r="C235" i="50"/>
  <c r="A236" i="50"/>
  <c r="B236" i="50"/>
  <c r="C236" i="50"/>
  <c r="A237" i="50"/>
  <c r="B237" i="50"/>
  <c r="C237" i="50"/>
  <c r="A238" i="50"/>
  <c r="B238" i="50"/>
  <c r="C238" i="50"/>
  <c r="A239" i="50"/>
  <c r="B239" i="50"/>
  <c r="C239" i="50"/>
  <c r="A240" i="50"/>
  <c r="B240" i="50"/>
  <c r="C240" i="50"/>
  <c r="A241" i="50"/>
  <c r="B241" i="50"/>
  <c r="C241" i="50"/>
  <c r="A242" i="50"/>
  <c r="B242" i="50"/>
  <c r="C242" i="50"/>
  <c r="A243" i="50"/>
  <c r="B243" i="50"/>
  <c r="C243" i="50"/>
  <c r="A244" i="50"/>
  <c r="B244" i="50"/>
  <c r="C244" i="50"/>
  <c r="A245" i="50"/>
  <c r="B245" i="50"/>
  <c r="C245" i="50"/>
  <c r="A246" i="50"/>
  <c r="B246" i="50"/>
  <c r="C246" i="50"/>
  <c r="A247" i="50"/>
  <c r="B247" i="50"/>
  <c r="C247" i="50"/>
  <c r="A228" i="50"/>
  <c r="B228" i="50"/>
  <c r="C228" i="50"/>
  <c r="A229" i="50"/>
  <c r="B229" i="50"/>
  <c r="C229" i="50"/>
  <c r="A216" i="50"/>
  <c r="B216" i="50"/>
  <c r="C216" i="50"/>
  <c r="A217" i="50"/>
  <c r="B217" i="50"/>
  <c r="C217" i="50"/>
  <c r="A218" i="50"/>
  <c r="B218" i="50"/>
  <c r="C218" i="50"/>
  <c r="A219" i="50"/>
  <c r="B219" i="50"/>
  <c r="C219" i="50"/>
  <c r="A220" i="50"/>
  <c r="B220" i="50"/>
  <c r="C220" i="50"/>
  <c r="A221" i="50"/>
  <c r="B221" i="50"/>
  <c r="C221" i="50"/>
  <c r="A222" i="50"/>
  <c r="B222" i="50"/>
  <c r="C222" i="50"/>
  <c r="A223" i="50"/>
  <c r="B223" i="50"/>
  <c r="C223" i="50"/>
  <c r="A224" i="50"/>
  <c r="B224" i="50"/>
  <c r="C224" i="50"/>
  <c r="A225" i="50"/>
  <c r="B225" i="50"/>
  <c r="C225" i="50"/>
  <c r="A226" i="50"/>
  <c r="B226" i="50"/>
  <c r="C226" i="50"/>
  <c r="A227" i="50"/>
  <c r="B227" i="50"/>
  <c r="C227" i="50"/>
  <c r="I227" i="50"/>
  <c r="I226" i="50"/>
  <c r="I225" i="50"/>
  <c r="I223" i="50"/>
  <c r="I222" i="50"/>
  <c r="I221" i="50"/>
  <c r="I220" i="50"/>
  <c r="I219" i="50"/>
  <c r="I218" i="50"/>
  <c r="I217" i="50"/>
  <c r="I216" i="50"/>
  <c r="A203" i="50"/>
  <c r="B203" i="50"/>
  <c r="C203" i="50"/>
  <c r="A204" i="50"/>
  <c r="B204" i="50"/>
  <c r="C204" i="50"/>
  <c r="A205" i="50"/>
  <c r="B205" i="50"/>
  <c r="C205" i="50"/>
  <c r="A206" i="50"/>
  <c r="B206" i="50"/>
  <c r="C206" i="50"/>
  <c r="A207" i="50"/>
  <c r="B207" i="50"/>
  <c r="C207" i="50"/>
  <c r="A208" i="50"/>
  <c r="B208" i="50"/>
  <c r="C208" i="50"/>
  <c r="A209" i="50"/>
  <c r="B209" i="50"/>
  <c r="C209" i="50"/>
  <c r="A210" i="50"/>
  <c r="B210" i="50"/>
  <c r="C210" i="50"/>
  <c r="A211" i="50"/>
  <c r="B211" i="50"/>
  <c r="C211" i="50"/>
  <c r="A212" i="50"/>
  <c r="B212" i="50"/>
  <c r="C212" i="50"/>
  <c r="A213" i="50"/>
  <c r="B213" i="50"/>
  <c r="C213" i="50"/>
  <c r="A214" i="50"/>
  <c r="B214" i="50"/>
  <c r="C214" i="50"/>
  <c r="A215" i="50"/>
  <c r="B215" i="50"/>
  <c r="C215" i="50"/>
  <c r="I205" i="50"/>
  <c r="I204" i="50"/>
  <c r="A190" i="50"/>
  <c r="B190" i="50"/>
  <c r="C190" i="50"/>
  <c r="A191" i="50"/>
  <c r="B191" i="50"/>
  <c r="C191" i="50"/>
  <c r="A192" i="50"/>
  <c r="B192" i="50"/>
  <c r="C192" i="50"/>
  <c r="A193" i="50"/>
  <c r="B193" i="50"/>
  <c r="C193" i="50"/>
  <c r="A194" i="50"/>
  <c r="B194" i="50"/>
  <c r="C194" i="50"/>
  <c r="A195" i="50"/>
  <c r="B195" i="50"/>
  <c r="C195" i="50"/>
  <c r="A196" i="50"/>
  <c r="B196" i="50"/>
  <c r="C196" i="50"/>
  <c r="A197" i="50"/>
  <c r="B197" i="50"/>
  <c r="C197" i="50"/>
  <c r="A198" i="50"/>
  <c r="B198" i="50"/>
  <c r="C198" i="50"/>
  <c r="A199" i="50"/>
  <c r="B199" i="50"/>
  <c r="C199" i="50"/>
  <c r="A200" i="50"/>
  <c r="B200" i="50"/>
  <c r="C200" i="50"/>
  <c r="A201" i="50"/>
  <c r="B201" i="50"/>
  <c r="C201" i="50"/>
  <c r="A202" i="50"/>
  <c r="B202" i="50"/>
  <c r="C202" i="50"/>
  <c r="I196" i="50"/>
  <c r="I195" i="50"/>
  <c r="I194" i="50"/>
  <c r="A179" i="50"/>
  <c r="B179" i="50"/>
  <c r="C179" i="50"/>
  <c r="A180" i="50"/>
  <c r="B180" i="50"/>
  <c r="C180" i="50"/>
  <c r="A181" i="50"/>
  <c r="B181" i="50"/>
  <c r="C181" i="50"/>
  <c r="A182" i="50"/>
  <c r="B182" i="50"/>
  <c r="C182" i="50"/>
  <c r="A183" i="50"/>
  <c r="B183" i="50"/>
  <c r="C183" i="50"/>
  <c r="A184" i="50"/>
  <c r="B184" i="50"/>
  <c r="C184" i="50"/>
  <c r="A185" i="50"/>
  <c r="B185" i="50"/>
  <c r="C185" i="50"/>
  <c r="A186" i="50"/>
  <c r="B186" i="50"/>
  <c r="C186" i="50"/>
  <c r="A187" i="50"/>
  <c r="B187" i="50"/>
  <c r="C187" i="50"/>
  <c r="A188" i="50"/>
  <c r="B188" i="50"/>
  <c r="C188" i="50"/>
  <c r="A189" i="50"/>
  <c r="B189" i="50"/>
  <c r="C189" i="50"/>
  <c r="I183" i="50"/>
  <c r="I182" i="50"/>
  <c r="I181" i="50"/>
  <c r="I180" i="50"/>
  <c r="I172" i="50"/>
  <c r="I171" i="50"/>
  <c r="I170" i="50"/>
  <c r="I169" i="50"/>
  <c r="A170" i="50"/>
  <c r="B170" i="50"/>
  <c r="C170" i="50"/>
  <c r="A171" i="50"/>
  <c r="B171" i="50"/>
  <c r="C171" i="50"/>
  <c r="A172" i="50"/>
  <c r="B172" i="50"/>
  <c r="C172" i="50"/>
  <c r="A173" i="50"/>
  <c r="B173" i="50"/>
  <c r="C173" i="50"/>
  <c r="A174" i="50"/>
  <c r="B174" i="50"/>
  <c r="C174" i="50"/>
  <c r="A175" i="50"/>
  <c r="B175" i="50"/>
  <c r="C175" i="50"/>
  <c r="A176" i="50"/>
  <c r="B176" i="50"/>
  <c r="C176" i="50"/>
  <c r="A177" i="50"/>
  <c r="B177" i="50"/>
  <c r="C177" i="50"/>
  <c r="A178" i="50"/>
  <c r="B178" i="50"/>
  <c r="C178" i="50"/>
  <c r="A157" i="50"/>
  <c r="B157" i="50"/>
  <c r="C157" i="50"/>
  <c r="A158" i="50"/>
  <c r="B158" i="50"/>
  <c r="C158" i="50"/>
  <c r="A159" i="50"/>
  <c r="B159" i="50"/>
  <c r="C159" i="50"/>
  <c r="A160" i="50"/>
  <c r="B160" i="50"/>
  <c r="C160" i="50"/>
  <c r="A161" i="50"/>
  <c r="B161" i="50"/>
  <c r="C161" i="50"/>
  <c r="A162" i="50"/>
  <c r="B162" i="50"/>
  <c r="C162" i="50"/>
  <c r="A163" i="50"/>
  <c r="B163" i="50"/>
  <c r="C163" i="50"/>
  <c r="A164" i="50"/>
  <c r="B164" i="50"/>
  <c r="C164" i="50"/>
  <c r="A165" i="50"/>
  <c r="B165" i="50"/>
  <c r="C165" i="50"/>
  <c r="A166" i="50"/>
  <c r="B166" i="50"/>
  <c r="C166" i="50"/>
  <c r="A167" i="50"/>
  <c r="B167" i="50"/>
  <c r="C167" i="50"/>
  <c r="A168" i="50"/>
  <c r="B168" i="50"/>
  <c r="C168" i="50"/>
  <c r="A169" i="50"/>
  <c r="B169" i="50"/>
  <c r="C169" i="50"/>
  <c r="I161" i="50"/>
  <c r="I160" i="50"/>
  <c r="I159" i="50"/>
  <c r="I158" i="50"/>
  <c r="A141" i="50"/>
  <c r="B141" i="50"/>
  <c r="C141" i="50"/>
  <c r="A142" i="50"/>
  <c r="B142" i="50"/>
  <c r="C142" i="50"/>
  <c r="A143" i="50"/>
  <c r="B143" i="50"/>
  <c r="C143" i="50"/>
  <c r="A144" i="50"/>
  <c r="B144" i="50"/>
  <c r="C144" i="50"/>
  <c r="A145" i="50"/>
  <c r="B145" i="50"/>
  <c r="C145" i="50"/>
  <c r="A146" i="50"/>
  <c r="B146" i="50"/>
  <c r="C146" i="50"/>
  <c r="A147" i="50"/>
  <c r="B147" i="50"/>
  <c r="C147" i="50"/>
  <c r="A148" i="50"/>
  <c r="B148" i="50"/>
  <c r="C148" i="50"/>
  <c r="A149" i="50"/>
  <c r="B149" i="50"/>
  <c r="C149" i="50"/>
  <c r="A150" i="50"/>
  <c r="B150" i="50"/>
  <c r="C150" i="50"/>
  <c r="A151" i="50"/>
  <c r="B151" i="50"/>
  <c r="C151" i="50"/>
  <c r="A152" i="50"/>
  <c r="B152" i="50"/>
  <c r="C152" i="50"/>
  <c r="A153" i="50"/>
  <c r="B153" i="50"/>
  <c r="C153" i="50"/>
  <c r="A154" i="50"/>
  <c r="B154" i="50"/>
  <c r="C154" i="50"/>
  <c r="A155" i="50"/>
  <c r="B155" i="50"/>
  <c r="C155" i="50"/>
  <c r="A156" i="50"/>
  <c r="B156" i="50"/>
  <c r="C156" i="50"/>
  <c r="I148" i="50"/>
  <c r="I147" i="50"/>
  <c r="I146" i="50"/>
  <c r="I145" i="50"/>
  <c r="A126" i="50"/>
  <c r="B126" i="50"/>
  <c r="C126" i="50"/>
  <c r="A127" i="50"/>
  <c r="B127" i="50"/>
  <c r="C127" i="50"/>
  <c r="A128" i="50"/>
  <c r="B128" i="50"/>
  <c r="C128" i="50"/>
  <c r="A129" i="50"/>
  <c r="B129" i="50"/>
  <c r="C129" i="50"/>
  <c r="A130" i="50"/>
  <c r="B130" i="50"/>
  <c r="C130" i="50"/>
  <c r="A131" i="50"/>
  <c r="B131" i="50"/>
  <c r="C131" i="50"/>
  <c r="A132" i="50"/>
  <c r="B132" i="50"/>
  <c r="C132" i="50"/>
  <c r="A133" i="50"/>
  <c r="B133" i="50"/>
  <c r="C133" i="50"/>
  <c r="A134" i="50"/>
  <c r="B134" i="50"/>
  <c r="C134" i="50"/>
  <c r="A135" i="50"/>
  <c r="B135" i="50"/>
  <c r="C135" i="50"/>
  <c r="A136" i="50"/>
  <c r="B136" i="50"/>
  <c r="C136" i="50"/>
  <c r="A137" i="50"/>
  <c r="B137" i="50"/>
  <c r="C137" i="50"/>
  <c r="A138" i="50"/>
  <c r="B138" i="50"/>
  <c r="C138" i="50"/>
  <c r="A139" i="50"/>
  <c r="B139" i="50"/>
  <c r="C139" i="50"/>
  <c r="A140" i="50"/>
  <c r="B140" i="50"/>
  <c r="C140" i="50"/>
  <c r="I132" i="50"/>
  <c r="I131" i="50"/>
  <c r="I130" i="50"/>
  <c r="I129" i="50"/>
  <c r="A110" i="50"/>
  <c r="B110" i="50"/>
  <c r="C110" i="50"/>
  <c r="A111" i="50"/>
  <c r="B111" i="50"/>
  <c r="C111" i="50"/>
  <c r="A112" i="50"/>
  <c r="B112" i="50"/>
  <c r="C112" i="50"/>
  <c r="A113" i="50"/>
  <c r="B113" i="50"/>
  <c r="C113" i="50"/>
  <c r="A114" i="50"/>
  <c r="B114" i="50"/>
  <c r="C114" i="50"/>
  <c r="A115" i="50"/>
  <c r="B115" i="50"/>
  <c r="C115" i="50"/>
  <c r="A116" i="50"/>
  <c r="B116" i="50"/>
  <c r="C116" i="50"/>
  <c r="A117" i="50"/>
  <c r="B117" i="50"/>
  <c r="C117" i="50"/>
  <c r="A118" i="50"/>
  <c r="B118" i="50"/>
  <c r="C118" i="50"/>
  <c r="A119" i="50"/>
  <c r="B119" i="50"/>
  <c r="C119" i="50"/>
  <c r="A120" i="50"/>
  <c r="B120" i="50"/>
  <c r="C120" i="50"/>
  <c r="A121" i="50"/>
  <c r="B121" i="50"/>
  <c r="C121" i="50"/>
  <c r="A122" i="50"/>
  <c r="B122" i="50"/>
  <c r="C122" i="50"/>
  <c r="A123" i="50"/>
  <c r="B123" i="50"/>
  <c r="C123" i="50"/>
  <c r="A124" i="50"/>
  <c r="B124" i="50"/>
  <c r="C124" i="50"/>
  <c r="A125" i="50"/>
  <c r="B125" i="50"/>
  <c r="C125" i="50"/>
  <c r="I116" i="50"/>
  <c r="I115" i="50"/>
  <c r="A94" i="50"/>
  <c r="B94" i="50"/>
  <c r="C94" i="50"/>
  <c r="A95" i="50"/>
  <c r="B95" i="50"/>
  <c r="C95" i="50"/>
  <c r="A96" i="50"/>
  <c r="B96" i="50"/>
  <c r="C96" i="50"/>
  <c r="A97" i="50"/>
  <c r="B97" i="50"/>
  <c r="C97" i="50"/>
  <c r="A98" i="50"/>
  <c r="B98" i="50"/>
  <c r="C98" i="50"/>
  <c r="A99" i="50"/>
  <c r="B99" i="50"/>
  <c r="C99" i="50"/>
  <c r="A100" i="50"/>
  <c r="B100" i="50"/>
  <c r="C100" i="50"/>
  <c r="A101" i="50"/>
  <c r="B101" i="50"/>
  <c r="C101" i="50"/>
  <c r="A80" i="50"/>
  <c r="B80" i="50"/>
  <c r="C80" i="50"/>
  <c r="A81" i="50"/>
  <c r="B81" i="50"/>
  <c r="C81" i="50"/>
  <c r="A82" i="50"/>
  <c r="B82" i="50"/>
  <c r="C82" i="50"/>
  <c r="A83" i="50"/>
  <c r="B83" i="50"/>
  <c r="C83" i="50"/>
  <c r="A84" i="50"/>
  <c r="B84" i="50"/>
  <c r="C84" i="50"/>
  <c r="A85" i="50"/>
  <c r="B85" i="50"/>
  <c r="C85" i="50"/>
  <c r="A86" i="50"/>
  <c r="B86" i="50"/>
  <c r="C86" i="50"/>
  <c r="A87" i="50"/>
  <c r="B87" i="50"/>
  <c r="C87" i="50"/>
  <c r="A88" i="50"/>
  <c r="B88" i="50"/>
  <c r="C88" i="50"/>
  <c r="A89" i="50"/>
  <c r="B89" i="50"/>
  <c r="C89" i="50"/>
  <c r="A90" i="50"/>
  <c r="B90" i="50"/>
  <c r="C90" i="50"/>
  <c r="A91" i="50"/>
  <c r="B91" i="50"/>
  <c r="C91" i="50"/>
  <c r="A92" i="50"/>
  <c r="B92" i="50"/>
  <c r="C92" i="50"/>
  <c r="A93" i="50"/>
  <c r="B93" i="50"/>
  <c r="C93" i="50"/>
  <c r="I90" i="50"/>
  <c r="I91" i="50"/>
  <c r="I92" i="50"/>
  <c r="I93" i="50"/>
  <c r="I89" i="50"/>
  <c r="I85" i="50"/>
  <c r="I86" i="50"/>
  <c r="I87" i="50"/>
  <c r="I88" i="50"/>
  <c r="I84" i="50"/>
  <c r="I81" i="50"/>
  <c r="A49" i="50"/>
  <c r="B49" i="50"/>
  <c r="C49" i="50"/>
  <c r="A50" i="50"/>
  <c r="B50" i="50"/>
  <c r="C50" i="50"/>
  <c r="A51" i="50"/>
  <c r="B51" i="50"/>
  <c r="C51" i="50"/>
  <c r="A52" i="50"/>
  <c r="B52" i="50"/>
  <c r="C52" i="50"/>
  <c r="A53" i="50"/>
  <c r="B53" i="50"/>
  <c r="C53" i="50"/>
  <c r="A54" i="50"/>
  <c r="B54" i="50"/>
  <c r="C54" i="50"/>
  <c r="A55" i="50"/>
  <c r="B55" i="50"/>
  <c r="C55" i="50"/>
  <c r="A56" i="50"/>
  <c r="B56" i="50"/>
  <c r="C56" i="50"/>
  <c r="A57" i="50"/>
  <c r="B57" i="50"/>
  <c r="C57" i="50"/>
  <c r="A58" i="50"/>
  <c r="B58" i="50"/>
  <c r="C58" i="50"/>
  <c r="A59" i="50"/>
  <c r="B59" i="50"/>
  <c r="C59" i="50"/>
  <c r="A60" i="50"/>
  <c r="B60" i="50"/>
  <c r="C60" i="50"/>
  <c r="A61" i="50"/>
  <c r="B61" i="50"/>
  <c r="C61" i="50"/>
  <c r="A62" i="50"/>
  <c r="B62" i="50"/>
  <c r="C62" i="50"/>
  <c r="A63" i="50"/>
  <c r="B63" i="50"/>
  <c r="C63" i="50"/>
  <c r="A64" i="50"/>
  <c r="B64" i="50"/>
  <c r="C64" i="50"/>
  <c r="A65" i="50"/>
  <c r="B65" i="50"/>
  <c r="C65" i="50"/>
  <c r="A66" i="50"/>
  <c r="B66" i="50"/>
  <c r="C66" i="50"/>
  <c r="A67" i="50"/>
  <c r="B67" i="50"/>
  <c r="C67" i="50"/>
  <c r="A68" i="50"/>
  <c r="B68" i="50"/>
  <c r="C68" i="50"/>
  <c r="A69" i="50"/>
  <c r="B69" i="50"/>
  <c r="C69" i="50"/>
  <c r="A70" i="50"/>
  <c r="B70" i="50"/>
  <c r="C70" i="50"/>
  <c r="A71" i="50"/>
  <c r="B71" i="50"/>
  <c r="C71" i="50"/>
  <c r="A72" i="50"/>
  <c r="B72" i="50"/>
  <c r="C72" i="50"/>
  <c r="A73" i="50"/>
  <c r="B73" i="50"/>
  <c r="C73" i="50"/>
  <c r="A74" i="50"/>
  <c r="B74" i="50"/>
  <c r="C74" i="50"/>
  <c r="A75" i="50"/>
  <c r="B75" i="50"/>
  <c r="C75" i="50"/>
  <c r="A76" i="50"/>
  <c r="B76" i="50"/>
  <c r="C76" i="50"/>
  <c r="A77" i="50"/>
  <c r="B77" i="50"/>
  <c r="C77" i="50"/>
  <c r="A78" i="50"/>
  <c r="B78" i="50"/>
  <c r="C78" i="50"/>
  <c r="A79" i="50"/>
  <c r="B79" i="50"/>
  <c r="C79" i="50"/>
  <c r="I76" i="50"/>
  <c r="I77" i="50"/>
  <c r="I78" i="50"/>
  <c r="I79" i="50"/>
  <c r="I75" i="50"/>
  <c r="I71" i="50"/>
  <c r="I72" i="50"/>
  <c r="I73" i="50"/>
  <c r="I74" i="50"/>
  <c r="I70" i="50"/>
  <c r="I66" i="50"/>
  <c r="I67" i="50"/>
  <c r="I68" i="50"/>
  <c r="I69" i="50"/>
  <c r="I65" i="50"/>
  <c r="I61" i="50"/>
  <c r="I62" i="50"/>
  <c r="I63" i="50"/>
  <c r="I64" i="50"/>
  <c r="I60" i="50"/>
  <c r="I56" i="50"/>
  <c r="I57" i="50"/>
  <c r="I58" i="50"/>
  <c r="I59" i="50"/>
  <c r="I55" i="50"/>
  <c r="A35" i="50"/>
  <c r="B35" i="50"/>
  <c r="C35" i="50"/>
  <c r="A36" i="50"/>
  <c r="B36" i="50"/>
  <c r="C36" i="50"/>
  <c r="A37" i="50"/>
  <c r="B37" i="50"/>
  <c r="C37" i="50"/>
  <c r="A38" i="50"/>
  <c r="B38" i="50"/>
  <c r="C38" i="50"/>
  <c r="A39" i="50"/>
  <c r="B39" i="50"/>
  <c r="C39" i="50"/>
  <c r="A40" i="50"/>
  <c r="B40" i="50"/>
  <c r="C40" i="50"/>
  <c r="A41" i="50"/>
  <c r="B41" i="50"/>
  <c r="C41" i="50"/>
  <c r="A42" i="50"/>
  <c r="B42" i="50"/>
  <c r="C42" i="50"/>
  <c r="A43" i="50"/>
  <c r="B43" i="50"/>
  <c r="C43" i="50"/>
  <c r="A44" i="50"/>
  <c r="B44" i="50"/>
  <c r="C44" i="50"/>
  <c r="A45" i="50"/>
  <c r="B45" i="50"/>
  <c r="C45" i="50"/>
  <c r="A46" i="50"/>
  <c r="B46" i="50"/>
  <c r="C46" i="50"/>
  <c r="A47" i="50"/>
  <c r="B47" i="50"/>
  <c r="C47" i="50"/>
  <c r="A48" i="50"/>
  <c r="B48" i="50"/>
  <c r="C48" i="50"/>
  <c r="I45" i="50"/>
  <c r="I46" i="50"/>
  <c r="I47" i="50"/>
  <c r="I48" i="50"/>
  <c r="I44" i="50"/>
  <c r="I40" i="50"/>
  <c r="I41" i="50"/>
  <c r="I42" i="50"/>
  <c r="I43" i="50"/>
  <c r="I39" i="50"/>
  <c r="I36" i="50"/>
  <c r="A3" i="50"/>
  <c r="A4" i="50"/>
  <c r="A5" i="50"/>
  <c r="A6" i="50"/>
  <c r="A7" i="50"/>
  <c r="A8" i="50"/>
  <c r="A9" i="50"/>
  <c r="A10" i="50"/>
  <c r="A11" i="50"/>
  <c r="A12" i="50"/>
  <c r="A13" i="50"/>
  <c r="A14" i="50"/>
  <c r="A15" i="50"/>
  <c r="A16" i="50"/>
  <c r="A17" i="50"/>
  <c r="A18" i="50"/>
  <c r="A19" i="50"/>
  <c r="A20" i="50"/>
  <c r="A21" i="50"/>
  <c r="A22" i="50"/>
  <c r="A23" i="50"/>
  <c r="A24" i="50"/>
  <c r="A25" i="50"/>
  <c r="A26" i="50"/>
  <c r="A27" i="50"/>
  <c r="A28" i="50"/>
  <c r="A29" i="50"/>
  <c r="A30" i="50"/>
  <c r="A31" i="50"/>
  <c r="A32" i="50"/>
  <c r="A33" i="50"/>
  <c r="A34" i="50"/>
  <c r="A2" i="50"/>
  <c r="B3" i="50"/>
  <c r="C3" i="50"/>
  <c r="B4" i="50"/>
  <c r="C4" i="50"/>
  <c r="B5" i="50"/>
  <c r="C5" i="50"/>
  <c r="B6" i="50"/>
  <c r="C6" i="50"/>
  <c r="B7" i="50"/>
  <c r="C7" i="50"/>
  <c r="B8" i="50"/>
  <c r="C8" i="50"/>
  <c r="B9" i="50"/>
  <c r="C9" i="50"/>
  <c r="B10" i="50"/>
  <c r="C10" i="50"/>
  <c r="B11" i="50"/>
  <c r="C11" i="50"/>
  <c r="B12" i="50"/>
  <c r="C12" i="50"/>
  <c r="B13" i="50"/>
  <c r="C13" i="50"/>
  <c r="B14" i="50"/>
  <c r="C14" i="50"/>
  <c r="B15" i="50"/>
  <c r="C15" i="50"/>
  <c r="B16" i="50"/>
  <c r="C16" i="50"/>
  <c r="B17" i="50"/>
  <c r="C17" i="50"/>
  <c r="B18" i="50"/>
  <c r="C18" i="50"/>
  <c r="B19" i="50"/>
  <c r="C19" i="50"/>
  <c r="B20" i="50"/>
  <c r="C20" i="50"/>
  <c r="B21" i="50"/>
  <c r="C21" i="50"/>
  <c r="B22" i="50"/>
  <c r="C22" i="50"/>
  <c r="B23" i="50"/>
  <c r="C23" i="50"/>
  <c r="B24" i="50"/>
  <c r="C24" i="50"/>
  <c r="B25" i="50"/>
  <c r="C25" i="50"/>
  <c r="B26" i="50"/>
  <c r="C26" i="50"/>
  <c r="B27" i="50"/>
  <c r="C27" i="50"/>
  <c r="B28" i="50"/>
  <c r="C28" i="50"/>
  <c r="B29" i="50"/>
  <c r="C29" i="50"/>
  <c r="B30" i="50"/>
  <c r="C30" i="50"/>
  <c r="B31" i="50"/>
  <c r="C31" i="50"/>
  <c r="B32" i="50"/>
  <c r="C32" i="50"/>
  <c r="B33" i="50"/>
  <c r="C33" i="50"/>
  <c r="B34" i="50"/>
  <c r="C34" i="50"/>
  <c r="I31" i="50"/>
  <c r="I32" i="50"/>
  <c r="I33" i="50"/>
  <c r="I34" i="50"/>
  <c r="I30" i="50"/>
  <c r="I26" i="50"/>
  <c r="I27" i="50"/>
  <c r="I28" i="50"/>
  <c r="I29" i="50"/>
  <c r="I25" i="50"/>
  <c r="I13" i="50"/>
  <c r="I14" i="50"/>
  <c r="I15" i="50"/>
  <c r="I16" i="50"/>
  <c r="I19" i="50"/>
  <c r="I20" i="50"/>
  <c r="I12" i="50"/>
  <c r="I3" i="50"/>
  <c r="I4" i="50"/>
  <c r="I5" i="50"/>
  <c r="I6" i="50"/>
  <c r="I9" i="50"/>
  <c r="I10" i="50"/>
  <c r="I11" i="50"/>
  <c r="I2" i="50"/>
  <c r="C2" i="50"/>
  <c r="B2" i="50"/>
  <c r="B1" i="49" l="1"/>
  <c r="B7" i="49"/>
  <c r="J50" i="49"/>
  <c r="K48" i="49"/>
  <c r="K52" i="49" s="1"/>
  <c r="I48" i="49"/>
  <c r="I52" i="49" s="1"/>
  <c r="H48" i="49"/>
  <c r="H52" i="49" s="1"/>
  <c r="D23" i="49"/>
  <c r="D22" i="49"/>
  <c r="I224" i="50" s="1"/>
  <c r="K50" i="49" l="1"/>
  <c r="I51" i="49"/>
  <c r="K51" i="49"/>
  <c r="H51" i="49"/>
  <c r="H49" i="49"/>
  <c r="I49" i="49"/>
  <c r="K49" i="49"/>
  <c r="H22" i="49" l="1"/>
  <c r="H23" i="49"/>
  <c r="I100" i="50" l="1"/>
  <c r="I101" i="50" l="1"/>
  <c r="G24" i="33"/>
  <c r="I109" i="50" s="1"/>
  <c r="E32" i="34"/>
  <c r="L16" i="33" l="1"/>
  <c r="L17" i="33"/>
  <c r="L18" i="33"/>
  <c r="L19" i="33"/>
  <c r="L20" i="33"/>
  <c r="L21" i="33"/>
  <c r="L22" i="33"/>
  <c r="D16" i="11" l="1"/>
  <c r="D17" i="11"/>
  <c r="D18" i="11"/>
  <c r="D19" i="11"/>
  <c r="D20" i="11"/>
  <c r="D21" i="11"/>
  <c r="D22" i="11"/>
  <c r="D15" i="11"/>
  <c r="D16" i="45"/>
  <c r="E16" i="45"/>
  <c r="D17" i="45"/>
  <c r="E17" i="45"/>
  <c r="D18" i="45"/>
  <c r="E18" i="45"/>
  <c r="D19" i="45"/>
  <c r="E19" i="45"/>
  <c r="D20" i="45"/>
  <c r="E20" i="45"/>
  <c r="D21" i="45"/>
  <c r="E21" i="45"/>
  <c r="D22" i="45"/>
  <c r="E22" i="45"/>
  <c r="C16" i="1"/>
  <c r="C17" i="1"/>
  <c r="C18" i="1"/>
  <c r="C19" i="1"/>
  <c r="C20" i="1"/>
  <c r="C21" i="1"/>
  <c r="C22" i="1"/>
  <c r="C15" i="1"/>
  <c r="C16" i="13"/>
  <c r="C17" i="13"/>
  <c r="C18" i="13"/>
  <c r="C19" i="13"/>
  <c r="C20" i="13"/>
  <c r="C21" i="13"/>
  <c r="C22" i="13"/>
  <c r="C15" i="13"/>
  <c r="G36" i="47" l="1"/>
  <c r="D15" i="1"/>
  <c r="L15" i="1" s="1"/>
  <c r="C15" i="2"/>
  <c r="E16" i="1"/>
  <c r="M16" i="1" s="1"/>
  <c r="L16" i="45"/>
  <c r="L17" i="45"/>
  <c r="L18" i="45"/>
  <c r="L19" i="45"/>
  <c r="L20" i="45"/>
  <c r="L21" i="45"/>
  <c r="L22" i="45"/>
  <c r="C15" i="45"/>
  <c r="I7" i="50" l="1"/>
  <c r="I17" i="50" l="1"/>
  <c r="D29" i="47"/>
  <c r="F30" i="41"/>
  <c r="I51" i="50" s="1"/>
  <c r="E30" i="41"/>
  <c r="I50" i="50" s="1"/>
  <c r="G30" i="41"/>
  <c r="I52" i="50" s="1"/>
  <c r="H30" i="41"/>
  <c r="I53" i="50" s="1"/>
  <c r="F37" i="47"/>
  <c r="F32" i="21"/>
  <c r="F32" i="46"/>
  <c r="E32" i="46"/>
  <c r="E37" i="47"/>
  <c r="D15" i="45"/>
  <c r="F23" i="45"/>
  <c r="I193" i="50" s="1"/>
  <c r="D23" i="45" l="1"/>
  <c r="I191" i="50" s="1"/>
  <c r="I82" i="50"/>
  <c r="D23" i="11"/>
  <c r="I127" i="50" s="1"/>
  <c r="I37" i="50"/>
  <c r="D23" i="1"/>
  <c r="I111" i="50" s="1"/>
  <c r="I23" i="50"/>
  <c r="I18" i="50"/>
  <c r="G24" i="13"/>
  <c r="F24" i="11"/>
  <c r="I8" i="50"/>
  <c r="F23" i="1"/>
  <c r="I113" i="50" s="1"/>
  <c r="D16" i="13"/>
  <c r="E16" i="13"/>
  <c r="D17" i="13"/>
  <c r="E17" i="13"/>
  <c r="D18" i="13"/>
  <c r="E18" i="13"/>
  <c r="D19" i="13"/>
  <c r="E19" i="13"/>
  <c r="D20" i="13"/>
  <c r="E20" i="13"/>
  <c r="D21" i="13"/>
  <c r="E21" i="13"/>
  <c r="D22" i="13"/>
  <c r="E22" i="13"/>
  <c r="D23" i="13"/>
  <c r="I142" i="50" s="1"/>
  <c r="E23" i="13"/>
  <c r="I143" i="50" s="1"/>
  <c r="E15" i="13"/>
  <c r="D15" i="13"/>
  <c r="D16" i="1" l="1"/>
  <c r="L16" i="1" s="1"/>
  <c r="D17" i="1"/>
  <c r="L17" i="1" s="1"/>
  <c r="D18" i="1"/>
  <c r="L18" i="1" s="1"/>
  <c r="D19" i="1"/>
  <c r="L19" i="1" s="1"/>
  <c r="D20" i="1"/>
  <c r="L20" i="1" s="1"/>
  <c r="D21" i="1"/>
  <c r="L21" i="1" s="1"/>
  <c r="D22" i="1"/>
  <c r="L22" i="1" s="1"/>
  <c r="E32" i="21"/>
  <c r="I22" i="50" s="1"/>
  <c r="N16" i="1" l="1"/>
  <c r="K16" i="33" s="1"/>
  <c r="J16" i="33" s="1"/>
  <c r="D36" i="47"/>
  <c r="B36" i="47"/>
  <c r="D35" i="47"/>
  <c r="G35" i="47" s="1"/>
  <c r="B35" i="47"/>
  <c r="D34" i="47"/>
  <c r="G34" i="47" s="1"/>
  <c r="B34" i="47"/>
  <c r="D33" i="47"/>
  <c r="G33" i="47" s="1"/>
  <c r="B33" i="47"/>
  <c r="D32" i="47"/>
  <c r="G32" i="47" s="1"/>
  <c r="B32" i="47"/>
  <c r="D31" i="47"/>
  <c r="G31" i="47" s="1"/>
  <c r="B31" i="47"/>
  <c r="D30" i="47"/>
  <c r="G30" i="47" s="1"/>
  <c r="B30" i="47"/>
  <c r="G29" i="47"/>
  <c r="B29" i="47"/>
  <c r="B5" i="47"/>
  <c r="B1" i="47"/>
  <c r="B25" i="21"/>
  <c r="B26" i="21"/>
  <c r="B27" i="21"/>
  <c r="B28" i="21"/>
  <c r="B29" i="21"/>
  <c r="B30" i="21"/>
  <c r="B31" i="21"/>
  <c r="B24" i="21"/>
  <c r="D24" i="21"/>
  <c r="D25" i="21"/>
  <c r="D26" i="21"/>
  <c r="D27" i="21"/>
  <c r="D28" i="21"/>
  <c r="D29" i="21"/>
  <c r="D30" i="21"/>
  <c r="D31" i="21"/>
  <c r="D31" i="46"/>
  <c r="G31" i="46" s="1"/>
  <c r="E22" i="11" s="1"/>
  <c r="B31" i="46"/>
  <c r="D30" i="46"/>
  <c r="G30" i="46" s="1"/>
  <c r="E21" i="11" s="1"/>
  <c r="B30" i="46"/>
  <c r="D29" i="46"/>
  <c r="G29" i="46" s="1"/>
  <c r="E20" i="11" s="1"/>
  <c r="B29" i="46"/>
  <c r="D28" i="46"/>
  <c r="G28" i="46" s="1"/>
  <c r="E19" i="11" s="1"/>
  <c r="B28" i="46"/>
  <c r="D27" i="46"/>
  <c r="G27" i="46" s="1"/>
  <c r="E18" i="11" s="1"/>
  <c r="B27" i="46"/>
  <c r="D26" i="46"/>
  <c r="G26" i="46" s="1"/>
  <c r="E17" i="11" s="1"/>
  <c r="B26" i="46"/>
  <c r="D25" i="46"/>
  <c r="G25" i="46" s="1"/>
  <c r="E16" i="11" s="1"/>
  <c r="B25" i="46"/>
  <c r="D24" i="46"/>
  <c r="G24" i="46" s="1"/>
  <c r="B24" i="46"/>
  <c r="B5" i="46"/>
  <c r="B1" i="46"/>
  <c r="E15" i="45" l="1"/>
  <c r="L15" i="45" s="1"/>
  <c r="G37" i="47"/>
  <c r="G29" i="21"/>
  <c r="E20" i="1" s="1"/>
  <c r="M20" i="1" s="1"/>
  <c r="G28" i="21"/>
  <c r="E19" i="1" s="1"/>
  <c r="M19" i="1" s="1"/>
  <c r="G27" i="21"/>
  <c r="E18" i="1" s="1"/>
  <c r="M18" i="1" s="1"/>
  <c r="G26" i="21"/>
  <c r="E17" i="1" s="1"/>
  <c r="M17" i="1" s="1"/>
  <c r="G31" i="21"/>
  <c r="E22" i="1" s="1"/>
  <c r="M22" i="1" s="1"/>
  <c r="G30" i="21"/>
  <c r="E21" i="1" s="1"/>
  <c r="M21" i="1" s="1"/>
  <c r="E15" i="11"/>
  <c r="G32" i="46"/>
  <c r="I38" i="50" s="1"/>
  <c r="G24" i="21"/>
  <c r="E15" i="1" s="1"/>
  <c r="M15" i="1" s="1"/>
  <c r="G25" i="21"/>
  <c r="D23" i="41"/>
  <c r="D24" i="41"/>
  <c r="D25" i="41"/>
  <c r="D26" i="41"/>
  <c r="D27" i="41"/>
  <c r="D28" i="41"/>
  <c r="D29" i="41"/>
  <c r="D22" i="41"/>
  <c r="N22" i="1" l="1"/>
  <c r="K22" i="33" s="1"/>
  <c r="J22" i="33" s="1"/>
  <c r="N19" i="1"/>
  <c r="K19" i="33" s="1"/>
  <c r="J19" i="33" s="1"/>
  <c r="N21" i="1"/>
  <c r="K21" i="33" s="1"/>
  <c r="J21" i="33" s="1"/>
  <c r="N17" i="1"/>
  <c r="K17" i="33" s="1"/>
  <c r="J17" i="33" s="1"/>
  <c r="N20" i="1"/>
  <c r="K20" i="33" s="1"/>
  <c r="J20" i="33" s="1"/>
  <c r="N18" i="1"/>
  <c r="K18" i="33" s="1"/>
  <c r="J18" i="33" s="1"/>
  <c r="E23" i="45"/>
  <c r="I192" i="50" s="1"/>
  <c r="I83" i="50"/>
  <c r="N15" i="1"/>
  <c r="K15" i="33" s="1"/>
  <c r="G32" i="21"/>
  <c r="E23" i="1" l="1"/>
  <c r="I112" i="50" s="1"/>
  <c r="I24" i="50"/>
  <c r="N23" i="1"/>
  <c r="C15" i="11"/>
  <c r="I121" i="50" l="1"/>
  <c r="K23" i="33"/>
  <c r="C16" i="11"/>
  <c r="C17" i="11"/>
  <c r="C18" i="11"/>
  <c r="C19" i="11"/>
  <c r="C20" i="11"/>
  <c r="C21" i="11"/>
  <c r="C22" i="11"/>
  <c r="I23" i="45" l="1"/>
  <c r="H23" i="45"/>
  <c r="G23" i="45"/>
  <c r="C22" i="45"/>
  <c r="B22" i="45"/>
  <c r="C21" i="45"/>
  <c r="B21" i="45"/>
  <c r="C20" i="45"/>
  <c r="B20" i="45"/>
  <c r="C19" i="45"/>
  <c r="B19" i="45"/>
  <c r="C18" i="45"/>
  <c r="B18" i="45"/>
  <c r="C17" i="45"/>
  <c r="B17" i="45"/>
  <c r="C16" i="45"/>
  <c r="B16" i="45"/>
  <c r="B15" i="45"/>
  <c r="B5" i="45"/>
  <c r="B1" i="45"/>
  <c r="J15" i="45" l="1"/>
  <c r="K15" i="45" s="1"/>
  <c r="J17" i="45"/>
  <c r="K17" i="45" s="1"/>
  <c r="J22" i="45"/>
  <c r="K22" i="45" s="1"/>
  <c r="J20" i="45"/>
  <c r="K20" i="45" s="1"/>
  <c r="J18" i="45"/>
  <c r="K18" i="45" s="1"/>
  <c r="J21" i="45"/>
  <c r="K21" i="45" s="1"/>
  <c r="J16" i="45"/>
  <c r="K16" i="45" s="1"/>
  <c r="J19" i="45"/>
  <c r="K19" i="45" s="1"/>
  <c r="E23" i="33"/>
  <c r="D23" i="33"/>
  <c r="L23" i="1" l="1"/>
  <c r="I119" i="50" s="1"/>
  <c r="L23" i="45"/>
  <c r="C32" i="14"/>
  <c r="N23" i="45" l="1"/>
  <c r="I201" i="50" s="1"/>
  <c r="I199" i="50"/>
  <c r="C23" i="11"/>
  <c r="I126" i="50" s="1"/>
  <c r="D30" i="41"/>
  <c r="D37" i="47"/>
  <c r="I80" i="50" s="1"/>
  <c r="D32" i="21"/>
  <c r="I21" i="50" s="1"/>
  <c r="D32" i="46"/>
  <c r="C23" i="45"/>
  <c r="I190" i="50" s="1"/>
  <c r="K23" i="45"/>
  <c r="J23" i="45"/>
  <c r="E23" i="11" l="1"/>
  <c r="I128" i="50" s="1"/>
  <c r="I35" i="50"/>
  <c r="C23" i="13"/>
  <c r="I141" i="50" s="1"/>
  <c r="I49" i="50"/>
  <c r="M23" i="45"/>
  <c r="I198" i="50"/>
  <c r="D26" i="34"/>
  <c r="D33" i="23" s="1"/>
  <c r="I29" i="51" s="1"/>
  <c r="I197" i="50"/>
  <c r="F26" i="34" l="1"/>
  <c r="I236" i="50"/>
  <c r="O23" i="45"/>
  <c r="I202" i="50" s="1"/>
  <c r="I200" i="50"/>
  <c r="B1" i="41"/>
  <c r="A4" i="41"/>
  <c r="B22" i="41"/>
  <c r="I22" i="41"/>
  <c r="B23" i="41"/>
  <c r="I23" i="41"/>
  <c r="F16" i="13" s="1"/>
  <c r="B24" i="41"/>
  <c r="I24" i="41"/>
  <c r="F17" i="13" s="1"/>
  <c r="B25" i="41"/>
  <c r="I25" i="41"/>
  <c r="F18" i="13" s="1"/>
  <c r="B26" i="41"/>
  <c r="I26" i="41"/>
  <c r="F19" i="13" s="1"/>
  <c r="B27" i="41"/>
  <c r="I27" i="41"/>
  <c r="F20" i="13" s="1"/>
  <c r="B28" i="41"/>
  <c r="I28" i="41"/>
  <c r="F21" i="13" s="1"/>
  <c r="B29" i="41"/>
  <c r="I29" i="41"/>
  <c r="F22" i="13" s="1"/>
  <c r="I243" i="50" l="1"/>
  <c r="F33" i="23"/>
  <c r="I36" i="51" s="1"/>
  <c r="F15" i="13"/>
  <c r="I30" i="41"/>
  <c r="F23" i="13" l="1"/>
  <c r="I144" i="50" s="1"/>
  <c r="I54" i="50"/>
  <c r="D20" i="32"/>
  <c r="B1" i="34"/>
  <c r="C15" i="4" l="1"/>
  <c r="B1" i="33" l="1"/>
  <c r="B1" i="21"/>
  <c r="C18" i="32" l="1"/>
  <c r="B22" i="32"/>
  <c r="C47" i="31"/>
  <c r="C38" i="31"/>
  <c r="C29" i="31"/>
  <c r="B21" i="31"/>
  <c r="B5" i="33" l="1"/>
  <c r="B5" i="34" l="1"/>
  <c r="F23" i="5" l="1"/>
  <c r="E28" i="23" l="1"/>
  <c r="E29" i="23"/>
  <c r="E30" i="23"/>
  <c r="E31" i="23"/>
  <c r="E32" i="23"/>
  <c r="E27" i="23"/>
  <c r="G23" i="33" l="1"/>
  <c r="I207" i="50" s="1"/>
  <c r="C22" i="33" l="1"/>
  <c r="C21" i="33"/>
  <c r="C20" i="33"/>
  <c r="C19" i="33"/>
  <c r="C18" i="33"/>
  <c r="C17" i="33"/>
  <c r="C16" i="33"/>
  <c r="C15" i="33"/>
  <c r="L15" i="33" s="1"/>
  <c r="J15" i="33" s="1"/>
  <c r="B16" i="33"/>
  <c r="B17" i="33"/>
  <c r="B18" i="33"/>
  <c r="B19" i="33"/>
  <c r="B20" i="33"/>
  <c r="B21" i="33"/>
  <c r="B22" i="33"/>
  <c r="B15" i="33"/>
  <c r="H18" i="33" l="1"/>
  <c r="I18" i="33" s="1"/>
  <c r="H21" i="33"/>
  <c r="I21" i="33" s="1"/>
  <c r="H22" i="33"/>
  <c r="I22" i="33" s="1"/>
  <c r="H17" i="33"/>
  <c r="I17" i="33" s="1"/>
  <c r="H19" i="33"/>
  <c r="I19" i="33" s="1"/>
  <c r="H20" i="33"/>
  <c r="I20" i="33" s="1"/>
  <c r="F23" i="33"/>
  <c r="I206" i="50" s="1"/>
  <c r="H23" i="1" l="1"/>
  <c r="I23" i="1"/>
  <c r="H23" i="11"/>
  <c r="I23" i="11"/>
  <c r="F23" i="11"/>
  <c r="G23" i="11"/>
  <c r="H23" i="13"/>
  <c r="B1" i="23" l="1"/>
  <c r="B1" i="8"/>
  <c r="B1" i="9" l="1"/>
  <c r="B1" i="4" l="1"/>
  <c r="B1" i="5"/>
  <c r="B1" i="2"/>
  <c r="B1" i="13"/>
  <c r="B1" i="1"/>
  <c r="B1" i="11" l="1"/>
  <c r="B22" i="11" l="1"/>
  <c r="B21" i="11"/>
  <c r="B20" i="11"/>
  <c r="B19" i="11"/>
  <c r="B18" i="11"/>
  <c r="B17" i="11"/>
  <c r="B16" i="11"/>
  <c r="B15" i="11"/>
  <c r="C23" i="33" l="1"/>
  <c r="M16" i="13"/>
  <c r="M19" i="13"/>
  <c r="M18" i="13"/>
  <c r="M20" i="13"/>
  <c r="M15" i="13"/>
  <c r="M22" i="13"/>
  <c r="M21" i="13"/>
  <c r="M17" i="13"/>
  <c r="C23" i="5"/>
  <c r="I168" i="50" s="1"/>
  <c r="C23" i="2"/>
  <c r="I157" i="50" s="1"/>
  <c r="B7" i="14"/>
  <c r="B7" i="31" s="1"/>
  <c r="C23" i="4"/>
  <c r="I179" i="50" s="1"/>
  <c r="B5" i="4"/>
  <c r="B16" i="4"/>
  <c r="C16" i="4"/>
  <c r="B17" i="4"/>
  <c r="C17" i="4"/>
  <c r="B18" i="4"/>
  <c r="C18" i="4"/>
  <c r="B19" i="4"/>
  <c r="C19" i="4"/>
  <c r="B20" i="4"/>
  <c r="C20" i="4"/>
  <c r="B21" i="4"/>
  <c r="C21" i="4"/>
  <c r="B22" i="4"/>
  <c r="C22" i="4"/>
  <c r="B15" i="4"/>
  <c r="J19" i="4"/>
  <c r="G23" i="4"/>
  <c r="E23" i="4"/>
  <c r="D23" i="4"/>
  <c r="F23" i="4"/>
  <c r="B5" i="8"/>
  <c r="E27" i="8"/>
  <c r="D27" i="8"/>
  <c r="B5" i="21"/>
  <c r="B5" i="9"/>
  <c r="I94" i="50"/>
  <c r="B5" i="1"/>
  <c r="B16" i="1"/>
  <c r="B17" i="1"/>
  <c r="B18" i="1"/>
  <c r="B19" i="1"/>
  <c r="B20" i="1"/>
  <c r="B21" i="1"/>
  <c r="B22" i="1"/>
  <c r="B15" i="1"/>
  <c r="C23" i="1"/>
  <c r="I110" i="50" s="1"/>
  <c r="B5" i="11"/>
  <c r="B5" i="13"/>
  <c r="B16" i="13"/>
  <c r="B17" i="13"/>
  <c r="B18" i="13"/>
  <c r="B19" i="13"/>
  <c r="B20" i="13"/>
  <c r="B21" i="13"/>
  <c r="B22" i="13"/>
  <c r="B15" i="13"/>
  <c r="J23" i="13"/>
  <c r="I23" i="13"/>
  <c r="G23" i="13"/>
  <c r="B5" i="2"/>
  <c r="C16" i="2"/>
  <c r="C17" i="2"/>
  <c r="C18" i="2"/>
  <c r="C19" i="2"/>
  <c r="C20" i="2"/>
  <c r="J20" i="2" s="1"/>
  <c r="C21" i="2"/>
  <c r="C22" i="2"/>
  <c r="B16" i="2"/>
  <c r="B17" i="2"/>
  <c r="B18" i="2"/>
  <c r="B19" i="2"/>
  <c r="B20" i="2"/>
  <c r="B21" i="2"/>
  <c r="B22" i="2"/>
  <c r="B15" i="2"/>
  <c r="G23" i="2"/>
  <c r="F23" i="2"/>
  <c r="E23" i="2"/>
  <c r="D23" i="2"/>
  <c r="G23" i="5"/>
  <c r="B5" i="5"/>
  <c r="B16" i="5"/>
  <c r="C16" i="5"/>
  <c r="B17" i="5"/>
  <c r="C17" i="5"/>
  <c r="B18" i="5"/>
  <c r="C18" i="5"/>
  <c r="B19" i="5"/>
  <c r="C19" i="5"/>
  <c r="B20" i="5"/>
  <c r="C20" i="5"/>
  <c r="B21" i="5"/>
  <c r="C21" i="5"/>
  <c r="B22" i="5"/>
  <c r="C22" i="5"/>
  <c r="C15" i="5"/>
  <c r="B15" i="5"/>
  <c r="E23" i="5"/>
  <c r="D23" i="5"/>
  <c r="I229" i="50" l="1"/>
  <c r="I228" i="50"/>
  <c r="I95" i="50"/>
  <c r="I97" i="50"/>
  <c r="I98" i="50"/>
  <c r="I99" i="50"/>
  <c r="I96" i="50"/>
  <c r="I203" i="50"/>
  <c r="G24" i="45"/>
  <c r="I108" i="50" s="1"/>
  <c r="G24" i="11"/>
  <c r="I103" i="50" s="1"/>
  <c r="J21" i="4"/>
  <c r="N17" i="13"/>
  <c r="N20" i="13"/>
  <c r="N16" i="13"/>
  <c r="N19" i="13"/>
  <c r="N22" i="13"/>
  <c r="N18" i="13"/>
  <c r="N21" i="13"/>
  <c r="J16" i="5"/>
  <c r="E24" i="5"/>
  <c r="I106" i="50" s="1"/>
  <c r="G24" i="1"/>
  <c r="I102" i="50" s="1"/>
  <c r="E24" i="2"/>
  <c r="I105" i="50" s="1"/>
  <c r="H24" i="13"/>
  <c r="I104" i="50" s="1"/>
  <c r="J17" i="5"/>
  <c r="J18" i="5"/>
  <c r="H18" i="5" s="1"/>
  <c r="J21" i="5"/>
  <c r="J22" i="5"/>
  <c r="J18" i="2"/>
  <c r="J17" i="4"/>
  <c r="J21" i="2"/>
  <c r="J19" i="5"/>
  <c r="H20" i="2"/>
  <c r="H19" i="4"/>
  <c r="J22" i="4"/>
  <c r="J18" i="4"/>
  <c r="J16" i="4"/>
  <c r="J20" i="5"/>
  <c r="J22" i="2"/>
  <c r="J17" i="2"/>
  <c r="E24" i="4"/>
  <c r="I107" i="50" s="1"/>
  <c r="J19" i="2"/>
  <c r="J16" i="2"/>
  <c r="J20" i="4"/>
  <c r="M21" i="11"/>
  <c r="L20" i="11"/>
  <c r="L16" i="11"/>
  <c r="L15" i="11"/>
  <c r="L19" i="11"/>
  <c r="L22" i="11"/>
  <c r="L18" i="11"/>
  <c r="M17" i="11"/>
  <c r="L17" i="11"/>
  <c r="L21" i="11"/>
  <c r="N15" i="13"/>
  <c r="J15" i="4"/>
  <c r="J15" i="5"/>
  <c r="J15" i="2"/>
  <c r="H17" i="5" l="1"/>
  <c r="H17" i="4"/>
  <c r="H21" i="4"/>
  <c r="I21" i="4" s="1"/>
  <c r="I17" i="5"/>
  <c r="H19" i="5"/>
  <c r="I19" i="5" s="1"/>
  <c r="H21" i="5"/>
  <c r="H16" i="5"/>
  <c r="H22" i="5"/>
  <c r="M19" i="11"/>
  <c r="H18" i="2"/>
  <c r="O18" i="13"/>
  <c r="O18" i="1" s="1"/>
  <c r="O20" i="13"/>
  <c r="O20" i="1" s="1"/>
  <c r="O19" i="13"/>
  <c r="O19" i="1" s="1"/>
  <c r="O15" i="13"/>
  <c r="O21" i="13"/>
  <c r="O21" i="1" s="1"/>
  <c r="O22" i="13"/>
  <c r="O22" i="1" s="1"/>
  <c r="O16" i="13"/>
  <c r="O16" i="1" s="1"/>
  <c r="O17" i="13"/>
  <c r="O17" i="1" s="1"/>
  <c r="L23" i="11"/>
  <c r="I135" i="50" s="1"/>
  <c r="J23" i="5"/>
  <c r="I175" i="50" s="1"/>
  <c r="H20" i="4"/>
  <c r="H16" i="4"/>
  <c r="H22" i="4"/>
  <c r="H19" i="2"/>
  <c r="H17" i="2"/>
  <c r="H20" i="5"/>
  <c r="H21" i="2"/>
  <c r="H22" i="2"/>
  <c r="I18" i="5"/>
  <c r="H18" i="4"/>
  <c r="I19" i="4"/>
  <c r="I20" i="2"/>
  <c r="H16" i="2"/>
  <c r="M15" i="11"/>
  <c r="N21" i="11"/>
  <c r="N17" i="11"/>
  <c r="J23" i="4"/>
  <c r="I186" i="50" s="1"/>
  <c r="H15" i="4"/>
  <c r="N23" i="13"/>
  <c r="I152" i="50" s="1"/>
  <c r="H15" i="5"/>
  <c r="M23" i="13"/>
  <c r="I151" i="50" s="1"/>
  <c r="H15" i="2"/>
  <c r="J23" i="2"/>
  <c r="I164" i="50" s="1"/>
  <c r="G23" i="1" l="1"/>
  <c r="I114" i="50" s="1"/>
  <c r="I18" i="2"/>
  <c r="I17" i="4"/>
  <c r="I21" i="5"/>
  <c r="I22" i="5"/>
  <c r="I16" i="5"/>
  <c r="K19" i="13"/>
  <c r="K21" i="13"/>
  <c r="N19" i="11"/>
  <c r="M22" i="11"/>
  <c r="M20" i="11"/>
  <c r="M18" i="11"/>
  <c r="L23" i="5"/>
  <c r="I177" i="50" s="1"/>
  <c r="K18" i="13"/>
  <c r="N15" i="11"/>
  <c r="J21" i="11"/>
  <c r="K16" i="13"/>
  <c r="K22" i="13"/>
  <c r="M16" i="11"/>
  <c r="I22" i="2"/>
  <c r="I21" i="2"/>
  <c r="I18" i="4"/>
  <c r="I17" i="2"/>
  <c r="I19" i="2"/>
  <c r="I16" i="4"/>
  <c r="I20" i="4"/>
  <c r="I16" i="2"/>
  <c r="I20" i="5"/>
  <c r="I22" i="4"/>
  <c r="L23" i="4"/>
  <c r="I188" i="50" s="1"/>
  <c r="J17" i="11"/>
  <c r="K20" i="13"/>
  <c r="K17" i="13"/>
  <c r="I15" i="4"/>
  <c r="H23" i="4"/>
  <c r="I184" i="50" s="1"/>
  <c r="K15" i="13"/>
  <c r="L23" i="2"/>
  <c r="I166" i="50" s="1"/>
  <c r="I15" i="5"/>
  <c r="H23" i="5"/>
  <c r="O23" i="13"/>
  <c r="I153" i="50" s="1"/>
  <c r="I15" i="2"/>
  <c r="H23" i="2"/>
  <c r="I162" i="50" s="1"/>
  <c r="I173" i="50" l="1"/>
  <c r="D24" i="34"/>
  <c r="I234" i="50" s="1"/>
  <c r="O15" i="1"/>
  <c r="J15" i="1" s="1"/>
  <c r="K15" i="1" s="1"/>
  <c r="L19" i="13"/>
  <c r="J15" i="11"/>
  <c r="L18" i="13"/>
  <c r="L21" i="13"/>
  <c r="J19" i="11"/>
  <c r="N20" i="11"/>
  <c r="N22" i="11"/>
  <c r="M23" i="11"/>
  <c r="I136" i="50" s="1"/>
  <c r="N18" i="11"/>
  <c r="D23" i="34"/>
  <c r="L16" i="13"/>
  <c r="L22" i="13"/>
  <c r="K21" i="11"/>
  <c r="K17" i="11"/>
  <c r="L20" i="13"/>
  <c r="L17" i="13"/>
  <c r="D25" i="34"/>
  <c r="I23" i="4"/>
  <c r="I185" i="50" s="1"/>
  <c r="N16" i="11"/>
  <c r="L15" i="13"/>
  <c r="K23" i="13"/>
  <c r="I149" i="50" s="1"/>
  <c r="I23" i="2"/>
  <c r="I163" i="50" s="1"/>
  <c r="I23" i="5"/>
  <c r="I174" i="50" s="1"/>
  <c r="Q23" i="13"/>
  <c r="I155" i="50" s="1"/>
  <c r="I235" i="50" l="1"/>
  <c r="I233" i="50"/>
  <c r="J20" i="11"/>
  <c r="K20" i="11" s="1"/>
  <c r="K19" i="11"/>
  <c r="J22" i="11"/>
  <c r="K22" i="11" s="1"/>
  <c r="K15" i="11"/>
  <c r="D31" i="23"/>
  <c r="I27" i="51" s="1"/>
  <c r="F24" i="34"/>
  <c r="J18" i="11"/>
  <c r="F23" i="34"/>
  <c r="D30" i="23"/>
  <c r="I26" i="51" s="1"/>
  <c r="N23" i="11"/>
  <c r="I137" i="50" s="1"/>
  <c r="J16" i="11"/>
  <c r="L23" i="13"/>
  <c r="I150" i="50" s="1"/>
  <c r="K23" i="4"/>
  <c r="I187" i="50" s="1"/>
  <c r="D32" i="23"/>
  <c r="I28" i="51" s="1"/>
  <c r="F25" i="34"/>
  <c r="D22" i="34"/>
  <c r="K23" i="5"/>
  <c r="I176" i="50" s="1"/>
  <c r="K23" i="2"/>
  <c r="I165" i="50" s="1"/>
  <c r="I232" i="50" l="1"/>
  <c r="I240" i="50"/>
  <c r="I242" i="50"/>
  <c r="I241" i="50"/>
  <c r="F31" i="23"/>
  <c r="I34" i="51" s="1"/>
  <c r="P23" i="11"/>
  <c r="I139" i="50" s="1"/>
  <c r="M23" i="1"/>
  <c r="I120" i="50" s="1"/>
  <c r="P23" i="13"/>
  <c r="I154" i="50" s="1"/>
  <c r="K18" i="11"/>
  <c r="F32" i="23"/>
  <c r="I35" i="51" s="1"/>
  <c r="F30" i="23"/>
  <c r="I33" i="51" s="1"/>
  <c r="J23" i="11"/>
  <c r="I133" i="50" s="1"/>
  <c r="K16" i="11"/>
  <c r="M23" i="4"/>
  <c r="I189" i="50" s="1"/>
  <c r="F22" i="34"/>
  <c r="D29" i="23"/>
  <c r="I25" i="51" s="1"/>
  <c r="M23" i="5"/>
  <c r="I178" i="50" s="1"/>
  <c r="M23" i="2"/>
  <c r="I167" i="50" s="1"/>
  <c r="I239" i="50" l="1"/>
  <c r="D21" i="34"/>
  <c r="R23" i="13"/>
  <c r="I156" i="50" s="1"/>
  <c r="K23" i="11"/>
  <c r="I134" i="50" s="1"/>
  <c r="F29" i="23"/>
  <c r="I32" i="51" s="1"/>
  <c r="I231" i="50" l="1"/>
  <c r="H16" i="33"/>
  <c r="I16" i="33" s="1"/>
  <c r="L23" i="33"/>
  <c r="I212" i="50" s="1"/>
  <c r="H15" i="33"/>
  <c r="F21" i="34"/>
  <c r="D28" i="23"/>
  <c r="I24" i="51" s="1"/>
  <c r="O23" i="11"/>
  <c r="I138" i="50" s="1"/>
  <c r="I238" i="50" l="1"/>
  <c r="F28" i="23"/>
  <c r="I31" i="51" s="1"/>
  <c r="Q23" i="11"/>
  <c r="I140" i="50" s="1"/>
  <c r="K23" i="1" l="1"/>
  <c r="O23" i="1"/>
  <c r="I118" i="50" l="1"/>
  <c r="P23" i="1"/>
  <c r="I123" i="50" s="1"/>
  <c r="Q23" i="1"/>
  <c r="I122" i="50"/>
  <c r="J23" i="1"/>
  <c r="D20" i="34" l="1"/>
  <c r="I230" i="50" s="1"/>
  <c r="I117" i="50"/>
  <c r="I211" i="50"/>
  <c r="I124" i="50"/>
  <c r="R23" i="1"/>
  <c r="I125" i="50" l="1"/>
  <c r="D27" i="23"/>
  <c r="I23" i="51" s="1"/>
  <c r="F20" i="34"/>
  <c r="I237" i="50" l="1"/>
  <c r="F27" i="23"/>
  <c r="I30" i="51" s="1"/>
  <c r="F27" i="34"/>
  <c r="J23" i="33"/>
  <c r="I244" i="50" l="1"/>
  <c r="F34" i="23"/>
  <c r="I210" i="50"/>
  <c r="H23" i="33"/>
  <c r="I15" i="33"/>
  <c r="I23" i="33" s="1"/>
  <c r="I209" i="50" s="1"/>
  <c r="N23" i="33"/>
  <c r="D32" i="34" l="1"/>
  <c r="I245" i="50" s="1"/>
  <c r="I208" i="50"/>
  <c r="I214" i="50"/>
  <c r="F32" i="34"/>
  <c r="I246" i="50" s="1"/>
  <c r="M23" i="33"/>
  <c r="I213" i="50" s="1"/>
  <c r="O23" i="33" l="1"/>
  <c r="F33" i="34"/>
  <c r="I247" i="50" l="1"/>
  <c r="I215"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Sue Ann (DEP)</author>
  </authors>
  <commentList>
    <comment ref="B46" authorId="0" shapeId="0" xr:uid="{8B93E3C7-0512-4AE8-8239-06D30528B366}">
      <text>
        <r>
          <rPr>
            <b/>
            <sz val="9"/>
            <color indexed="81"/>
            <rFont val="Tahoma"/>
            <family val="2"/>
          </rPr>
          <t>https://www.epa.gov/sites/production/files/2015-07/documents/catalog_of_chp_technologies_section_6._technology_characterization_-_fuel_cells.pdf</t>
        </r>
        <r>
          <rPr>
            <sz val="9"/>
            <color indexed="81"/>
            <rFont val="Tahoma"/>
            <family val="2"/>
          </rPr>
          <t xml:space="preserve">
</t>
        </r>
      </text>
    </comment>
    <comment ref="J46" authorId="0" shapeId="0" xr:uid="{52F67D90-5C0B-4E17-880B-1D483A898C4F}">
      <text>
        <r>
          <rPr>
            <b/>
            <sz val="9"/>
            <color indexed="81"/>
            <rFont val="Tahoma"/>
            <family val="2"/>
          </rPr>
          <t>Emission factor is the average of 5 fuel cell system types, with and without heat recovery.</t>
        </r>
      </text>
    </comment>
  </commentList>
</comments>
</file>

<file path=xl/sharedStrings.xml><?xml version="1.0" encoding="utf-8"?>
<sst xmlns="http://schemas.openxmlformats.org/spreadsheetml/2006/main" count="2362" uniqueCount="1089">
  <si>
    <t>All information in Table 4A, with the exception of MWh quantities, is to be entered by means of pop-down menus.</t>
  </si>
  <si>
    <t>Total of columns G through K for each Product or Product subtotal</t>
  </si>
  <si>
    <t>% of Total Sales for each Product [or Product subtotal]       [=L12 * C, rounded up to whole number]</t>
  </si>
  <si>
    <r>
      <t xml:space="preserve">Total of columns D through G for each Product </t>
    </r>
    <r>
      <rPr>
        <b/>
        <i/>
        <sz val="8"/>
        <rFont val="Arial"/>
        <family val="2"/>
      </rPr>
      <t>or</t>
    </r>
    <r>
      <rPr>
        <b/>
        <sz val="8"/>
        <rFont val="Arial"/>
        <family val="2"/>
      </rPr>
      <t xml:space="preserve"> Product subtotal</t>
    </r>
  </si>
  <si>
    <t>Limit on excess Attributes available for Banking =(30% of J)</t>
  </si>
  <si>
    <t>% of Total Sales for each Product  [=L12 * C, rounded up to whole number]</t>
  </si>
  <si>
    <t>Limit on excess Attributes available for Banking (=30% of J)</t>
  </si>
  <si>
    <t xml:space="preserve"> =Contents of these cells are automatically copied from Prelim Table 1A.  You cannot change this value.</t>
  </si>
  <si>
    <t>Limit on excess Attributes available for Banking [=10% of N]</t>
  </si>
  <si>
    <t>Limit on excess Attributes available for Banking [=10% of O]</t>
  </si>
  <si>
    <t>Limit on excess Attributes available for Banking [=5% of J]</t>
  </si>
  <si>
    <t xml:space="preserve">           Accordingly, the SCO Minimum Standard figures in Column N of this table has been subtracted from the Class I Minimum Standard in each row of Column J in Table Five.</t>
  </si>
  <si>
    <t xml:space="preserve">       Accordingly, the SCO II Minimum Standard figures in Column O of this table has been subtracted from the Class I Minimum Standard in each row of Column J in Table Five.</t>
  </si>
  <si>
    <t>Year</t>
  </si>
  <si>
    <t>Enter your response in this box!</t>
  </si>
  <si>
    <t>R</t>
  </si>
  <si>
    <t>Number of contracts executed or extended on or before 6/28/2013</t>
  </si>
  <si>
    <t>Table 4A:  Identification of Errant Certificates by GIS Status, RPS/APS Class, Fuel Type, &amp; MWh</t>
  </si>
  <si>
    <t>Table 4B:  Total Quantity by Certificate Type</t>
  </si>
  <si>
    <t>Quantity (MWh)</t>
  </si>
  <si>
    <t>The total of each type of Certificate from Table 4B will be copied to, and should match the total in, column E of Table Five, and column G of Tables Six-Ten.</t>
  </si>
  <si>
    <t>Fuel/Resource Type</t>
  </si>
  <si>
    <t>Enter data only in cells below that are clear (white).</t>
  </si>
  <si>
    <r>
      <t xml:space="preserve">NOTE:  This tab must be copied to a separate file, named, and and e-mailed to the MassCEC at </t>
    </r>
    <r>
      <rPr>
        <b/>
        <i/>
        <u/>
        <sz val="11"/>
        <color indexed="8"/>
        <rFont val="Times New Roman"/>
        <family val="1"/>
      </rPr>
      <t>shawrylak@masscec.com</t>
    </r>
    <r>
      <rPr>
        <b/>
        <i/>
        <sz val="11"/>
        <color indexed="8"/>
        <rFont val="Times New Roman"/>
        <family val="1"/>
      </rPr>
      <t xml:space="preserve">.  </t>
    </r>
  </si>
  <si>
    <t>---------------------------------------------------------------------------------------------------------------------------------------------------------------------------------------------------</t>
  </si>
  <si>
    <t xml:space="preserve">Date:    </t>
  </si>
  <si>
    <t xml:space="preserve">MassCEC Payment Acknowledgement:   </t>
  </si>
  <si>
    <t>Alternative Compliance Payment Verification/Receipt</t>
  </si>
  <si>
    <r>
      <t>NOTE that ACPs can</t>
    </r>
    <r>
      <rPr>
        <b/>
        <i/>
        <u/>
        <sz val="11"/>
        <color indexed="8"/>
        <rFont val="Times New Roman"/>
        <family val="1"/>
      </rPr>
      <t>not</t>
    </r>
    <r>
      <rPr>
        <b/>
        <i/>
        <sz val="11"/>
        <color indexed="8"/>
        <rFont val="Times New Roman"/>
        <family val="1"/>
      </rPr>
      <t xml:space="preserve"> be rounded up or down.  They must be paid </t>
    </r>
    <r>
      <rPr>
        <b/>
        <i/>
        <u/>
        <sz val="11"/>
        <color indexed="8"/>
        <rFont val="Times New Roman"/>
        <family val="1"/>
      </rPr>
      <t>exactly</t>
    </r>
    <r>
      <rPr>
        <b/>
        <i/>
        <sz val="11"/>
        <color indexed="8"/>
        <rFont val="Times New Roman"/>
        <family val="1"/>
      </rPr>
      <t xml:space="preserve"> as shown here.</t>
    </r>
  </si>
  <si>
    <t>Total Amount of each ACP Wired to the MassCEC</t>
  </si>
  <si>
    <t>Applicable ACP Rate per MWh</t>
  </si>
  <si>
    <t>This Retail Electricity Supplier is processing today a Wire Transfer to the Massachusetts Clean Energy Center in the amounts and for the ACP Credit(s) of the type(s) listed below, and requests that the MassCEC e-mail to us a Receipt for the ACP(s).</t>
  </si>
  <si>
    <t>Other Name, if any, used for ACP transfer</t>
  </si>
  <si>
    <t>Contact E-mail Address</t>
  </si>
  <si>
    <t>Contact Phone #</t>
  </si>
  <si>
    <t>ACP Contact Person</t>
  </si>
  <si>
    <t>City, State, Zip Code</t>
  </si>
  <si>
    <t>Supplier Name:</t>
  </si>
  <si>
    <t>Biomass</t>
  </si>
  <si>
    <t>Landfill Gas</t>
  </si>
  <si>
    <t>Digester Gas</t>
  </si>
  <si>
    <t>Natural Gas CHP</t>
  </si>
  <si>
    <t>Photovoltaic</t>
  </si>
  <si>
    <t>Wind</t>
  </si>
  <si>
    <t>Hydroelectric</t>
  </si>
  <si>
    <t>Hydrokinetic</t>
  </si>
  <si>
    <t>Waste-to-Energy</t>
  </si>
  <si>
    <t>Flywheel Storage</t>
  </si>
  <si>
    <t>APS</t>
  </si>
  <si>
    <t>Settled</t>
  </si>
  <si>
    <t>Reserved</t>
  </si>
  <si>
    <t>Unsettled</t>
  </si>
  <si>
    <t>GIS Status of Certificate</t>
  </si>
  <si>
    <r>
      <rPr>
        <b/>
        <i/>
        <u/>
        <sz val="10"/>
        <rFont val="Arial"/>
        <family val="2"/>
      </rPr>
      <t>NOTE</t>
    </r>
    <r>
      <rPr>
        <b/>
        <i/>
        <sz val="10"/>
        <rFont val="Arial"/>
        <family val="2"/>
      </rPr>
      <t xml:space="preserve"> that Solar Clearinghouse Auction Reminted SRECs are to be included in Column F (along with CY SRECs), </t>
    </r>
    <r>
      <rPr>
        <b/>
        <u/>
        <sz val="10"/>
        <rFont val="Arial"/>
        <family val="2"/>
      </rPr>
      <t>not</t>
    </r>
    <r>
      <rPr>
        <b/>
        <i/>
        <sz val="10"/>
        <rFont val="Arial"/>
        <family val="2"/>
      </rPr>
      <t xml:space="preserve"> in Columns H or I as Banked SRECs.</t>
    </r>
  </si>
  <si>
    <t xml:space="preserve"> =Contents of these cells are automatically copied from the Tables 1A and from Table 3B (cols F &amp; G).  You cannot change these values here.</t>
  </si>
  <si>
    <r>
      <t xml:space="preserve"> =Contents of these cells are automatically copied from Table 1B (E43) &amp; Table 4 (G26).  You cannot change these values, each of which </t>
    </r>
    <r>
      <rPr>
        <b/>
        <i/>
        <sz val="10"/>
        <rFont val="Arial"/>
        <family val="2"/>
      </rPr>
      <t xml:space="preserve">should </t>
    </r>
    <r>
      <rPr>
        <sz val="10"/>
        <rFont val="Arial"/>
        <family val="2"/>
      </rPr>
      <t>match the total in the cell above.</t>
    </r>
  </si>
  <si>
    <r>
      <t xml:space="preserve"> =Contents of these cells are automatically copied from Table 1C (E55) and Table 4 (H26).  You cannot change these values, each of which </t>
    </r>
    <r>
      <rPr>
        <b/>
        <i/>
        <sz val="10"/>
        <rFont val="Arial"/>
        <family val="2"/>
      </rPr>
      <t xml:space="preserve">should </t>
    </r>
    <r>
      <rPr>
        <sz val="10"/>
        <rFont val="Arial"/>
        <family val="2"/>
      </rPr>
      <t>match the total in the cell above.</t>
    </r>
  </si>
  <si>
    <t xml:space="preserve"> =Contents of these cells are automatically copied from Table 1A &amp; Table 2B (cols. F &amp; G).  You cannot change these values here.</t>
  </si>
  <si>
    <t xml:space="preserve">SRECs transferred into the GIS Reserved Account </t>
  </si>
  <si>
    <t>List these in Tab 4.</t>
  </si>
  <si>
    <t>The light green cells contain formulas and are protected.  You cannot enter values or change formulas without expressed DOER permission.  The resulting values may be copied by spreadsheet formulae to other tables.</t>
  </si>
  <si>
    <t>Cells that are bright yellow are protected and contain links to other tables, DOER-set values, or formulas.  They cannot be changed.</t>
  </si>
  <si>
    <t>Total ACP Credits Required, as MWh</t>
  </si>
  <si>
    <t xml:space="preserve">The information in Table Four is required pursuant to 225 CMR 14.09(2)(c)2, 15.09(2)(c)2, &amp; 16.09(2)(c)2.  </t>
  </si>
  <si>
    <t>See information on Green Power Products and RGGI in Filing Instructions</t>
  </si>
  <si>
    <t>i</t>
  </si>
  <si>
    <t>Errant certificates applied to compliance</t>
  </si>
  <si>
    <t>f=b+c+d</t>
  </si>
  <si>
    <t>g=a+e-f</t>
  </si>
  <si>
    <t>Total</t>
  </si>
  <si>
    <t>Information on this spreadsheet will be kept confidential by MA DOER by its authroity under M.G.L. c. 25A, sec. 7.</t>
  </si>
  <si>
    <t>P</t>
  </si>
  <si>
    <t>Q</t>
  </si>
  <si>
    <r>
      <t xml:space="preserve"> =Contents of this cell are automatically copied from the sum of col. F in Table 4.  Do not change this value, which </t>
    </r>
    <r>
      <rPr>
        <b/>
        <i/>
        <sz val="10"/>
        <rFont val="Arial"/>
        <family val="2"/>
      </rPr>
      <t xml:space="preserve">should </t>
    </r>
    <r>
      <rPr>
        <sz val="10"/>
        <rFont val="Arial"/>
        <family val="2"/>
      </rPr>
      <t>match the total in the cell above.</t>
    </r>
  </si>
  <si>
    <t xml:space="preserve"> =Contents of these cells were copied from Table 1A and will be copied to the other five Compliance Table worksheets.  </t>
  </si>
  <si>
    <r>
      <rPr>
        <b/>
        <sz val="10"/>
        <rFont val="Arial"/>
        <family val="2"/>
      </rPr>
      <t>NOTE</t>
    </r>
    <r>
      <rPr>
        <sz val="10"/>
        <rFont val="Arial"/>
        <family val="2"/>
      </rPr>
      <t xml:space="preserve"> that SRECs in excess of the 10% banking limit for the SCO are  calculated on the </t>
    </r>
    <r>
      <rPr>
        <b/>
        <sz val="10"/>
        <rFont val="Arial"/>
        <family val="2"/>
      </rPr>
      <t xml:space="preserve">entire </t>
    </r>
    <r>
      <rPr>
        <sz val="10"/>
        <rFont val="Arial"/>
        <family val="2"/>
      </rPr>
      <t xml:space="preserve">SCO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</si>
  <si>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r>
      <rPr>
        <b/>
        <i/>
        <u/>
        <sz val="10"/>
        <rFont val="Arial"/>
        <family val="2"/>
      </rPr>
      <t>NOTE</t>
    </r>
    <r>
      <rPr>
        <b/>
        <i/>
        <sz val="10"/>
        <rFont val="Arial"/>
        <family val="2"/>
      </rPr>
      <t xml:space="preserve"> that any unbankable SRECs can be used for non-SCO Class I obligation, but </t>
    </r>
    <r>
      <rPr>
        <b/>
        <i/>
        <u/>
        <sz val="10"/>
        <rFont val="Arial"/>
        <family val="2"/>
      </rPr>
      <t>not</t>
    </r>
    <r>
      <rPr>
        <b/>
        <i/>
        <sz val="10"/>
        <rFont val="Arial"/>
        <family val="2"/>
      </rPr>
      <t xml:space="preserve"> for SCO II obligation.  See Table 1B.</t>
    </r>
  </si>
  <si>
    <t>Errant Certifs</t>
  </si>
  <si>
    <t>SREC IIs</t>
  </si>
  <si>
    <t xml:space="preserve"> ("Errant Certificates") </t>
  </si>
  <si>
    <t>SECTION 2:  WORKSHEETS</t>
  </si>
  <si>
    <t>Signature of Authorized Representative</t>
  </si>
  <si>
    <t>Date</t>
  </si>
  <si>
    <t>Name of Authorized Representative</t>
  </si>
  <si>
    <t xml:space="preserve">      I hereby certify, under pains and penalties of perjury, that I have personally examined and am familiar with the information submitted herein and that, based upon my inquiry of those individuals immediately responsible for obtaining the information, I believe that the information is true, accurate and complete.  </t>
  </si>
  <si>
    <t>,</t>
  </si>
  <si>
    <t>.</t>
  </si>
  <si>
    <t xml:space="preserve">I hereby affirm that </t>
  </si>
  <si>
    <t xml:space="preserve">Total SRECs not available for MA RPS compliance </t>
  </si>
  <si>
    <t>SRECs remaining available for MA RPS compliance</t>
  </si>
  <si>
    <t>SRECs applied to Solar Carve-Out compliance</t>
  </si>
  <si>
    <t>SRECs applied to non-SCO Class I compliance</t>
  </si>
  <si>
    <t>SRECs deposited into appropriate Solar Clearinghouse Auction Acc't</t>
  </si>
  <si>
    <t>SREC IIs deposited into appropriate Solar Clearinghse Auction Acc't</t>
  </si>
  <si>
    <t>The figures in Tables 1B &amp; 1C will be aggregated and reported in DOER's Annual Compliance Report for this year.</t>
  </si>
  <si>
    <t>by Massachusetts Retail Electricity Suppliers</t>
  </si>
  <si>
    <t>Legal Name</t>
  </si>
  <si>
    <t>Retail Electricity Supplier</t>
  </si>
  <si>
    <t>Name</t>
  </si>
  <si>
    <t>Title</t>
  </si>
  <si>
    <t>Address</t>
  </si>
  <si>
    <t>Phone #</t>
  </si>
  <si>
    <t xml:space="preserve">E-mail </t>
  </si>
  <si>
    <t xml:space="preserve">Contact Person  </t>
  </si>
  <si>
    <t>Additional or Back-up Contact Person</t>
  </si>
  <si>
    <t>Authorized Representative</t>
  </si>
  <si>
    <t>Commonwealth of Massachusetts</t>
  </si>
  <si>
    <t>Executive Office of Energy and Environmental Affairs</t>
  </si>
  <si>
    <t>Any other names used in the retail electricity market in Massachusetts or in NEPOOL GIS</t>
  </si>
  <si>
    <t>Section 1:  Identification and Contact Information</t>
  </si>
  <si>
    <t>Total SRECs transferred into GIS LSE Asset during Trading Year</t>
  </si>
  <si>
    <t>Total SREC IIs transferred into GIS LSE Asset during Trading Year</t>
  </si>
  <si>
    <t>These SRECs IIs are not available to use towards RPS compliance.</t>
  </si>
  <si>
    <t>Other SRECs applied to voluntary Green Product sales</t>
  </si>
  <si>
    <t>Other SREC IIs applied to voluntary Green Product sales</t>
  </si>
  <si>
    <t>Alternative Portfolio Standard</t>
  </si>
  <si>
    <t>RPS Class II Waste-to-Energy</t>
  </si>
  <si>
    <t>RPS Class II Renewable</t>
  </si>
  <si>
    <t>Solar Carve-out II</t>
  </si>
  <si>
    <t>Solar Carve-out</t>
  </si>
  <si>
    <t>RPS Class I</t>
  </si>
  <si>
    <t>RPS/APS Class</t>
  </si>
  <si>
    <t>Applicable ACP Rate, per MWh</t>
  </si>
  <si>
    <r>
      <rPr>
        <b/>
        <sz val="10"/>
        <rFont val="Arial"/>
        <family val="2"/>
      </rPr>
      <t>NOTE</t>
    </r>
    <r>
      <rPr>
        <sz val="10"/>
        <rFont val="Arial"/>
        <family val="2"/>
      </rPr>
      <t xml:space="preserve"> that the Solar Carve-Out II (SCO II) Minimum Standard is a portion of the RPS Class I Minimum Standard, not in addition to it.</t>
    </r>
  </si>
  <si>
    <t xml:space="preserve"> =These are Formula Cells that automatically calculate values.  You cannot enter values or change formulas without DOER approval. </t>
  </si>
  <si>
    <t>Total of columns F through J for each Product or Product subtotal</t>
  </si>
  <si>
    <t xml:space="preserve"> =Contents of this cell are automatically copied from the sum of column H in the "Errant Certifs" Table.  You cannot change this value, which should match the total in the cell above.</t>
  </si>
  <si>
    <t xml:space="preserve"> =Contents of this cell are automatically copied from the sum of column I in the "Errant Certifs" table.  You cannot change this value, which should match the total in the cell above.</t>
  </si>
  <si>
    <t xml:space="preserve"> =Contents of this cell are automatically copied from the sum of column J in the "Errant Certifs" Table.  You cannot change this value, which should match the total in the cell above..</t>
  </si>
  <si>
    <t>SREC IIs transferred into the GIS Reserved Account</t>
  </si>
  <si>
    <t xml:space="preserve">Total SREC IIs not available for MA RPS compliance </t>
  </si>
  <si>
    <t>SREC IIs remaining available for MA RPS compliance</t>
  </si>
  <si>
    <t>SREC IIs applied to non-SCO Class I compliance</t>
  </si>
  <si>
    <r>
      <rPr>
        <b/>
        <sz val="10"/>
        <rFont val="Arial"/>
        <family val="2"/>
      </rPr>
      <t>NOTE</t>
    </r>
    <r>
      <rPr>
        <sz val="10"/>
        <rFont val="Arial"/>
        <family val="2"/>
      </rPr>
      <t xml:space="preserve"> that SREC IIs in excess of the 10% banking limit for the SCO II is calculated on the </t>
    </r>
    <r>
      <rPr>
        <b/>
        <sz val="10"/>
        <rFont val="Arial"/>
        <family val="2"/>
      </rPr>
      <t xml:space="preserve">entire </t>
    </r>
    <r>
      <rPr>
        <sz val="10"/>
        <rFont val="Arial"/>
        <family val="2"/>
      </rPr>
      <t xml:space="preserve">SCO II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</si>
  <si>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t>SREC IIs applied to Solar Carve-Out II compliance</t>
  </si>
  <si>
    <r>
      <t xml:space="preserve">NOTE that any unbankable SREC IIs can be used for </t>
    </r>
    <r>
      <rPr>
        <b/>
        <i/>
        <u/>
        <sz val="10"/>
        <rFont val="Arial"/>
        <family val="2"/>
      </rPr>
      <t>non-SCO</t>
    </r>
    <r>
      <rPr>
        <b/>
        <sz val="10"/>
        <rFont val="Arial"/>
        <family val="2"/>
      </rPr>
      <t xml:space="preserve"> Class I obligation (not for SCO obligation).  See Table 1C.</t>
    </r>
  </si>
  <si>
    <t>NEPOOL GIS Sub-Account and/or Product Name</t>
  </si>
  <si>
    <r>
      <t>Total Electricity Supplied under all retail contracts (</t>
    </r>
    <r>
      <rPr>
        <b/>
        <i/>
        <sz val="11"/>
        <rFont val="Calibri"/>
        <family val="2"/>
        <scheme val="minor"/>
      </rPr>
      <t>per 90-Day Resettlement figures from DOER</t>
    </r>
    <r>
      <rPr>
        <b/>
        <sz val="11"/>
        <rFont val="Calibri"/>
        <family val="2"/>
        <scheme val="minor"/>
      </rPr>
      <t>)</t>
    </r>
  </si>
  <si>
    <t>These SRECs are not available to use towards RPS compliance.</t>
  </si>
  <si>
    <t>A</t>
  </si>
  <si>
    <t>B</t>
  </si>
  <si>
    <t>C</t>
  </si>
  <si>
    <t>D</t>
  </si>
  <si>
    <t>E</t>
  </si>
  <si>
    <t>G</t>
  </si>
  <si>
    <t>H</t>
  </si>
  <si>
    <t>I</t>
  </si>
  <si>
    <t>J</t>
  </si>
  <si>
    <t>K</t>
  </si>
  <si>
    <t>L</t>
  </si>
  <si>
    <t>Sub-Account and/or Product Name</t>
  </si>
  <si>
    <t>MWh</t>
  </si>
  <si>
    <t>Column Totals:</t>
  </si>
  <si>
    <t xml:space="preserve"> </t>
  </si>
  <si>
    <t>Data Type</t>
  </si>
  <si>
    <t>#</t>
  </si>
  <si>
    <t>Projected</t>
  </si>
  <si>
    <t>F</t>
  </si>
  <si>
    <t>M</t>
  </si>
  <si>
    <t>N</t>
  </si>
  <si>
    <t xml:space="preserve">Sub-Account and/or Product Name                                                                                                                       </t>
  </si>
  <si>
    <t>O</t>
  </si>
  <si>
    <t>RPS I RECs</t>
  </si>
  <si>
    <t>RPS II RECs</t>
  </si>
  <si>
    <t>RPS II WECs</t>
  </si>
  <si>
    <t>SRECs</t>
  </si>
  <si>
    <t>Name of Green Power Sub-Account/Product</t>
  </si>
  <si>
    <t>Notes:</t>
  </si>
  <si>
    <t>Information on this spreadsheet will be kept confidential by MA DOER by its authority under M.G.L. c. 25A, sec. 7.</t>
  </si>
  <si>
    <t>a</t>
  </si>
  <si>
    <t>b</t>
  </si>
  <si>
    <t>c</t>
  </si>
  <si>
    <t>d</t>
  </si>
  <si>
    <t>Totals</t>
  </si>
  <si>
    <t xml:space="preserve"> =These are Formula Cells that automatically calculate values.  Do not enter any values or change any formulas without DOER approval. </t>
  </si>
  <si>
    <t>e</t>
  </si>
  <si>
    <t>Total RPS Class I Renewable Generation Attributes used to fulfill the Product’s "Green" marketing claims (over and above the RPS obligation)</t>
  </si>
  <si>
    <t xml:space="preserve">If you require more rows, insert them in the table with the required information.  If assistance is required,  contact DOER.  </t>
  </si>
  <si>
    <t>Column Total:</t>
  </si>
  <si>
    <t>NEPOOL GIS Sub-Account and/or            Product Name</t>
  </si>
  <si>
    <t>`</t>
  </si>
  <si>
    <t>f</t>
  </si>
  <si>
    <t>g</t>
  </si>
  <si>
    <t>h</t>
  </si>
  <si>
    <r>
      <rPr>
        <b/>
        <sz val="10"/>
        <rFont val="Arial"/>
        <family val="2"/>
      </rPr>
      <t>NOTE</t>
    </r>
    <r>
      <rPr>
        <sz val="10"/>
        <rFont val="Arial"/>
        <family val="2"/>
      </rPr>
      <t xml:space="preserve"> that the Solar Carve-Out (SCO) Minimum Standard is a portion of, not in addition to, the RPS Class I Minimum Standard.</t>
    </r>
  </si>
  <si>
    <t>Limit on excess Attributes available for Banking [=30% of J]</t>
  </si>
  <si>
    <t>Total of columns D through H for each Product or Product subtotal</t>
  </si>
  <si>
    <r>
      <rPr>
        <b/>
        <sz val="10"/>
        <rFont val="Arial"/>
        <family val="2"/>
      </rPr>
      <t>Note</t>
    </r>
    <r>
      <rPr>
        <sz val="10"/>
        <rFont val="Arial"/>
        <family val="2"/>
      </rPr>
      <t xml:space="preserve"> that the Solar Carve-Out Minimum Standard figures in Column N of Table Six and Solar Carve-Out II Minimum Standard figures in Column O of Table Seven have been deducted from the Class I Minimum Standard figures in each row of Column J in this Table.</t>
    </r>
  </si>
  <si>
    <t>code</t>
  </si>
  <si>
    <t>City</t>
  </si>
  <si>
    <t>State</t>
  </si>
  <si>
    <t>Zipcode</t>
  </si>
  <si>
    <t>LSE_Key</t>
  </si>
  <si>
    <t>LSE_NAME</t>
  </si>
  <si>
    <t>Fig_1</t>
  </si>
  <si>
    <t>Prelim</t>
  </si>
  <si>
    <t>ES_RC</t>
  </si>
  <si>
    <t>SREC_GIS_TY</t>
  </si>
  <si>
    <t>SREC_DEP_S_Auction</t>
  </si>
  <si>
    <t>SREC_GIS_Transferred</t>
  </si>
  <si>
    <t>SREC_VGP</t>
  </si>
  <si>
    <t>Errants_CY</t>
  </si>
  <si>
    <t>SRECS_NOT_CY</t>
  </si>
  <si>
    <t>SREC_Remain_CY</t>
  </si>
  <si>
    <t>SREC_SCO</t>
  </si>
  <si>
    <t>SREC_NONSCO</t>
  </si>
  <si>
    <t>SRECII_GIS_TY</t>
  </si>
  <si>
    <t>SRECII_DEP_S_Auction</t>
  </si>
  <si>
    <t>SRECII_GIS_Transferred</t>
  </si>
  <si>
    <t>SRECII_VGP</t>
  </si>
  <si>
    <t>SRECSII_NOT_CY</t>
  </si>
  <si>
    <t>SRECII_Remain_CY</t>
  </si>
  <si>
    <t>SRECII_SCO</t>
  </si>
  <si>
    <t>SRECII_NONSCO</t>
  </si>
  <si>
    <t>T</t>
  </si>
  <si>
    <t>CY</t>
  </si>
  <si>
    <t>Errant</t>
  </si>
  <si>
    <t>RPS I_non_SCO</t>
  </si>
  <si>
    <t>SCO</t>
  </si>
  <si>
    <t>SCO_II</t>
  </si>
  <si>
    <t>Blocked?</t>
  </si>
  <si>
    <t>V</t>
  </si>
  <si>
    <r>
      <t xml:space="preserve">Total of columns D through H for each Product </t>
    </r>
    <r>
      <rPr>
        <b/>
        <i/>
        <sz val="8"/>
        <rFont val="Arial"/>
        <family val="2"/>
      </rPr>
      <t>or</t>
    </r>
    <r>
      <rPr>
        <b/>
        <sz val="8"/>
        <rFont val="Arial"/>
        <family val="2"/>
      </rPr>
      <t xml:space="preserve"> Product subtotal</t>
    </r>
  </si>
  <si>
    <r>
      <t xml:space="preserve">% of Total Sales for each </t>
    </r>
    <r>
      <rPr>
        <b/>
        <i/>
        <sz val="7.5"/>
        <rFont val="Arial"/>
        <family val="2"/>
      </rPr>
      <t>column E</t>
    </r>
    <r>
      <rPr>
        <b/>
        <sz val="7.5"/>
        <rFont val="Arial"/>
        <family val="2"/>
      </rPr>
      <t xml:space="preserve"> Product or Product subtotal  [=M12 * E]</t>
    </r>
  </si>
  <si>
    <r>
      <t xml:space="preserve">% of Total Sales for each </t>
    </r>
    <r>
      <rPr>
        <b/>
        <i/>
        <sz val="7.5"/>
        <rFont val="Arial"/>
        <family val="2"/>
      </rPr>
      <t>column F</t>
    </r>
    <r>
      <rPr>
        <b/>
        <sz val="7.5"/>
        <rFont val="Arial"/>
        <family val="2"/>
      </rPr>
      <t xml:space="preserve"> Product or Product subtotal  [=N12 * F]</t>
    </r>
  </si>
  <si>
    <t xml:space="preserve"> =These are Formula Cells that automatically calculate values.  Do not enter any values or change any formulas. </t>
  </si>
  <si>
    <r>
      <t>NOTE that ACPs can</t>
    </r>
    <r>
      <rPr>
        <b/>
        <u/>
        <sz val="12"/>
        <color indexed="8"/>
        <rFont val="Calibri"/>
        <family val="2"/>
      </rPr>
      <t>not</t>
    </r>
    <r>
      <rPr>
        <b/>
        <sz val="12"/>
        <color indexed="8"/>
        <rFont val="Calibri"/>
        <family val="2"/>
      </rPr>
      <t xml:space="preserve"> be rounded up or down.  They must be paid </t>
    </r>
    <r>
      <rPr>
        <b/>
        <u/>
        <sz val="12"/>
        <color indexed="8"/>
        <rFont val="Calibri"/>
        <family val="2"/>
      </rPr>
      <t>exactly</t>
    </r>
    <r>
      <rPr>
        <b/>
        <sz val="12"/>
        <color indexed="8"/>
        <rFont val="Calibri"/>
        <family val="2"/>
      </rPr>
      <t xml:space="preserve"> as shown here.</t>
    </r>
  </si>
  <si>
    <t>Clean Energy Standard</t>
  </si>
  <si>
    <t>Pursuant to the RPS Class I, RPS Class II and APS Regulations at 225 CMR 14.00, 15.00, &amp; 16.00 Respectively</t>
  </si>
  <si>
    <t>Massachusetts Renewable and Alternative Energy Portfolio Standards</t>
  </si>
  <si>
    <t>Massachusetts Clean Energy Standard</t>
  </si>
  <si>
    <r>
      <t xml:space="preserve">The person listed as the Authorized Representative in Section 1.4 (Tab 0) must sign and date </t>
    </r>
    <r>
      <rPr>
        <b/>
        <u/>
        <sz val="11"/>
        <rFont val="Times New Roman"/>
        <family val="1"/>
      </rPr>
      <t>both</t>
    </r>
    <r>
      <rPr>
        <sz val="11"/>
        <rFont val="Times New Roman"/>
        <family val="1"/>
      </rPr>
      <t xml:space="preserve"> Certifications on this page.</t>
    </r>
  </si>
  <si>
    <t>SECTION 3:  Certification and Statement of Authorization</t>
  </si>
  <si>
    <r>
      <t xml:space="preserve">TABLE 6:  </t>
    </r>
    <r>
      <rPr>
        <b/>
        <u/>
        <sz val="12"/>
        <rFont val="Arial"/>
        <family val="2"/>
      </rPr>
      <t xml:space="preserve">RPS Class I -- Solar Carve Out </t>
    </r>
    <r>
      <rPr>
        <b/>
        <i/>
        <u/>
        <sz val="12"/>
        <rFont val="Arial"/>
        <family val="2"/>
      </rPr>
      <t>(SCO)</t>
    </r>
    <r>
      <rPr>
        <b/>
        <u/>
        <sz val="12"/>
        <rFont val="Arial"/>
        <family val="2"/>
      </rPr>
      <t xml:space="preserve"> Annual Compliance Calculations</t>
    </r>
  </si>
  <si>
    <r>
      <t xml:space="preserve">TABLE 7:  </t>
    </r>
    <r>
      <rPr>
        <b/>
        <u/>
        <sz val="12"/>
        <rFont val="Arial"/>
        <family val="2"/>
      </rPr>
      <t>RPS Class I -- Solar Carve Out II (</t>
    </r>
    <r>
      <rPr>
        <b/>
        <i/>
        <u/>
        <sz val="12"/>
        <rFont val="Arial"/>
        <family val="2"/>
      </rPr>
      <t>SCO II</t>
    </r>
    <r>
      <rPr>
        <b/>
        <u/>
        <sz val="12"/>
        <rFont val="Arial"/>
        <family val="2"/>
      </rPr>
      <t>) Annual Compliance Calculations</t>
    </r>
  </si>
  <si>
    <t>Pursuant to the RPS Class I, RPS Class II, and APS Regulations at 225 CMR 14.00, 15.00, and 16.00 Respectively</t>
  </si>
  <si>
    <r>
      <t xml:space="preserve">The authority of the Authorized Representative to certify this </t>
    </r>
    <r>
      <rPr>
        <i/>
        <sz val="11"/>
        <rFont val="Times New Roman"/>
        <family val="1"/>
      </rPr>
      <t>RPS and APS Annual Compliance Filing</t>
    </r>
    <r>
      <rPr>
        <sz val="11"/>
        <rFont val="Times New Roman"/>
        <family val="1"/>
      </rPr>
      <t xml:space="preserve"> shall be documented by providing either a completed and notarized Authorization (next tab)  -- or an appropriate other document -- that affirms and states the basis of the authorization, whether by vote of the filing entity's Board of Directors, affirmation by an appropropriate executive officer of the filing entity, authority inherent in the person's office in the filing entity, or other means satisfactory to the Department of Energy Resources.</t>
    </r>
  </si>
  <si>
    <t>SECTION 4.  Notification, Instructions, and Receipt for Alternative Compliance Payments Wired to the MassCEC</t>
  </si>
  <si>
    <t>TABLE 1:  Preliminary Information and Disposition of SRECs and SREC IIs</t>
  </si>
  <si>
    <t>NOTES:</t>
  </si>
  <si>
    <t>MINIMUM STANDARD &gt;&gt;&gt;</t>
  </si>
  <si>
    <t>BANK LIMIT &gt;</t>
  </si>
  <si>
    <t>MINIMUM STANDARDS &gt;&gt;&gt;</t>
  </si>
  <si>
    <t>BANKING LIMIT &gt;&gt;&gt;</t>
  </si>
  <si>
    <t>BANK LIMIT&gt;</t>
  </si>
  <si>
    <t>Department of Energy Resources and Department of Environmental Protection</t>
  </si>
  <si>
    <t>Pursuant to the Clean Energy Standard at 310 CMR 7.75</t>
  </si>
  <si>
    <r>
      <t>N</t>
    </r>
    <r>
      <rPr>
        <vertAlign val="subscript"/>
        <sz val="11"/>
        <color theme="1"/>
        <rFont val="Calibri"/>
        <family val="2"/>
        <scheme val="minor"/>
      </rPr>
      <t>2</t>
    </r>
    <r>
      <rPr>
        <sz val="10"/>
        <rFont val="Arial"/>
        <family val="2"/>
      </rPr>
      <t>O (short tons)</t>
    </r>
  </si>
  <si>
    <r>
      <t>CH</t>
    </r>
    <r>
      <rPr>
        <vertAlign val="subscript"/>
        <sz val="11"/>
        <color theme="1"/>
        <rFont val="Calibri"/>
        <family val="2"/>
        <scheme val="minor"/>
      </rPr>
      <t>4</t>
    </r>
    <r>
      <rPr>
        <sz val="10"/>
        <rFont val="Arial"/>
        <family val="2"/>
      </rPr>
      <t xml:space="preserve"> (short tons)</t>
    </r>
  </si>
  <si>
    <t>n/a</t>
  </si>
  <si>
    <r>
      <t>Non-Biognic CO</t>
    </r>
    <r>
      <rPr>
        <vertAlign val="subscript"/>
        <sz val="11"/>
        <color theme="1"/>
        <rFont val="Calibri"/>
        <family val="2"/>
        <scheme val="minor"/>
      </rPr>
      <t>2</t>
    </r>
    <r>
      <rPr>
        <sz val="10"/>
        <rFont val="Arial"/>
        <family val="2"/>
      </rPr>
      <t xml:space="preserve"> (short tons)</t>
    </r>
  </si>
  <si>
    <r>
      <t>Biogenic CO</t>
    </r>
    <r>
      <rPr>
        <vertAlign val="subscript"/>
        <sz val="11"/>
        <color theme="1"/>
        <rFont val="Calibri"/>
        <family val="2"/>
        <scheme val="minor"/>
      </rPr>
      <t>2</t>
    </r>
    <r>
      <rPr>
        <sz val="10"/>
        <rFont val="Arial"/>
        <family val="2"/>
      </rPr>
      <t xml:space="preserve"> (short tons)</t>
    </r>
  </si>
  <si>
    <r>
      <rPr>
        <b/>
        <sz val="10"/>
        <rFont val="Arial"/>
        <family val="2"/>
      </rPr>
      <t>NOTE</t>
    </r>
    <r>
      <rPr>
        <sz val="10"/>
        <rFont val="Arial"/>
        <family val="2"/>
      </rPr>
      <t xml:space="preserve"> that Non-Biogenic CO</t>
    </r>
    <r>
      <rPr>
        <vertAlign val="subscript"/>
        <sz val="10"/>
        <rFont val="Arial"/>
        <family val="2"/>
      </rPr>
      <t>2</t>
    </r>
    <r>
      <rPr>
        <sz val="10"/>
        <rFont val="Arial"/>
        <family val="2"/>
      </rPr>
      <t>e consists of Non-Biogenic CO</t>
    </r>
    <r>
      <rPr>
        <vertAlign val="subscript"/>
        <sz val="10"/>
        <rFont val="Arial"/>
        <family val="2"/>
      </rPr>
      <t>2</t>
    </r>
    <r>
      <rPr>
        <sz val="10"/>
        <rFont val="Arial"/>
        <family val="2"/>
      </rPr>
      <t>, plus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Biogenic CO</t>
    </r>
    <r>
      <rPr>
        <vertAlign val="subscript"/>
        <sz val="10"/>
        <rFont val="Arial"/>
        <family val="2"/>
      </rPr>
      <t>2</t>
    </r>
    <r>
      <rPr>
        <sz val="10"/>
        <rFont val="Arial"/>
        <family val="2"/>
      </rPr>
      <t>e consists of Biogenic CO</t>
    </r>
    <r>
      <rPr>
        <vertAlign val="subscript"/>
        <sz val="10"/>
        <rFont val="Arial"/>
        <family val="2"/>
      </rPr>
      <t>2</t>
    </r>
    <r>
      <rPr>
        <sz val="10"/>
        <rFont val="Arial"/>
        <family val="2"/>
      </rPr>
      <t>.</t>
    </r>
  </si>
  <si>
    <t>MMBTU</t>
  </si>
  <si>
    <r>
      <t>CH</t>
    </r>
    <r>
      <rPr>
        <vertAlign val="subscript"/>
        <sz val="11"/>
        <color theme="1"/>
        <rFont val="Calibri"/>
        <family val="2"/>
        <scheme val="minor"/>
      </rPr>
      <t xml:space="preserve">4 </t>
    </r>
    <r>
      <rPr>
        <sz val="10"/>
        <rFont val="Arial"/>
        <family val="2"/>
      </rPr>
      <t xml:space="preserve"> (lb CH</t>
    </r>
    <r>
      <rPr>
        <vertAlign val="subscript"/>
        <sz val="11"/>
        <color theme="1"/>
        <rFont val="Calibri"/>
        <family val="2"/>
        <scheme val="minor"/>
      </rPr>
      <t>4</t>
    </r>
    <r>
      <rPr>
        <sz val="10"/>
        <rFont val="Arial"/>
        <family val="2"/>
      </rPr>
      <t>/MMBTU)</t>
    </r>
  </si>
  <si>
    <r>
      <t xml:space="preserve">NOTE </t>
    </r>
    <r>
      <rPr>
        <sz val="10"/>
        <rFont val="Arial"/>
        <family val="2"/>
      </rPr>
      <t>that Emission Factors (lb/MMBTU) are from various sources as identified in the MA GHG Inventory.</t>
    </r>
  </si>
  <si>
    <r>
      <t>Non-Biogenic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</si>
  <si>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</si>
  <si>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t>Average heat rate (MMBTU/MWh)</t>
  </si>
  <si>
    <t>Biomass
Wood</t>
  </si>
  <si>
    <t>Biogas
Digester Gas
Landfill Gas</t>
  </si>
  <si>
    <t>Calculating GHG Emissions from certificates for emitting generation: Do not make any changes to the cells below.</t>
  </si>
  <si>
    <r>
      <rPr>
        <b/>
        <sz val="10"/>
        <rFont val="Arial"/>
        <family val="2"/>
      </rPr>
      <t>NOTE</t>
    </r>
    <r>
      <rPr>
        <sz val="10"/>
        <rFont val="Arial"/>
        <family val="2"/>
      </rPr>
      <t xml:space="preserve"> that APS certificates generated by CHP units cannot be separated into electricity and steam and therefore should not be included in this report.</t>
    </r>
  </si>
  <si>
    <r>
      <rPr>
        <b/>
        <sz val="10"/>
        <rFont val="Arial"/>
        <family val="2"/>
      </rPr>
      <t>NOTE</t>
    </r>
    <r>
      <rPr>
        <sz val="10"/>
        <rFont val="Arial"/>
        <family val="2"/>
      </rPr>
      <t xml:space="preserve"> that Solar Thermal certificates do not generate electricity and therefore should not be included in this report.</t>
    </r>
  </si>
  <si>
    <r>
      <rPr>
        <b/>
        <sz val="10"/>
        <rFont val="Arial"/>
        <family val="2"/>
      </rPr>
      <t>NOTE</t>
    </r>
    <r>
      <rPr>
        <sz val="10"/>
        <rFont val="Arial"/>
        <family val="2"/>
      </rPr>
      <t xml:space="preserve"> that you must contact MassDEP regarding eligible certificates from other non-emitting fuels before entering data here.</t>
    </r>
  </si>
  <si>
    <r>
      <rPr>
        <b/>
        <sz val="10"/>
        <rFont val="Arial"/>
        <family val="2"/>
      </rPr>
      <t>NOTE</t>
    </r>
    <r>
      <rPr>
        <sz val="10"/>
        <rFont val="Arial"/>
        <family val="2"/>
      </rPr>
      <t xml:space="preserve"> that the 310 CMR 7.75(4)b. requirement to report MWh by emitting and non-emitting electricity generators, state, and fuel is satisfied by submittal of this tab and your Settled Certificate report.</t>
    </r>
  </si>
  <si>
    <t xml:space="preserve"> =These are Formula Cells that automatically calculate values.  Do not enter any values or change any formulas without MassDEP approval. </t>
  </si>
  <si>
    <t xml:space="preserve"> =Enter the number of renewable or clean energy certificates from the Settled Certificate  report by fuel tpe.</t>
  </si>
  <si>
    <t>Step 3</t>
  </si>
  <si>
    <r>
      <t>Biogenic CO</t>
    </r>
    <r>
      <rPr>
        <b/>
        <vertAlign val="subscript"/>
        <sz val="11"/>
        <color theme="1"/>
        <rFont val="Calibri"/>
        <family val="2"/>
        <scheme val="minor"/>
      </rPr>
      <t>2</t>
    </r>
    <r>
      <rPr>
        <b/>
        <sz val="11"/>
        <color theme="1"/>
        <rFont val="Calibri"/>
        <family val="2"/>
        <scheme val="minor"/>
      </rPr>
      <t>e</t>
    </r>
  </si>
  <si>
    <t>MWh emitting</t>
  </si>
  <si>
    <r>
      <t>Non-Biogenic CO</t>
    </r>
    <r>
      <rPr>
        <b/>
        <vertAlign val="subscript"/>
        <sz val="11"/>
        <color theme="1"/>
        <rFont val="Calibri"/>
        <family val="2"/>
        <scheme val="minor"/>
      </rPr>
      <t>2</t>
    </r>
    <r>
      <rPr>
        <b/>
        <sz val="11"/>
        <color theme="1"/>
        <rFont val="Calibri"/>
        <family val="2"/>
        <scheme val="minor"/>
      </rPr>
      <t>e</t>
    </r>
  </si>
  <si>
    <t>Step 2</t>
  </si>
  <si>
    <t>MWh non-emitting</t>
  </si>
  <si>
    <t>AQ32.xls</t>
  </si>
  <si>
    <r>
      <t>CO</t>
    </r>
    <r>
      <rPr>
        <b/>
        <u/>
        <vertAlign val="subscript"/>
        <sz val="11"/>
        <color theme="1"/>
        <rFont val="Calibri"/>
        <family val="2"/>
        <scheme val="minor"/>
      </rPr>
      <t>2</t>
    </r>
    <r>
      <rPr>
        <b/>
        <u/>
        <sz val="11"/>
        <color theme="1"/>
        <rFont val="Calibri"/>
        <family val="2"/>
        <scheme val="minor"/>
      </rPr>
      <t>e (short tons) for AQ32 spreadsheet</t>
    </r>
  </si>
  <si>
    <t>Step 1</t>
  </si>
  <si>
    <t>Retail Load (MWh from the CES tab)</t>
  </si>
  <si>
    <t>MWh for AQ32 spreadsheet</t>
  </si>
  <si>
    <t xml:space="preserve">TOTAL </t>
  </si>
  <si>
    <t># of certificates</t>
  </si>
  <si>
    <t>Eligible certificates from other non-emitting electricity generating fuel source [see NOTE below]</t>
  </si>
  <si>
    <t>Solar Photovoltaic</t>
  </si>
  <si>
    <t>Hydroelectric
Hydropower
Hydrokinetic
Ocean</t>
  </si>
  <si>
    <t xml:space="preserve"> Single Row Totalling ALL Subaccounts</t>
  </si>
  <si>
    <t>Certificates from Emitting Fuels (RPS Class I, Class II and CES)</t>
  </si>
  <si>
    <t>Certificates from Non-Emitting Fuels (RPS Class I, Class II, CES, and APS)</t>
  </si>
  <si>
    <t xml:space="preserve">Pursuant to the RPS Class I, RPS Class II, and APS Regulations at 225 CMR 14.00, 15.00, and 16.00 Respectively </t>
  </si>
  <si>
    <t>Massachusetts Renewable and Alternative Energy Portfolio Standards Certifications</t>
  </si>
  <si>
    <t>Massachusetts Clean Energy Standard Certification</t>
  </si>
  <si>
    <t>CES</t>
  </si>
  <si>
    <r>
      <rPr>
        <u/>
        <sz val="10"/>
        <rFont val="Arial"/>
        <family val="2"/>
      </rPr>
      <t>1</t>
    </r>
    <r>
      <rPr>
        <sz val="10"/>
        <rFont val="Arial"/>
        <family val="2"/>
      </rPr>
      <t>/</t>
    </r>
  </si>
  <si>
    <r>
      <rPr>
        <u/>
        <sz val="10"/>
        <rFont val="Arial"/>
        <family val="2"/>
      </rPr>
      <t>2</t>
    </r>
    <r>
      <rPr>
        <sz val="10"/>
        <rFont val="Arial"/>
        <family val="2"/>
      </rPr>
      <t>/</t>
    </r>
  </si>
  <si>
    <t>Total ACP Owed to MassDEP</t>
  </si>
  <si>
    <r>
      <t>NOTE: If you intend to use Alternative Compliance Payments to comply with the Clean Energy Standard (310 CMR 7.75)</t>
    </r>
    <r>
      <rPr>
        <sz val="12"/>
        <color indexed="8"/>
        <rFont val="Calibri"/>
        <family val="2"/>
      </rPr>
      <t xml:space="preserve"> - </t>
    </r>
    <r>
      <rPr>
        <u/>
        <sz val="12"/>
        <color indexed="8"/>
        <rFont val="Calibri"/>
        <family val="2"/>
      </rPr>
      <t xml:space="preserve">after receipt of this workbook, MassDEP will then send you an invoice for the Alternative Compliance Payment amount, which must be </t>
    </r>
    <r>
      <rPr>
        <i/>
        <u/>
        <sz val="12"/>
        <color indexed="8"/>
        <rFont val="Calibri"/>
        <family val="2"/>
      </rPr>
      <t>paid in full within 30 days of receipt</t>
    </r>
    <r>
      <rPr>
        <sz val="12"/>
        <color indexed="8"/>
        <rFont val="Calibri"/>
        <family val="2"/>
      </rPr>
      <t xml:space="preserve">. </t>
    </r>
    <r>
      <rPr>
        <b/>
        <sz val="12"/>
        <color indexed="8"/>
        <rFont val="Calibri"/>
        <family val="2"/>
      </rPr>
      <t>THIS IS A DIFFERENT PAYMENT PROCESS THAN FOR ANY PAYMENT DUE UNDER THE DOER RPS OR APS PROGRAMS.</t>
    </r>
  </si>
  <si>
    <r>
      <t xml:space="preserve">SEE TAB N FOR PAYMENT AND WIRING INSTRUCTIONS FOR DOER'S RPS/APS ALTERNATIVE COMPLIANCE PAYMENTS. </t>
    </r>
    <r>
      <rPr>
        <u/>
        <sz val="12"/>
        <color indexed="8"/>
        <rFont val="Calibri"/>
        <family val="2"/>
      </rPr>
      <t>See above note for CES</t>
    </r>
    <r>
      <rPr>
        <b/>
        <sz val="12"/>
        <color indexed="8"/>
        <rFont val="Calibri"/>
        <family val="2"/>
      </rPr>
      <t>.</t>
    </r>
  </si>
  <si>
    <t>Please note that Information on this spreadsheet contains emissions data and therefore cannot be kept confidential by MassDEP pursuant to MGL c.111, section 142B.</t>
  </si>
  <si>
    <r>
      <t xml:space="preserve">NOTE </t>
    </r>
    <r>
      <rPr>
        <sz val="10"/>
        <rFont val="Arial"/>
        <family val="2"/>
      </rPr>
      <t>that Heat Rates (MMBTU/MWh) are from EIA 923 data for New England and New York, except Municipal Solid Waste  which is specific to MA.</t>
    </r>
  </si>
  <si>
    <t>Section 5:  DOER and DEP Contact Information</t>
  </si>
  <si>
    <t>DOER</t>
  </si>
  <si>
    <t>John Wassam</t>
  </si>
  <si>
    <t>doer.rps@mass.gov</t>
  </si>
  <si>
    <t>DEP</t>
  </si>
  <si>
    <t>Environmental Analyst</t>
  </si>
  <si>
    <t>Sue Ann Richardson</t>
  </si>
  <si>
    <t>sue.ann.richardson@mass.gov</t>
  </si>
  <si>
    <t>GHG</t>
  </si>
  <si>
    <t>Contact</t>
  </si>
  <si>
    <t>Agency</t>
  </si>
  <si>
    <t>Info</t>
  </si>
  <si>
    <t>Email</t>
  </si>
  <si>
    <t>RPS and APS Program Manager</t>
  </si>
  <si>
    <t>SECTION 2b.  Preliminary Information</t>
  </si>
  <si>
    <t xml:space="preserve">SECTION 2e.  Minimum Standard Compliance </t>
  </si>
  <si>
    <t>SECTION 2g.  Compliance with 310 CMR 7.75(9)(c)2.a.</t>
  </si>
  <si>
    <t>5C</t>
  </si>
  <si>
    <t>5D</t>
  </si>
  <si>
    <t>5E</t>
  </si>
  <si>
    <t>5F</t>
  </si>
  <si>
    <t>5G</t>
  </si>
  <si>
    <t>5H</t>
  </si>
  <si>
    <t>5I</t>
  </si>
  <si>
    <t>5J</t>
  </si>
  <si>
    <t>5K</t>
  </si>
  <si>
    <t>5L</t>
  </si>
  <si>
    <t>5M</t>
  </si>
  <si>
    <t>6C</t>
  </si>
  <si>
    <t>6D</t>
  </si>
  <si>
    <t>6E</t>
  </si>
  <si>
    <t>6F</t>
  </si>
  <si>
    <t>6G</t>
  </si>
  <si>
    <t>6H</t>
  </si>
  <si>
    <t>6I</t>
  </si>
  <si>
    <t>6J</t>
  </si>
  <si>
    <t>6K</t>
  </si>
  <si>
    <t>6L</t>
  </si>
  <si>
    <t>6M</t>
  </si>
  <si>
    <t>6N</t>
  </si>
  <si>
    <t>6O</t>
  </si>
  <si>
    <t>6P</t>
  </si>
  <si>
    <t>6Q</t>
  </si>
  <si>
    <t>7C</t>
  </si>
  <si>
    <t>7D</t>
  </si>
  <si>
    <t>7E</t>
  </si>
  <si>
    <t>7F</t>
  </si>
  <si>
    <t>7G</t>
  </si>
  <si>
    <t>7H</t>
  </si>
  <si>
    <t>7I</t>
  </si>
  <si>
    <t>7J</t>
  </si>
  <si>
    <t>7K</t>
  </si>
  <si>
    <t>7L</t>
  </si>
  <si>
    <t>7M</t>
  </si>
  <si>
    <t>7N</t>
  </si>
  <si>
    <t>7O</t>
  </si>
  <si>
    <t>7P</t>
  </si>
  <si>
    <t>7Q</t>
  </si>
  <si>
    <t>7R</t>
  </si>
  <si>
    <t>8C</t>
  </si>
  <si>
    <t>8D</t>
  </si>
  <si>
    <t>8E</t>
  </si>
  <si>
    <t>8F</t>
  </si>
  <si>
    <t>8G</t>
  </si>
  <si>
    <t>8H</t>
  </si>
  <si>
    <t>8I</t>
  </si>
  <si>
    <t>8J</t>
  </si>
  <si>
    <t>8K</t>
  </si>
  <si>
    <t>8L</t>
  </si>
  <si>
    <t>8M</t>
  </si>
  <si>
    <t>9C</t>
  </si>
  <si>
    <t>9D</t>
  </si>
  <si>
    <t>9E</t>
  </si>
  <si>
    <t>9F</t>
  </si>
  <si>
    <t>9G</t>
  </si>
  <si>
    <t>9H</t>
  </si>
  <si>
    <t>9I</t>
  </si>
  <si>
    <t>9J</t>
  </si>
  <si>
    <t>9K</t>
  </si>
  <si>
    <t>9L</t>
  </si>
  <si>
    <t>9M</t>
  </si>
  <si>
    <t>10C</t>
  </si>
  <si>
    <t>10D</t>
  </si>
  <si>
    <t>10E</t>
  </si>
  <si>
    <t>10F</t>
  </si>
  <si>
    <t>10G</t>
  </si>
  <si>
    <t>10H</t>
  </si>
  <si>
    <t>10I</t>
  </si>
  <si>
    <t>10J</t>
  </si>
  <si>
    <t>10K</t>
  </si>
  <si>
    <t>10L</t>
  </si>
  <si>
    <t>10M</t>
  </si>
  <si>
    <t>11C</t>
  </si>
  <si>
    <t>11D</t>
  </si>
  <si>
    <t>11E</t>
  </si>
  <si>
    <t>11F</t>
  </si>
  <si>
    <t>11G</t>
  </si>
  <si>
    <t>11J</t>
  </si>
  <si>
    <t>11K</t>
  </si>
  <si>
    <t>11L</t>
  </si>
  <si>
    <t>11M</t>
  </si>
  <si>
    <t>11N</t>
  </si>
  <si>
    <t>11O</t>
  </si>
  <si>
    <t>HYDRO</t>
  </si>
  <si>
    <t>PV</t>
  </si>
  <si>
    <t>WIND</t>
  </si>
  <si>
    <t>ELIGIBLLECERT</t>
  </si>
  <si>
    <t>BIPGAS_LANDFILL</t>
  </si>
  <si>
    <t>BIOMASS_WOOD</t>
  </si>
  <si>
    <t>MSW_TRASHTOENERGY</t>
  </si>
  <si>
    <t>RETAILOAD_NONEMITTING</t>
  </si>
  <si>
    <t>RETAILOAD_EMITTING</t>
  </si>
  <si>
    <t>CO2_NONBIOGENIC</t>
  </si>
  <si>
    <t>CO2_BIOGENIC</t>
  </si>
  <si>
    <t>11H</t>
  </si>
  <si>
    <t>11I</t>
  </si>
  <si>
    <t>Information on this spreadsheet will be kept confidential by MA DOER, to the extent permitted by law.  M.G.L. c. 25A, sec. 7.</t>
  </si>
  <si>
    <t xml:space="preserve"> =Contents of these cells were copied from Table 1A.</t>
  </si>
  <si>
    <t>RPS SCO II Renewable Generation Attributes Banked from 2018 Annual Compliance</t>
  </si>
  <si>
    <t>RPS Class II Waste Energy Generation Attributes Banked from 2018 Annual Compliance</t>
  </si>
  <si>
    <t>Total Electricity Sold in CY 2019 for each Retail Electricity Product, as defined in 225 CMR 16.09(2)(b)</t>
  </si>
  <si>
    <r>
      <rPr>
        <b/>
        <sz val="10"/>
        <rFont val="Arial"/>
        <family val="2"/>
      </rPr>
      <t>NOTE</t>
    </r>
    <r>
      <rPr>
        <sz val="10"/>
        <rFont val="Arial"/>
        <family val="2"/>
      </rPr>
      <t xml:space="preserve"> that MA Solar Carve Out certificates are also RPS Class I certificates and should be included in this report.</t>
    </r>
  </si>
  <si>
    <t>IPCC 4th Assessment Report
Global Warming Potentials:</t>
  </si>
  <si>
    <r>
      <t>CH</t>
    </r>
    <r>
      <rPr>
        <b/>
        <vertAlign val="subscript"/>
        <sz val="11"/>
        <rFont val="Calibri"/>
        <family val="2"/>
        <scheme val="minor"/>
      </rPr>
      <t>4</t>
    </r>
    <r>
      <rPr>
        <b/>
        <sz val="10"/>
        <rFont val="Arial"/>
        <family val="2"/>
      </rPr>
      <t xml:space="preserve"> =</t>
    </r>
  </si>
  <si>
    <r>
      <t>N</t>
    </r>
    <r>
      <rPr>
        <b/>
        <vertAlign val="subscript"/>
        <sz val="11"/>
        <rFont val="Calibri"/>
        <family val="2"/>
        <scheme val="minor"/>
      </rPr>
      <t>2</t>
    </r>
    <r>
      <rPr>
        <b/>
        <sz val="10"/>
        <rFont val="Arial"/>
        <family val="2"/>
      </rPr>
      <t>O =</t>
    </r>
  </si>
  <si>
    <t>Massachusetts Clean Peak Standard</t>
  </si>
  <si>
    <t>Solar Carve-Out Load Exemption</t>
  </si>
  <si>
    <t>Cells that are green or blue have formulas and are protected.</t>
  </si>
  <si>
    <t xml:space="preserve">  </t>
  </si>
  <si>
    <t>SECTION 2e.  Errant Attributes/Certificates (not settled in LSE'S product subaccounts)</t>
  </si>
  <si>
    <t xml:space="preserve">SECTION 2f.  Minimum Standard Compliance </t>
  </si>
  <si>
    <t>SECTION 2h.  Supplementary Tables</t>
  </si>
  <si>
    <t>The basis of this Statement of Authorization by me is the following (e.g., position title, description of responsibility with company, etc):</t>
  </si>
  <si>
    <r>
      <t>TABLE 14:  Green Power Product Calculation (</t>
    </r>
    <r>
      <rPr>
        <b/>
        <i/>
        <sz val="14"/>
        <color indexed="9"/>
        <rFont val="Arial"/>
        <family val="2"/>
      </rPr>
      <t>RPS Class I only</t>
    </r>
    <r>
      <rPr>
        <b/>
        <sz val="14"/>
        <color indexed="9"/>
        <rFont val="Arial"/>
        <family val="2"/>
      </rPr>
      <t>)</t>
    </r>
  </si>
  <si>
    <t>TABLE 15:   Alternative Compliance Payment (ACP) Calculation for All Classes</t>
  </si>
  <si>
    <t>CY2019 load_MWH</t>
  </si>
  <si>
    <t>MWH_before 6.28.2013</t>
  </si>
  <si>
    <t>MWH_after 6.28.2014</t>
  </si>
  <si>
    <t>Number of Contract</t>
  </si>
  <si>
    <t>TableNumber</t>
  </si>
  <si>
    <t>SheetName</t>
  </si>
  <si>
    <t>Numb_before 4.25.2014</t>
  </si>
  <si>
    <t>Numb_before 5.8.2016</t>
  </si>
  <si>
    <t>MWH_before 4.25.2014</t>
  </si>
  <si>
    <t>MWH before 5.8.2016</t>
  </si>
  <si>
    <t>MWH after 5.8.2016</t>
  </si>
  <si>
    <t>15B_a</t>
  </si>
  <si>
    <t>15B_1</t>
  </si>
  <si>
    <t>13C</t>
  </si>
  <si>
    <t>13D</t>
  </si>
  <si>
    <t>13E</t>
  </si>
  <si>
    <t>13F</t>
  </si>
  <si>
    <t>13G</t>
  </si>
  <si>
    <t>13H</t>
  </si>
  <si>
    <t>13I</t>
  </si>
  <si>
    <t>13J</t>
  </si>
  <si>
    <t>13D_2</t>
  </si>
  <si>
    <t>13D_3</t>
  </si>
  <si>
    <t>13H_2</t>
  </si>
  <si>
    <t>13H_3</t>
  </si>
  <si>
    <t>Contact Person</t>
  </si>
  <si>
    <t>FileInfo</t>
  </si>
  <si>
    <t>FieldNumber</t>
  </si>
  <si>
    <t>FieldName</t>
  </si>
  <si>
    <t>Table 1B:  Final Disposition of SRECs</t>
  </si>
  <si>
    <t>1A</t>
  </si>
  <si>
    <t>1B</t>
  </si>
  <si>
    <t>1C</t>
  </si>
  <si>
    <t>GREEN ABOVE RPS</t>
  </si>
  <si>
    <t>GREEN LOAD</t>
  </si>
  <si>
    <t>RPS I RECs_Q</t>
  </si>
  <si>
    <t>SRECs_Q</t>
  </si>
  <si>
    <t>SREC IIs_Q</t>
  </si>
  <si>
    <t>RPS II RECs_Q</t>
  </si>
  <si>
    <t>RPS II WECs_Q</t>
  </si>
  <si>
    <t>APS AECs_Q</t>
  </si>
  <si>
    <t>4B</t>
  </si>
  <si>
    <t>CES_Q</t>
  </si>
  <si>
    <t>Table 1C:  Final Disposition of SREC IIs</t>
  </si>
  <si>
    <t>1B.a</t>
  </si>
  <si>
    <t>1B.b</t>
  </si>
  <si>
    <t>1B.c</t>
  </si>
  <si>
    <t>1B.d</t>
  </si>
  <si>
    <t>1B.e</t>
  </si>
  <si>
    <t>1B.f</t>
  </si>
  <si>
    <t>1B.g</t>
  </si>
  <si>
    <t>1B.h</t>
  </si>
  <si>
    <t>1B.i</t>
  </si>
  <si>
    <t>1C.a</t>
  </si>
  <si>
    <t>1C.b</t>
  </si>
  <si>
    <t>1C.c</t>
  </si>
  <si>
    <t>1C.d</t>
  </si>
  <si>
    <t>1C.e</t>
  </si>
  <si>
    <t>1C.f</t>
  </si>
  <si>
    <t>1C.g</t>
  </si>
  <si>
    <t>1C.h</t>
  </si>
  <si>
    <t>1C.i</t>
  </si>
  <si>
    <t>Total electricity supplied in CY 2020 under contracts executed on or after 1/1/2019</t>
  </si>
  <si>
    <t>Attributes NOT documented by Settled NEPOOL GIS RPS Class I Generation Certificates</t>
  </si>
  <si>
    <r>
      <t xml:space="preserve">RPS Class I Generation Attributes </t>
    </r>
    <r>
      <rPr>
        <b/>
        <i/>
        <sz val="8"/>
        <rFont val="Arial"/>
        <family val="2"/>
      </rPr>
      <t>Banked</t>
    </r>
    <r>
      <rPr>
        <b/>
        <sz val="8"/>
        <rFont val="Arial"/>
        <family val="2"/>
      </rPr>
      <t xml:space="preserve"> from 2018 Annual Compliance</t>
    </r>
  </si>
  <si>
    <t>RPS Class I Generation Attributes Banked from 2019 Annual Compliance</t>
  </si>
  <si>
    <t>Total Electricity Sold in CY 2020 for each Retail Electricity Product, as defined in 225 CMR 14.09(2)(b) [from Table 1A, col. C]</t>
  </si>
  <si>
    <r>
      <t xml:space="preserve">CES Generation Attributes </t>
    </r>
    <r>
      <rPr>
        <b/>
        <i/>
        <sz val="8"/>
        <rFont val="Arial"/>
        <family val="2"/>
      </rPr>
      <t>Banked</t>
    </r>
    <r>
      <rPr>
        <b/>
        <sz val="8"/>
        <rFont val="Arial"/>
        <family val="2"/>
      </rPr>
      <t xml:space="preserve"> from 2018 Annual Compliance</t>
    </r>
  </si>
  <si>
    <t>CES Generation Attributes Banked from 2019 Annual Compliance</t>
  </si>
  <si>
    <t>Total  Clean Energy Standard Obligation</t>
  </si>
  <si>
    <t>RPS/APS/CES/CPS 2020 Annual Compliance Filing</t>
  </si>
  <si>
    <t>RPS/APS/CES/CPS 2020 Annual Compliance Workbook</t>
  </si>
  <si>
    <t>Limit on excess Attributes available for Banking            [=O12 * J23]</t>
  </si>
  <si>
    <t>CY 2020 Clean Energy Attributes NOT documented by Settled NEPOOL GIS CECs</t>
  </si>
  <si>
    <t>The tables on this worksheet enable Retail Electricity Suppliers to document the amount of Retail Load served under contracts executed before January 1, 2019.  The portion of the load served under these contracts is subject to a lower RPS Class I Minimum Standard, while the remaing portion will be subject to the current RPS Class I Minimum Standard.  ALL filers must provide the information indicated in the tables of this Worksheet.  The data will be copied to appropriate tables in the Compliance Workbook.</t>
  </si>
  <si>
    <t>FOR RPS CLASS I</t>
  </si>
  <si>
    <t>Total Electricity Supplied in CY 2020 under all contracts (per 90-Day Resettlement figures from DOER)</t>
  </si>
  <si>
    <t>Total Number of Contracts in CY 2020 for Contracts Executed or Extended before 01/01/2019</t>
  </si>
  <si>
    <t>Total Electricity Supplied in CY 2020 Under Contracts Executed or Extended before 01/01/2020</t>
  </si>
  <si>
    <t>Total Electricity Supplied in CY 2020 under contracts executed or extended on or after 01/01/2020</t>
  </si>
  <si>
    <t>Total Electricity Supplied in CY 2020 Under Contracts Executed or Extended before 01/01/2019</t>
  </si>
  <si>
    <t>Total Electricity Supplied in CY 2020 under contracts executed or extended on or after 01/01/2019</t>
  </si>
  <si>
    <r>
      <t xml:space="preserve">Total Electricity Supplied under contracts executed or extended </t>
    </r>
    <r>
      <rPr>
        <i/>
        <sz val="11"/>
        <color indexed="8"/>
        <rFont val="Calibri"/>
        <family val="2"/>
      </rPr>
      <t>before</t>
    </r>
    <r>
      <rPr>
        <sz val="11"/>
        <color indexed="8"/>
        <rFont val="Calibri"/>
        <family val="2"/>
      </rPr>
      <t xml:space="preserve"> 01/01/2019</t>
    </r>
    <r>
      <rPr>
        <b/>
        <sz val="11"/>
        <color indexed="8"/>
        <rFont val="Calibri"/>
        <family val="2"/>
      </rPr>
      <t xml:space="preserve"> including line losses</t>
    </r>
  </si>
  <si>
    <r>
      <t xml:space="preserve">Number of contracts executed or extended </t>
    </r>
    <r>
      <rPr>
        <i/>
        <sz val="11"/>
        <color rgb="FF000000"/>
        <rFont val="Calibri"/>
        <family val="2"/>
      </rPr>
      <t>before</t>
    </r>
    <r>
      <rPr>
        <sz val="11"/>
        <color indexed="8"/>
        <rFont val="Calibri"/>
        <family val="2"/>
      </rPr>
      <t xml:space="preserve"> 01/01/2019</t>
    </r>
  </si>
  <si>
    <t>FOR CPS</t>
  </si>
  <si>
    <t>The tables on this worksheet enable Retail Electricity Suppliers to document the amount of Retail Load served under contracts executed before January 1, 2020.  The portion of the load served under these contracts is subject to a lower RPS Class I Minimum Standard, while the remaing portion will be subject to the current RPS Class I Minimum Standard.  ALL filers must provide the information indicated in the tables of this Worksheet.  The data will be copied to appropriate tables in the Compliance Workbook.</t>
  </si>
  <si>
    <t>Total Number of Contracts in CY 2020 for Contracts Executed or Extended before 01/01/2020</t>
  </si>
  <si>
    <t>Number of contracts executed or extended before 01/01/2020</t>
  </si>
  <si>
    <t>Table 2Ai:  Annual Projection of RPS Class I EXEMPT LOAD (for future planning purposes)</t>
  </si>
  <si>
    <t>Total eectricity supplied in CY 2020 under contracts executed or extended before 1/1/2020</t>
  </si>
  <si>
    <t>Total electricity supplied in CY 2020 under contracts executed on or after 1/1/2020</t>
  </si>
  <si>
    <t>Total of columns F through I for each Product or Product subtotal</t>
  </si>
  <si>
    <t>Total Electricity Sold in CY 2020 for each Retail Electricity Product, as defined in 225 CMR 14.09(2)(b)</t>
  </si>
  <si>
    <t>Quantity of excess 2020 SCO Renewable Generation Attributes that can be Banked [=lesser of O and P]</t>
  </si>
  <si>
    <t>RPS SCO Renewable Generation Attributes Banked from 2018 Annual Compliance</t>
  </si>
  <si>
    <t>RPS SCO  Renewable Generation Attributes Banked from 2019 Annual Compliance</t>
  </si>
  <si>
    <t>Quantity of excess 2020 SCO II Renewable Generation Attributes that can be Banked [=lesser of P and Q]</t>
  </si>
  <si>
    <t>RPS SCO II Renewable Generation Attributes Banked from 2019 Annual Compliance</t>
  </si>
  <si>
    <t>Alternative Compliance Credits, from ACPs [=J-(F+G+H)]</t>
  </si>
  <si>
    <t>NEPOOL GIS RPS Class I Generation Certificates applied to RPS Class I Compliance</t>
  </si>
  <si>
    <t>Total Electricity Sold in CY 2020 for each Retail Electricity Product, as defined in 225 CMR 14.09(2)(b) [from Table 2a. col. C]</t>
  </si>
  <si>
    <t>Total electricity supplied in CY 2020 under contracts executed or extended before 1/1/2019</t>
  </si>
  <si>
    <t>RPS SCO Renewable Generation Attributes NOT documented by Settled NEPOOL GIS SCO Renewable Generation Certificates</t>
  </si>
  <si>
    <t>NEPOOL GIS RPS SCO Renewable Generation Certificates [SRECs] applied to RPS SCO Compliance</t>
  </si>
  <si>
    <t>NEPOOL GIS RPS SCO II Generation Certificates [SRECIIs] applied to RPS SCOII Compliance</t>
  </si>
  <si>
    <t>SCO II Renewable Generation Attributes NOT documented by Settled NEPOOL GIS SCO II Renewable Generation Certificates</t>
  </si>
  <si>
    <t>Alternative Compliance Credits  [=O-(G+H+I+J)]</t>
  </si>
  <si>
    <t>Alternative Compliance Credits [=N-(F+G+H+I)]</t>
  </si>
  <si>
    <t>Total             CY 2020         Solar Carve-Out SREC Obligation [=L+M] rounded up to a whole MWh</t>
  </si>
  <si>
    <t>Quantity of excess SCO Renewable Generation Attributes [=K-N, but not &lt;0]</t>
  </si>
  <si>
    <r>
      <t xml:space="preserve">Total CY 2020 RPS Class I Obligation </t>
    </r>
    <r>
      <rPr>
        <b/>
        <i/>
        <u/>
        <sz val="8"/>
        <rFont val="Arial"/>
        <family val="2"/>
      </rPr>
      <t>minus</t>
    </r>
    <r>
      <rPr>
        <b/>
        <sz val="8"/>
        <rFont val="Arial"/>
        <family val="2"/>
      </rPr>
      <t xml:space="preserve"> Total Solar Carve-Out and Solar Carve-Out II Obligations [from Tables 6 and 7]</t>
    </r>
  </si>
  <si>
    <t>Quantity of excess Attributes [=I-J but not &lt;0]</t>
  </si>
  <si>
    <t>Quantity of excess 2020 Attributes that can be Banked [=lesser of O and P]</t>
  </si>
  <si>
    <t>RPS Class II Generation Attributes Banked from 2018 Annual Compliance</t>
  </si>
  <si>
    <t>RPS Class II Renewable Generation Attributes Banked from 2019 Annual Compliance</t>
  </si>
  <si>
    <t xml:space="preserve">NEPOOL GIS RPS Class II Renewable Generation Certificates (RPS Class II RECs) applied to RPS Class II Compliance </t>
  </si>
  <si>
    <t>Attributes NOT documented by Settled NEPOOL GIS RPS Class II Renewable Generation Certificates</t>
  </si>
  <si>
    <t>Alternative Compliance Credits (=J-(D+E+F+G))</t>
  </si>
  <si>
    <t>Total RPS Class II Renewable Generation Attributes (=total of columns D through H</t>
  </si>
  <si>
    <t>Total CY 2020 RPS Class II Renewable Obligation  [=J12 * C, rounded up to whole number]</t>
  </si>
  <si>
    <t>Total Electricity Sold in CY 2020 for each Retail Electricity Product,           as defined in 225 CMR 15.09(2)(b)</t>
  </si>
  <si>
    <t>Quantity of excess Attributes =(I-J but not &lt;0)</t>
  </si>
  <si>
    <t>Quantity of excess 2020 Attributes that can be Banked (lesser of K and L)</t>
  </si>
  <si>
    <t>NEPOOL GIS CPS Clean Peak Generation Certificates (CPECs) applied to CPS Compliance</t>
  </si>
  <si>
    <t>Attributes NOT documented by Settled NEPOOL GIS CPS Generation Certificates</t>
  </si>
  <si>
    <t>CPS</t>
  </si>
  <si>
    <t>AECs</t>
  </si>
  <si>
    <t>CPECs</t>
  </si>
  <si>
    <t>CECs</t>
  </si>
  <si>
    <t>MA RPS/APS/CPS/CES Certificate Type</t>
  </si>
  <si>
    <t>Clean Peak Standard</t>
  </si>
  <si>
    <t>Table 15B:  Calculated 2020 ACP Totals for CES (Due to MassDEP)</t>
  </si>
  <si>
    <t>TABLE 2b:  Electricity Supplied under Retail Contracts Executed or Extended on or before June 28, 2013</t>
  </si>
  <si>
    <t>Total Number of Contracts in CY 2020 for Contracts Executed or Extended on or before 6/28/2013</t>
  </si>
  <si>
    <t>Total Electricity Supplied in CY 2020 Under Contracts Executed or Extended on or before 6/28/2013</t>
  </si>
  <si>
    <t>Total Electricity Supplied in CY 2020 under contracts Executed or Extended after 6/28/2013</t>
  </si>
  <si>
    <t>TABLE 2a:  Electricity Supplied under Retail Contracts Executed or Extended before January 1, 2019</t>
  </si>
  <si>
    <t>Table 2b:  Allocation by Sub-account or Product Name of 2020 Retail Load Obligation by date of contract served</t>
  </si>
  <si>
    <t>Table 2a:  Allocation by Sub-account or Product Name of 2020 Retail Load Obligation by Date of Contract Served</t>
  </si>
  <si>
    <t>The tables on this worksheet enable Retail Electricity Suppliers to document the amount of Retail Load served under contracts (a) executed or extended  on or before June 28, 2013, and (b) after June 28, 2013.  The portion of the load served under the contracts on or before June 28, 2013, is subject to a lower Solar Carve-Out Minimum Standard, while the remaing portion will be subject to the current Solar Carve-out Minimum Standard. ALL filers must provide the information indicated in the tables of this Worksheet.  The data will be copied to the appropriate tables in the Compliance Workbook.  Per 225 CMR 14.07(2)(a)4.</t>
  </si>
  <si>
    <t>for</t>
  </si>
  <si>
    <t>FOR SOLAR CARVE-OUT</t>
  </si>
  <si>
    <t>TABLE 2c:  Determination of Electricity Supplied under Exempt SCO II Retail Contracts</t>
  </si>
  <si>
    <t>The tables on this worksheet enable Retail Electricity Suppliers to document the allocation of Retail Load Obligation served under contracts executed or extended (a) on or before April 25, 2014, (b) after April 25, 2014, but on or before May 8. 2016, and (c) after May 8, 2016.  Per 225 CMR 14.07(3)(b).</t>
  </si>
  <si>
    <t>Table 2c:  Allocation by Sub-account or Product Name of 2020 Retail Load Obligation by date of contract served</t>
  </si>
  <si>
    <t>TABLE 2d:  Electricity Supplied under Retail Contracts Executed or Extended before January 1, 2020</t>
  </si>
  <si>
    <t>Table 2di:  Annual Projection of CPS EXEMPT LOAD (for future planning purposes)</t>
  </si>
  <si>
    <r>
      <t>Total Electricity Supplied under contracts executed or extended before 01/01/2020</t>
    </r>
    <r>
      <rPr>
        <b/>
        <sz val="11"/>
        <color rgb="FF000000"/>
        <rFont val="Calibri"/>
        <family val="2"/>
      </rPr>
      <t xml:space="preserve"> </t>
    </r>
    <r>
      <rPr>
        <b/>
        <i/>
        <sz val="11"/>
        <color rgb="FF000000"/>
        <rFont val="Calibri"/>
        <family val="2"/>
      </rPr>
      <t>including line losses</t>
    </r>
  </si>
  <si>
    <t>Table 2d:  Allocation by Sub-account or Product Name of 2020 Retail Load Obligation by Date of Contract Served</t>
  </si>
  <si>
    <t>=The data in colums B and C of this table were copied from Table 1A.</t>
  </si>
  <si>
    <t>Battery Storage</t>
  </si>
  <si>
    <t>Will be copied to Table 6, cell F24</t>
  </si>
  <si>
    <t>Will be copied to Table 7, cell G24</t>
  </si>
  <si>
    <t xml:space="preserve"> =Contents of these cells were copied from Table 1A.  </t>
  </si>
  <si>
    <r>
      <t xml:space="preserve">TABLE 5:  </t>
    </r>
    <r>
      <rPr>
        <b/>
        <u/>
        <sz val="12"/>
        <rFont val="Arial"/>
        <family val="2"/>
      </rPr>
      <t>Renewable Energy Portfolio Standard (RPS) Class I Annual Compliance Calculations</t>
    </r>
  </si>
  <si>
    <r>
      <t xml:space="preserve">TABLE 8:  </t>
    </r>
    <r>
      <rPr>
        <b/>
        <u/>
        <sz val="12"/>
        <rFont val="Arial"/>
        <family val="2"/>
      </rPr>
      <t>Renewable Energy Portfolio Standard Class II Renewable Generation Annual Compliance Calculations</t>
    </r>
  </si>
  <si>
    <r>
      <t xml:space="preserve">TABLE 9:  </t>
    </r>
    <r>
      <rPr>
        <b/>
        <u/>
        <sz val="12"/>
        <rFont val="Arial"/>
        <family val="2"/>
      </rPr>
      <t>Renewable Energy Portfolio Standard Class II Waste Energy Annual Compliance Calculations</t>
    </r>
  </si>
  <si>
    <r>
      <t xml:space="preserve">TABLE 10:  </t>
    </r>
    <r>
      <rPr>
        <b/>
        <u/>
        <sz val="12"/>
        <rFont val="Arial"/>
        <family val="2"/>
      </rPr>
      <t>Alternative Energy Portfolio Standard (APS) Annual Compliance Calculations</t>
    </r>
  </si>
  <si>
    <r>
      <t xml:space="preserve">TABLE 12:  </t>
    </r>
    <r>
      <rPr>
        <b/>
        <u/>
        <sz val="12"/>
        <rFont val="Arial"/>
        <family val="2"/>
      </rPr>
      <t xml:space="preserve">Clean Energy Standard </t>
    </r>
    <r>
      <rPr>
        <b/>
        <i/>
        <u/>
        <sz val="12"/>
        <rFont val="Arial"/>
        <family val="2"/>
      </rPr>
      <t>(CES)</t>
    </r>
    <r>
      <rPr>
        <b/>
        <u/>
        <sz val="12"/>
        <rFont val="Arial"/>
        <family val="2"/>
      </rPr>
      <t xml:space="preserve"> Annual Compliance Calculations</t>
    </r>
  </si>
  <si>
    <t xml:space="preserve">Total Electricity Sold in CY 2020 for each Green Power Product </t>
  </si>
  <si>
    <t>Wiring instructions will be mailed under separate cover (encrypted).  Please contact doer.rps@mass.gov for more information.</t>
  </si>
  <si>
    <t>MassCEC Wiring and ACH Instructions:</t>
  </si>
  <si>
    <r>
      <t xml:space="preserve">RPS/APS/CES/CPS </t>
    </r>
    <r>
      <rPr>
        <b/>
        <shadow/>
        <sz val="18"/>
        <rFont val="Times New Roman"/>
        <family val="1"/>
      </rPr>
      <t>2020</t>
    </r>
    <r>
      <rPr>
        <b/>
        <i/>
        <shadow/>
        <sz val="18"/>
        <rFont val="Times New Roman"/>
        <family val="1"/>
      </rPr>
      <t xml:space="preserve"> Annual Compliance Filing</t>
    </r>
  </si>
  <si>
    <t>Emily Lamb</t>
  </si>
  <si>
    <t>emily.lamb@mass.gov</t>
  </si>
  <si>
    <t>RPS/APS/CPS</t>
  </si>
  <si>
    <t>Pursuant to Clean Peak Energy Portfolio Standard Regulations at 225 CMR 21.00</t>
  </si>
  <si>
    <t>Massachusetts Clean Peak Energy Portfolio Standard</t>
  </si>
  <si>
    <r>
      <t xml:space="preserve">TABLE 11:  </t>
    </r>
    <r>
      <rPr>
        <b/>
        <u/>
        <sz val="12"/>
        <rFont val="Arial"/>
        <family val="2"/>
      </rPr>
      <t>Clean Peak Energy Portfolio Standard (CPS) Annual Compliance Calculations</t>
    </r>
  </si>
  <si>
    <t>certificates, distinct certificates (i.e., different serial numbers) must be applied to meet each compliance obligation.</t>
  </si>
  <si>
    <t xml:space="preserve">However, individual MA Class I RECs cannot  be applied to both RPS Class I and the incremental CES obligation.  In order to avoid double-counting of </t>
  </si>
  <si>
    <t>MA Class I renewable generation certificates (RECs) qualify as Clean Energy Standard (CES) generation certificates (CECs) on a one-to-one basis.</t>
  </si>
  <si>
    <t>See 310 CMR 7.75 (5)(b).</t>
  </si>
  <si>
    <t xml:space="preserve"> [Total RPS, CES respectively] Contents of these cells are automatically calculated.  Do not enter any values or change any formulas.</t>
  </si>
  <si>
    <t>The figures in Table 12 will be aggredated and included in MassDEP's annual Clean Energy Resource Report</t>
  </si>
  <si>
    <t>Quantity of excess Attributes from CY 2020 (=I-J but not &lt;0)</t>
  </si>
  <si>
    <t>Quantity of excess Attributes from CY 2020 [=I-J, but not &lt;0]</t>
  </si>
  <si>
    <t>Quantity of excess 2020 Attributes that can be Banked [=lesser of K and L]</t>
  </si>
  <si>
    <t>who is named in Section 1.4 of the Massachusetts RPS/APS/CES/CPS 2020 Annual Compliance Filing as Authorized Representative, is authorized to execute said Filing on the behalf of</t>
  </si>
  <si>
    <r>
      <t xml:space="preserve">      I am aware that there are significant penalties, both civil and criminal, for submitting false information, including possible fines and punishment.  My signature below certifies all information submitted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The </t>
    </r>
    <r>
      <rPr>
        <i/>
        <sz val="12"/>
        <rFont val="Times New Roman"/>
        <family val="1"/>
      </rPr>
      <t>RPS/APS/CES/CPS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includes this </t>
    </r>
    <r>
      <rPr>
        <i/>
        <sz val="12"/>
        <rFont val="Times New Roman"/>
        <family val="1"/>
      </rPr>
      <t>Annual Compliance</t>
    </r>
    <r>
      <rPr>
        <sz val="12"/>
        <rFont val="Times New Roman"/>
        <family val="1"/>
      </rPr>
      <t xml:space="preserve"> </t>
    </r>
    <r>
      <rPr>
        <i/>
        <sz val="12"/>
        <rFont val="Times New Roman"/>
        <family val="1"/>
      </rPr>
      <t>Workbook,</t>
    </r>
    <r>
      <rPr>
        <sz val="12"/>
        <rFont val="Times New Roman"/>
        <family val="1"/>
      </rPr>
      <t xml:space="preserve"> all required NEPOOL GIS Reports, and other Attachments as needed.</t>
    </r>
  </si>
  <si>
    <t>Massachusetts Clean Energy Portfolio Standard</t>
  </si>
  <si>
    <t xml:space="preserve">This worksheet enables the Retail Electricity Supplier to enter only once in this Compliance Workbook its NEPOOL-GIS Retail Sub-Account(s) and/or Product Name(s), as well as the quantity of its Retail Load Obligation for each of them.  The data in Table 1A will be copied automatically to other tables in this Compliance Workbook, as appropriate.  Some data in Tables 1B and 1C will be copied elsewhere as indicated.  </t>
  </si>
  <si>
    <t>SECTION 2a.  Preliminary Load Obligation Information</t>
  </si>
  <si>
    <t>Table 1A:  2020 Retail Products and Load Obligations</t>
  </si>
  <si>
    <t>Electricity Supplied in CY 2020 under contracts executed or extended after 4/25/2014 and on or before 5/8/2016 [from Table 2c, col. H]</t>
  </si>
  <si>
    <t>Electricity Supplied in CY 2020 under contracts executed or extended on or before 4/25/2014 [from Table 2c, col. F]</t>
  </si>
  <si>
    <t>Total Electricity Supplied in CY 2020 under contracts executed or extended after 5/8/2016 [from Table 2c, col. I]</t>
  </si>
  <si>
    <t>CY 2020 Clean Energy Compliance Credits, from ACPs                    [=(J-(D+E)]</t>
  </si>
  <si>
    <t>Total CES Attributes [total of columns D through H for each Sub-Account or Product, Name]</t>
  </si>
  <si>
    <t>The banking of CECs is allowed as of 2019.  Applying previous years' banked CECs for CES compliance will begin in 2021.</t>
  </si>
  <si>
    <t>Total ACP Owed to MassCEC</t>
  </si>
  <si>
    <r>
      <t xml:space="preserve">      I hereby certify, under pains and penalties of perjury, that the MA RPS Class I and RPS Class II Renewable Generation Attributes, the RPS Class II Waste Energy and Clean Peak Standard Generation Attributes, and the APS Alternative Generation Attributes reported in this </t>
    </r>
    <r>
      <rPr>
        <i/>
        <sz val="12"/>
        <rFont val="Times New Roman"/>
        <family val="1"/>
      </rPr>
      <t>RPS /APS/CES/CPS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have not otherwise been, nor will be, sold, retired, claimed or represented as part of electrical energy output or sales, or used to satisfy obligations in jurisdictions other than Massachusetts.</t>
    </r>
  </si>
  <si>
    <t>CY 2020         Clean Energy Standard Net Obligation       [= L - K]</t>
  </si>
  <si>
    <t>CES MINIMUM STANDARD &gt;</t>
  </si>
  <si>
    <t>Total CY 2020 RPS Class I Obligation</t>
  </si>
  <si>
    <t>% of Total Sales for each Product or Product subtotal for contracts executed of extended before 1/1/2019 [L12* D]</t>
  </si>
  <si>
    <t>% of Total Sales for each Product or Product subtotal for contracts executed on or after 1/1/2019 [M12 * E]</t>
  </si>
  <si>
    <t>2020 Greenhouse Gas (GHG) Emissions represented by NEPOOL GIS renewable or clean energy certificates</t>
  </si>
  <si>
    <t>TABLE 13:   Calculations of Biogenic and  Non-Biogenic GHG Emissions represented by NEPOOL GIS renewable or clean energy certificates</t>
  </si>
  <si>
    <t>Fuel Cell (from Natural Gas)</t>
  </si>
  <si>
    <t>Municipal Solid Waste 
Trash-to-Energy</t>
  </si>
  <si>
    <r>
      <t xml:space="preserve">MWh and Emissions to be entered into </t>
    </r>
    <r>
      <rPr>
        <b/>
        <i/>
        <sz val="11"/>
        <color theme="1"/>
        <rFont val="Calibri"/>
        <family val="2"/>
        <scheme val="minor"/>
      </rPr>
      <t>Steps 1 through 3</t>
    </r>
    <r>
      <rPr>
        <b/>
        <sz val="11"/>
        <color theme="1"/>
        <rFont val="Calibri"/>
        <family val="2"/>
        <scheme val="minor"/>
      </rPr>
      <t xml:space="preserve"> of the 2020 AQ32 spreadsheet as required by 310 CMR 7.75(9)(c)2.b. that is due in September 2022.</t>
    </r>
  </si>
  <si>
    <r>
      <rPr>
        <b/>
        <sz val="11"/>
        <color theme="1"/>
        <rFont val="Calibri"/>
        <family val="2"/>
        <scheme val="minor"/>
      </rPr>
      <t>NOTE</t>
    </r>
    <r>
      <rPr>
        <sz val="10"/>
        <rFont val="Arial"/>
        <family val="2"/>
      </rPr>
      <t xml:space="preserve"> that emission calculations are shown in Rows 39 through 53 below.</t>
    </r>
  </si>
  <si>
    <r>
      <rPr>
        <b/>
        <sz val="10"/>
        <rFont val="Arial"/>
        <family val="2"/>
      </rPr>
      <t>NOTE</t>
    </r>
    <r>
      <rPr>
        <sz val="10"/>
        <rFont val="Arial"/>
        <family val="2"/>
      </rPr>
      <t xml:space="preserve"> that Retail Load will be the exact MWh value from the total in Column C of the "CES" tab of this Workbook.</t>
    </r>
  </si>
  <si>
    <r>
      <rPr>
        <b/>
        <sz val="10"/>
        <rFont val="Arial"/>
        <family val="2"/>
      </rPr>
      <t>NOTE</t>
    </r>
    <r>
      <rPr>
        <sz val="10"/>
        <rFont val="Arial"/>
        <family val="2"/>
      </rPr>
      <t xml:space="preserve"> that any renewable or clean energy certificates claimed in this report must be settled in a NEPOOL GIS Massachusetts subaccount.</t>
    </r>
  </si>
  <si>
    <t>Fuel Cell
(from Natural Gas)</t>
  </si>
  <si>
    <t>Municipal Solid Waste
Trash</t>
  </si>
  <si>
    <r>
      <t>N</t>
    </r>
    <r>
      <rPr>
        <vertAlign val="subscript"/>
        <sz val="11"/>
        <color theme="1"/>
        <rFont val="Calibri"/>
        <family val="2"/>
        <scheme val="minor"/>
      </rPr>
      <t>2</t>
    </r>
    <r>
      <rPr>
        <sz val="10"/>
        <rFont val="Arial"/>
        <family val="2"/>
      </rPr>
      <t>O (lb N</t>
    </r>
    <r>
      <rPr>
        <vertAlign val="subscript"/>
        <sz val="10"/>
        <rFont val="Arial"/>
        <family val="2"/>
      </rPr>
      <t>2</t>
    </r>
    <r>
      <rPr>
        <sz val="10"/>
        <rFont val="Arial"/>
        <family val="2"/>
      </rPr>
      <t>O/MMBTU)</t>
    </r>
  </si>
  <si>
    <r>
      <t>NOTE</t>
    </r>
    <r>
      <rPr>
        <sz val="10"/>
        <rFont val="Arial"/>
        <family val="2"/>
      </rPr>
      <t xml:space="preserve"> that Fuel Cell EF is an EPA average (link in note).</t>
    </r>
  </si>
  <si>
    <r>
      <t>Non-Biogenic Non-Combustion CO</t>
    </r>
    <r>
      <rPr>
        <vertAlign val="subscript"/>
        <sz val="11"/>
        <color theme="1"/>
        <rFont val="Calibri"/>
        <family val="2"/>
        <scheme val="minor"/>
      </rPr>
      <t>2</t>
    </r>
    <r>
      <rPr>
        <sz val="11"/>
        <color theme="1"/>
        <rFont val="Calibri"/>
        <family val="2"/>
        <scheme val="minor"/>
      </rPr>
      <t xml:space="preserve"> (lb CO</t>
    </r>
    <r>
      <rPr>
        <vertAlign val="subscript"/>
        <sz val="11"/>
        <color theme="1"/>
        <rFont val="Calibri"/>
        <family val="2"/>
        <scheme val="minor"/>
      </rPr>
      <t>2</t>
    </r>
    <r>
      <rPr>
        <sz val="11"/>
        <color theme="1"/>
        <rFont val="Calibri"/>
        <family val="2"/>
        <scheme val="minor"/>
      </rPr>
      <t>/MWh)</t>
    </r>
  </si>
  <si>
    <t xml:space="preserve">BANKING LIMIT  2/  &gt;&gt;&gt;   </t>
  </si>
  <si>
    <r>
      <t xml:space="preserve">CY 2020 NEPOOL GIS Clean Energy Generation Certificates (CECs) applied to 2020 CES Compliance </t>
    </r>
    <r>
      <rPr>
        <b/>
        <sz val="7.5"/>
        <color rgb="FF000000"/>
        <rFont val="Arial"/>
        <family val="2"/>
      </rPr>
      <t>1</t>
    </r>
    <r>
      <rPr>
        <b/>
        <sz val="7.5"/>
        <color indexed="8"/>
        <rFont val="Arial"/>
        <family val="2"/>
      </rPr>
      <t>/</t>
    </r>
  </si>
  <si>
    <r>
      <t xml:space="preserve">      I hereby certify, under the pains and penalties of perjury, that I have personally examined and am familiar with the information submitted herein and, based upon my inquiry of those individuals immediately responsible for obtaining the information, I believe that the information is true, accurate, and complete.  I am aware that there are significant penalties, both civil and criminal, for submitting false information, including possible fines and imprisonment. My signature below certifies that the information submitted in Section 1; Tables 1A, 1B and 1C in Section 2a; and Tables 5, 6, 7 and 12 in Section 2f of this workbook, are to comply with the annual compliance filing pursuant to 310 CMR 7.75(6); my signature further certifies that the information submitted in </t>
    </r>
    <r>
      <rPr>
        <sz val="12"/>
        <color theme="1"/>
        <rFont val="Times New Roman"/>
        <family val="1"/>
      </rPr>
      <t xml:space="preserve">Tab 13 section 2g and in the required NEPOOL GIS Reports are to </t>
    </r>
    <r>
      <rPr>
        <sz val="12"/>
        <color rgb="FFFF0000"/>
        <rFont val="Times New Roman"/>
        <family val="1"/>
      </rPr>
      <t>c</t>
    </r>
    <r>
      <rPr>
        <sz val="12"/>
        <rFont val="Times New Roman"/>
        <family val="1"/>
      </rPr>
      <t>omply with 310 CMR 7.75(9)(c)2.a.</t>
    </r>
  </si>
  <si>
    <t>CY2020</t>
  </si>
  <si>
    <t>2A.T</t>
  </si>
  <si>
    <t>2a</t>
  </si>
  <si>
    <t>2_a</t>
  </si>
  <si>
    <t>RPS_ClassI_Exempt</t>
  </si>
  <si>
    <t>2aT_c</t>
  </si>
  <si>
    <t>2aT_d</t>
  </si>
  <si>
    <t>2aT_e</t>
  </si>
  <si>
    <t>2aT_f</t>
  </si>
  <si>
    <t>MWH_before 1.1.2019</t>
  </si>
  <si>
    <t>MWH_after 1.1.2019</t>
  </si>
  <si>
    <t># Contract 1.1.2019</t>
  </si>
  <si>
    <t>2Ai</t>
  </si>
  <si>
    <t>2Ai_a_D</t>
  </si>
  <si>
    <t>2Ai_b_D</t>
  </si>
  <si>
    <t>2Ai_d_D</t>
  </si>
  <si>
    <t>2Ai_c_D</t>
  </si>
  <si>
    <t>2Ai_e_D</t>
  </si>
  <si>
    <t>2Ai_a_E</t>
  </si>
  <si>
    <t>2Ai_b_E</t>
  </si>
  <si>
    <t>2Ai_c_E</t>
  </si>
  <si>
    <t>2Ai_d_E</t>
  </si>
  <si>
    <t>2Ai_e_E</t>
  </si>
  <si>
    <t>2b</t>
  </si>
  <si>
    <t>SCO_Exempt</t>
  </si>
  <si>
    <t>2bT_D</t>
  </si>
  <si>
    <t>2bT_E</t>
  </si>
  <si>
    <t>2bT_F</t>
  </si>
  <si>
    <t>2bT_G</t>
  </si>
  <si>
    <t>2bi</t>
  </si>
  <si>
    <t>2bi_a_D</t>
  </si>
  <si>
    <t>2bi_b_D</t>
  </si>
  <si>
    <t>2bi_c_D</t>
  </si>
  <si>
    <t>2bi_d_D</t>
  </si>
  <si>
    <t>2bi_e_D</t>
  </si>
  <si>
    <t>2bi_a_E</t>
  </si>
  <si>
    <t>2bi_b_E</t>
  </si>
  <si>
    <t>2bi_c_E</t>
  </si>
  <si>
    <t>2bi_d_E</t>
  </si>
  <si>
    <t>2bi_e_E</t>
  </si>
  <si>
    <t>2_b</t>
  </si>
  <si>
    <t>2_c</t>
  </si>
  <si>
    <t>SCOII_Exempt</t>
  </si>
  <si>
    <t>2cT_D</t>
  </si>
  <si>
    <t>2cT_E</t>
  </si>
  <si>
    <t>2cT_F</t>
  </si>
  <si>
    <t>2cT_G</t>
  </si>
  <si>
    <t>2cT_H</t>
  </si>
  <si>
    <t>2cT_I</t>
  </si>
  <si>
    <t>2c</t>
  </si>
  <si>
    <t>2ci</t>
  </si>
  <si>
    <t>2ci_a_D</t>
  </si>
  <si>
    <t>2ci_c_D</t>
  </si>
  <si>
    <t>2ci_b_D</t>
  </si>
  <si>
    <t>2ci_d_D</t>
  </si>
  <si>
    <t>2ci_e_D</t>
  </si>
  <si>
    <t>P_ 2021_N</t>
  </si>
  <si>
    <t>P_2022_N</t>
  </si>
  <si>
    <t>P_2023_N</t>
  </si>
  <si>
    <t>P_ 2024_N</t>
  </si>
  <si>
    <t>P_ 2025_N</t>
  </si>
  <si>
    <t>P_ 2021_MWH</t>
  </si>
  <si>
    <t>P_ 2022_MWH</t>
  </si>
  <si>
    <t>P_2023_MWH</t>
  </si>
  <si>
    <t>P_2024_MWH</t>
  </si>
  <si>
    <t>P_2025_MWH</t>
  </si>
  <si>
    <t>P_2021_N</t>
  </si>
  <si>
    <t>P_2024_N</t>
  </si>
  <si>
    <t>P_2025_N</t>
  </si>
  <si>
    <t>P_2021_MWH</t>
  </si>
  <si>
    <t>P_2022_MWH</t>
  </si>
  <si>
    <t>2ci_a_E</t>
  </si>
  <si>
    <t>2ci_b_E</t>
  </si>
  <si>
    <t>2ci_c_E</t>
  </si>
  <si>
    <t>2ci_d_E</t>
  </si>
  <si>
    <t>2ci_e_E</t>
  </si>
  <si>
    <t>P_ 2021_N_Before 4.2014</t>
  </si>
  <si>
    <t>P_ 2022_N_Before 4.2014</t>
  </si>
  <si>
    <t>P_ 2023_N_Before 4.2014</t>
  </si>
  <si>
    <t>P_ 2024_N_Before 4.2014</t>
  </si>
  <si>
    <t>P_ 2025_N_Before 4.2014</t>
  </si>
  <si>
    <t>P_ 2021_MWH_Before 4.2014</t>
  </si>
  <si>
    <t>P_ 2022_MWH_Before 4.2014</t>
  </si>
  <si>
    <t>P_ 2023_MWH_Before 4.2014</t>
  </si>
  <si>
    <t>P_ 2024_MWH_Before 4.2014</t>
  </si>
  <si>
    <t>P_ 2025_MWH_Before 4.2014</t>
  </si>
  <si>
    <t>P_ 2021_N_Before 5.2016</t>
  </si>
  <si>
    <t>P_ 2022_N_Before 5.2016</t>
  </si>
  <si>
    <t>P_ 2023_N_Before 5.2016</t>
  </si>
  <si>
    <t>P_ 2024_N_Before 5.2016</t>
  </si>
  <si>
    <t>P_ 2025_N_Before 5.2016</t>
  </si>
  <si>
    <t>P_ 2021_MWH_Before 5.2016</t>
  </si>
  <si>
    <t>P_ 2022_MWH_Before 5.2016</t>
  </si>
  <si>
    <t>P_ 2023_MWH_Before 5.2016</t>
  </si>
  <si>
    <t>P_ 2024_MWH_Before 5.2016</t>
  </si>
  <si>
    <t>P_ 2025_MWH_Before 5.2016</t>
  </si>
  <si>
    <t>P_ 2021_MWH_Post 5.2016</t>
  </si>
  <si>
    <t>P_ 2022_MWH_Post 5.2016</t>
  </si>
  <si>
    <t>P_ 2023_MWH_Post 5.2016</t>
  </si>
  <si>
    <t>P_ 2024_MWH_Post 5.2016</t>
  </si>
  <si>
    <t>P_ 2025_MWH_Post 5.2016</t>
  </si>
  <si>
    <t>2ci_a_F</t>
  </si>
  <si>
    <t>2ci_b_F</t>
  </si>
  <si>
    <t>2ci_d_F</t>
  </si>
  <si>
    <t>2ci_e_F</t>
  </si>
  <si>
    <t>2ci_a_G</t>
  </si>
  <si>
    <t>2ci_b_G</t>
  </si>
  <si>
    <t>2ci_c_G</t>
  </si>
  <si>
    <t>2ci_d_G</t>
  </si>
  <si>
    <t>2ci_e_G</t>
  </si>
  <si>
    <t>2ci_a_H</t>
  </si>
  <si>
    <t>2ci_b_H</t>
  </si>
  <si>
    <t>2ci_c_H</t>
  </si>
  <si>
    <t>2ci_d_H</t>
  </si>
  <si>
    <t>2ci_e_H</t>
  </si>
  <si>
    <t>2_d</t>
  </si>
  <si>
    <t>CPS_Exempt</t>
  </si>
  <si>
    <t>2d</t>
  </si>
  <si>
    <t>2dT_D</t>
  </si>
  <si>
    <t>2dT_E</t>
  </si>
  <si>
    <t>2dT_F</t>
  </si>
  <si>
    <t>2di</t>
  </si>
  <si>
    <t>2dT_G</t>
  </si>
  <si>
    <t>CY2020 load_MWH</t>
  </si>
  <si>
    <t>MWH_before 1.2020</t>
  </si>
  <si>
    <t>MWH_after 1.2020</t>
  </si>
  <si>
    <t>P_ 2021_N_Before 1.2020</t>
  </si>
  <si>
    <t>P_ 2022_N_Before 1.2020</t>
  </si>
  <si>
    <t>P_ 2023_N_Before 1.2020</t>
  </si>
  <si>
    <t>P_ 2024_N_Before 1.2020</t>
  </si>
  <si>
    <t>P_ 2025_N_Before 1.2020</t>
  </si>
  <si>
    <t>P_ 2021_MWH_Before 1.2020</t>
  </si>
  <si>
    <t>P_ 2022_MWH_Before 1.2020</t>
  </si>
  <si>
    <t>P_ 2023_MWH_Before 1.2020</t>
  </si>
  <si>
    <t>P_ 2024_MWH_Before 1.2020</t>
  </si>
  <si>
    <t>P_ 2025_MWH_Before 1.2020</t>
  </si>
  <si>
    <t>2di_a_D</t>
  </si>
  <si>
    <t>2di_b_D</t>
  </si>
  <si>
    <t>2di_c_D</t>
  </si>
  <si>
    <t>2di_d_D</t>
  </si>
  <si>
    <t>2di_e_D</t>
  </si>
  <si>
    <t>2di_a_E</t>
  </si>
  <si>
    <t>2di_b_E</t>
  </si>
  <si>
    <t>2di_c_E</t>
  </si>
  <si>
    <t>2di_d_E</t>
  </si>
  <si>
    <t>2di_e_E</t>
  </si>
  <si>
    <t>CPECs_Q</t>
  </si>
  <si>
    <t>4B_1</t>
  </si>
  <si>
    <t>4B_2</t>
  </si>
  <si>
    <t>4B_3</t>
  </si>
  <si>
    <t>4B_4</t>
  </si>
  <si>
    <t>4B_5</t>
  </si>
  <si>
    <t>4B_6</t>
  </si>
  <si>
    <t>4B_7</t>
  </si>
  <si>
    <t>4B_8</t>
  </si>
  <si>
    <t>5N</t>
  </si>
  <si>
    <t>5O</t>
  </si>
  <si>
    <t>5P</t>
  </si>
  <si>
    <t>5Q</t>
  </si>
  <si>
    <t>5R</t>
  </si>
  <si>
    <t>6_SCO</t>
  </si>
  <si>
    <t>7_SCOII</t>
  </si>
  <si>
    <t>5_RPSClassI</t>
  </si>
  <si>
    <t>2020 Total Load</t>
  </si>
  <si>
    <t>2020 RECS Load Pre 2019</t>
  </si>
  <si>
    <t>2020 RECS Load Post 2019</t>
  </si>
  <si>
    <t>RECS Settled</t>
  </si>
  <si>
    <t>RECS Not Settled</t>
  </si>
  <si>
    <t>Banked 2018</t>
  </si>
  <si>
    <t>Banked 2019</t>
  </si>
  <si>
    <t>ACP Credits</t>
  </si>
  <si>
    <t>RPS Attributes (Setled+Not Settled+Banked)</t>
  </si>
  <si>
    <t>RPS Load Oblig Pre 2019</t>
  </si>
  <si>
    <t>RPS Load Oblig Post 2019</t>
  </si>
  <si>
    <t>2020 RECs Obligation</t>
  </si>
  <si>
    <t>2020 NET RECS Obligation</t>
  </si>
  <si>
    <t>REC Surplus</t>
  </si>
  <si>
    <t>RECs Banking Limits</t>
  </si>
  <si>
    <t>RECS Banking Forward</t>
  </si>
  <si>
    <t>2020 SRECS Load Pre 2013</t>
  </si>
  <si>
    <t>2020 SRECS  Load Post 2013</t>
  </si>
  <si>
    <t>SREC Settled</t>
  </si>
  <si>
    <t>SRECs not settled</t>
  </si>
  <si>
    <t>SRECS  Banked 2018</t>
  </si>
  <si>
    <t>SRECS  Banked 2019</t>
  </si>
  <si>
    <t>SCO Attributes (Setled+Not Settled+Banked)</t>
  </si>
  <si>
    <t>SCO Oblig Pre 2013</t>
  </si>
  <si>
    <t>SCO Oblig Post 2013</t>
  </si>
  <si>
    <t>SREC Oblig.</t>
  </si>
  <si>
    <t>SCO Surplus</t>
  </si>
  <si>
    <t>Banking Limits</t>
  </si>
  <si>
    <t>Banking Forward</t>
  </si>
  <si>
    <t xml:space="preserve"> 2020 Total Load</t>
  </si>
  <si>
    <t>2020 SCOII Load Pre 2014</t>
  </si>
  <si>
    <t>2020 SCOII Load Post 2014 &amp; Pre 2016</t>
  </si>
  <si>
    <t>2020 SCO Load Post 2016</t>
  </si>
  <si>
    <t>SRECII Settled</t>
  </si>
  <si>
    <t>SRECII NOT settled</t>
  </si>
  <si>
    <t>SRECII 2018 banked</t>
  </si>
  <si>
    <t>SRECII 2019 Banked</t>
  </si>
  <si>
    <t xml:space="preserve">SCOII ACP </t>
  </si>
  <si>
    <t>SCOII Attributes</t>
  </si>
  <si>
    <t xml:space="preserve"> SCOII Obligation Post 2014 &amp; Pre 2016</t>
  </si>
  <si>
    <t>SCOII Obligation Post 2016</t>
  </si>
  <si>
    <t>SCOII Obligation</t>
  </si>
  <si>
    <t>SRECII Surplus</t>
  </si>
  <si>
    <t>SCOII Banking Limit</t>
  </si>
  <si>
    <t>SCOII Forward</t>
  </si>
  <si>
    <t>RPS_II_RenEn</t>
  </si>
  <si>
    <t>8_RPSClassII</t>
  </si>
  <si>
    <t>Class II RECs settled</t>
  </si>
  <si>
    <t>Class II RECs not settled</t>
  </si>
  <si>
    <t>Class II RECs Banked 2018</t>
  </si>
  <si>
    <t>Class II RECs Banked 2019</t>
  </si>
  <si>
    <t>Class II RPS ACP Credits</t>
  </si>
  <si>
    <t>Total Class II RPS Attributes</t>
  </si>
  <si>
    <t>Class II RPS Obligation</t>
  </si>
  <si>
    <t>Surplus Class II RECs</t>
  </si>
  <si>
    <t>Class II RPS Banking Limit</t>
  </si>
  <si>
    <t>Class II RPS Banked Forward</t>
  </si>
  <si>
    <t>9_RPSWasteEn</t>
  </si>
  <si>
    <t>RPS_II_WasteEn</t>
  </si>
  <si>
    <t>Class II WECs settled</t>
  </si>
  <si>
    <t>Class II WECs not settled</t>
  </si>
  <si>
    <t>Class II WECs Banked 2018</t>
  </si>
  <si>
    <t>Class II WECs Banked 2019</t>
  </si>
  <si>
    <t>Class II WE ACP Credits</t>
  </si>
  <si>
    <t xml:space="preserve"> Class II WE Attributes</t>
  </si>
  <si>
    <t>Class II WE Obligation</t>
  </si>
  <si>
    <t>Surplus Class II WECs</t>
  </si>
  <si>
    <t>Class II WE Banking Limit</t>
  </si>
  <si>
    <t>Class II wE Banked Forward</t>
  </si>
  <si>
    <t>10_APS</t>
  </si>
  <si>
    <t>AECs settled</t>
  </si>
  <si>
    <t>AECs NOT settled</t>
  </si>
  <si>
    <t>AECs Banked 2018</t>
  </si>
  <si>
    <t>AECs Banked 2019</t>
  </si>
  <si>
    <t>APS  ACP Credits</t>
  </si>
  <si>
    <t>APS Attributes</t>
  </si>
  <si>
    <t>APS  Obligation</t>
  </si>
  <si>
    <t>AECs Surplus</t>
  </si>
  <si>
    <t>AECs Banking Limit</t>
  </si>
  <si>
    <t>AECs Banked Forward</t>
  </si>
  <si>
    <t>11_CPS</t>
  </si>
  <si>
    <t>2020 Load Pre Jan 2020</t>
  </si>
  <si>
    <t>2021 Load Post Jan 2020</t>
  </si>
  <si>
    <t>CPECS Settled</t>
  </si>
  <si>
    <t>CPECS NOT Settled</t>
  </si>
  <si>
    <t>RPS classI Banked 2018</t>
  </si>
  <si>
    <t>RPS Class I Banked 2019</t>
  </si>
  <si>
    <t>CPECS ACP Credits</t>
  </si>
  <si>
    <t>CPECS Attributes</t>
  </si>
  <si>
    <t>CPECS Obligation</t>
  </si>
  <si>
    <t>CPECS Surplus</t>
  </si>
  <si>
    <t>CPECS Banking Limit</t>
  </si>
  <si>
    <t>CPECS Banking Forward</t>
  </si>
  <si>
    <t>CES Settled</t>
  </si>
  <si>
    <t>CES Not Settled</t>
  </si>
  <si>
    <t>CES Banked 2018</t>
  </si>
  <si>
    <t>CES banked 2019</t>
  </si>
  <si>
    <t>CES ACP</t>
  </si>
  <si>
    <t>CES Attributes</t>
  </si>
  <si>
    <t>CES NET Obligation</t>
  </si>
  <si>
    <t>CES Obligation</t>
  </si>
  <si>
    <t>CES Surplus</t>
  </si>
  <si>
    <t>CES Bnaking Limits</t>
  </si>
  <si>
    <t>CES Banking Forward</t>
  </si>
  <si>
    <t>12_CES</t>
  </si>
  <si>
    <t>12C</t>
  </si>
  <si>
    <t>12D</t>
  </si>
  <si>
    <t>12E</t>
  </si>
  <si>
    <t>12F</t>
  </si>
  <si>
    <t>12G</t>
  </si>
  <si>
    <t>12H</t>
  </si>
  <si>
    <t>12I</t>
  </si>
  <si>
    <t>12J</t>
  </si>
  <si>
    <t>12K</t>
  </si>
  <si>
    <t>12L</t>
  </si>
  <si>
    <t>12M</t>
  </si>
  <si>
    <t>12N</t>
  </si>
  <si>
    <t>12O</t>
  </si>
  <si>
    <t>13_GHG</t>
  </si>
  <si>
    <t>Fuel Cell</t>
  </si>
  <si>
    <t>Green</t>
  </si>
  <si>
    <t>14_Green</t>
  </si>
  <si>
    <t>14T_D</t>
  </si>
  <si>
    <t>14T_E</t>
  </si>
  <si>
    <t>ALLACPs</t>
  </si>
  <si>
    <t>15_AllACPs</t>
  </si>
  <si>
    <t>ACP MWH  RPS CLASSI</t>
  </si>
  <si>
    <t>ACP MWH SCO</t>
  </si>
  <si>
    <t>ACP Credits SCOII</t>
  </si>
  <si>
    <t>ACP Credits RPS ClassII</t>
  </si>
  <si>
    <t>ACP MWH Waste</t>
  </si>
  <si>
    <t>ACP MWH APS</t>
  </si>
  <si>
    <t>ACP MWH CPS</t>
  </si>
  <si>
    <t>ACP Amount RPS CLASSI</t>
  </si>
  <si>
    <t>ACP Amount SCO</t>
  </si>
  <si>
    <t>ACP Amount SCOII</t>
  </si>
  <si>
    <t>ACP Amount RPS ClassII</t>
  </si>
  <si>
    <t>ACP Amount Waste</t>
  </si>
  <si>
    <t>ACP Amount APS</t>
  </si>
  <si>
    <t>ACP Amount CPS</t>
  </si>
  <si>
    <t>TOTAL ACP Amount</t>
  </si>
  <si>
    <t>ACP MWH CES</t>
  </si>
  <si>
    <t>ACP Amount CES</t>
  </si>
  <si>
    <t>TOTAL ACP_CES Amount</t>
  </si>
  <si>
    <t>15B_T</t>
  </si>
  <si>
    <t>15A_Da</t>
  </si>
  <si>
    <t>15A_Db</t>
  </si>
  <si>
    <t>15A_Dc</t>
  </si>
  <si>
    <t>15A_Dd</t>
  </si>
  <si>
    <t>15A_De</t>
  </si>
  <si>
    <t>15A_Df</t>
  </si>
  <si>
    <t>15A_Dg</t>
  </si>
  <si>
    <t>15A_F1</t>
  </si>
  <si>
    <t>15A_F2</t>
  </si>
  <si>
    <t>15A_F3</t>
  </si>
  <si>
    <t>15A_F4</t>
  </si>
  <si>
    <t>15A_F5</t>
  </si>
  <si>
    <t>15A_F6</t>
  </si>
  <si>
    <t>15A_F7</t>
  </si>
  <si>
    <t>15A_FT</t>
  </si>
  <si>
    <t>AddressBook</t>
  </si>
  <si>
    <t>RPS Class II Waste Energy Generation Attributes Banked from 2019 Annual Compliance</t>
  </si>
  <si>
    <t>APS Alternative Generation Attributes Banked from 2018 Annual Compliance</t>
  </si>
  <si>
    <t xml:space="preserve"> APS Alternative Generation Attributes Banked from 2019 Annual Compliance</t>
  </si>
  <si>
    <t>CY 2020 NEPOOL GIS APS Alternative Generation Certificates (AECs) applied to 2019 APS Compliance</t>
  </si>
  <si>
    <t>CY 2020 Attributes NOT documented by Settled NEPOOL GIS APS Alternative Generation Certificates</t>
  </si>
  <si>
    <t>CY 2020 Alternative Compliance Credits           [from ACPs]  (=J-(D+E+F+G))</t>
  </si>
  <si>
    <t>Total Electricity Sold in CY 2020 for each Retail Electricity Product, as defined in 225 CMR 15.09(2)(b)</t>
  </si>
  <si>
    <t>CY 2020 Attributes NOT documented by Settled NEPOOL GIS RPS Class II Renewable Generation Certificates</t>
  </si>
  <si>
    <t>CY 2020 NEPOOL GIS RPS Class II Waste Energy Certificates (WECs) applied to 2020 RPS Class II Waste Energy Compliance</t>
  </si>
  <si>
    <t>Calculated ACP Totals for CY 2020 for RPS/APS/CPS  ONLY</t>
  </si>
  <si>
    <t>Table 15A:  Calculated 2020 ACP Totals for RPS/APS/CPS  (Due to MassCEC)</t>
  </si>
  <si>
    <t>SRECs_Verif</t>
  </si>
  <si>
    <t>4B_G24_1</t>
  </si>
  <si>
    <t>4B_G24_2</t>
  </si>
  <si>
    <t>4B_G24_3</t>
  </si>
  <si>
    <t>4B_G24_7</t>
  </si>
  <si>
    <t>4B_G24_8</t>
  </si>
  <si>
    <t>4B_E24_4</t>
  </si>
  <si>
    <t>4B_E24_5</t>
  </si>
  <si>
    <t>4B_E24_6</t>
  </si>
  <si>
    <t>RPS I RECS_Verif</t>
  </si>
  <si>
    <t>SREC IIs_Verif</t>
  </si>
  <si>
    <t>RPS II RECs_Verif</t>
  </si>
  <si>
    <t>RPS II WECs_Verif</t>
  </si>
  <si>
    <t>APS AECs_Verif</t>
  </si>
  <si>
    <t>CPECs_Verif</t>
  </si>
  <si>
    <t>CES_Verif</t>
  </si>
  <si>
    <t>SupplierName</t>
  </si>
  <si>
    <t>ACP Contact</t>
  </si>
  <si>
    <t>ACP_Email</t>
  </si>
  <si>
    <t>1_1</t>
  </si>
  <si>
    <t>1_2a</t>
  </si>
  <si>
    <t>1_2b</t>
  </si>
  <si>
    <t>1_2c</t>
  </si>
  <si>
    <t>1_2d</t>
  </si>
  <si>
    <t>1_2e</t>
  </si>
  <si>
    <t>1_2f</t>
  </si>
  <si>
    <t>1_2g</t>
  </si>
  <si>
    <t>1_2h</t>
  </si>
  <si>
    <t>1_3a</t>
  </si>
  <si>
    <t>1_3b</t>
  </si>
  <si>
    <t>1_3c</t>
  </si>
  <si>
    <t>1_3d</t>
  </si>
  <si>
    <t>1_3e</t>
  </si>
  <si>
    <t>1_3f</t>
  </si>
  <si>
    <t>1_3g</t>
  </si>
  <si>
    <t>1_3h</t>
  </si>
  <si>
    <t>2_1</t>
  </si>
  <si>
    <t>2_2a</t>
  </si>
  <si>
    <t>2_2b</t>
  </si>
  <si>
    <t>2_2c</t>
  </si>
  <si>
    <t>2_aD</t>
  </si>
  <si>
    <t>MASS_CEC</t>
  </si>
  <si>
    <t>ACP_Receipt</t>
  </si>
  <si>
    <t>RPS Class I_MWH</t>
  </si>
  <si>
    <t>SCO_MWH</t>
  </si>
  <si>
    <t>SCOII_MWH</t>
  </si>
  <si>
    <t>RPS Class II _MWH</t>
  </si>
  <si>
    <t>RPS Class II Waste_MWH</t>
  </si>
  <si>
    <t>APS_MWH</t>
  </si>
  <si>
    <t>CPS_MWH</t>
  </si>
  <si>
    <t>RPS Class I_Amt</t>
  </si>
  <si>
    <t>SCO_Amt</t>
  </si>
  <si>
    <t>SCOII_Amt</t>
  </si>
  <si>
    <t>RPS Class II _Amt</t>
  </si>
  <si>
    <t>RPS Class II Waste_Amt</t>
  </si>
  <si>
    <t>APS_Amt</t>
  </si>
  <si>
    <t>CPS_Amt</t>
  </si>
  <si>
    <t>2_bD</t>
  </si>
  <si>
    <t>2_cD</t>
  </si>
  <si>
    <t>2_dD</t>
  </si>
  <si>
    <t>2_eD</t>
  </si>
  <si>
    <t>2_fD</t>
  </si>
  <si>
    <t>2_gD</t>
  </si>
  <si>
    <t>2_aF</t>
  </si>
  <si>
    <t>2_bF</t>
  </si>
  <si>
    <t>2_cF</t>
  </si>
  <si>
    <t>2_dF</t>
  </si>
  <si>
    <t>2_eF</t>
  </si>
  <si>
    <t>2_fF</t>
  </si>
  <si>
    <t>2_gF</t>
  </si>
  <si>
    <t>CYEAR</t>
  </si>
  <si>
    <t>SheetNumber</t>
  </si>
  <si>
    <t>SheetInfo</t>
  </si>
  <si>
    <t>FieldShortName</t>
  </si>
  <si>
    <t>FieldType</t>
  </si>
  <si>
    <t>4BV</t>
  </si>
  <si>
    <t>FOR SOLAR CARVE-OUT II</t>
  </si>
  <si>
    <t>TABLE 4:  CY 2020 Generation Attributes/Certificates NOT Settled in Supplier's Sub-accounts</t>
  </si>
  <si>
    <t>Enter data only in cells below that are white.  The names and values you enter will be copied automatically to other tables in the Workbook as required.</t>
  </si>
  <si>
    <t>Table 2bi:  Annual Projection of SCO EXEMPT LOAD (for future planning purposes)</t>
  </si>
  <si>
    <t>Table 2ci:  Annual Projections of SCO II EXEMPT LOAD (for future planning purposes)</t>
  </si>
  <si>
    <t>Number of contracts executed or extended on or after 4/25/2014 and before 5/8/2016 at start of each year</t>
  </si>
  <si>
    <r>
      <t xml:space="preserve">Projected electricity supplied each year under contracts on or after 4/25/2014 and before 5/8/2016, </t>
    </r>
    <r>
      <rPr>
        <b/>
        <i/>
        <sz val="10"/>
        <color indexed="8"/>
        <rFont val="Calibri"/>
        <family val="2"/>
      </rPr>
      <t xml:space="preserve">including </t>
    </r>
    <r>
      <rPr>
        <b/>
        <sz val="10"/>
        <color indexed="8"/>
        <rFont val="Calibri"/>
        <family val="2"/>
      </rPr>
      <t>line losses</t>
    </r>
  </si>
  <si>
    <r>
      <t>Projected electricity supplied each year under contracts on or after 5/8/2016,</t>
    </r>
    <r>
      <rPr>
        <b/>
        <sz val="10"/>
        <color indexed="8"/>
        <rFont val="Calibri"/>
        <family val="2"/>
      </rPr>
      <t xml:space="preserve"> including line losses</t>
    </r>
  </si>
  <si>
    <r>
      <t xml:space="preserve">Total Electricity Supplied under contracts executed or extended </t>
    </r>
    <r>
      <rPr>
        <i/>
        <sz val="11"/>
        <color indexed="8"/>
        <rFont val="Calibri"/>
        <family val="2"/>
      </rPr>
      <t>before</t>
    </r>
    <r>
      <rPr>
        <sz val="11"/>
        <color indexed="8"/>
        <rFont val="Calibri"/>
        <family val="2"/>
      </rPr>
      <t xml:space="preserve"> 6/28/2013</t>
    </r>
    <r>
      <rPr>
        <b/>
        <sz val="11"/>
        <color indexed="8"/>
        <rFont val="Calibri"/>
        <family val="2"/>
      </rPr>
      <t xml:space="preserve"> including line losses</t>
    </r>
  </si>
  <si>
    <t>Total Electricity Supplied in CY 2020 under contracts executed or extended before 6/28/2013 [from Table 2B, col. F]</t>
  </si>
  <si>
    <t>Total Electricity Supplied in CY 2020 under contracts executed or extended on or after 6/28/2013 [from Table 2B, col. G]</t>
  </si>
  <si>
    <t>% of Total Sales under contracts executed or extended before 6/28/13 for each Product [= L12 x D]</t>
  </si>
  <si>
    <t>% of Total Sales under contracts executed or extended on or after 6/28/13 contracts for each Product [=M12 x E]</t>
  </si>
  <si>
    <t>Electricity Supplied in CY 2020 under contracts executed or extended on or after 4/25/2014 and before 5/8/2016</t>
  </si>
  <si>
    <t>Total Electricity Supplied in CY 2020 under contracts executed or extended before 4/25/2014</t>
  </si>
  <si>
    <t>Total Electricity Supplied in CY 2020 under contracts executed or extended on or after 5/8/2016</t>
  </si>
  <si>
    <t>Number of contracts before 4/25/2014 at start of each year</t>
  </si>
  <si>
    <r>
      <t xml:space="preserve">Projected electricity supplied each year under contracts before 4/25/2014, </t>
    </r>
    <r>
      <rPr>
        <b/>
        <i/>
        <sz val="10"/>
        <color indexed="8"/>
        <rFont val="Calibri"/>
        <family val="2"/>
      </rPr>
      <t xml:space="preserve">including </t>
    </r>
    <r>
      <rPr>
        <b/>
        <sz val="10"/>
        <color indexed="8"/>
        <rFont val="Calibri"/>
        <family val="2"/>
      </rPr>
      <t>line losses</t>
    </r>
  </si>
  <si>
    <t>Total CY2020 Solar Carve-Out SREC II Obligation [=M+N] Rounded up to a whole MWh</t>
  </si>
  <si>
    <t>Quantity of excess    SCO II Renewable Generation Attributes from CY 2020 [=L-O, but not &lt;0]</t>
  </si>
  <si>
    <t>Quantity of excess 2020 Attributes that can be Banked [=lesser of M and N]</t>
  </si>
  <si>
    <t>Quantity of excess Attributes from CY 2020 [=K-L but not &lt;0]</t>
  </si>
  <si>
    <t>Limit on excess Attributes available for Banking [=30% of L]</t>
  </si>
  <si>
    <t>% of Total Sales under contracts executed on or after 1/1/20 [=L12 x E]</t>
  </si>
  <si>
    <t>Alternative Compliance Credits, from ACPs [=L-(F+G)]</t>
  </si>
  <si>
    <t xml:space="preserve"> Quantity of excess Clean Energy Generation Attributes from CY 2020 [=I-J, but not &lt;0]</t>
  </si>
  <si>
    <t>Quantity of excess 2020 Clean Energy Generation Attributes that can be Banked [=lesser of M and N]</t>
  </si>
  <si>
    <t>CY 2020 RPS Class I Compliance Obligation [Table 5, Col. N]</t>
  </si>
  <si>
    <t>APPLIES TO RPS/APS/CPS ALTERNATIVE COMPLIANCE PAYMENTS ONLY! CES ACP HANDLED SEPARATELY</t>
  </si>
  <si>
    <t>Signer's Title</t>
  </si>
  <si>
    <t>Signer's Name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</si>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</sst>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0.0000%"/>
    <numFmt numFmtId="167" formatCode="_(* #,##0_);_(* \(#,##0\);_(* &quot;-&quot;??_);_(@_)"/>
    <numFmt numFmtId="168" formatCode="0.0000"/>
    <numFmt numFmtId="169" formatCode="0.000"/>
    <numFmt numFmtId="170" formatCode="0.000000000"/>
  </numFmts>
  <fonts count="1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name val="Arial"/>
      <family val="2"/>
    </font>
    <font>
      <b/>
      <u/>
      <sz val="12"/>
      <name val="Arial"/>
      <family val="2"/>
    </font>
    <font>
      <i/>
      <sz val="10"/>
      <name val="Arial"/>
      <family val="2"/>
    </font>
    <font>
      <sz val="12"/>
      <name val="Arial"/>
      <family val="2"/>
    </font>
    <font>
      <b/>
      <sz val="10"/>
      <name val="Arial"/>
      <family val="2"/>
    </font>
    <font>
      <b/>
      <sz val="7"/>
      <name val="Arial"/>
      <family val="2"/>
    </font>
    <font>
      <b/>
      <sz val="8"/>
      <name val="Arial"/>
      <family val="2"/>
    </font>
    <font>
      <b/>
      <sz val="7.5"/>
      <name val="Arial"/>
      <family val="2"/>
    </font>
    <font>
      <b/>
      <i/>
      <sz val="8"/>
      <name val="Arial"/>
      <family val="2"/>
    </font>
    <font>
      <sz val="7"/>
      <name val="Arial"/>
      <family val="2"/>
    </font>
    <font>
      <sz val="8"/>
      <name val="Arial"/>
      <family val="2"/>
    </font>
    <font>
      <b/>
      <sz val="10"/>
      <name val="Arial"/>
      <family val="2"/>
    </font>
    <font>
      <sz val="9"/>
      <name val="Arial"/>
      <family val="2"/>
    </font>
    <font>
      <sz val="12"/>
      <color indexed="8"/>
      <name val="Calibri"/>
      <family val="2"/>
    </font>
    <font>
      <b/>
      <sz val="12"/>
      <color indexed="8"/>
      <name val="Calibri"/>
      <family val="2"/>
    </font>
    <font>
      <i/>
      <sz val="12"/>
      <color indexed="8"/>
      <name val="Calibri"/>
      <family val="2"/>
    </font>
    <font>
      <sz val="11"/>
      <color indexed="8"/>
      <name val="Calibri"/>
      <family val="2"/>
    </font>
    <font>
      <b/>
      <sz val="11"/>
      <color indexed="8"/>
      <name val="Calibri"/>
      <family val="2"/>
    </font>
    <font>
      <b/>
      <i/>
      <sz val="10"/>
      <color indexed="8"/>
      <name val="Calibri"/>
      <family val="2"/>
    </font>
    <font>
      <i/>
      <sz val="11"/>
      <name val="Calibri"/>
      <family val="2"/>
    </font>
    <font>
      <sz val="10"/>
      <name val="Arial"/>
      <family val="2"/>
    </font>
    <font>
      <b/>
      <sz val="12"/>
      <color indexed="9"/>
      <name val="Calibri"/>
      <family val="2"/>
    </font>
    <font>
      <b/>
      <i/>
      <u/>
      <sz val="10"/>
      <color indexed="8"/>
      <name val="Calibri"/>
      <family val="2"/>
    </font>
    <font>
      <b/>
      <sz val="11"/>
      <name val="Arial"/>
      <family val="2"/>
    </font>
    <font>
      <sz val="11"/>
      <name val="Arial"/>
      <family val="2"/>
    </font>
    <font>
      <b/>
      <i/>
      <u/>
      <sz val="12"/>
      <name val="Arial"/>
      <family val="2"/>
    </font>
    <font>
      <b/>
      <sz val="10"/>
      <color indexed="8"/>
      <name val="Calibri"/>
      <family val="2"/>
    </font>
    <font>
      <b/>
      <i/>
      <sz val="11"/>
      <color indexed="8"/>
      <name val="Calibri"/>
      <family val="2"/>
    </font>
    <font>
      <b/>
      <i/>
      <sz val="10"/>
      <name val="Calibri"/>
      <family val="2"/>
    </font>
    <font>
      <sz val="11"/>
      <name val="Calibri"/>
      <family val="2"/>
    </font>
    <font>
      <b/>
      <sz val="11"/>
      <name val="Calibri"/>
      <family val="2"/>
    </font>
    <font>
      <sz val="10"/>
      <color indexed="8"/>
      <name val="Calibri"/>
      <family val="2"/>
    </font>
    <font>
      <b/>
      <i/>
      <sz val="9"/>
      <color indexed="8"/>
      <name val="Calibri"/>
      <family val="2"/>
    </font>
    <font>
      <b/>
      <sz val="12"/>
      <name val="Times New Roman"/>
      <family val="1"/>
    </font>
    <font>
      <b/>
      <sz val="11"/>
      <name val="Times New Roman"/>
      <family val="1"/>
    </font>
    <font>
      <sz val="6"/>
      <name val="Times New Roman"/>
      <family val="1"/>
    </font>
    <font>
      <sz val="9"/>
      <name val="Times New Roman"/>
      <family val="1"/>
    </font>
    <font>
      <b/>
      <sz val="12"/>
      <color indexed="9"/>
      <name val="Calibri"/>
      <family val="2"/>
    </font>
    <font>
      <b/>
      <sz val="10"/>
      <name val="Calibri"/>
      <family val="2"/>
    </font>
    <font>
      <b/>
      <sz val="9"/>
      <name val="Calibri"/>
      <family val="2"/>
    </font>
    <font>
      <sz val="10"/>
      <name val="Calibri"/>
      <family val="2"/>
    </font>
    <font>
      <sz val="12"/>
      <name val="Times New Roman"/>
      <family val="1"/>
    </font>
    <font>
      <sz val="9"/>
      <name val="Arial"/>
      <family val="2"/>
    </font>
    <font>
      <b/>
      <i/>
      <sz val="10"/>
      <name val="Arial"/>
      <family val="2"/>
    </font>
    <font>
      <sz val="9.5"/>
      <name val="Arial"/>
      <family val="2"/>
    </font>
    <font>
      <b/>
      <sz val="8"/>
      <name val="Calibri"/>
      <family val="2"/>
    </font>
    <font>
      <b/>
      <sz val="7"/>
      <name val="Times New Roman"/>
      <family val="1"/>
    </font>
    <font>
      <u/>
      <sz val="10"/>
      <color indexed="12"/>
      <name val="Arial"/>
      <family val="2"/>
    </font>
    <font>
      <b/>
      <sz val="10"/>
      <name val="Calibri"/>
      <family val="2"/>
      <scheme val="minor"/>
    </font>
    <font>
      <i/>
      <sz val="11"/>
      <color indexed="8"/>
      <name val="Calibri"/>
      <family val="2"/>
    </font>
    <font>
      <b/>
      <sz val="11"/>
      <color indexed="8"/>
      <name val="Calibri"/>
      <family val="2"/>
    </font>
    <font>
      <sz val="11"/>
      <color indexed="8"/>
      <name val="Calibri"/>
      <family val="2"/>
    </font>
    <font>
      <sz val="12"/>
      <color indexed="8"/>
      <name val="Times New Roman"/>
      <family val="1"/>
    </font>
    <font>
      <b/>
      <sz val="7.5"/>
      <color indexed="8"/>
      <name val="Arial"/>
      <family val="2"/>
    </font>
    <font>
      <sz val="10"/>
      <color indexed="9"/>
      <name val="Arial"/>
      <family val="2"/>
    </font>
    <font>
      <sz val="10"/>
      <color indexed="8"/>
      <name val="Arial"/>
      <family val="2"/>
    </font>
    <font>
      <sz val="11"/>
      <name val="Times New Roman"/>
      <family val="1"/>
    </font>
    <font>
      <sz val="8"/>
      <color indexed="8"/>
      <name val="Calibri"/>
      <family val="2"/>
    </font>
    <font>
      <b/>
      <sz val="8"/>
      <color indexed="8"/>
      <name val="Calibri"/>
      <family val="2"/>
    </font>
    <font>
      <b/>
      <sz val="14"/>
      <color indexed="9"/>
      <name val="Calibri"/>
      <family val="2"/>
    </font>
    <font>
      <b/>
      <i/>
      <u/>
      <sz val="11"/>
      <color indexed="8"/>
      <name val="Calibri"/>
      <family val="2"/>
    </font>
    <font>
      <b/>
      <i/>
      <sz val="11"/>
      <name val="Calibri"/>
      <family val="2"/>
    </font>
    <font>
      <b/>
      <i/>
      <sz val="7.5"/>
      <name val="Arial"/>
      <family val="2"/>
    </font>
    <font>
      <b/>
      <i/>
      <u/>
      <sz val="10"/>
      <name val="Arial"/>
      <family val="2"/>
    </font>
    <font>
      <b/>
      <sz val="9"/>
      <color indexed="10"/>
      <name val="Arial"/>
      <family val="2"/>
    </font>
    <font>
      <b/>
      <sz val="11"/>
      <name val="Calibri"/>
      <family val="2"/>
      <scheme val="minor"/>
    </font>
    <font>
      <b/>
      <i/>
      <sz val="11"/>
      <name val="Calibri"/>
      <family val="2"/>
      <scheme val="minor"/>
    </font>
    <font>
      <b/>
      <sz val="14"/>
      <name val="Times New Roman"/>
      <family val="1"/>
    </font>
    <font>
      <b/>
      <i/>
      <shadow/>
      <sz val="18"/>
      <name val="Times New Roman"/>
      <family val="1"/>
    </font>
    <font>
      <sz val="10"/>
      <name val="Tahoma"/>
      <family val="2"/>
    </font>
    <font>
      <b/>
      <u/>
      <sz val="11"/>
      <name val="Times New Roman"/>
      <family val="1"/>
    </font>
    <font>
      <b/>
      <i/>
      <sz val="12"/>
      <color indexed="10"/>
      <name val="Times New Roman"/>
      <family val="1"/>
    </font>
    <font>
      <b/>
      <sz val="10"/>
      <color indexed="9"/>
      <name val="Calibri"/>
      <family val="2"/>
    </font>
    <font>
      <b/>
      <sz val="12"/>
      <color indexed="9"/>
      <name val="Arial"/>
      <family val="2"/>
    </font>
    <font>
      <b/>
      <sz val="14"/>
      <color indexed="9"/>
      <name val="Arial"/>
      <family val="2"/>
    </font>
    <font>
      <b/>
      <i/>
      <sz val="14"/>
      <color indexed="9"/>
      <name val="Arial"/>
      <family val="2"/>
    </font>
    <font>
      <b/>
      <sz val="12"/>
      <color indexed="8"/>
      <name val="Arial"/>
      <family val="2"/>
    </font>
    <font>
      <b/>
      <sz val="13"/>
      <name val="Times New Roman"/>
      <family val="1"/>
    </font>
    <font>
      <sz val="10"/>
      <name val="Times New Roman"/>
      <family val="1"/>
    </font>
    <font>
      <sz val="4"/>
      <name val="Times New Roman"/>
      <family val="1"/>
    </font>
    <font>
      <i/>
      <sz val="12"/>
      <name val="Times New Roman"/>
      <family val="1"/>
    </font>
    <font>
      <b/>
      <sz val="12"/>
      <color indexed="8"/>
      <name val="Calibri"/>
      <family val="2"/>
      <scheme val="minor"/>
    </font>
    <font>
      <sz val="9"/>
      <name val="Calibri"/>
      <family val="2"/>
    </font>
    <font>
      <b/>
      <sz val="16"/>
      <name val="Times New Roman"/>
      <family val="1"/>
    </font>
    <font>
      <b/>
      <i/>
      <u/>
      <sz val="8"/>
      <name val="Arial"/>
      <family val="2"/>
    </font>
    <font>
      <b/>
      <u/>
      <sz val="10"/>
      <name val="Arial"/>
      <family val="2"/>
    </font>
    <font>
      <b/>
      <i/>
      <sz val="13"/>
      <name val="Arial"/>
      <family val="2"/>
    </font>
    <font>
      <b/>
      <u/>
      <sz val="13"/>
      <name val="Arial"/>
      <family val="2"/>
    </font>
    <font>
      <b/>
      <sz val="15"/>
      <name val="Times New Roman"/>
      <family val="1"/>
    </font>
    <font>
      <i/>
      <sz val="11"/>
      <name val="Times New Roman"/>
      <family val="1"/>
    </font>
    <font>
      <b/>
      <u/>
      <sz val="12"/>
      <color indexed="8"/>
      <name val="Calibri"/>
      <family val="2"/>
    </font>
    <font>
      <b/>
      <sz val="9"/>
      <color indexed="8"/>
      <name val="Calibri"/>
      <family val="2"/>
    </font>
    <font>
      <sz val="12"/>
      <color indexed="8"/>
      <name val="Times New Roman"/>
      <family val="1"/>
    </font>
    <font>
      <sz val="8"/>
      <color indexed="8"/>
      <name val="Times New Roman"/>
      <family val="1"/>
    </font>
    <font>
      <b/>
      <i/>
      <sz val="10"/>
      <color indexed="8"/>
      <name val="Times New Roman"/>
      <family val="1"/>
    </font>
    <font>
      <b/>
      <i/>
      <sz val="9.5"/>
      <color indexed="8"/>
      <name val="Times New Roman"/>
      <family val="1"/>
    </font>
    <font>
      <b/>
      <sz val="10"/>
      <color indexed="8"/>
      <name val="Times New Roman"/>
      <family val="1"/>
    </font>
    <font>
      <sz val="10"/>
      <color indexed="8"/>
      <name val="Times New Roman"/>
      <family val="1"/>
    </font>
    <font>
      <b/>
      <i/>
      <sz val="11"/>
      <color indexed="8"/>
      <name val="Times New Roman"/>
      <family val="1"/>
    </font>
    <font>
      <b/>
      <i/>
      <u/>
      <sz val="11"/>
      <color indexed="8"/>
      <name val="Times New Roman"/>
      <family val="1"/>
    </font>
    <font>
      <b/>
      <sz val="11"/>
      <color indexed="8"/>
      <name val="Times New Roman"/>
      <family val="1"/>
    </font>
    <font>
      <b/>
      <sz val="12"/>
      <color indexed="8"/>
      <name val="Times New Roman"/>
      <family val="1"/>
    </font>
    <font>
      <sz val="11"/>
      <color indexed="8"/>
      <name val="Times New Roman"/>
      <family val="1"/>
    </font>
    <font>
      <sz val="11"/>
      <color indexed="8"/>
      <name val="Times New Roman"/>
      <family val="1"/>
    </font>
    <font>
      <b/>
      <sz val="14"/>
      <color indexed="8"/>
      <name val="Times New Roman"/>
      <family val="1"/>
    </font>
    <font>
      <i/>
      <sz val="12"/>
      <color indexed="8"/>
      <name val="Times New Roman"/>
      <family val="1"/>
    </font>
    <font>
      <b/>
      <i/>
      <sz val="10"/>
      <name val="Times New Roman"/>
      <family val="1"/>
    </font>
    <font>
      <b/>
      <i/>
      <sz val="12"/>
      <name val="Times New Roman"/>
      <family val="1"/>
    </font>
    <font>
      <b/>
      <sz val="12"/>
      <color indexed="9"/>
      <name val="Times New Roman"/>
      <family val="1"/>
    </font>
    <font>
      <b/>
      <sz val="10"/>
      <name val="Times New Roman"/>
      <family val="1"/>
    </font>
    <font>
      <b/>
      <u/>
      <sz val="12"/>
      <name val="Times New Roman"/>
      <family val="1"/>
    </font>
    <font>
      <b/>
      <u/>
      <sz val="13"/>
      <name val="Times New Roman"/>
      <family val="1"/>
    </font>
    <font>
      <b/>
      <i/>
      <u/>
      <sz val="10"/>
      <color indexed="8"/>
      <name val="Times New Roman"/>
      <family val="1"/>
    </font>
    <font>
      <sz val="10"/>
      <name val="Arial"/>
      <family val="2"/>
    </font>
    <font>
      <b/>
      <sz val="11"/>
      <color theme="1"/>
      <name val="Calibri"/>
      <family val="2"/>
      <scheme val="minor"/>
    </font>
    <font>
      <b/>
      <sz val="9"/>
      <name val="Arial"/>
      <family val="2"/>
    </font>
    <font>
      <sz val="8"/>
      <name val="Verdana"/>
      <family val="2"/>
    </font>
    <font>
      <b/>
      <i/>
      <sz val="13"/>
      <color theme="0"/>
      <name val="Arial"/>
      <family val="2"/>
    </font>
    <font>
      <b/>
      <sz val="10"/>
      <color theme="1"/>
      <name val="Arial"/>
      <family val="2"/>
    </font>
    <font>
      <sz val="10"/>
      <color theme="0"/>
      <name val="Arial"/>
      <family val="2"/>
    </font>
    <font>
      <sz val="8"/>
      <color theme="1"/>
      <name val="Arial"/>
      <family val="2"/>
    </font>
    <font>
      <sz val="12"/>
      <color rgb="FFFFFFFF"/>
      <name val="Calibri"/>
      <family val="2"/>
    </font>
    <font>
      <sz val="10"/>
      <color rgb="FFFFFFFF"/>
      <name val="Arial"/>
      <family val="2"/>
    </font>
    <font>
      <sz val="11"/>
      <color rgb="FFFFFFFF"/>
      <name val="Calibri"/>
      <family val="2"/>
    </font>
    <font>
      <b/>
      <sz val="9"/>
      <color theme="1"/>
      <name val="Calibri"/>
      <family val="2"/>
    </font>
    <font>
      <b/>
      <sz val="9"/>
      <color theme="1"/>
      <name val="Arial"/>
      <family val="2"/>
    </font>
    <font>
      <sz val="11"/>
      <color theme="0"/>
      <name val="Calibri"/>
      <family val="2"/>
    </font>
    <font>
      <sz val="11"/>
      <color theme="0"/>
      <name val="Times New Roman"/>
      <family val="1"/>
    </font>
    <font>
      <sz val="8"/>
      <color theme="0"/>
      <name val="Times New Roman"/>
      <family val="1"/>
    </font>
    <font>
      <b/>
      <u/>
      <sz val="11"/>
      <color theme="1"/>
      <name val="Calibri"/>
      <family val="2"/>
      <scheme val="minor"/>
    </font>
    <font>
      <u/>
      <sz val="10"/>
      <name val="Arial"/>
      <family val="2"/>
    </font>
    <font>
      <vertAlign val="subscript"/>
      <sz val="11"/>
      <color theme="1"/>
      <name val="Calibri"/>
      <family val="2"/>
      <scheme val="minor"/>
    </font>
    <font>
      <vertAlign val="subscript"/>
      <sz val="10"/>
      <name val="Arial"/>
      <family val="2"/>
    </font>
    <font>
      <b/>
      <i/>
      <sz val="11"/>
      <color theme="1"/>
      <name val="Calibri"/>
      <family val="2"/>
      <scheme val="minor"/>
    </font>
    <font>
      <b/>
      <vertAlign val="subscript"/>
      <sz val="11"/>
      <color theme="1"/>
      <name val="Calibri"/>
      <family val="2"/>
      <scheme val="minor"/>
    </font>
    <font>
      <b/>
      <i/>
      <u/>
      <sz val="11"/>
      <color theme="1"/>
      <name val="Calibri"/>
      <family val="2"/>
      <scheme val="minor"/>
    </font>
    <font>
      <b/>
      <u/>
      <vertAlign val="subscript"/>
      <sz val="11"/>
      <color theme="1"/>
      <name val="Calibri"/>
      <family val="2"/>
      <scheme val="minor"/>
    </font>
    <font>
      <i/>
      <sz val="11"/>
      <color theme="1"/>
      <name val="Calibri"/>
      <family val="2"/>
      <scheme val="minor"/>
    </font>
    <font>
      <b/>
      <sz val="8"/>
      <color indexed="8"/>
      <name val="Arial"/>
      <family val="2"/>
    </font>
    <font>
      <b/>
      <sz val="12"/>
      <color theme="1"/>
      <name val="Times New Roman"/>
      <family val="1"/>
    </font>
    <font>
      <u/>
      <sz val="10"/>
      <name val="Times New Roman"/>
      <family val="1"/>
    </font>
    <font>
      <b/>
      <u/>
      <sz val="14"/>
      <name val="Times New Roman"/>
      <family val="1"/>
    </font>
    <font>
      <sz val="10"/>
      <name val="Times"/>
      <family val="1"/>
    </font>
    <font>
      <sz val="12"/>
      <color rgb="FFFF0000"/>
      <name val="Times New Roman"/>
      <family val="1"/>
    </font>
    <font>
      <u/>
      <sz val="12"/>
      <color indexed="8"/>
      <name val="Calibri"/>
      <family val="2"/>
    </font>
    <font>
      <i/>
      <u/>
      <sz val="12"/>
      <color indexed="8"/>
      <name val="Calibri"/>
      <family val="2"/>
    </font>
    <font>
      <b/>
      <i/>
      <u/>
      <sz val="12"/>
      <color indexed="8"/>
      <name val="Calibri"/>
      <family val="2"/>
    </font>
    <font>
      <sz val="12"/>
      <color theme="1"/>
      <name val="Times New Roman"/>
      <family val="1"/>
    </font>
    <font>
      <sz val="12"/>
      <color theme="0"/>
      <name val="Calibri"/>
      <family val="2"/>
    </font>
    <font>
      <b/>
      <vertAlign val="subscript"/>
      <sz val="11"/>
      <name val="Calibri"/>
      <family val="2"/>
      <scheme val="minor"/>
    </font>
    <font>
      <b/>
      <i/>
      <shadow/>
      <sz val="16"/>
      <name val="Times New Roman"/>
      <family val="1"/>
    </font>
    <font>
      <b/>
      <shadow/>
      <sz val="18"/>
      <name val="Times New Roman"/>
      <family val="1"/>
    </font>
    <font>
      <sz val="10"/>
      <color theme="1"/>
      <name val="Arial"/>
      <family val="2"/>
    </font>
    <font>
      <sz val="10"/>
      <color theme="0"/>
      <name val="Times New Roman"/>
      <family val="1"/>
    </font>
    <font>
      <b/>
      <sz val="10"/>
      <color theme="7" tint="-0.499984740745262"/>
      <name val="Calibri"/>
      <family val="2"/>
      <scheme val="minor"/>
    </font>
    <font>
      <b/>
      <i/>
      <sz val="9"/>
      <name val="Arial"/>
      <family val="2"/>
    </font>
    <font>
      <i/>
      <sz val="11"/>
      <color rgb="FF000000"/>
      <name val="Calibri"/>
      <family val="2"/>
    </font>
    <font>
      <b/>
      <sz val="11"/>
      <color rgb="FF000000"/>
      <name val="Calibri"/>
      <family val="2"/>
    </font>
    <font>
      <b/>
      <i/>
      <sz val="11"/>
      <color rgb="FF000000"/>
      <name val="Calibri"/>
      <family val="2"/>
    </font>
    <font>
      <b/>
      <i/>
      <u/>
      <sz val="18"/>
      <color indexed="8"/>
      <name val="Calibri"/>
      <family val="2"/>
    </font>
    <font>
      <b/>
      <sz val="7.5"/>
      <color rgb="FF000000"/>
      <name val="Arial"/>
      <family val="2"/>
    </font>
    <font>
      <sz val="12"/>
      <color theme="1"/>
      <name val="Calibri"/>
      <family val="2"/>
      <scheme val="minor"/>
    </font>
    <font>
      <sz val="11"/>
      <name val="Calibri"/>
      <family val="2"/>
      <scheme val="minor"/>
    </font>
    <font>
      <b/>
      <sz val="9"/>
      <color indexed="81"/>
      <name val="Tahoma"/>
      <family val="2"/>
    </font>
    <font>
      <sz val="9"/>
      <color indexed="81"/>
      <name val="Tahoma"/>
      <family val="2"/>
    </font>
    <font>
      <sz val="10"/>
      <name val="Calibri"/>
      <family val="2"/>
      <scheme val="minor"/>
    </font>
    <font>
      <sz val="10"/>
      <color theme="0"/>
      <name val="Calibri"/>
      <family val="2"/>
    </font>
    <font>
      <b/>
      <sz val="12"/>
      <color theme="0"/>
      <name val="Calibri"/>
      <family val="2"/>
    </font>
    <font>
      <sz val="10"/>
      <color theme="7" tint="-0.499984740745262"/>
      <name val="Calibri"/>
      <family val="2"/>
    </font>
  </fonts>
  <fills count="3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lightUp">
        <bgColor indexed="9"/>
      </patternFill>
    </fill>
    <fill>
      <patternFill patternType="solid">
        <fgColor indexed="23"/>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E0E0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rgb="FF99FF66"/>
        <bgColor indexed="64"/>
      </patternFill>
    </fill>
    <fill>
      <patternFill patternType="solid">
        <fgColor rgb="FFFFFF9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66"/>
        <bgColor indexed="64"/>
      </patternFill>
    </fill>
    <fill>
      <patternFill patternType="solid">
        <fgColor rgb="FF00B0F0"/>
        <bgColor indexed="64"/>
      </patternFill>
    </fill>
    <fill>
      <patternFill patternType="solid">
        <fgColor rgb="FFDCE6F1"/>
        <bgColor rgb="FF000000"/>
      </patternFill>
    </fill>
  </fills>
  <borders count="10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diagonal/>
    </border>
    <border>
      <left style="medium">
        <color theme="1"/>
      </left>
      <right style="medium">
        <color theme="1"/>
      </right>
      <top style="medium">
        <color theme="1"/>
      </top>
      <bottom style="medium">
        <color theme="1"/>
      </bottom>
      <diagonal/>
    </border>
    <border>
      <left style="medium">
        <color theme="0"/>
      </left>
      <right style="medium">
        <color theme="0"/>
      </right>
      <top/>
      <bottom style="medium">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0"/>
      </left>
      <right/>
      <top style="thin">
        <color theme="0"/>
      </top>
      <bottom style="thin">
        <color theme="0"/>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1"/>
      </left>
      <right style="medium">
        <color indexed="64"/>
      </right>
      <top/>
      <bottom style="thin">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thin">
        <color indexed="64"/>
      </top>
      <bottom/>
      <diagonal/>
    </border>
    <border>
      <left style="thin">
        <color indexed="64"/>
      </left>
      <right style="medium">
        <color indexed="64"/>
      </right>
      <top style="thin">
        <color indexed="64"/>
      </top>
      <bottom/>
      <diagonal/>
    </border>
    <border>
      <left style="thin">
        <color rgb="FFFF0000"/>
      </left>
      <right style="thin">
        <color rgb="FFFF0000"/>
      </right>
      <top style="thin">
        <color rgb="FFFF0000"/>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s>
  <cellStyleXfs count="20">
    <xf numFmtId="0" fontId="0" fillId="0" borderId="0"/>
    <xf numFmtId="43" fontId="10" fillId="0" borderId="0" applyFont="0" applyFill="0" applyBorder="0" applyAlignment="0" applyProtection="0"/>
    <xf numFmtId="0" fontId="58" fillId="0" borderId="0" applyNumberFormat="0" applyFill="0" applyBorder="0" applyAlignment="0" applyProtection="0">
      <alignment vertical="top"/>
      <protection locked="0"/>
    </xf>
    <xf numFmtId="0" fontId="10" fillId="0" borderId="0"/>
    <xf numFmtId="44" fontId="10" fillId="0" borderId="0" applyFont="0" applyFill="0" applyBorder="0" applyAlignment="0" applyProtection="0"/>
    <xf numFmtId="0" fontId="8" fillId="0" borderId="0"/>
    <xf numFmtId="0" fontId="7" fillId="0" borderId="0"/>
    <xf numFmtId="43" fontId="10" fillId="0" borderId="0" applyFont="0" applyFill="0" applyBorder="0" applyAlignment="0" applyProtection="0"/>
    <xf numFmtId="0" fontId="6" fillId="0" borderId="0"/>
    <xf numFmtId="44" fontId="124" fillId="0" borderId="0" applyFont="0" applyFill="0" applyBorder="0" applyAlignment="0" applyProtection="0"/>
    <xf numFmtId="9" fontId="124"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72" fillId="0" borderId="0"/>
    <xf numFmtId="0" fontId="2" fillId="0" borderId="0"/>
    <xf numFmtId="9" fontId="2" fillId="0" borderId="0" applyFont="0" applyFill="0" applyBorder="0" applyAlignment="0" applyProtection="0"/>
  </cellStyleXfs>
  <cellXfs count="1392">
    <xf numFmtId="0" fontId="0" fillId="0" borderId="0" xfId="0"/>
    <xf numFmtId="0" fontId="14" fillId="0" borderId="0" xfId="0" applyFont="1"/>
    <xf numFmtId="0" fontId="0" fillId="0" borderId="0" xfId="0" applyAlignment="1">
      <alignment horizontal="center" vertical="center"/>
    </xf>
    <xf numFmtId="0" fontId="23" fillId="0" borderId="0" xfId="0" applyFont="1"/>
    <xf numFmtId="0" fontId="26" fillId="0" borderId="0" xfId="0" applyFont="1"/>
    <xf numFmtId="0" fontId="24" fillId="0" borderId="0" xfId="0" applyFont="1"/>
    <xf numFmtId="0" fontId="0" fillId="0" borderId="0" xfId="0" applyAlignment="1">
      <alignment horizontal="right" vertical="center"/>
    </xf>
    <xf numFmtId="0" fontId="20" fillId="0" borderId="30" xfId="0" applyFont="1" applyBorder="1" applyAlignment="1">
      <alignment horizontal="center" vertical="center" wrapText="1"/>
    </xf>
    <xf numFmtId="0" fontId="20" fillId="0" borderId="4" xfId="0" applyFont="1" applyBorder="1" applyAlignment="1">
      <alignment horizontal="center" vertical="center" wrapText="1"/>
    </xf>
    <xf numFmtId="0" fontId="31" fillId="0" borderId="0" xfId="0" applyFont="1"/>
    <xf numFmtId="0" fontId="0" fillId="2" borderId="34" xfId="0" applyFill="1" applyBorder="1"/>
    <xf numFmtId="0" fontId="0" fillId="4" borderId="34" xfId="0" applyFill="1" applyBorder="1"/>
    <xf numFmtId="0" fontId="0" fillId="0" borderId="0" xfId="0" applyAlignment="1">
      <alignment horizontal="center"/>
    </xf>
    <xf numFmtId="0" fontId="21" fillId="0" borderId="0" xfId="0" applyFont="1" applyAlignment="1">
      <alignment horizontal="center" vertical="center"/>
    </xf>
    <xf numFmtId="0" fontId="0" fillId="0" borderId="0" xfId="0" applyAlignment="1">
      <alignment vertical="center"/>
    </xf>
    <xf numFmtId="0" fontId="55" fillId="0" borderId="0" xfId="0" applyFont="1"/>
    <xf numFmtId="3" fontId="0" fillId="2" borderId="15" xfId="0" applyNumberFormat="1" applyFill="1" applyBorder="1" applyAlignment="1">
      <alignment vertical="top" wrapText="1"/>
    </xf>
    <xf numFmtId="0" fontId="16" fillId="0" borderId="0" xfId="0" applyFont="1" applyAlignment="1">
      <alignment horizontal="center"/>
    </xf>
    <xf numFmtId="0" fontId="10" fillId="0" borderId="0" xfId="0" applyFont="1"/>
    <xf numFmtId="0" fontId="0" fillId="10" borderId="0" xfId="0" applyFill="1"/>
    <xf numFmtId="0" fontId="24" fillId="10" borderId="0" xfId="0" applyFont="1" applyFill="1"/>
    <xf numFmtId="0" fontId="20" fillId="0" borderId="0" xfId="0" applyFont="1" applyAlignment="1">
      <alignment horizontal="center" vertical="center"/>
    </xf>
    <xf numFmtId="3" fontId="0" fillId="2" borderId="15" xfId="0" applyNumberFormat="1" applyFill="1" applyBorder="1" applyAlignment="1">
      <alignment vertical="center" wrapText="1"/>
    </xf>
    <xf numFmtId="3" fontId="0" fillId="0" borderId="0" xfId="0" applyNumberFormat="1" applyAlignment="1">
      <alignment vertical="center" wrapText="1"/>
    </xf>
    <xf numFmtId="3" fontId="0" fillId="0" borderId="8" xfId="0" applyNumberFormat="1" applyBorder="1" applyAlignment="1" applyProtection="1">
      <alignment vertical="center" wrapText="1"/>
      <protection locked="0"/>
    </xf>
    <xf numFmtId="3" fontId="0" fillId="0" borderId="18" xfId="0" applyNumberFormat="1" applyBorder="1" applyAlignment="1" applyProtection="1">
      <alignment vertical="center" wrapText="1"/>
      <protection locked="0"/>
    </xf>
    <xf numFmtId="0" fontId="0" fillId="5" borderId="51" xfId="0" applyFill="1" applyBorder="1" applyAlignment="1">
      <alignment vertical="center" wrapText="1"/>
    </xf>
    <xf numFmtId="3" fontId="0" fillId="5" borderId="17" xfId="0" applyNumberFormat="1" applyFill="1" applyBorder="1" applyAlignment="1">
      <alignment vertical="center" wrapText="1"/>
    </xf>
    <xf numFmtId="0" fontId="0" fillId="10" borderId="0" xfId="0" applyFill="1" applyAlignment="1">
      <alignment vertical="center"/>
    </xf>
    <xf numFmtId="0" fontId="35" fillId="0" borderId="0" xfId="0" applyFont="1"/>
    <xf numFmtId="0" fontId="38" fillId="10" borderId="0" xfId="0" applyFont="1" applyFill="1" applyAlignment="1">
      <alignment horizontal="left" vertical="top" wrapText="1"/>
    </xf>
    <xf numFmtId="0" fontId="0" fillId="5" borderId="7" xfId="0" applyFill="1" applyBorder="1" applyAlignment="1">
      <alignment vertical="center" wrapText="1"/>
    </xf>
    <xf numFmtId="3" fontId="0" fillId="5" borderId="37" xfId="0" applyNumberFormat="1" applyFill="1" applyBorder="1" applyAlignment="1">
      <alignment vertical="center" wrapText="1"/>
    </xf>
    <xf numFmtId="3" fontId="0" fillId="0" borderId="1" xfId="0" applyNumberFormat="1" applyBorder="1" applyAlignment="1" applyProtection="1">
      <alignment vertical="center" wrapText="1"/>
      <protection locked="0"/>
    </xf>
    <xf numFmtId="0" fontId="15" fillId="0" borderId="0" xfId="0" applyFont="1" applyAlignment="1">
      <alignment vertical="center"/>
    </xf>
    <xf numFmtId="0" fontId="0" fillId="0" borderId="0" xfId="0" applyAlignment="1">
      <alignment horizontal="left" vertical="center"/>
    </xf>
    <xf numFmtId="167" fontId="0" fillId="10" borderId="0" xfId="1" applyNumberFormat="1" applyFont="1" applyFill="1" applyAlignment="1">
      <alignment horizontal="right" vertical="center"/>
    </xf>
    <xf numFmtId="0" fontId="24" fillId="0" borderId="0" xfId="0" applyFont="1" applyAlignment="1">
      <alignment horizontal="right"/>
    </xf>
    <xf numFmtId="0" fontId="24" fillId="10" borderId="0" xfId="0" applyFont="1" applyFill="1" applyAlignment="1">
      <alignment horizontal="right"/>
    </xf>
    <xf numFmtId="0" fontId="0" fillId="0" borderId="0" xfId="0" applyAlignment="1">
      <alignment horizontal="right"/>
    </xf>
    <xf numFmtId="49" fontId="0" fillId="0" borderId="0" xfId="0" applyNumberFormat="1" applyAlignment="1">
      <alignment vertical="center"/>
    </xf>
    <xf numFmtId="49" fontId="0" fillId="0" borderId="0" xfId="0" applyNumberFormat="1" applyAlignment="1">
      <alignment horizontal="center" vertical="center"/>
    </xf>
    <xf numFmtId="49" fontId="0" fillId="0" borderId="0" xfId="0" applyNumberFormat="1" applyAlignment="1">
      <alignment horizontal="center"/>
    </xf>
    <xf numFmtId="49" fontId="15" fillId="0" borderId="0" xfId="0" applyNumberFormat="1" applyFont="1" applyAlignment="1">
      <alignment horizontal="right"/>
    </xf>
    <xf numFmtId="49" fontId="0" fillId="0" borderId="0" xfId="0" applyNumberFormat="1"/>
    <xf numFmtId="49" fontId="44" fillId="10" borderId="0" xfId="0" applyNumberFormat="1" applyFont="1" applyFill="1" applyAlignment="1">
      <alignment vertical="center"/>
    </xf>
    <xf numFmtId="0" fontId="24" fillId="0" borderId="0" xfId="3" applyFont="1"/>
    <xf numFmtId="0" fontId="24" fillId="0" borderId="0" xfId="3" applyFont="1" applyAlignment="1">
      <alignment horizontal="center"/>
    </xf>
    <xf numFmtId="0" fontId="68" fillId="0" borderId="0" xfId="3" applyFont="1"/>
    <xf numFmtId="0" fontId="25" fillId="0" borderId="0" xfId="3" applyFont="1"/>
    <xf numFmtId="0" fontId="42" fillId="0" borderId="0" xfId="3" applyFont="1"/>
    <xf numFmtId="0" fontId="28" fillId="0" borderId="0" xfId="3" applyFont="1"/>
    <xf numFmtId="0" fontId="9" fillId="0" borderId="0" xfId="3" applyFont="1"/>
    <xf numFmtId="49" fontId="0" fillId="10" borderId="0" xfId="0" applyNumberFormat="1" applyFill="1" applyAlignment="1">
      <alignment vertical="center"/>
    </xf>
    <xf numFmtId="49" fontId="44" fillId="10" borderId="0" xfId="0" applyNumberFormat="1" applyFont="1" applyFill="1" applyAlignment="1">
      <alignment horizontal="center" vertical="center"/>
    </xf>
    <xf numFmtId="0" fontId="12" fillId="10" borderId="0" xfId="0" applyFont="1" applyFill="1" applyAlignment="1" applyProtection="1">
      <alignment vertical="center"/>
      <protection locked="0"/>
    </xf>
    <xf numFmtId="0" fontId="27" fillId="10" borderId="0" xfId="0" applyFont="1" applyFill="1" applyAlignment="1">
      <alignment vertical="center"/>
    </xf>
    <xf numFmtId="0" fontId="29" fillId="10" borderId="0" xfId="0" applyFont="1" applyFill="1" applyAlignment="1">
      <alignment vertical="top" wrapText="1"/>
    </xf>
    <xf numFmtId="0" fontId="0" fillId="10" borderId="0" xfId="0" applyFill="1" applyAlignment="1">
      <alignment vertical="center" wrapText="1"/>
    </xf>
    <xf numFmtId="49" fontId="0" fillId="10" borderId="0" xfId="0" applyNumberFormat="1" applyFill="1" applyAlignment="1">
      <alignment horizontal="center" vertical="center"/>
    </xf>
    <xf numFmtId="49" fontId="15" fillId="10" borderId="0" xfId="0" applyNumberFormat="1" applyFont="1" applyFill="1" applyAlignment="1">
      <alignment horizontal="right" vertical="center"/>
    </xf>
    <xf numFmtId="3" fontId="0" fillId="5" borderId="69" xfId="0" applyNumberFormat="1" applyFill="1" applyBorder="1" applyAlignment="1">
      <alignment vertical="center" wrapText="1"/>
    </xf>
    <xf numFmtId="0" fontId="0" fillId="5" borderId="1" xfId="0" applyFill="1" applyBorder="1" applyAlignment="1">
      <alignment vertical="center" wrapText="1"/>
    </xf>
    <xf numFmtId="3" fontId="0" fillId="5" borderId="50" xfId="0" applyNumberFormat="1" applyFill="1" applyBorder="1" applyAlignment="1">
      <alignment vertical="center" wrapText="1"/>
    </xf>
    <xf numFmtId="3" fontId="0" fillId="0" borderId="56" xfId="0" applyNumberFormat="1" applyBorder="1" applyAlignment="1" applyProtection="1">
      <alignment vertical="center" wrapText="1"/>
      <protection locked="0"/>
    </xf>
    <xf numFmtId="0" fontId="0" fillId="5" borderId="24" xfId="0" applyFill="1" applyBorder="1" applyAlignment="1">
      <alignment vertical="center" wrapText="1"/>
    </xf>
    <xf numFmtId="3" fontId="0" fillId="5" borderId="28" xfId="0" applyNumberFormat="1" applyFill="1" applyBorder="1" applyAlignment="1">
      <alignment vertical="center" wrapText="1"/>
    </xf>
    <xf numFmtId="3" fontId="0" fillId="0" borderId="26" xfId="0" applyNumberFormat="1" applyBorder="1" applyAlignment="1" applyProtection="1">
      <alignment vertical="center" wrapText="1"/>
      <protection locked="0"/>
    </xf>
    <xf numFmtId="3" fontId="0" fillId="0" borderId="58" xfId="0" applyNumberFormat="1" applyBorder="1" applyAlignment="1" applyProtection="1">
      <alignment vertical="center" wrapText="1"/>
      <protection locked="0"/>
    </xf>
    <xf numFmtId="0" fontId="37" fillId="10" borderId="0" xfId="0" applyFont="1" applyFill="1" applyAlignment="1">
      <alignment horizontal="center" vertical="center" wrapText="1"/>
    </xf>
    <xf numFmtId="0" fontId="0" fillId="10" borderId="79" xfId="0" applyFill="1" applyBorder="1"/>
    <xf numFmtId="0" fontId="24" fillId="10" borderId="0" xfId="0" applyFont="1" applyFill="1" applyAlignment="1">
      <alignment horizontal="center"/>
    </xf>
    <xf numFmtId="0" fontId="9" fillId="10" borderId="0" xfId="0" applyFont="1" applyFill="1"/>
    <xf numFmtId="0" fontId="23" fillId="10" borderId="0" xfId="0" applyFont="1" applyFill="1"/>
    <xf numFmtId="0" fontId="21" fillId="10" borderId="0" xfId="0" applyFont="1" applyFill="1" applyAlignment="1">
      <alignment wrapText="1"/>
    </xf>
    <xf numFmtId="0" fontId="10" fillId="10" borderId="0" xfId="0" applyFont="1" applyFill="1"/>
    <xf numFmtId="0" fontId="31" fillId="10" borderId="0" xfId="0" applyFont="1" applyFill="1"/>
    <xf numFmtId="0" fontId="10" fillId="10" borderId="79" xfId="0" applyFont="1" applyFill="1" applyBorder="1"/>
    <xf numFmtId="0" fontId="83" fillId="10" borderId="0" xfId="0" applyFont="1" applyFill="1" applyAlignment="1">
      <alignment horizontal="center" vertical="top" wrapText="1"/>
    </xf>
    <xf numFmtId="3" fontId="0" fillId="10" borderId="0" xfId="0" applyNumberFormat="1" applyFill="1" applyAlignment="1">
      <alignment vertical="center" wrapText="1"/>
    </xf>
    <xf numFmtId="0" fontId="63" fillId="10" borderId="0" xfId="0" applyFont="1" applyFill="1"/>
    <xf numFmtId="0" fontId="14" fillId="10" borderId="0" xfId="0" applyFont="1" applyFill="1"/>
    <xf numFmtId="0" fontId="20" fillId="10" borderId="0" xfId="0" applyFont="1" applyFill="1" applyAlignment="1">
      <alignment horizontal="center" vertical="center"/>
    </xf>
    <xf numFmtId="0" fontId="0" fillId="10" borderId="0" xfId="0" applyFill="1" applyAlignment="1">
      <alignment horizontal="right" vertical="center"/>
    </xf>
    <xf numFmtId="0" fontId="15" fillId="10" borderId="0" xfId="0" applyFont="1" applyFill="1" applyAlignment="1">
      <alignment vertical="center"/>
    </xf>
    <xf numFmtId="0" fontId="78" fillId="10" borderId="0" xfId="0" applyFont="1" applyFill="1" applyAlignment="1" applyProtection="1">
      <alignment vertical="center"/>
      <protection locked="0"/>
    </xf>
    <xf numFmtId="3" fontId="0" fillId="10" borderId="0" xfId="0" applyNumberFormat="1" applyFill="1" applyAlignment="1">
      <alignment vertical="top" wrapText="1"/>
    </xf>
    <xf numFmtId="0" fontId="21" fillId="10" borderId="0" xfId="0" applyFont="1" applyFill="1" applyAlignment="1">
      <alignment horizontal="center" vertical="center"/>
    </xf>
    <xf numFmtId="0" fontId="0" fillId="10" borderId="0" xfId="0" applyFill="1" applyAlignment="1">
      <alignment horizontal="center"/>
    </xf>
    <xf numFmtId="0" fontId="55" fillId="10" borderId="0" xfId="0" applyFont="1" applyFill="1"/>
    <xf numFmtId="0" fontId="68" fillId="10" borderId="0" xfId="3" applyFont="1" applyFill="1"/>
    <xf numFmtId="0" fontId="24" fillId="10" borderId="0" xfId="3" applyFont="1" applyFill="1"/>
    <xf numFmtId="0" fontId="69" fillId="10" borderId="0" xfId="3" applyFont="1" applyFill="1"/>
    <xf numFmtId="0" fontId="25" fillId="10" borderId="0" xfId="3" applyFont="1" applyFill="1"/>
    <xf numFmtId="0" fontId="93" fillId="0" borderId="53" xfId="0" applyFont="1" applyBorder="1" applyAlignment="1" applyProtection="1">
      <alignment wrapText="1"/>
      <protection locked="0"/>
    </xf>
    <xf numFmtId="0" fontId="93" fillId="0" borderId="57" xfId="0" applyFont="1" applyBorder="1" applyAlignment="1" applyProtection="1">
      <alignment wrapText="1"/>
      <protection locked="0"/>
    </xf>
    <xf numFmtId="0" fontId="93" fillId="0" borderId="41" xfId="0" applyFont="1" applyBorder="1" applyAlignment="1" applyProtection="1">
      <alignment wrapText="1"/>
      <protection locked="0"/>
    </xf>
    <xf numFmtId="3" fontId="52" fillId="0" borderId="1" xfId="0" applyNumberFormat="1" applyFont="1" applyBorder="1" applyAlignment="1" applyProtection="1">
      <alignment horizontal="right" vertical="center" wrapText="1"/>
      <protection locked="0"/>
    </xf>
    <xf numFmtId="3" fontId="52" fillId="0" borderId="8" xfId="0" applyNumberFormat="1" applyFont="1" applyBorder="1" applyAlignment="1" applyProtection="1">
      <alignment horizontal="right" vertical="center" wrapText="1"/>
      <protection locked="0"/>
    </xf>
    <xf numFmtId="3" fontId="52" fillId="0" borderId="57" xfId="0" applyNumberFormat="1" applyFont="1" applyBorder="1" applyAlignment="1" applyProtection="1">
      <alignment horizontal="right" vertical="center" wrapText="1"/>
      <protection locked="0"/>
    </xf>
    <xf numFmtId="3" fontId="52" fillId="0" borderId="26" xfId="0" applyNumberFormat="1" applyFont="1" applyBorder="1" applyAlignment="1" applyProtection="1">
      <alignment horizontal="right" vertical="center" wrapText="1"/>
      <protection locked="0"/>
    </xf>
    <xf numFmtId="3" fontId="52" fillId="0" borderId="41" xfId="0" applyNumberFormat="1" applyFont="1" applyBorder="1" applyAlignment="1" applyProtection="1">
      <alignment horizontal="right" vertical="center" wrapText="1"/>
      <protection locked="0"/>
    </xf>
    <xf numFmtId="0" fontId="78" fillId="0" borderId="0" xfId="0" applyFont="1" applyAlignment="1" applyProtection="1">
      <alignment vertical="center"/>
      <protection locked="0"/>
    </xf>
    <xf numFmtId="49" fontId="44" fillId="0" borderId="0" xfId="0" applyNumberFormat="1" applyFont="1" applyAlignment="1">
      <alignment vertical="center"/>
    </xf>
    <xf numFmtId="0" fontId="12" fillId="0" borderId="0" xfId="0" applyFont="1" applyAlignment="1" applyProtection="1">
      <alignment vertical="center"/>
      <protection locked="0"/>
    </xf>
    <xf numFmtId="0" fontId="10" fillId="0" borderId="0" xfId="0" applyFont="1" applyAlignment="1">
      <alignment horizontal="center" vertical="center"/>
    </xf>
    <xf numFmtId="0" fontId="53" fillId="0" borderId="0" xfId="0" applyFont="1" applyAlignment="1">
      <alignment horizontal="center"/>
    </xf>
    <xf numFmtId="0" fontId="10" fillId="0" borderId="0" xfId="0" applyFont="1" applyAlignment="1">
      <alignment vertical="center" wrapText="1"/>
    </xf>
    <xf numFmtId="3" fontId="10" fillId="0" borderId="56" xfId="0" applyNumberFormat="1" applyFont="1" applyBorder="1" applyAlignment="1" applyProtection="1">
      <alignment vertical="center" wrapText="1"/>
      <protection locked="0"/>
    </xf>
    <xf numFmtId="3" fontId="10" fillId="0" borderId="18" xfId="0" applyNumberFormat="1" applyFont="1" applyBorder="1" applyAlignment="1" applyProtection="1">
      <alignment vertical="center" wrapText="1"/>
      <protection locked="0"/>
    </xf>
    <xf numFmtId="3" fontId="10" fillId="0" borderId="58" xfId="0" applyNumberFormat="1" applyFont="1" applyBorder="1" applyAlignment="1" applyProtection="1">
      <alignment vertical="center" wrapText="1"/>
      <protection locked="0"/>
    </xf>
    <xf numFmtId="0" fontId="10" fillId="0" borderId="0" xfId="3"/>
    <xf numFmtId="0" fontId="10" fillId="10" borderId="0" xfId="3" applyFill="1"/>
    <xf numFmtId="0" fontId="23" fillId="0" borderId="0" xfId="3" applyFont="1"/>
    <xf numFmtId="0" fontId="10" fillId="0" borderId="0" xfId="3" applyAlignment="1">
      <alignment vertical="center"/>
    </xf>
    <xf numFmtId="0" fontId="21" fillId="0" borderId="0" xfId="3" applyFont="1"/>
    <xf numFmtId="0" fontId="43" fillId="0" borderId="0" xfId="3" applyFont="1" applyAlignment="1">
      <alignment vertical="top"/>
    </xf>
    <xf numFmtId="0" fontId="15" fillId="10" borderId="0" xfId="3" applyFont="1" applyFill="1" applyAlignment="1">
      <alignment vertical="center"/>
    </xf>
    <xf numFmtId="3" fontId="0" fillId="5" borderId="57" xfId="0" applyNumberFormat="1" applyFill="1" applyBorder="1" applyAlignment="1">
      <alignment vertical="center" wrapText="1"/>
    </xf>
    <xf numFmtId="3" fontId="0" fillId="5" borderId="38" xfId="0" applyNumberFormat="1" applyFill="1" applyBorder="1" applyAlignment="1">
      <alignment vertical="center" wrapText="1"/>
    </xf>
    <xf numFmtId="3" fontId="0" fillId="5" borderId="27" xfId="0" applyNumberFormat="1" applyFill="1" applyBorder="1" applyAlignment="1">
      <alignment vertical="center" wrapText="1"/>
    </xf>
    <xf numFmtId="3" fontId="0" fillId="5" borderId="51" xfId="0" applyNumberFormat="1" applyFill="1" applyBorder="1" applyAlignment="1">
      <alignment vertical="center" wrapText="1"/>
    </xf>
    <xf numFmtId="0" fontId="0" fillId="5" borderId="57" xfId="0" applyFill="1" applyBorder="1" applyAlignment="1">
      <alignment vertical="center" wrapText="1"/>
    </xf>
    <xf numFmtId="0" fontId="0" fillId="5" borderId="41" xfId="0" applyFill="1" applyBorder="1" applyAlignment="1">
      <alignment vertical="center" wrapText="1"/>
    </xf>
    <xf numFmtId="0" fontId="0" fillId="5" borderId="1" xfId="0" applyFill="1" applyBorder="1" applyAlignment="1">
      <alignment vertical="top" wrapText="1"/>
    </xf>
    <xf numFmtId="0" fontId="0" fillId="5" borderId="8" xfId="0" applyFill="1" applyBorder="1" applyAlignment="1">
      <alignment vertical="top" wrapText="1"/>
    </xf>
    <xf numFmtId="0" fontId="0" fillId="5" borderId="26" xfId="0" applyFill="1" applyBorder="1" applyAlignment="1">
      <alignment vertical="top" wrapText="1"/>
    </xf>
    <xf numFmtId="0" fontId="0" fillId="5" borderId="8" xfId="0" applyFill="1" applyBorder="1" applyAlignment="1">
      <alignment vertical="center" wrapText="1"/>
    </xf>
    <xf numFmtId="0" fontId="0" fillId="5" borderId="26" xfId="0" applyFill="1" applyBorder="1" applyAlignment="1">
      <alignment vertical="center" wrapText="1"/>
    </xf>
    <xf numFmtId="3" fontId="0" fillId="5" borderId="50" xfId="0" applyNumberFormat="1" applyFill="1" applyBorder="1" applyAlignment="1">
      <alignment vertical="top" wrapText="1"/>
    </xf>
    <xf numFmtId="3" fontId="0" fillId="5" borderId="38" xfId="0" applyNumberFormat="1" applyFill="1" applyBorder="1" applyAlignment="1">
      <alignment vertical="top" wrapText="1"/>
    </xf>
    <xf numFmtId="3" fontId="0" fillId="5" borderId="27" xfId="0" applyNumberFormat="1" applyFill="1" applyBorder="1" applyAlignment="1">
      <alignment vertical="top" wrapText="1"/>
    </xf>
    <xf numFmtId="49" fontId="0" fillId="10" borderId="0" xfId="0" applyNumberFormat="1" applyFill="1" applyAlignment="1" applyProtection="1">
      <alignment horizontal="center" vertical="center"/>
      <protection locked="0"/>
    </xf>
    <xf numFmtId="49" fontId="15" fillId="10" borderId="0" xfId="0" applyNumberFormat="1" applyFont="1" applyFill="1" applyAlignment="1" applyProtection="1">
      <alignment horizontal="right" vertical="center"/>
      <protection locked="0"/>
    </xf>
    <xf numFmtId="49" fontId="0" fillId="10" borderId="0" xfId="0" applyNumberFormat="1" applyFill="1" applyAlignment="1" applyProtection="1">
      <alignment vertical="center"/>
      <protection locked="0"/>
    </xf>
    <xf numFmtId="49" fontId="44" fillId="11" borderId="42" xfId="0" applyNumberFormat="1" applyFont="1" applyFill="1" applyBorder="1" applyAlignment="1">
      <alignment vertical="center"/>
    </xf>
    <xf numFmtId="49" fontId="44" fillId="10" borderId="0" xfId="0" applyNumberFormat="1" applyFont="1" applyFill="1" applyAlignment="1">
      <alignment horizontal="right" vertical="center"/>
    </xf>
    <xf numFmtId="0" fontId="11" fillId="5" borderId="42" xfId="0" applyFont="1" applyFill="1" applyBorder="1" applyAlignment="1">
      <alignment vertical="center"/>
    </xf>
    <xf numFmtId="0" fontId="70" fillId="10" borderId="0" xfId="0" applyFont="1" applyFill="1" applyAlignment="1">
      <alignment horizontal="center" vertical="center" wrapText="1"/>
    </xf>
    <xf numFmtId="0" fontId="39" fillId="15" borderId="45" xfId="0" applyFont="1" applyFill="1" applyBorder="1" applyAlignment="1">
      <alignment vertical="center" wrapText="1"/>
    </xf>
    <xf numFmtId="0" fontId="39" fillId="10" borderId="0" xfId="0" applyFont="1" applyFill="1" applyAlignment="1">
      <alignment wrapText="1"/>
    </xf>
    <xf numFmtId="0" fontId="71" fillId="0" borderId="0" xfId="0" applyFont="1" applyAlignment="1">
      <alignment vertical="center"/>
    </xf>
    <xf numFmtId="0" fontId="27" fillId="0" borderId="0" xfId="0" applyFont="1" applyAlignment="1">
      <alignment vertical="center"/>
    </xf>
    <xf numFmtId="0" fontId="68" fillId="10" borderId="0" xfId="0" applyFont="1" applyFill="1" applyAlignment="1">
      <alignment horizontal="right"/>
    </xf>
    <xf numFmtId="0" fontId="28" fillId="10" borderId="0" xfId="0" applyFont="1" applyFill="1" applyAlignment="1">
      <alignment horizontal="left" vertical="center" wrapText="1"/>
    </xf>
    <xf numFmtId="0" fontId="28" fillId="10" borderId="42" xfId="0" applyFont="1" applyFill="1" applyBorder="1" applyAlignment="1">
      <alignment horizontal="left" vertical="center" wrapText="1"/>
    </xf>
    <xf numFmtId="0" fontId="25" fillId="17" borderId="36" xfId="0" applyFont="1" applyFill="1" applyBorder="1"/>
    <xf numFmtId="0" fontId="25" fillId="17" borderId="42" xfId="0" applyFont="1" applyFill="1" applyBorder="1"/>
    <xf numFmtId="0" fontId="25" fillId="17" borderId="43" xfId="0" applyFont="1" applyFill="1" applyBorder="1"/>
    <xf numFmtId="0" fontId="0" fillId="10" borderId="0" xfId="0" applyFill="1" applyAlignment="1">
      <alignment horizontal="right"/>
    </xf>
    <xf numFmtId="0" fontId="25" fillId="10" borderId="0" xfId="0" applyFont="1" applyFill="1" applyAlignment="1">
      <alignment horizontal="center" vertical="center"/>
    </xf>
    <xf numFmtId="0" fontId="35" fillId="10" borderId="0" xfId="0" applyFont="1" applyFill="1" applyAlignment="1">
      <alignment horizontal="right" wrapText="1"/>
    </xf>
    <xf numFmtId="0" fontId="40" fillId="10" borderId="0" xfId="0" applyFont="1" applyFill="1" applyAlignment="1">
      <alignment horizontal="center" vertical="center"/>
    </xf>
    <xf numFmtId="0" fontId="21" fillId="0" borderId="4" xfId="0" applyFont="1" applyBorder="1" applyAlignment="1">
      <alignment horizontal="center" vertical="center" wrapText="1"/>
    </xf>
    <xf numFmtId="0" fontId="10" fillId="0" borderId="9" xfId="0" applyFont="1" applyBorder="1" applyAlignment="1">
      <alignment horizontal="center" vertical="center"/>
    </xf>
    <xf numFmtId="0" fontId="10" fillId="0" borderId="13" xfId="0" applyFont="1" applyBorder="1"/>
    <xf numFmtId="0" fontId="0" fillId="0" borderId="73" xfId="0" applyBorder="1"/>
    <xf numFmtId="0" fontId="0" fillId="0" borderId="25" xfId="0" applyBorder="1"/>
    <xf numFmtId="0" fontId="10" fillId="0" borderId="40" xfId="0" applyFont="1" applyBorder="1" applyAlignment="1">
      <alignment horizontal="center" vertical="center"/>
    </xf>
    <xf numFmtId="0" fontId="10" fillId="0" borderId="2" xfId="0" applyFont="1" applyBorder="1"/>
    <xf numFmtId="0" fontId="0" fillId="0" borderId="53" xfId="0" applyBorder="1"/>
    <xf numFmtId="0" fontId="0" fillId="0" borderId="56" xfId="0" applyBorder="1"/>
    <xf numFmtId="0" fontId="10" fillId="0" borderId="55" xfId="0" applyFont="1" applyBorder="1" applyAlignment="1">
      <alignment horizontal="center" vertical="center"/>
    </xf>
    <xf numFmtId="0" fontId="10" fillId="0" borderId="5" xfId="0" applyFont="1" applyBorder="1"/>
    <xf numFmtId="0" fontId="0" fillId="0" borderId="57" xfId="0" applyBorder="1"/>
    <xf numFmtId="0" fontId="10" fillId="0" borderId="12" xfId="0" applyFont="1" applyBorder="1" applyAlignment="1">
      <alignment horizontal="center" vertical="center"/>
    </xf>
    <xf numFmtId="0" fontId="10" fillId="0" borderId="21" xfId="0" applyFont="1" applyBorder="1"/>
    <xf numFmtId="0" fontId="0" fillId="0" borderId="54" xfId="0" applyBorder="1"/>
    <xf numFmtId="0" fontId="10" fillId="0" borderId="36" xfId="0" applyFont="1" applyBorder="1" applyAlignment="1">
      <alignment horizontal="center" vertical="center"/>
    </xf>
    <xf numFmtId="0" fontId="10" fillId="0" borderId="36" xfId="0" applyFont="1" applyBorder="1"/>
    <xf numFmtId="0" fontId="0" fillId="0" borderId="67" xfId="0" applyBorder="1"/>
    <xf numFmtId="0" fontId="0" fillId="0" borderId="43" xfId="0" applyBorder="1"/>
    <xf numFmtId="0" fontId="10" fillId="0" borderId="43" xfId="0" applyFont="1" applyBorder="1" applyAlignment="1">
      <alignment horizontal="left" vertical="center" wrapText="1"/>
    </xf>
    <xf numFmtId="0" fontId="10" fillId="0" borderId="11" xfId="0" applyFont="1" applyBorder="1" applyAlignment="1">
      <alignment horizontal="center" vertical="center"/>
    </xf>
    <xf numFmtId="0" fontId="10" fillId="0" borderId="72" xfId="0" applyFont="1" applyBorder="1"/>
    <xf numFmtId="0" fontId="0" fillId="0" borderId="74" xfId="0" applyBorder="1"/>
    <xf numFmtId="0" fontId="10" fillId="0" borderId="46" xfId="0" quotePrefix="1" applyFont="1" applyBorder="1"/>
    <xf numFmtId="0" fontId="10" fillId="0" borderId="67" xfId="0" applyFont="1" applyBorder="1"/>
    <xf numFmtId="0" fontId="0" fillId="0" borderId="64" xfId="0" applyBorder="1"/>
    <xf numFmtId="0" fontId="10" fillId="0" borderId="43" xfId="0" applyFont="1" applyBorder="1"/>
    <xf numFmtId="0" fontId="10" fillId="0" borderId="59" xfId="0" applyFont="1" applyBorder="1" applyAlignment="1">
      <alignment horizontal="center" vertical="center"/>
    </xf>
    <xf numFmtId="0" fontId="10" fillId="0" borderId="20" xfId="0" applyFont="1" applyBorder="1"/>
    <xf numFmtId="0" fontId="0" fillId="0" borderId="51" xfId="0" applyBorder="1"/>
    <xf numFmtId="0" fontId="0" fillId="0" borderId="17" xfId="0" applyBorder="1"/>
    <xf numFmtId="0" fontId="13" fillId="12" borderId="43" xfId="0" applyFont="1" applyFill="1" applyBorder="1"/>
    <xf numFmtId="0" fontId="10" fillId="0" borderId="39" xfId="0" applyFont="1" applyBorder="1" applyAlignment="1">
      <alignment horizontal="center" vertical="center"/>
    </xf>
    <xf numFmtId="0" fontId="10" fillId="0" borderId="61" xfId="0" applyFont="1" applyBorder="1"/>
    <xf numFmtId="0" fontId="0" fillId="0" borderId="48" xfId="0" applyBorder="1"/>
    <xf numFmtId="0" fontId="0" fillId="0" borderId="68" xfId="0" applyBorder="1"/>
    <xf numFmtId="0" fontId="0" fillId="10" borderId="16" xfId="0" applyFill="1" applyBorder="1"/>
    <xf numFmtId="0" fontId="10" fillId="10" borderId="42" xfId="0" applyFont="1" applyFill="1" applyBorder="1" applyAlignment="1">
      <alignment horizontal="center" vertical="center"/>
    </xf>
    <xf numFmtId="0" fontId="10" fillId="10" borderId="42" xfId="0" applyFont="1" applyFill="1" applyBorder="1"/>
    <xf numFmtId="0" fontId="0" fillId="10" borderId="48" xfId="0" applyFill="1" applyBorder="1"/>
    <xf numFmtId="0" fontId="10" fillId="0" borderId="62" xfId="0" applyFont="1" applyBorder="1"/>
    <xf numFmtId="0" fontId="0" fillId="0" borderId="41" xfId="0" applyBorder="1"/>
    <xf numFmtId="0" fontId="10" fillId="0" borderId="46" xfId="0" applyFont="1" applyBorder="1"/>
    <xf numFmtId="0" fontId="10" fillId="0" borderId="48" xfId="0" applyFont="1" applyBorder="1"/>
    <xf numFmtId="0" fontId="54" fillId="20" borderId="63" xfId="0" applyFont="1" applyFill="1" applyBorder="1"/>
    <xf numFmtId="0" fontId="9" fillId="10" borderId="0" xfId="3" applyFont="1" applyFill="1"/>
    <xf numFmtId="0" fontId="24" fillId="10" borderId="0" xfId="3" applyFont="1" applyFill="1" applyAlignment="1">
      <alignment horizontal="center"/>
    </xf>
    <xf numFmtId="0" fontId="15" fillId="10" borderId="0" xfId="3" applyFont="1" applyFill="1" applyAlignment="1">
      <alignment horizontal="left" vertical="center"/>
    </xf>
    <xf numFmtId="0" fontId="10" fillId="10" borderId="0" xfId="3" applyFill="1" applyAlignment="1">
      <alignment horizontal="left" vertical="center"/>
    </xf>
    <xf numFmtId="0" fontId="43" fillId="10" borderId="0" xfId="3" applyFont="1" applyFill="1" applyAlignment="1">
      <alignment vertical="top"/>
    </xf>
    <xf numFmtId="0" fontId="9" fillId="10" borderId="0" xfId="3" applyFont="1" applyFill="1" applyAlignment="1">
      <alignment vertical="center"/>
    </xf>
    <xf numFmtId="0" fontId="26" fillId="10" borderId="0" xfId="3" applyFont="1" applyFill="1"/>
    <xf numFmtId="0" fontId="39" fillId="10" borderId="0" xfId="3" applyFont="1" applyFill="1" applyAlignment="1">
      <alignment vertical="center" wrapText="1"/>
    </xf>
    <xf numFmtId="0" fontId="10" fillId="10" borderId="0" xfId="3" applyFill="1" applyAlignment="1">
      <alignment vertical="center" wrapText="1"/>
    </xf>
    <xf numFmtId="0" fontId="28" fillId="9" borderId="36" xfId="3" applyFont="1" applyFill="1" applyBorder="1" applyAlignment="1">
      <alignment vertical="center"/>
    </xf>
    <xf numFmtId="0" fontId="10" fillId="9" borderId="42" xfId="3" applyFill="1" applyBorder="1" applyAlignment="1">
      <alignment vertical="center" wrapText="1"/>
    </xf>
    <xf numFmtId="0" fontId="10" fillId="4" borderId="34" xfId="3" applyFill="1" applyBorder="1"/>
    <xf numFmtId="0" fontId="26" fillId="10" borderId="0" xfId="3" applyFont="1" applyFill="1" applyAlignment="1">
      <alignment horizontal="left" wrapText="1"/>
    </xf>
    <xf numFmtId="0" fontId="25" fillId="10" borderId="0" xfId="3" applyFont="1" applyFill="1" applyAlignment="1">
      <alignment horizontal="left"/>
    </xf>
    <xf numFmtId="0" fontId="40" fillId="13" borderId="39" xfId="3" applyFont="1" applyFill="1" applyBorder="1" applyAlignment="1">
      <alignment horizontal="center" vertical="center"/>
    </xf>
    <xf numFmtId="0" fontId="40" fillId="13" borderId="12" xfId="3" applyFont="1" applyFill="1" applyBorder="1" applyAlignment="1">
      <alignment horizontal="center" vertical="center"/>
    </xf>
    <xf numFmtId="0" fontId="42" fillId="10" borderId="0" xfId="3" applyFont="1" applyFill="1"/>
    <xf numFmtId="0" fontId="17" fillId="0" borderId="1"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1" xfId="3" applyFont="1" applyBorder="1" applyAlignment="1">
      <alignment horizontal="center" vertical="center"/>
    </xf>
    <xf numFmtId="0" fontId="17" fillId="0" borderId="50" xfId="3" applyFont="1" applyBorder="1" applyAlignment="1">
      <alignment horizontal="center" vertical="center"/>
    </xf>
    <xf numFmtId="0" fontId="21" fillId="10" borderId="0" xfId="3" applyFont="1" applyFill="1"/>
    <xf numFmtId="0" fontId="10" fillId="0" borderId="60" xfId="3" applyBorder="1" applyAlignment="1">
      <alignment horizontal="center" wrapText="1"/>
    </xf>
    <xf numFmtId="0" fontId="37" fillId="13" borderId="10" xfId="3" applyFont="1" applyFill="1" applyBorder="1" applyAlignment="1">
      <alignment horizontal="center" vertical="center" wrapText="1"/>
    </xf>
    <xf numFmtId="0" fontId="10" fillId="0" borderId="7" xfId="3" applyBorder="1" applyAlignment="1">
      <alignment horizontal="right" vertical="center" wrapText="1"/>
    </xf>
    <xf numFmtId="0" fontId="10" fillId="0" borderId="23" xfId="3" applyBorder="1" applyAlignment="1">
      <alignment horizontal="center"/>
    </xf>
    <xf numFmtId="0" fontId="10" fillId="0" borderId="20" xfId="3" applyBorder="1" applyAlignment="1">
      <alignment horizontal="center"/>
    </xf>
    <xf numFmtId="0" fontId="40" fillId="13" borderId="70" xfId="3" applyFont="1" applyFill="1" applyBorder="1" applyAlignment="1">
      <alignment horizontal="center" vertical="center"/>
    </xf>
    <xf numFmtId="0" fontId="20" fillId="0" borderId="30" xfId="3" applyFont="1" applyBorder="1" applyAlignment="1">
      <alignment horizontal="center" vertical="center" wrapText="1"/>
    </xf>
    <xf numFmtId="0" fontId="10" fillId="10" borderId="0" xfId="3" applyFill="1" applyAlignment="1">
      <alignment vertical="center"/>
    </xf>
    <xf numFmtId="0" fontId="20" fillId="0" borderId="4" xfId="3" applyFont="1" applyBorder="1" applyAlignment="1">
      <alignment horizontal="center" vertical="center" wrapText="1"/>
    </xf>
    <xf numFmtId="0" fontId="21" fillId="10" borderId="0" xfId="3" applyFont="1" applyFill="1" applyAlignment="1">
      <alignment wrapText="1"/>
    </xf>
    <xf numFmtId="0" fontId="10" fillId="2" borderId="34" xfId="3" applyFill="1" applyBorder="1"/>
    <xf numFmtId="0" fontId="23" fillId="10" borderId="0" xfId="3" applyFont="1" applyFill="1"/>
    <xf numFmtId="0" fontId="38" fillId="10" borderId="0" xfId="3" applyFont="1" applyFill="1" applyAlignment="1">
      <alignment horizontal="left" vertical="top" wrapText="1"/>
    </xf>
    <xf numFmtId="0" fontId="33" fillId="10" borderId="0" xfId="0" applyFont="1" applyFill="1" applyAlignment="1">
      <alignment vertical="center"/>
    </xf>
    <xf numFmtId="0" fontId="78" fillId="10" borderId="0" xfId="0" applyFont="1" applyFill="1" applyAlignment="1">
      <alignment vertical="center"/>
    </xf>
    <xf numFmtId="0" fontId="12" fillId="10" borderId="0" xfId="0" applyFont="1" applyFill="1" applyAlignment="1">
      <alignment vertical="center"/>
    </xf>
    <xf numFmtId="0" fontId="15" fillId="10" borderId="0" xfId="0" applyFont="1" applyFill="1" applyAlignment="1">
      <alignment horizontal="left" vertical="center"/>
    </xf>
    <xf numFmtId="0" fontId="0" fillId="10" borderId="0" xfId="0" applyFill="1" applyAlignment="1">
      <alignment horizontal="left" vertical="center"/>
    </xf>
    <xf numFmtId="0" fontId="0" fillId="10" borderId="44" xfId="0" applyFill="1" applyBorder="1"/>
    <xf numFmtId="0" fontId="15" fillId="10" borderId="0" xfId="0" applyFont="1" applyFill="1"/>
    <xf numFmtId="0" fontId="23" fillId="10" borderId="0" xfId="0" applyFont="1" applyFill="1" applyAlignment="1" applyProtection="1">
      <alignment wrapText="1"/>
      <protection locked="0"/>
    </xf>
    <xf numFmtId="0" fontId="10" fillId="10" borderId="0" xfId="0" applyFont="1" applyFill="1" applyAlignment="1" applyProtection="1">
      <alignment horizontal="right" vertical="center"/>
      <protection locked="0"/>
    </xf>
    <xf numFmtId="0" fontId="10" fillId="10" borderId="0" xfId="2" applyFont="1" applyFill="1" applyAlignment="1">
      <alignment vertical="center"/>
      <protection locked="0"/>
    </xf>
    <xf numFmtId="0" fontId="10" fillId="10" borderId="0" xfId="0" applyFont="1" applyFill="1" applyAlignment="1" applyProtection="1">
      <alignment vertical="center" wrapText="1"/>
      <protection locked="0"/>
    </xf>
    <xf numFmtId="0" fontId="10" fillId="10" borderId="0" xfId="0" applyFont="1" applyFill="1" applyProtection="1">
      <protection locked="0"/>
    </xf>
    <xf numFmtId="0" fontId="10" fillId="10" borderId="0" xfId="0" applyFont="1" applyFill="1" applyAlignment="1" applyProtection="1">
      <alignment horizontal="right" vertical="top"/>
      <protection locked="0"/>
    </xf>
    <xf numFmtId="0" fontId="15" fillId="10" borderId="0" xfId="0" applyFont="1" applyFill="1" applyAlignment="1">
      <alignment horizontal="center"/>
    </xf>
    <xf numFmtId="0" fontId="16" fillId="0" borderId="3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34" xfId="0" applyFont="1" applyBorder="1" applyAlignment="1">
      <alignment horizontal="center" wrapText="1"/>
    </xf>
    <xf numFmtId="0" fontId="17" fillId="0" borderId="66" xfId="0" applyFont="1" applyBorder="1" applyAlignment="1">
      <alignment horizontal="center" wrapText="1"/>
    </xf>
    <xf numFmtId="0" fontId="17" fillId="10" borderId="34" xfId="0" applyFont="1" applyFill="1" applyBorder="1" applyAlignment="1">
      <alignment horizontal="center" wrapText="1"/>
    </xf>
    <xf numFmtId="0" fontId="17" fillId="0" borderId="67" xfId="0" applyFont="1" applyBorder="1" applyAlignment="1">
      <alignment horizontal="center" wrapText="1"/>
    </xf>
    <xf numFmtId="0" fontId="17" fillId="0" borderId="43" xfId="0" applyFont="1" applyBorder="1" applyAlignment="1">
      <alignment horizontal="center" wrapText="1"/>
    </xf>
    <xf numFmtId="0" fontId="0" fillId="0" borderId="29" xfId="0" applyBorder="1" applyAlignment="1">
      <alignment horizontal="right" vertical="center" wrapText="1"/>
    </xf>
    <xf numFmtId="0" fontId="0" fillId="0" borderId="24" xfId="0" applyBorder="1" applyAlignment="1">
      <alignment horizontal="right" vertical="center" wrapText="1"/>
    </xf>
    <xf numFmtId="3" fontId="0" fillId="2" borderId="56" xfId="0" applyNumberFormat="1" applyFill="1" applyBorder="1" applyAlignment="1">
      <alignment vertical="top" wrapText="1"/>
    </xf>
    <xf numFmtId="3" fontId="0" fillId="2" borderId="18" xfId="0" applyNumberFormat="1" applyFill="1" applyBorder="1" applyAlignment="1">
      <alignment vertical="top" wrapText="1"/>
    </xf>
    <xf numFmtId="3" fontId="0" fillId="2" borderId="58" xfId="0" applyNumberFormat="1" applyFill="1" applyBorder="1" applyAlignment="1">
      <alignment vertical="top" wrapText="1"/>
    </xf>
    <xf numFmtId="0" fontId="22" fillId="0" borderId="0" xfId="0" applyFont="1" applyAlignment="1">
      <alignment vertical="center" wrapText="1"/>
    </xf>
    <xf numFmtId="3" fontId="0" fillId="2" borderId="11" xfId="0" applyNumberFormat="1" applyFill="1" applyBorder="1" applyAlignment="1">
      <alignment vertical="center" wrapText="1"/>
    </xf>
    <xf numFmtId="3" fontId="10" fillId="2" borderId="11" xfId="0" applyNumberFormat="1" applyFont="1" applyFill="1" applyBorder="1" applyAlignment="1">
      <alignment vertical="center" wrapText="1"/>
    </xf>
    <xf numFmtId="3" fontId="0" fillId="2" borderId="16" xfId="0" applyNumberFormat="1" applyFill="1" applyBorder="1" applyAlignment="1">
      <alignment vertical="center" wrapText="1"/>
    </xf>
    <xf numFmtId="3" fontId="0" fillId="2" borderId="28" xfId="0" applyNumberFormat="1" applyFill="1" applyBorder="1" applyAlignment="1">
      <alignment vertical="center" wrapText="1"/>
    </xf>
    <xf numFmtId="0" fontId="22" fillId="10" borderId="0" xfId="0" applyFont="1" applyFill="1" applyAlignment="1">
      <alignment vertical="center" wrapText="1"/>
    </xf>
    <xf numFmtId="3" fontId="0" fillId="16" borderId="51" xfId="0" applyNumberFormat="1" applyFill="1" applyBorder="1" applyAlignment="1">
      <alignment vertical="center" wrapText="1"/>
    </xf>
    <xf numFmtId="0" fontId="31" fillId="5" borderId="34" xfId="0" applyFont="1" applyFill="1" applyBorder="1" applyAlignment="1">
      <alignment vertical="top"/>
    </xf>
    <xf numFmtId="0" fontId="10" fillId="10" borderId="0" xfId="0" quotePrefix="1" applyFont="1" applyFill="1"/>
    <xf numFmtId="0" fontId="0" fillId="16" borderId="34" xfId="0" applyFill="1" applyBorder="1"/>
    <xf numFmtId="0" fontId="0" fillId="10" borderId="0" xfId="0" applyFill="1" applyProtection="1">
      <protection locked="0"/>
    </xf>
    <xf numFmtId="0" fontId="33" fillId="10" borderId="0" xfId="0" applyFont="1" applyFill="1" applyAlignment="1">
      <alignment horizontal="left" vertical="center"/>
    </xf>
    <xf numFmtId="0" fontId="16" fillId="0" borderId="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0" xfId="0" applyFont="1" applyBorder="1" applyAlignment="1">
      <alignment horizontal="center" vertical="center"/>
    </xf>
    <xf numFmtId="0" fontId="10" fillId="0" borderId="31" xfId="0" applyFont="1" applyBorder="1" applyAlignment="1">
      <alignment wrapText="1"/>
    </xf>
    <xf numFmtId="0" fontId="17" fillId="0" borderId="60" xfId="0" applyFont="1" applyBorder="1" applyAlignment="1">
      <alignment horizontal="center" wrapText="1"/>
    </xf>
    <xf numFmtId="0" fontId="64" fillId="10" borderId="10" xfId="0" applyFont="1" applyFill="1" applyBorder="1" applyAlignment="1">
      <alignment horizontal="center" wrapText="1"/>
    </xf>
    <xf numFmtId="0" fontId="18" fillId="0" borderId="10" xfId="0" applyFont="1" applyBorder="1" applyAlignment="1">
      <alignment horizontal="center" wrapText="1"/>
    </xf>
    <xf numFmtId="0" fontId="17" fillId="0" borderId="65" xfId="0" applyFont="1" applyBorder="1" applyAlignment="1">
      <alignment horizontal="center" wrapText="1"/>
    </xf>
    <xf numFmtId="0" fontId="0" fillId="0" borderId="36" xfId="0" applyBorder="1" applyAlignment="1">
      <alignment horizontal="right" vertical="center" wrapText="1"/>
    </xf>
    <xf numFmtId="0" fontId="0" fillId="0" borderId="66" xfId="0" applyBorder="1" applyAlignment="1">
      <alignment horizontal="right" vertical="center" wrapText="1"/>
    </xf>
    <xf numFmtId="3" fontId="0" fillId="2" borderId="56" xfId="0" applyNumberFormat="1" applyFill="1" applyBorder="1" applyAlignment="1">
      <alignment vertical="center" wrapText="1"/>
    </xf>
    <xf numFmtId="3" fontId="0" fillId="2" borderId="18" xfId="0" applyNumberFormat="1" applyFill="1" applyBorder="1" applyAlignment="1">
      <alignment vertical="center" wrapText="1"/>
    </xf>
    <xf numFmtId="3" fontId="0" fillId="2" borderId="58" xfId="0" applyNumberFormat="1" applyFill="1" applyBorder="1" applyAlignment="1">
      <alignment vertical="center" wrapText="1"/>
    </xf>
    <xf numFmtId="3" fontId="0" fillId="2" borderId="29" xfId="0" applyNumberFormat="1" applyFill="1" applyBorder="1" applyAlignment="1">
      <alignment vertical="center" wrapText="1"/>
    </xf>
    <xf numFmtId="3" fontId="0" fillId="2" borderId="34" xfId="0" applyNumberFormat="1" applyFill="1" applyBorder="1" applyAlignment="1">
      <alignment vertical="center" wrapText="1"/>
    </xf>
    <xf numFmtId="3" fontId="0" fillId="4" borderId="51" xfId="0" applyNumberFormat="1" applyFill="1" applyBorder="1" applyAlignment="1">
      <alignment vertical="center" wrapText="1"/>
    </xf>
    <xf numFmtId="3" fontId="0" fillId="10" borderId="0" xfId="0" applyNumberFormat="1" applyFill="1" applyAlignment="1">
      <alignment vertical="center"/>
    </xf>
    <xf numFmtId="0" fontId="10" fillId="16" borderId="19" xfId="0" applyFont="1" applyFill="1" applyBorder="1" applyAlignment="1">
      <alignment horizontal="left" vertical="top"/>
    </xf>
    <xf numFmtId="0" fontId="0" fillId="10" borderId="0" xfId="0" applyFill="1" applyAlignment="1">
      <alignment horizontal="right" vertical="top" wrapText="1"/>
    </xf>
    <xf numFmtId="0" fontId="10" fillId="0" borderId="0" xfId="0" applyFont="1" applyAlignment="1">
      <alignment horizontal="right" vertical="top"/>
    </xf>
    <xf numFmtId="0" fontId="21" fillId="0" borderId="0" xfId="0" applyFont="1" applyAlignment="1">
      <alignment wrapText="1"/>
    </xf>
    <xf numFmtId="0" fontId="54" fillId="10" borderId="0" xfId="0" applyFont="1" applyFill="1" applyAlignment="1">
      <alignment horizontal="left" vertical="center"/>
    </xf>
    <xf numFmtId="0" fontId="10" fillId="10" borderId="0" xfId="0" applyFont="1" applyFill="1" applyAlignment="1">
      <alignment horizontal="left" vertical="center" wrapText="1"/>
    </xf>
    <xf numFmtId="0" fontId="0" fillId="0" borderId="0" xfId="0" applyProtection="1">
      <protection locked="0"/>
    </xf>
    <xf numFmtId="0" fontId="16" fillId="0" borderId="32" xfId="0" applyFont="1" applyBorder="1" applyAlignment="1">
      <alignment horizontal="left" vertical="center" wrapText="1"/>
    </xf>
    <xf numFmtId="0" fontId="18" fillId="0" borderId="0" xfId="0" applyFont="1" applyAlignment="1">
      <alignment horizontal="center" wrapText="1"/>
    </xf>
    <xf numFmtId="0" fontId="17" fillId="0" borderId="37" xfId="0" applyFont="1" applyBorder="1" applyAlignment="1">
      <alignment horizontal="center" wrapText="1"/>
    </xf>
    <xf numFmtId="0" fontId="17" fillId="0" borderId="59" xfId="0" applyFont="1" applyBorder="1" applyAlignment="1">
      <alignment horizontal="center" wrapText="1"/>
    </xf>
    <xf numFmtId="3" fontId="0" fillId="2" borderId="50" xfId="0" applyNumberFormat="1" applyFill="1" applyBorder="1" applyAlignment="1">
      <alignment vertical="center" wrapText="1"/>
    </xf>
    <xf numFmtId="3" fontId="0" fillId="2" borderId="38" xfId="0" applyNumberFormat="1" applyFill="1" applyBorder="1" applyAlignment="1">
      <alignment vertical="center" wrapText="1"/>
    </xf>
    <xf numFmtId="0" fontId="20" fillId="0" borderId="35" xfId="0" applyFont="1" applyBorder="1" applyAlignment="1">
      <alignment horizontal="center" vertical="center" wrapText="1"/>
    </xf>
    <xf numFmtId="3" fontId="0" fillId="2" borderId="27" xfId="0" applyNumberFormat="1" applyFill="1" applyBorder="1" applyAlignment="1">
      <alignment vertical="center" wrapText="1"/>
    </xf>
    <xf numFmtId="3" fontId="0" fillId="2" borderId="68" xfId="0" applyNumberFormat="1" applyFill="1" applyBorder="1" applyAlignment="1">
      <alignment vertical="center" wrapText="1"/>
    </xf>
    <xf numFmtId="0" fontId="10" fillId="10" borderId="0" xfId="0" applyFont="1" applyFill="1" applyAlignment="1">
      <alignment horizontal="right" vertical="top"/>
    </xf>
    <xf numFmtId="0" fontId="10" fillId="10" borderId="0" xfId="0" applyFont="1" applyFill="1" applyAlignment="1">
      <alignment vertical="center"/>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77" xfId="0" applyFont="1" applyBorder="1" applyAlignment="1">
      <alignment horizontal="center" vertical="center"/>
    </xf>
    <xf numFmtId="0" fontId="0" fillId="10" borderId="0" xfId="0" applyFill="1" applyAlignment="1">
      <alignment horizontal="center" vertical="center"/>
    </xf>
    <xf numFmtId="0" fontId="17" fillId="0" borderId="14" xfId="0" applyFont="1" applyBorder="1" applyAlignment="1">
      <alignment horizontal="center" wrapText="1"/>
    </xf>
    <xf numFmtId="0" fontId="17" fillId="0" borderId="46" xfId="0" applyFont="1" applyBorder="1" applyAlignment="1">
      <alignment horizontal="center" wrapText="1"/>
    </xf>
    <xf numFmtId="3" fontId="0" fillId="2" borderId="24" xfId="0" applyNumberFormat="1" applyFill="1" applyBorder="1" applyAlignment="1">
      <alignment vertical="center" wrapText="1"/>
    </xf>
    <xf numFmtId="3" fontId="0" fillId="2" borderId="52" xfId="0" applyNumberFormat="1" applyFill="1" applyBorder="1" applyAlignment="1">
      <alignment vertical="center" wrapText="1"/>
    </xf>
    <xf numFmtId="3" fontId="0" fillId="2" borderId="67" xfId="0" applyNumberFormat="1" applyFill="1" applyBorder="1" applyAlignment="1">
      <alignment vertical="center"/>
    </xf>
    <xf numFmtId="3" fontId="0" fillId="2" borderId="77" xfId="0" applyNumberFormat="1" applyFill="1" applyBorder="1" applyAlignment="1">
      <alignment vertical="center" wrapText="1"/>
    </xf>
    <xf numFmtId="3" fontId="10" fillId="2" borderId="34" xfId="0" applyNumberFormat="1" applyFont="1" applyFill="1" applyBorder="1" applyAlignment="1">
      <alignment vertical="center" wrapText="1"/>
    </xf>
    <xf numFmtId="0" fontId="0" fillId="10" borderId="0" xfId="0" applyFill="1" applyAlignment="1">
      <alignment vertical="top" wrapText="1"/>
    </xf>
    <xf numFmtId="0" fontId="22" fillId="10" borderId="0" xfId="0" applyFont="1" applyFill="1" applyAlignment="1">
      <alignment vertical="top" wrapText="1"/>
    </xf>
    <xf numFmtId="3" fontId="0" fillId="4" borderId="51" xfId="0" applyNumberFormat="1" applyFill="1" applyBorder="1" applyAlignment="1">
      <alignment vertical="top" wrapText="1"/>
    </xf>
    <xf numFmtId="0" fontId="23" fillId="5" borderId="34" xfId="0" applyFont="1" applyFill="1" applyBorder="1" applyAlignment="1">
      <alignment vertical="top"/>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3" fillId="10" borderId="0" xfId="0" applyFont="1" applyFill="1" applyAlignment="1">
      <alignment vertical="top" wrapText="1"/>
    </xf>
    <xf numFmtId="0" fontId="55" fillId="4" borderId="34" xfId="0" applyFont="1" applyFill="1" applyBorder="1"/>
    <xf numFmtId="3" fontId="0" fillId="5" borderId="11" xfId="0" applyNumberFormat="1" applyFill="1" applyBorder="1" applyAlignment="1">
      <alignment vertical="top" wrapText="1"/>
    </xf>
    <xf numFmtId="3" fontId="0" fillId="2" borderId="29" xfId="0" applyNumberFormat="1" applyFill="1" applyBorder="1" applyAlignment="1">
      <alignment vertical="top" wrapText="1"/>
    </xf>
    <xf numFmtId="3" fontId="0" fillId="2" borderId="68" xfId="0" applyNumberFormat="1" applyFill="1" applyBorder="1" applyAlignment="1">
      <alignment vertical="top" wrapText="1"/>
    </xf>
    <xf numFmtId="3" fontId="0" fillId="2" borderId="24" xfId="0" applyNumberFormat="1" applyFill="1" applyBorder="1" applyAlignment="1">
      <alignment vertical="top" wrapText="1"/>
    </xf>
    <xf numFmtId="3" fontId="0" fillId="2" borderId="28" xfId="0" applyNumberFormat="1" applyFill="1" applyBorder="1" applyAlignment="1">
      <alignment vertical="top" wrapText="1"/>
    </xf>
    <xf numFmtId="3" fontId="0" fillId="2" borderId="11" xfId="0" applyNumberFormat="1" applyFill="1" applyBorder="1" applyAlignment="1">
      <alignment vertical="top" wrapText="1"/>
    </xf>
    <xf numFmtId="3" fontId="0" fillId="2" borderId="52" xfId="0" applyNumberFormat="1" applyFill="1" applyBorder="1" applyAlignment="1">
      <alignment vertical="top" wrapText="1"/>
    </xf>
    <xf numFmtId="3" fontId="0" fillId="4" borderId="53" xfId="0" applyNumberFormat="1" applyFill="1" applyBorder="1" applyAlignment="1">
      <alignment vertical="top" wrapText="1"/>
    </xf>
    <xf numFmtId="0" fontId="23" fillId="0" borderId="0" xfId="0" applyFont="1" applyAlignment="1">
      <alignment vertical="top" wrapText="1"/>
    </xf>
    <xf numFmtId="0" fontId="32" fillId="10" borderId="0" xfId="0" applyFont="1" applyFill="1" applyAlignment="1">
      <alignment horizontal="center" vertical="center" wrapText="1"/>
    </xf>
    <xf numFmtId="0" fontId="48" fillId="10" borderId="0" xfId="0" applyFont="1" applyFill="1" applyAlignment="1">
      <alignment horizontal="center" vertical="center" wrapText="1"/>
    </xf>
    <xf numFmtId="0" fontId="57" fillId="10" borderId="0" xfId="0" applyFont="1" applyFill="1" applyAlignment="1">
      <alignment horizontal="center"/>
    </xf>
    <xf numFmtId="0" fontId="16" fillId="10" borderId="0" xfId="0" applyFont="1" applyFill="1" applyAlignment="1">
      <alignment horizontal="center"/>
    </xf>
    <xf numFmtId="0" fontId="49" fillId="10" borderId="47" xfId="0" applyFont="1" applyFill="1" applyBorder="1" applyAlignment="1">
      <alignment vertical="top" wrapText="1"/>
    </xf>
    <xf numFmtId="0" fontId="41" fillId="10" borderId="0" xfId="0" applyFont="1" applyFill="1" applyAlignment="1">
      <alignment horizontal="center" wrapText="1"/>
    </xf>
    <xf numFmtId="0" fontId="15" fillId="10" borderId="0" xfId="0" applyFont="1" applyFill="1" applyAlignment="1">
      <alignment horizontal="right" vertical="center"/>
    </xf>
    <xf numFmtId="0" fontId="44" fillId="10" borderId="0" xfId="0" applyFont="1" applyFill="1"/>
    <xf numFmtId="0" fontId="23" fillId="10" borderId="0" xfId="0" applyFont="1" applyFill="1" applyAlignment="1">
      <alignment vertical="center"/>
    </xf>
    <xf numFmtId="0" fontId="23" fillId="10" borderId="0" xfId="0" applyFont="1" applyFill="1" applyAlignment="1">
      <alignment horizontal="left" vertical="center" wrapText="1"/>
    </xf>
    <xf numFmtId="0" fontId="47" fillId="0" borderId="1"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0" fontId="0" fillId="10" borderId="0" xfId="0" applyFill="1" applyAlignment="1" applyProtection="1">
      <alignment vertical="center"/>
      <protection locked="0"/>
    </xf>
    <xf numFmtId="0" fontId="0" fillId="0" borderId="0" xfId="0" applyAlignment="1" applyProtection="1">
      <alignment vertical="center"/>
      <protection locked="0"/>
    </xf>
    <xf numFmtId="0" fontId="24" fillId="10" borderId="0" xfId="3" applyFont="1" applyFill="1" applyAlignment="1">
      <alignment horizontal="center" wrapText="1"/>
    </xf>
    <xf numFmtId="0" fontId="28" fillId="10" borderId="0" xfId="3" applyFont="1" applyFill="1"/>
    <xf numFmtId="37" fontId="25" fillId="18" borderId="63" xfId="1" applyNumberFormat="1" applyFont="1" applyFill="1" applyBorder="1" applyAlignment="1">
      <alignment horizontal="right"/>
    </xf>
    <xf numFmtId="0" fontId="42" fillId="10" borderId="0" xfId="3" applyFont="1" applyFill="1" applyAlignment="1">
      <alignment horizontal="center"/>
    </xf>
    <xf numFmtId="3" fontId="42" fillId="10" borderId="0" xfId="3" applyNumberFormat="1" applyFont="1" applyFill="1" applyAlignment="1">
      <alignment horizontal="center"/>
    </xf>
    <xf numFmtId="0" fontId="25" fillId="0" borderId="24" xfId="3" applyFont="1" applyBorder="1" applyAlignment="1">
      <alignment horizontal="center"/>
    </xf>
    <xf numFmtId="165" fontId="42" fillId="10" borderId="0" xfId="3" applyNumberFormat="1" applyFont="1" applyFill="1" applyAlignment="1">
      <alignment horizontal="center" vertical="center"/>
    </xf>
    <xf numFmtId="0" fontId="68" fillId="10" borderId="0" xfId="3" applyFont="1" applyFill="1" applyProtection="1">
      <protection locked="0"/>
    </xf>
    <xf numFmtId="0" fontId="37" fillId="10" borderId="0" xfId="3" applyFont="1" applyFill="1" applyAlignment="1" applyProtection="1">
      <alignment horizontal="center" vertical="center" wrapText="1"/>
      <protection locked="0"/>
    </xf>
    <xf numFmtId="0" fontId="24" fillId="10" borderId="0" xfId="3" applyFont="1" applyFill="1" applyProtection="1">
      <protection locked="0"/>
    </xf>
    <xf numFmtId="0" fontId="24" fillId="0" borderId="0" xfId="3" applyFont="1" applyProtection="1">
      <protection locked="0"/>
    </xf>
    <xf numFmtId="0" fontId="52" fillId="10" borderId="0" xfId="0" applyFont="1" applyFill="1" applyAlignment="1">
      <alignment horizontal="left" vertical="center" wrapText="1"/>
    </xf>
    <xf numFmtId="49" fontId="0" fillId="0" borderId="0" xfId="0" applyNumberFormat="1" applyAlignment="1" applyProtection="1">
      <alignment vertical="center"/>
      <protection locked="0"/>
    </xf>
    <xf numFmtId="49" fontId="45" fillId="10" borderId="0" xfId="0" applyNumberFormat="1" applyFont="1" applyFill="1" applyAlignment="1" applyProtection="1">
      <alignment horizontal="center" vertical="center"/>
      <protection locked="0"/>
    </xf>
    <xf numFmtId="49" fontId="81" fillId="10" borderId="0" xfId="0" applyNumberFormat="1" applyFont="1" applyFill="1" applyAlignment="1" applyProtection="1">
      <alignment horizontal="left" vertical="center"/>
      <protection locked="0"/>
    </xf>
    <xf numFmtId="49" fontId="67" fillId="10" borderId="0" xfId="0" applyNumberFormat="1" applyFont="1" applyFill="1" applyAlignment="1" applyProtection="1">
      <alignment vertical="center"/>
      <protection locked="0"/>
    </xf>
    <xf numFmtId="49" fontId="67" fillId="0" borderId="0" xfId="0" applyNumberFormat="1" applyFont="1" applyAlignment="1" applyProtection="1">
      <alignment vertical="center"/>
      <protection locked="0"/>
    </xf>
    <xf numFmtId="49" fontId="80" fillId="10" borderId="0" xfId="0" applyNumberFormat="1" applyFont="1" applyFill="1" applyAlignment="1" applyProtection="1">
      <alignment horizontal="center" vertical="center"/>
      <protection locked="0"/>
    </xf>
    <xf numFmtId="49" fontId="15" fillId="10" borderId="0" xfId="0" applyNumberFormat="1" applyFont="1" applyFill="1" applyAlignment="1" applyProtection="1">
      <alignment horizontal="left" vertical="center"/>
      <protection locked="0"/>
    </xf>
    <xf numFmtId="49" fontId="0" fillId="10" borderId="18" xfId="0" applyNumberFormat="1" applyFill="1" applyBorder="1" applyAlignment="1" applyProtection="1">
      <alignment vertical="center"/>
      <protection locked="0"/>
    </xf>
    <xf numFmtId="49" fontId="0" fillId="10" borderId="63" xfId="0" applyNumberFormat="1" applyFill="1" applyBorder="1" applyAlignment="1" applyProtection="1">
      <alignment vertical="center"/>
      <protection locked="0"/>
    </xf>
    <xf numFmtId="49" fontId="0" fillId="10" borderId="5" xfId="0" applyNumberFormat="1" applyFill="1" applyBorder="1" applyAlignment="1" applyProtection="1">
      <alignment vertical="center"/>
      <protection locked="0"/>
    </xf>
    <xf numFmtId="49" fontId="34" fillId="10" borderId="36" xfId="0" applyNumberFormat="1" applyFont="1" applyFill="1" applyBorder="1" applyAlignment="1" applyProtection="1">
      <alignment vertical="center"/>
      <protection locked="0"/>
    </xf>
    <xf numFmtId="49" fontId="34" fillId="10" borderId="42" xfId="0" applyNumberFormat="1" applyFont="1" applyFill="1" applyBorder="1" applyAlignment="1" applyProtection="1">
      <alignment vertical="center"/>
      <protection locked="0"/>
    </xf>
    <xf numFmtId="49" fontId="34" fillId="10" borderId="43" xfId="0" applyNumberFormat="1" applyFont="1" applyFill="1" applyBorder="1" applyAlignment="1" applyProtection="1">
      <alignment vertical="center"/>
      <protection locked="0"/>
    </xf>
    <xf numFmtId="49" fontId="0" fillId="10" borderId="56" xfId="0" applyNumberFormat="1" applyFill="1" applyBorder="1" applyAlignment="1" applyProtection="1">
      <alignment vertical="center"/>
      <protection locked="0"/>
    </xf>
    <xf numFmtId="49" fontId="0" fillId="10" borderId="33" xfId="0" applyNumberFormat="1" applyFill="1" applyBorder="1" applyAlignment="1" applyProtection="1">
      <alignment vertical="center"/>
      <protection locked="0"/>
    </xf>
    <xf numFmtId="49" fontId="0" fillId="10" borderId="2" xfId="0" applyNumberFormat="1" applyFill="1" applyBorder="1" applyAlignment="1" applyProtection="1">
      <alignment vertical="center"/>
      <protection locked="0"/>
    </xf>
    <xf numFmtId="49" fontId="54" fillId="10" borderId="0" xfId="0" applyNumberFormat="1" applyFont="1" applyFill="1" applyAlignment="1" applyProtection="1">
      <alignment horizontal="right" vertical="center"/>
      <protection locked="0"/>
    </xf>
    <xf numFmtId="49" fontId="58" fillId="10" borderId="18" xfId="2" applyNumberFormat="1" applyFill="1" applyBorder="1" applyAlignment="1">
      <alignment vertical="center"/>
      <protection locked="0"/>
    </xf>
    <xf numFmtId="49" fontId="0" fillId="10" borderId="57" xfId="0" applyNumberFormat="1" applyFill="1" applyBorder="1" applyAlignment="1" applyProtection="1">
      <alignment vertical="center"/>
      <protection locked="0"/>
    </xf>
    <xf numFmtId="49" fontId="34" fillId="10" borderId="36" xfId="0" applyNumberFormat="1" applyFont="1" applyFill="1" applyBorder="1" applyAlignment="1" applyProtection="1">
      <alignment horizontal="left" vertical="center"/>
      <protection locked="0"/>
    </xf>
    <xf numFmtId="49" fontId="34" fillId="10" borderId="42" xfId="0" applyNumberFormat="1" applyFont="1" applyFill="1" applyBorder="1" applyAlignment="1" applyProtection="1">
      <alignment horizontal="left" vertical="center"/>
      <protection locked="0"/>
    </xf>
    <xf numFmtId="49" fontId="34" fillId="10" borderId="43" xfId="0" applyNumberFormat="1" applyFont="1" applyFill="1" applyBorder="1" applyAlignment="1" applyProtection="1">
      <alignment horizontal="left" vertical="center"/>
      <protection locked="0"/>
    </xf>
    <xf numFmtId="49" fontId="10" fillId="10" borderId="56" xfId="0" applyNumberFormat="1" applyFont="1" applyFill="1" applyBorder="1" applyAlignment="1" applyProtection="1">
      <alignment horizontal="left" vertical="center"/>
      <protection locked="0"/>
    </xf>
    <xf numFmtId="49" fontId="0" fillId="10" borderId="33" xfId="0" applyNumberFormat="1" applyFill="1" applyBorder="1" applyAlignment="1" applyProtection="1">
      <alignment horizontal="left" vertical="center"/>
      <protection locked="0"/>
    </xf>
    <xf numFmtId="49" fontId="0" fillId="10" borderId="2" xfId="0" applyNumberFormat="1" applyFill="1" applyBorder="1" applyAlignment="1" applyProtection="1">
      <alignment horizontal="left" vertical="center"/>
      <protection locked="0"/>
    </xf>
    <xf numFmtId="49" fontId="0" fillId="0" borderId="0" xfId="0" applyNumberFormat="1" applyProtection="1">
      <protection locked="0"/>
    </xf>
    <xf numFmtId="3" fontId="0" fillId="7" borderId="45"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8" xfId="0" applyNumberFormat="1" applyFill="1" applyBorder="1" applyAlignment="1">
      <alignment horizontal="center" vertical="center"/>
    </xf>
    <xf numFmtId="3" fontId="0" fillId="7" borderId="75"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68"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3" fontId="51" fillId="10" borderId="0" xfId="0" applyNumberFormat="1" applyFont="1" applyFill="1" applyAlignment="1" applyProtection="1">
      <alignment horizontal="right"/>
      <protection locked="0"/>
    </xf>
    <xf numFmtId="3" fontId="49" fillId="10" borderId="0" xfId="0" applyNumberFormat="1" applyFont="1" applyFill="1" applyAlignment="1">
      <alignment vertical="center" shrinkToFit="1"/>
    </xf>
    <xf numFmtId="0" fontId="51" fillId="0" borderId="32" xfId="0" applyFont="1" applyBorder="1" applyAlignment="1" applyProtection="1">
      <alignment horizontal="center" vertical="top" wrapText="1"/>
      <protection locked="0"/>
    </xf>
    <xf numFmtId="0" fontId="51" fillId="0" borderId="4" xfId="0" applyFont="1" applyBorder="1" applyAlignment="1" applyProtection="1">
      <alignment horizontal="center" vertical="top" wrapText="1"/>
      <protection locked="0"/>
    </xf>
    <xf numFmtId="0" fontId="51" fillId="0" borderId="35" xfId="0" applyFont="1" applyBorder="1" applyAlignment="1" applyProtection="1">
      <alignment horizontal="center" vertical="top" wrapText="1"/>
      <protection locked="0"/>
    </xf>
    <xf numFmtId="0" fontId="93" fillId="0" borderId="1" xfId="0" applyFont="1" applyBorder="1" applyAlignment="1" applyProtection="1">
      <alignment wrapText="1"/>
      <protection locked="0"/>
    </xf>
    <xf numFmtId="0" fontId="93" fillId="0" borderId="50" xfId="0" applyFont="1" applyBorder="1" applyAlignment="1" applyProtection="1">
      <alignment wrapText="1"/>
      <protection locked="0"/>
    </xf>
    <xf numFmtId="0" fontId="93" fillId="0" borderId="8" xfId="0" applyFont="1" applyBorder="1" applyAlignment="1" applyProtection="1">
      <alignment wrapText="1"/>
      <protection locked="0"/>
    </xf>
    <xf numFmtId="0" fontId="93" fillId="0" borderId="38" xfId="0" applyFont="1" applyBorder="1" applyAlignment="1" applyProtection="1">
      <alignment wrapText="1"/>
      <protection locked="0"/>
    </xf>
    <xf numFmtId="0" fontId="93" fillId="0" borderId="26" xfId="0" applyFont="1" applyBorder="1" applyAlignment="1" applyProtection="1">
      <alignment wrapText="1"/>
      <protection locked="0"/>
    </xf>
    <xf numFmtId="0" fontId="93" fillId="0" borderId="27" xfId="0" applyFont="1" applyBorder="1" applyAlignment="1" applyProtection="1">
      <alignment wrapText="1"/>
      <protection locked="0"/>
    </xf>
    <xf numFmtId="0" fontId="41" fillId="10" borderId="9" xfId="0" applyFont="1" applyFill="1" applyBorder="1" applyAlignment="1">
      <alignment horizontal="center" vertical="center" wrapText="1"/>
    </xf>
    <xf numFmtId="0" fontId="41" fillId="10" borderId="0" xfId="0" applyFont="1" applyFill="1" applyAlignment="1">
      <alignment horizontal="center" vertical="center" wrapText="1"/>
    </xf>
    <xf numFmtId="0" fontId="93" fillId="10" borderId="0" xfId="0" applyFont="1" applyFill="1" applyAlignment="1" applyProtection="1">
      <alignment wrapText="1"/>
      <protection locked="0"/>
    </xf>
    <xf numFmtId="0" fontId="93" fillId="0" borderId="57" xfId="0" applyFont="1" applyBorder="1" applyAlignment="1" applyProtection="1">
      <alignment horizontal="left" wrapText="1"/>
      <protection locked="0"/>
    </xf>
    <xf numFmtId="0" fontId="93" fillId="0" borderId="41" xfId="0" applyFont="1" applyBorder="1" applyAlignment="1" applyProtection="1">
      <alignment horizontal="left" wrapText="1"/>
      <protection locked="0"/>
    </xf>
    <xf numFmtId="3" fontId="0" fillId="2" borderId="57" xfId="0" applyNumberFormat="1" applyFill="1" applyBorder="1" applyAlignment="1">
      <alignment vertical="center" wrapText="1"/>
    </xf>
    <xf numFmtId="3" fontId="10" fillId="9" borderId="11" xfId="0" applyNumberFormat="1" applyFont="1" applyFill="1" applyBorder="1" applyAlignment="1">
      <alignment vertical="center"/>
    </xf>
    <xf numFmtId="3" fontId="0" fillId="2" borderId="41" xfId="0" applyNumberFormat="1" applyFill="1" applyBorder="1" applyAlignment="1">
      <alignment vertical="center" wrapText="1"/>
    </xf>
    <xf numFmtId="0" fontId="23" fillId="10" borderId="0" xfId="0" applyFont="1" applyFill="1" applyAlignment="1">
      <alignment wrapText="1"/>
    </xf>
    <xf numFmtId="0" fontId="23" fillId="10" borderId="0" xfId="2" applyFont="1" applyFill="1" applyAlignment="1" applyProtection="1"/>
    <xf numFmtId="0" fontId="9" fillId="10" borderId="0" xfId="0" applyFont="1" applyFill="1" applyAlignment="1">
      <alignment vertical="center"/>
    </xf>
    <xf numFmtId="0" fontId="10" fillId="10" borderId="0" xfId="0" applyFont="1" applyFill="1" applyAlignment="1">
      <alignment horizontal="right"/>
    </xf>
    <xf numFmtId="0" fontId="16" fillId="0" borderId="10" xfId="0" applyFont="1" applyBorder="1" applyAlignment="1">
      <alignment horizontal="center" wrapText="1"/>
    </xf>
    <xf numFmtId="0" fontId="65" fillId="10" borderId="0" xfId="0" applyFont="1" applyFill="1"/>
    <xf numFmtId="0" fontId="45" fillId="10" borderId="0" xfId="0" applyFont="1" applyFill="1" applyAlignment="1">
      <alignment horizontal="left"/>
    </xf>
    <xf numFmtId="0" fontId="48" fillId="10" borderId="0" xfId="0" applyFont="1" applyFill="1" applyAlignment="1">
      <alignment horizontal="center" vertical="top" wrapText="1"/>
    </xf>
    <xf numFmtId="0" fontId="46" fillId="10" borderId="0" xfId="0" applyFont="1" applyFill="1"/>
    <xf numFmtId="0" fontId="50" fillId="10" borderId="0" xfId="0" applyFont="1" applyFill="1" applyAlignment="1">
      <alignment horizontal="center" wrapText="1"/>
    </xf>
    <xf numFmtId="0" fontId="49" fillId="10" borderId="0" xfId="0" applyFont="1" applyFill="1" applyAlignment="1">
      <alignment vertical="top" wrapText="1"/>
    </xf>
    <xf numFmtId="0" fontId="49" fillId="10" borderId="0" xfId="0" applyFont="1" applyFill="1" applyAlignment="1">
      <alignment horizontal="center" wrapText="1"/>
    </xf>
    <xf numFmtId="0" fontId="52" fillId="10" borderId="0" xfId="0" applyFont="1" applyFill="1" applyAlignment="1">
      <alignment horizontal="right" vertical="center" wrapText="1"/>
    </xf>
    <xf numFmtId="0" fontId="47" fillId="10" borderId="0" xfId="0" applyFont="1" applyFill="1" applyAlignment="1">
      <alignment horizontal="left" vertical="center" wrapText="1"/>
    </xf>
    <xf numFmtId="0" fontId="15" fillId="10" borderId="0" xfId="0" applyFont="1" applyFill="1" applyAlignment="1">
      <alignment horizontal="right"/>
    </xf>
    <xf numFmtId="0" fontId="47" fillId="10" borderId="0" xfId="0" applyFont="1" applyFill="1"/>
    <xf numFmtId="0" fontId="59" fillId="11" borderId="46" xfId="0" applyFont="1" applyFill="1" applyBorder="1" applyAlignment="1">
      <alignment horizontal="center" vertical="center" wrapText="1"/>
    </xf>
    <xf numFmtId="37" fontId="0" fillId="0" borderId="59" xfId="1" applyNumberFormat="1" applyFont="1" applyBorder="1" applyAlignment="1" applyProtection="1">
      <alignment horizontal="right" vertical="center"/>
      <protection locked="0"/>
    </xf>
    <xf numFmtId="37" fontId="0" fillId="0" borderId="39" xfId="1" applyNumberFormat="1" applyFont="1" applyBorder="1" applyAlignment="1" applyProtection="1">
      <alignment horizontal="right" vertical="center"/>
      <protection locked="0"/>
    </xf>
    <xf numFmtId="3" fontId="27" fillId="10" borderId="59" xfId="0" applyNumberFormat="1" applyFont="1" applyFill="1" applyBorder="1" applyProtection="1">
      <protection locked="0"/>
    </xf>
    <xf numFmtId="3" fontId="0" fillId="10" borderId="40" xfId="1" applyNumberFormat="1" applyFont="1" applyFill="1" applyBorder="1" applyAlignment="1" applyProtection="1">
      <alignment horizontal="right" vertical="center"/>
      <protection locked="0"/>
    </xf>
    <xf numFmtId="3" fontId="0" fillId="10" borderId="59" xfId="1" applyNumberFormat="1" applyFont="1" applyFill="1" applyBorder="1" applyAlignment="1" applyProtection="1">
      <alignment horizontal="right" vertical="center"/>
      <protection locked="0"/>
    </xf>
    <xf numFmtId="3" fontId="0" fillId="10" borderId="10" xfId="1" applyNumberFormat="1" applyFont="1" applyFill="1" applyBorder="1" applyAlignment="1" applyProtection="1">
      <alignment horizontal="right" vertical="center"/>
      <protection locked="0"/>
    </xf>
    <xf numFmtId="0" fontId="35" fillId="10" borderId="0" xfId="0" applyFont="1" applyFill="1" applyAlignment="1">
      <alignment horizontal="right" vertical="center" wrapText="1"/>
    </xf>
    <xf numFmtId="0" fontId="103" fillId="10" borderId="0" xfId="3" applyFont="1" applyFill="1"/>
    <xf numFmtId="0" fontId="103" fillId="10" borderId="0" xfId="3" applyFont="1" applyFill="1" applyAlignment="1">
      <alignment horizontal="center"/>
    </xf>
    <xf numFmtId="0" fontId="104" fillId="10" borderId="0" xfId="3" applyFont="1" applyFill="1"/>
    <xf numFmtId="0" fontId="103" fillId="10" borderId="0" xfId="3" applyFont="1" applyFill="1" applyProtection="1">
      <protection locked="0"/>
    </xf>
    <xf numFmtId="0" fontId="105" fillId="10" borderId="0" xfId="3" applyFont="1" applyFill="1" applyAlignment="1" applyProtection="1">
      <alignment vertical="top" wrapText="1"/>
      <protection locked="0"/>
    </xf>
    <xf numFmtId="0" fontId="106" fillId="10" borderId="0" xfId="3" applyFont="1" applyFill="1" applyAlignment="1" applyProtection="1">
      <alignment vertical="top" wrapText="1"/>
      <protection locked="0"/>
    </xf>
    <xf numFmtId="0" fontId="107" fillId="10" borderId="0" xfId="3" applyFont="1" applyFill="1" applyAlignment="1" applyProtection="1">
      <alignment horizontal="center" vertical="center" wrapText="1"/>
      <protection locked="0"/>
    </xf>
    <xf numFmtId="0" fontId="104" fillId="10" borderId="0" xfId="3" applyFont="1" applyFill="1" applyProtection="1">
      <protection locked="0"/>
    </xf>
    <xf numFmtId="0" fontId="108" fillId="10" borderId="0" xfId="3" applyFont="1" applyFill="1"/>
    <xf numFmtId="0" fontId="108" fillId="10" borderId="72" xfId="3" applyFont="1" applyFill="1" applyBorder="1"/>
    <xf numFmtId="0" fontId="103" fillId="10" borderId="0" xfId="3" applyFont="1" applyFill="1" applyAlignment="1">
      <alignment vertical="center"/>
    </xf>
    <xf numFmtId="0" fontId="103" fillId="10" borderId="0" xfId="3" quotePrefix="1" applyFont="1" applyFill="1" applyAlignment="1">
      <alignment horizontal="center" vertical="center"/>
    </xf>
    <xf numFmtId="0" fontId="104" fillId="10" borderId="0" xfId="3" applyFont="1" applyFill="1" applyAlignment="1">
      <alignment vertical="center"/>
    </xf>
    <xf numFmtId="0" fontId="111" fillId="10" borderId="0" xfId="3" applyFont="1" applyFill="1"/>
    <xf numFmtId="0" fontId="113" fillId="10" borderId="0" xfId="3" applyFont="1" applyFill="1"/>
    <xf numFmtId="0" fontId="114" fillId="10" borderId="0" xfId="6" applyFont="1" applyFill="1"/>
    <xf numFmtId="0" fontId="114" fillId="10" borderId="47" xfId="6" applyFont="1" applyFill="1" applyBorder="1"/>
    <xf numFmtId="0" fontId="114" fillId="10" borderId="16" xfId="6" applyFont="1" applyFill="1" applyBorder="1"/>
    <xf numFmtId="0" fontId="114" fillId="10" borderId="48" xfId="6" applyFont="1" applyFill="1" applyBorder="1"/>
    <xf numFmtId="0" fontId="115" fillId="10" borderId="29" xfId="6" applyFont="1" applyFill="1" applyBorder="1" applyAlignment="1">
      <alignment vertical="top"/>
    </xf>
    <xf numFmtId="0" fontId="114" fillId="10" borderId="46" xfId="6" applyFont="1" applyFill="1" applyBorder="1"/>
    <xf numFmtId="0" fontId="115" fillId="10" borderId="47" xfId="6" applyFont="1" applyFill="1" applyBorder="1" applyAlignment="1">
      <alignment vertical="center"/>
    </xf>
    <xf numFmtId="0" fontId="115" fillId="10" borderId="0" xfId="6" applyFont="1" applyFill="1" applyAlignment="1">
      <alignment vertical="center"/>
    </xf>
    <xf numFmtId="0" fontId="109" fillId="10" borderId="0" xfId="3" applyFont="1" applyFill="1" applyAlignment="1">
      <alignment horizontal="center"/>
    </xf>
    <xf numFmtId="3" fontId="108" fillId="10" borderId="0" xfId="3" applyNumberFormat="1" applyFont="1" applyFill="1" applyAlignment="1">
      <alignment horizontal="center"/>
    </xf>
    <xf numFmtId="0" fontId="108" fillId="10" borderId="0" xfId="3" applyFont="1" applyFill="1" applyAlignment="1">
      <alignment horizontal="center"/>
    </xf>
    <xf numFmtId="0" fontId="112" fillId="0" borderId="11" xfId="3" applyFont="1" applyBorder="1" applyAlignment="1">
      <alignment horizontal="center"/>
    </xf>
    <xf numFmtId="0" fontId="112" fillId="10" borderId="0" xfId="3" applyFont="1" applyFill="1"/>
    <xf numFmtId="0" fontId="112" fillId="10" borderId="0" xfId="3" applyFont="1" applyFill="1" applyAlignment="1">
      <alignment horizontal="center" vertical="center" wrapText="1"/>
    </xf>
    <xf numFmtId="0" fontId="113" fillId="10" borderId="0" xfId="3" applyFont="1" applyFill="1" applyAlignment="1">
      <alignment horizontal="center"/>
    </xf>
    <xf numFmtId="0" fontId="116" fillId="10" borderId="0" xfId="3" applyFont="1" applyFill="1" applyAlignment="1">
      <alignment horizontal="left" wrapText="1"/>
    </xf>
    <xf numFmtId="0" fontId="117" fillId="10" borderId="0" xfId="3" applyFont="1" applyFill="1" applyAlignment="1">
      <alignment horizontal="left" vertical="center" wrapText="1"/>
    </xf>
    <xf numFmtId="0" fontId="113" fillId="10" borderId="0" xfId="3" applyFont="1" applyFill="1" applyAlignment="1">
      <alignment vertical="center"/>
    </xf>
    <xf numFmtId="0" fontId="89" fillId="10" borderId="0" xfId="3" applyFont="1" applyFill="1" applyAlignment="1">
      <alignment vertical="center" wrapText="1"/>
    </xf>
    <xf numFmtId="0" fontId="119" fillId="10" borderId="0" xfId="3" applyFont="1" applyFill="1" applyAlignment="1">
      <alignment vertical="center" wrapText="1"/>
    </xf>
    <xf numFmtId="0" fontId="44" fillId="10" borderId="18" xfId="3" applyFont="1" applyFill="1" applyBorder="1" applyAlignment="1">
      <alignment vertical="center" wrapText="1"/>
    </xf>
    <xf numFmtId="0" fontId="44" fillId="10" borderId="57" xfId="3" applyFont="1" applyFill="1" applyBorder="1" applyAlignment="1">
      <alignment vertical="center" wrapText="1"/>
    </xf>
    <xf numFmtId="0" fontId="120" fillId="10" borderId="0" xfId="3" applyFont="1" applyFill="1" applyAlignment="1">
      <alignment horizontal="left" vertical="center"/>
    </xf>
    <xf numFmtId="0" fontId="44" fillId="10" borderId="51" xfId="3" applyFont="1" applyFill="1" applyBorder="1" applyAlignment="1">
      <alignment vertical="center" wrapText="1"/>
    </xf>
    <xf numFmtId="0" fontId="103" fillId="10" borderId="0" xfId="3" applyFont="1" applyFill="1" applyAlignment="1">
      <alignment horizontal="right"/>
    </xf>
    <xf numFmtId="0" fontId="89" fillId="10" borderId="0" xfId="3" applyFont="1" applyFill="1"/>
    <xf numFmtId="0" fontId="121" fillId="10" borderId="0" xfId="3" applyFont="1" applyFill="1" applyAlignment="1" applyProtection="1">
      <alignment vertical="center"/>
      <protection locked="0"/>
    </xf>
    <xf numFmtId="0" fontId="121" fillId="10" borderId="0" xfId="3" applyFont="1" applyFill="1" applyAlignment="1">
      <alignment vertical="center"/>
    </xf>
    <xf numFmtId="0" fontId="122" fillId="10" borderId="0" xfId="3" applyFont="1" applyFill="1" applyAlignment="1">
      <alignment horizontal="center" vertical="center"/>
    </xf>
    <xf numFmtId="0" fontId="112" fillId="0" borderId="0" xfId="3" applyFont="1" applyAlignment="1">
      <alignment horizontal="right" vertical="center"/>
    </xf>
    <xf numFmtId="0" fontId="123" fillId="10" borderId="0" xfId="3" applyFont="1" applyFill="1" applyAlignment="1">
      <alignment horizontal="center" vertical="center"/>
    </xf>
    <xf numFmtId="49" fontId="89" fillId="10" borderId="0" xfId="3" applyNumberFormat="1" applyFont="1" applyFill="1" applyAlignment="1">
      <alignment vertical="center"/>
    </xf>
    <xf numFmtId="49" fontId="44" fillId="10" borderId="0" xfId="3" applyNumberFormat="1" applyFont="1" applyFill="1" applyAlignment="1">
      <alignment vertical="center"/>
    </xf>
    <xf numFmtId="49" fontId="88" fillId="10" borderId="0" xfId="3" applyNumberFormat="1" applyFont="1" applyFill="1" applyAlignment="1">
      <alignment vertical="center"/>
    </xf>
    <xf numFmtId="3" fontId="0" fillId="2" borderId="1" xfId="0" applyNumberFormat="1" applyFill="1" applyBorder="1" applyAlignment="1">
      <alignment vertical="center" wrapText="1"/>
    </xf>
    <xf numFmtId="3" fontId="0" fillId="2" borderId="8" xfId="0" applyNumberFormat="1" applyFill="1" applyBorder="1" applyAlignment="1">
      <alignment vertical="center" wrapText="1"/>
    </xf>
    <xf numFmtId="3" fontId="0" fillId="2" borderId="26" xfId="0" applyNumberFormat="1" applyFill="1" applyBorder="1" applyAlignment="1">
      <alignment vertical="center" wrapText="1"/>
    </xf>
    <xf numFmtId="0" fontId="61" fillId="10" borderId="0" xfId="0" applyFont="1" applyFill="1" applyAlignment="1">
      <alignment horizontal="center"/>
    </xf>
    <xf numFmtId="166" fontId="62" fillId="10" borderId="0" xfId="0" applyNumberFormat="1" applyFont="1" applyFill="1" applyAlignment="1">
      <alignment horizontal="center"/>
    </xf>
    <xf numFmtId="164" fontId="108" fillId="10" borderId="0" xfId="7" applyNumberFormat="1" applyFont="1" applyFill="1"/>
    <xf numFmtId="0" fontId="0" fillId="0" borderId="34" xfId="0" applyBorder="1" applyAlignment="1">
      <alignment horizontal="right" vertical="center" wrapText="1"/>
    </xf>
    <xf numFmtId="9" fontId="125" fillId="0" borderId="34" xfId="10" applyFont="1" applyBorder="1" applyAlignment="1">
      <alignment horizontal="center" vertical="center" wrapText="1"/>
    </xf>
    <xf numFmtId="165" fontId="25" fillId="18" borderId="38" xfId="3" applyNumberFormat="1" applyFont="1" applyFill="1" applyBorder="1" applyAlignment="1">
      <alignment horizontal="right" vertical="center"/>
    </xf>
    <xf numFmtId="165" fontId="25" fillId="18" borderId="34" xfId="3" applyNumberFormat="1" applyFont="1" applyFill="1" applyBorder="1" applyAlignment="1">
      <alignment horizontal="right" vertical="center"/>
    </xf>
    <xf numFmtId="0" fontId="16" fillId="0" borderId="44" xfId="0" applyFont="1" applyBorder="1" applyAlignment="1">
      <alignment horizontal="center" vertical="center" wrapText="1"/>
    </xf>
    <xf numFmtId="0" fontId="0" fillId="0" borderId="30" xfId="0" applyBorder="1" applyAlignment="1">
      <alignment horizontal="center" wrapText="1"/>
    </xf>
    <xf numFmtId="0" fontId="17" fillId="0" borderId="11" xfId="0" applyFont="1" applyBorder="1" applyAlignment="1">
      <alignment horizontal="center" wrapText="1"/>
    </xf>
    <xf numFmtId="0" fontId="17" fillId="0" borderId="24" xfId="0" applyFont="1" applyBorder="1" applyAlignment="1">
      <alignment horizontal="center" wrapText="1"/>
    </xf>
    <xf numFmtId="0" fontId="17" fillId="0" borderId="68" xfId="0" applyFont="1" applyBorder="1" applyAlignment="1">
      <alignment horizontal="center" wrapText="1"/>
    </xf>
    <xf numFmtId="0" fontId="0" fillId="0" borderId="36" xfId="0" applyBorder="1"/>
    <xf numFmtId="0" fontId="16" fillId="0" borderId="34" xfId="0" applyFont="1" applyBorder="1" applyAlignment="1">
      <alignment horizontal="center" vertical="center" wrapText="1"/>
    </xf>
    <xf numFmtId="0" fontId="0" fillId="0" borderId="34" xfId="0" applyBorder="1"/>
    <xf numFmtId="0" fontId="18" fillId="0" borderId="46" xfId="0" applyFont="1" applyBorder="1" applyAlignment="1">
      <alignment horizontal="center" wrapText="1"/>
    </xf>
    <xf numFmtId="0" fontId="18" fillId="0" borderId="34" xfId="0" applyFont="1" applyBorder="1" applyAlignment="1">
      <alignment horizontal="center" wrapText="1"/>
    </xf>
    <xf numFmtId="9" fontId="15" fillId="0" borderId="34" xfId="10" applyFont="1" applyBorder="1" applyAlignment="1">
      <alignment horizontal="center" vertical="center"/>
    </xf>
    <xf numFmtId="166" fontId="76" fillId="0" borderId="34" xfId="10" applyNumberFormat="1" applyFont="1" applyBorder="1" applyAlignment="1">
      <alignment horizontal="center" vertical="center"/>
    </xf>
    <xf numFmtId="9" fontId="41" fillId="0" borderId="43" xfId="10" applyFont="1" applyBorder="1" applyAlignment="1">
      <alignment horizontal="center" vertical="center" wrapText="1"/>
    </xf>
    <xf numFmtId="166" fontId="125" fillId="0" borderId="34" xfId="10" applyNumberFormat="1" applyFont="1" applyBorder="1" applyAlignment="1">
      <alignment horizontal="center" vertical="center" wrapText="1"/>
    </xf>
    <xf numFmtId="0" fontId="125" fillId="0" borderId="34" xfId="0" applyFont="1" applyBorder="1" applyAlignment="1">
      <alignment horizontal="center" vertical="center"/>
    </xf>
    <xf numFmtId="166" fontId="76" fillId="0" borderId="34" xfId="10" applyNumberFormat="1" applyFont="1" applyBorder="1" applyAlignment="1">
      <alignment horizontal="center" vertical="center" wrapText="1"/>
    </xf>
    <xf numFmtId="0" fontId="21" fillId="0" borderId="18" xfId="0" applyFont="1" applyBorder="1" applyAlignment="1">
      <alignment horizontal="center" vertical="center" wrapText="1"/>
    </xf>
    <xf numFmtId="0" fontId="42" fillId="6" borderId="40" xfId="0" applyFont="1" applyFill="1" applyBorder="1" applyAlignment="1">
      <alignment horizontal="center" vertical="center" wrapText="1"/>
    </xf>
    <xf numFmtId="3" fontId="9" fillId="10" borderId="55" xfId="0" applyNumberFormat="1" applyFont="1" applyFill="1" applyBorder="1" applyProtection="1">
      <protection locked="0"/>
    </xf>
    <xf numFmtId="0" fontId="42" fillId="6" borderId="39" xfId="0" applyFont="1" applyFill="1" applyBorder="1" applyAlignment="1">
      <alignment horizontal="center" vertical="center" wrapText="1"/>
    </xf>
    <xf numFmtId="3" fontId="27" fillId="10" borderId="55" xfId="0" applyNumberFormat="1" applyFont="1" applyFill="1" applyBorder="1" applyProtection="1">
      <protection locked="0"/>
    </xf>
    <xf numFmtId="0" fontId="17" fillId="0" borderId="78" xfId="0" applyFont="1" applyBorder="1" applyAlignment="1">
      <alignment horizontal="center" wrapText="1"/>
    </xf>
    <xf numFmtId="0" fontId="18" fillId="10" borderId="9" xfId="0" applyFont="1" applyFill="1" applyBorder="1" applyAlignment="1">
      <alignment horizontal="center" wrapText="1"/>
    </xf>
    <xf numFmtId="3" fontId="0" fillId="2" borderId="32" xfId="0" applyNumberFormat="1" applyFill="1" applyBorder="1" applyAlignment="1">
      <alignment vertical="center" wrapText="1"/>
    </xf>
    <xf numFmtId="0" fontId="17" fillId="0" borderId="71" xfId="0" applyFont="1" applyBorder="1" applyAlignment="1">
      <alignment horizontal="center" wrapText="1"/>
    </xf>
    <xf numFmtId="3" fontId="0" fillId="2" borderId="4" xfId="0" applyNumberFormat="1" applyFill="1" applyBorder="1" applyAlignment="1">
      <alignment vertical="center" wrapText="1"/>
    </xf>
    <xf numFmtId="3" fontId="0" fillId="2" borderId="35" xfId="0" applyNumberFormat="1" applyFill="1" applyBorder="1" applyAlignment="1">
      <alignment vertical="center" wrapText="1"/>
    </xf>
    <xf numFmtId="0" fontId="17" fillId="10" borderId="25" xfId="0" applyFont="1" applyFill="1" applyBorder="1" applyAlignment="1">
      <alignment horizontal="center" wrapText="1"/>
    </xf>
    <xf numFmtId="0" fontId="16" fillId="0" borderId="3" xfId="0" applyFont="1" applyBorder="1" applyAlignment="1">
      <alignment horizontal="center" vertical="center" wrapText="1"/>
    </xf>
    <xf numFmtId="0" fontId="0" fillId="0" borderId="42" xfId="0" applyBorder="1"/>
    <xf numFmtId="0" fontId="20" fillId="0" borderId="43" xfId="0" applyFont="1" applyBorder="1" applyAlignment="1">
      <alignment horizontal="center" vertical="center"/>
    </xf>
    <xf numFmtId="9" fontId="126" fillId="0" borderId="34" xfId="10" applyFont="1" applyBorder="1" applyAlignment="1">
      <alignment horizontal="center" vertical="center"/>
    </xf>
    <xf numFmtId="166" fontId="126" fillId="0" borderId="36" xfId="10" applyNumberFormat="1" applyFont="1" applyBorder="1" applyAlignment="1">
      <alignment horizontal="center" vertical="center" wrapText="1"/>
    </xf>
    <xf numFmtId="3" fontId="0" fillId="2" borderId="53" xfId="0" applyNumberFormat="1" applyFill="1" applyBorder="1" applyAlignment="1">
      <alignment vertical="center" wrapText="1"/>
    </xf>
    <xf numFmtId="3" fontId="0" fillId="5" borderId="36" xfId="0" applyNumberFormat="1" applyFill="1" applyBorder="1" applyAlignment="1">
      <alignment vertical="center" wrapText="1"/>
    </xf>
    <xf numFmtId="3" fontId="0" fillId="2" borderId="2" xfId="0" applyNumberFormat="1" applyFill="1" applyBorder="1" applyAlignment="1">
      <alignment vertical="center" wrapText="1"/>
    </xf>
    <xf numFmtId="3" fontId="0" fillId="2" borderId="5" xfId="0" applyNumberFormat="1" applyFill="1" applyBorder="1" applyAlignment="1">
      <alignment vertical="center" wrapText="1"/>
    </xf>
    <xf numFmtId="3" fontId="0" fillId="2" borderId="62" xfId="0" applyNumberFormat="1" applyFill="1" applyBorder="1" applyAlignment="1">
      <alignment vertical="center" wrapText="1"/>
    </xf>
    <xf numFmtId="0" fontId="16" fillId="0" borderId="43" xfId="0" applyFont="1" applyBorder="1" applyAlignment="1">
      <alignment horizontal="center" vertical="center" wrapText="1"/>
    </xf>
    <xf numFmtId="0" fontId="16" fillId="0" borderId="36" xfId="0" applyFont="1" applyBorder="1" applyAlignment="1">
      <alignment horizontal="center" vertical="center" wrapText="1"/>
    </xf>
    <xf numFmtId="0" fontId="0" fillId="0" borderId="47" xfId="0" applyBorder="1" applyAlignment="1">
      <alignment wrapText="1"/>
    </xf>
    <xf numFmtId="0" fontId="0" fillId="0" borderId="35" xfId="0" applyBorder="1" applyAlignment="1">
      <alignment horizontal="right" vertical="center" wrapText="1"/>
    </xf>
    <xf numFmtId="0" fontId="126" fillId="0" borderId="34" xfId="0" applyFont="1" applyBorder="1"/>
    <xf numFmtId="0" fontId="17" fillId="0" borderId="45" xfId="0" applyFont="1" applyBorder="1" applyAlignment="1">
      <alignment horizontal="center" vertical="center" wrapText="1"/>
    </xf>
    <xf numFmtId="166" fontId="59" fillId="0" borderId="36" xfId="10" applyNumberFormat="1" applyFont="1" applyBorder="1" applyAlignment="1">
      <alignment horizontal="center" vertical="center" wrapText="1"/>
    </xf>
    <xf numFmtId="0" fontId="17" fillId="0" borderId="77" xfId="0" applyFont="1" applyBorder="1" applyAlignment="1">
      <alignment horizontal="center" vertical="center" wrapText="1"/>
    </xf>
    <xf numFmtId="0" fontId="17" fillId="0" borderId="44" xfId="0" applyFont="1" applyBorder="1" applyAlignment="1">
      <alignment horizontal="center" vertical="center" wrapText="1"/>
    </xf>
    <xf numFmtId="0" fontId="0" fillId="0" borderId="31" xfId="0" applyBorder="1" applyAlignment="1">
      <alignment horizontal="center" wrapText="1"/>
    </xf>
    <xf numFmtId="0" fontId="0" fillId="0" borderId="30" xfId="0" applyBorder="1" applyAlignment="1">
      <alignment horizontal="right" vertical="center" wrapText="1"/>
    </xf>
    <xf numFmtId="0" fontId="17" fillId="0" borderId="25" xfId="0" applyFont="1" applyBorder="1" applyAlignment="1">
      <alignment horizontal="center" vertical="center" wrapText="1"/>
    </xf>
    <xf numFmtId="0" fontId="0" fillId="0" borderId="47" xfId="0" applyBorder="1" applyAlignment="1">
      <alignment horizontal="right" vertical="center" wrapText="1"/>
    </xf>
    <xf numFmtId="0" fontId="17" fillId="0" borderId="36" xfId="0" applyFont="1" applyBorder="1" applyAlignment="1">
      <alignment horizontal="center" wrapText="1"/>
    </xf>
    <xf numFmtId="0" fontId="18" fillId="0" borderId="66" xfId="0" applyFont="1" applyBorder="1" applyAlignment="1">
      <alignment horizontal="center" wrapText="1"/>
    </xf>
    <xf numFmtId="0" fontId="18" fillId="0" borderId="77" xfId="0" applyFont="1" applyBorder="1" applyAlignment="1">
      <alignment horizontal="center" wrapText="1"/>
    </xf>
    <xf numFmtId="0" fontId="18" fillId="0" borderId="36" xfId="0" applyFont="1" applyBorder="1" applyAlignment="1">
      <alignment horizontal="center" wrapText="1"/>
    </xf>
    <xf numFmtId="0" fontId="18" fillId="0" borderId="43" xfId="0" applyFont="1" applyBorder="1" applyAlignment="1">
      <alignment horizontal="center" wrapText="1"/>
    </xf>
    <xf numFmtId="0" fontId="0" fillId="0" borderId="10" xfId="0" applyBorder="1" applyAlignment="1">
      <alignment horizontal="right" vertical="center" wrapText="1"/>
    </xf>
    <xf numFmtId="0" fontId="17" fillId="10" borderId="77" xfId="0" applyFont="1" applyFill="1" applyBorder="1" applyAlignment="1">
      <alignment horizontal="center" wrapText="1"/>
    </xf>
    <xf numFmtId="0" fontId="16" fillId="0" borderId="64"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77" xfId="0" applyFont="1" applyBorder="1" applyAlignment="1">
      <alignment horizontal="center" wrapText="1"/>
    </xf>
    <xf numFmtId="165" fontId="25" fillId="18" borderId="3" xfId="3" applyNumberFormat="1" applyFont="1" applyFill="1" applyBorder="1" applyAlignment="1">
      <alignment horizontal="right" vertical="center"/>
    </xf>
    <xf numFmtId="44" fontId="25" fillId="18" borderId="40" xfId="9" applyFont="1" applyFill="1" applyBorder="1" applyAlignment="1">
      <alignment horizontal="right" vertical="center"/>
    </xf>
    <xf numFmtId="37" fontId="0" fillId="0" borderId="32" xfId="1" applyNumberFormat="1" applyFont="1" applyBorder="1" applyAlignment="1" applyProtection="1">
      <alignment horizontal="right" vertical="center"/>
      <protection locked="0"/>
    </xf>
    <xf numFmtId="3" fontId="10" fillId="23" borderId="40" xfId="0" applyNumberFormat="1" applyFont="1" applyFill="1" applyBorder="1" applyAlignment="1" applyProtection="1">
      <alignment vertical="center" wrapText="1"/>
      <protection locked="0"/>
    </xf>
    <xf numFmtId="3" fontId="10" fillId="23" borderId="55" xfId="0" applyNumberFormat="1" applyFont="1" applyFill="1" applyBorder="1" applyAlignment="1" applyProtection="1">
      <alignment vertical="center" wrapText="1"/>
      <protection locked="0"/>
    </xf>
    <xf numFmtId="3" fontId="10" fillId="23" borderId="39" xfId="0" applyNumberFormat="1" applyFont="1" applyFill="1" applyBorder="1" applyAlignment="1" applyProtection="1">
      <alignment vertical="center" wrapText="1"/>
      <protection locked="0"/>
    </xf>
    <xf numFmtId="0" fontId="10" fillId="23" borderId="40" xfId="0" applyFont="1" applyFill="1" applyBorder="1" applyAlignment="1" applyProtection="1">
      <alignment vertical="center" wrapText="1"/>
      <protection locked="0"/>
    </xf>
    <xf numFmtId="0" fontId="10" fillId="23" borderId="55" xfId="0" applyFont="1" applyFill="1" applyBorder="1" applyAlignment="1" applyProtection="1">
      <alignment vertical="center" wrapText="1"/>
      <protection locked="0"/>
    </xf>
    <xf numFmtId="0" fontId="28" fillId="23" borderId="36" xfId="3" applyFont="1" applyFill="1" applyBorder="1" applyAlignment="1">
      <alignment vertical="center"/>
    </xf>
    <xf numFmtId="0" fontId="10" fillId="23" borderId="42" xfId="3" applyFill="1" applyBorder="1" applyAlignment="1">
      <alignment vertical="center" wrapText="1"/>
    </xf>
    <xf numFmtId="0" fontId="10" fillId="23" borderId="43" xfId="3" applyFill="1" applyBorder="1" applyAlignment="1">
      <alignment vertical="center" wrapText="1"/>
    </xf>
    <xf numFmtId="0" fontId="21" fillId="0" borderId="31" xfId="0" applyFont="1" applyBorder="1" applyAlignment="1">
      <alignment horizontal="center" vertical="center" wrapText="1"/>
    </xf>
    <xf numFmtId="0" fontId="20" fillId="0" borderId="31" xfId="3" applyFont="1" applyBorder="1" applyAlignment="1">
      <alignment horizontal="center" vertical="center" wrapText="1"/>
    </xf>
    <xf numFmtId="0" fontId="47" fillId="0" borderId="81" xfId="0" applyFont="1" applyBorder="1" applyAlignment="1" applyProtection="1">
      <alignment horizontal="center" vertical="center" wrapText="1"/>
      <protection locked="0"/>
    </xf>
    <xf numFmtId="0" fontId="112" fillId="11" borderId="47" xfId="3" applyFont="1" applyFill="1" applyBorder="1" applyAlignment="1">
      <alignment horizontal="center" vertical="center"/>
    </xf>
    <xf numFmtId="0" fontId="112" fillId="11" borderId="10" xfId="3" applyFont="1" applyFill="1" applyBorder="1" applyAlignment="1">
      <alignment horizontal="center" vertical="center" wrapText="1"/>
    </xf>
    <xf numFmtId="0" fontId="112" fillId="11" borderId="46" xfId="3" applyFont="1" applyFill="1" applyBorder="1" applyAlignment="1">
      <alignment horizontal="center" vertical="center" wrapText="1"/>
    </xf>
    <xf numFmtId="0" fontId="112" fillId="22" borderId="80" xfId="3" applyFont="1" applyFill="1" applyBorder="1" applyAlignment="1">
      <alignment horizontal="center" vertical="center"/>
    </xf>
    <xf numFmtId="49" fontId="129" fillId="10" borderId="0" xfId="0" applyNumberFormat="1" applyFont="1" applyFill="1" applyAlignment="1" applyProtection="1">
      <alignment horizontal="right" vertical="center"/>
      <protection locked="0"/>
    </xf>
    <xf numFmtId="0" fontId="10" fillId="23" borderId="70" xfId="0" applyFont="1" applyFill="1" applyBorder="1" applyAlignment="1" applyProtection="1">
      <alignment vertical="center" wrapText="1"/>
      <protection locked="0"/>
    </xf>
    <xf numFmtId="0" fontId="130" fillId="10" borderId="83" xfId="0" applyFont="1" applyFill="1" applyBorder="1" applyAlignment="1">
      <alignment horizontal="right" vertical="center"/>
    </xf>
    <xf numFmtId="0" fontId="131" fillId="0" borderId="82" xfId="0" applyFont="1" applyBorder="1" applyAlignment="1">
      <alignment horizontal="center" vertical="center" wrapText="1"/>
    </xf>
    <xf numFmtId="49" fontId="97" fillId="10" borderId="84" xfId="0" applyNumberFormat="1" applyFont="1" applyFill="1" applyBorder="1" applyAlignment="1" applyProtection="1">
      <alignment vertical="center"/>
      <protection locked="0"/>
    </xf>
    <xf numFmtId="49" fontId="97" fillId="10" borderId="85" xfId="0" applyNumberFormat="1" applyFont="1" applyFill="1" applyBorder="1" applyAlignment="1" applyProtection="1">
      <alignment vertical="center"/>
      <protection locked="0"/>
    </xf>
    <xf numFmtId="49" fontId="128" fillId="10" borderId="86" xfId="0" applyNumberFormat="1" applyFont="1" applyFill="1" applyBorder="1" applyAlignment="1" applyProtection="1">
      <alignment vertical="center"/>
      <protection locked="0"/>
    </xf>
    <xf numFmtId="0" fontId="133" fillId="10" borderId="0" xfId="3" applyFont="1" applyFill="1" applyAlignment="1">
      <alignment vertical="center"/>
    </xf>
    <xf numFmtId="0" fontId="132" fillId="10" borderId="87" xfId="0" applyFont="1" applyFill="1" applyBorder="1"/>
    <xf numFmtId="0" fontId="31" fillId="5" borderId="92" xfId="0" applyFont="1" applyFill="1" applyBorder="1" applyAlignment="1">
      <alignment vertical="top"/>
    </xf>
    <xf numFmtId="0" fontId="31" fillId="5" borderId="93" xfId="0" applyFont="1" applyFill="1" applyBorder="1" applyAlignment="1">
      <alignment vertical="top"/>
    </xf>
    <xf numFmtId="0" fontId="31" fillId="5" borderId="94" xfId="0" applyFont="1" applyFill="1" applyBorder="1" applyAlignment="1">
      <alignment vertical="top"/>
    </xf>
    <xf numFmtId="0" fontId="41" fillId="10" borderId="95" xfId="0" applyFont="1" applyFill="1" applyBorder="1" applyAlignment="1">
      <alignment horizontal="center" wrapText="1"/>
    </xf>
    <xf numFmtId="0" fontId="41" fillId="10" borderId="96" xfId="0" applyFont="1" applyFill="1" applyBorder="1" applyAlignment="1">
      <alignment horizontal="center" wrapText="1"/>
    </xf>
    <xf numFmtId="0" fontId="41" fillId="10" borderId="97" xfId="0" applyFont="1" applyFill="1" applyBorder="1" applyAlignment="1">
      <alignment horizontal="center" wrapText="1"/>
    </xf>
    <xf numFmtId="0" fontId="137" fillId="10" borderId="0" xfId="3" applyFont="1" applyFill="1"/>
    <xf numFmtId="0" fontId="130" fillId="10" borderId="0" xfId="0" applyFont="1" applyFill="1" applyAlignment="1">
      <alignment vertical="center"/>
    </xf>
    <xf numFmtId="0" fontId="47" fillId="0" borderId="82" xfId="0" applyFont="1" applyBorder="1" applyAlignment="1" applyProtection="1">
      <alignment horizontal="center" vertical="center" wrapText="1"/>
      <protection locked="0"/>
    </xf>
    <xf numFmtId="0" fontId="138" fillId="10" borderId="0" xfId="3" applyFont="1" applyFill="1"/>
    <xf numFmtId="0" fontId="139" fillId="10" borderId="0" xfId="3" applyFont="1" applyFill="1"/>
    <xf numFmtId="37" fontId="25" fillId="18" borderId="3" xfId="1" applyNumberFormat="1" applyFont="1" applyFill="1" applyBorder="1" applyAlignment="1">
      <alignment horizontal="right"/>
    </xf>
    <xf numFmtId="0" fontId="112" fillId="0" borderId="98" xfId="3" applyFont="1" applyBorder="1" applyAlignment="1">
      <alignment horizontal="left"/>
    </xf>
    <xf numFmtId="0" fontId="112" fillId="0" borderId="89" xfId="3" applyFont="1" applyBorder="1" applyAlignment="1">
      <alignment horizontal="left"/>
    </xf>
    <xf numFmtId="3" fontId="0" fillId="2" borderId="36" xfId="0" applyNumberFormat="1" applyFill="1" applyBorder="1" applyAlignment="1">
      <alignment vertical="center" wrapText="1"/>
    </xf>
    <xf numFmtId="3" fontId="0" fillId="2" borderId="78" xfId="0" applyNumberFormat="1" applyFill="1" applyBorder="1" applyAlignment="1">
      <alignment vertical="center" wrapText="1"/>
    </xf>
    <xf numFmtId="3" fontId="0" fillId="2" borderId="67" xfId="0" applyNumberFormat="1" applyFill="1" applyBorder="1" applyAlignment="1">
      <alignment vertical="center" wrapText="1"/>
    </xf>
    <xf numFmtId="3" fontId="0" fillId="2" borderId="66" xfId="0" applyNumberFormat="1" applyFill="1" applyBorder="1" applyAlignment="1">
      <alignment vertical="center" wrapText="1"/>
    </xf>
    <xf numFmtId="3" fontId="0" fillId="2" borderId="64" xfId="0" applyNumberFormat="1" applyFill="1" applyBorder="1" applyAlignment="1">
      <alignment vertical="center" wrapText="1"/>
    </xf>
    <xf numFmtId="3" fontId="130" fillId="0" borderId="0" xfId="0" applyNumberFormat="1" applyFont="1" applyAlignment="1">
      <alignment vertical="center" wrapText="1"/>
    </xf>
    <xf numFmtId="0" fontId="15" fillId="10" borderId="0" xfId="3" applyFont="1" applyFill="1" applyAlignment="1">
      <alignment horizontal="right" vertical="center"/>
    </xf>
    <xf numFmtId="167" fontId="15" fillId="2" borderId="11" xfId="1" applyNumberFormat="1" applyFont="1" applyFill="1" applyBorder="1" applyAlignment="1">
      <alignment horizontal="right" vertical="center"/>
    </xf>
    <xf numFmtId="0" fontId="78" fillId="10" borderId="0" xfId="0" applyFont="1" applyFill="1"/>
    <xf numFmtId="0" fontId="16" fillId="0" borderId="42"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48" xfId="0" applyFont="1" applyBorder="1" applyAlignment="1">
      <alignment horizontal="center" vertical="center" wrapText="1"/>
    </xf>
    <xf numFmtId="0" fontId="16" fillId="3" borderId="10" xfId="0"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0" xfId="0" applyFont="1" applyAlignment="1">
      <alignment horizontal="center" vertical="center" wrapText="1"/>
    </xf>
    <xf numFmtId="0" fontId="16" fillId="0" borderId="52"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1" xfId="0" applyFont="1" applyBorder="1" applyAlignment="1">
      <alignment horizontal="center" wrapText="1"/>
    </xf>
    <xf numFmtId="0" fontId="25" fillId="0" borderId="99" xfId="3" applyFont="1" applyBorder="1" applyAlignment="1">
      <alignment horizontal="left"/>
    </xf>
    <xf numFmtId="0" fontId="28" fillId="11" borderId="34" xfId="3" applyFont="1" applyFill="1" applyBorder="1" applyAlignment="1">
      <alignment horizontal="center" vertical="center"/>
    </xf>
    <xf numFmtId="37" fontId="25" fillId="18" borderId="48" xfId="1" applyNumberFormat="1" applyFont="1" applyFill="1" applyBorder="1" applyAlignment="1">
      <alignment horizontal="right"/>
    </xf>
    <xf numFmtId="0" fontId="28" fillId="11" borderId="34" xfId="3" applyFont="1" applyFill="1" applyBorder="1" applyAlignment="1">
      <alignment horizontal="center" vertical="center" wrapText="1"/>
    </xf>
    <xf numFmtId="165" fontId="25" fillId="18" borderId="28" xfId="3" applyNumberFormat="1" applyFont="1" applyFill="1" applyBorder="1" applyAlignment="1">
      <alignment horizontal="right" vertical="center"/>
    </xf>
    <xf numFmtId="0" fontId="94" fillId="10" borderId="0" xfId="3" applyFont="1" applyFill="1" applyAlignment="1">
      <alignment wrapText="1"/>
    </xf>
    <xf numFmtId="49" fontId="10" fillId="10" borderId="0" xfId="3" applyNumberFormat="1" applyFill="1" applyAlignment="1">
      <alignment vertical="center"/>
    </xf>
    <xf numFmtId="49" fontId="44" fillId="10" borderId="0" xfId="3" applyNumberFormat="1" applyFont="1" applyFill="1" applyAlignment="1">
      <alignment horizontal="center" vertical="center"/>
    </xf>
    <xf numFmtId="49" fontId="10" fillId="0" borderId="0" xfId="3" applyNumberFormat="1" applyAlignment="1">
      <alignment vertical="center"/>
    </xf>
    <xf numFmtId="49" fontId="45" fillId="10" borderId="0" xfId="3" applyNumberFormat="1" applyFont="1" applyFill="1" applyAlignment="1">
      <alignment vertical="center"/>
    </xf>
    <xf numFmtId="49" fontId="10" fillId="10" borderId="0" xfId="3" applyNumberFormat="1" applyFill="1" applyAlignment="1">
      <alignment horizontal="center" vertical="center"/>
    </xf>
    <xf numFmtId="49" fontId="15" fillId="10" borderId="0" xfId="3" applyNumberFormat="1" applyFont="1" applyFill="1" applyAlignment="1">
      <alignment horizontal="right" vertical="center"/>
    </xf>
    <xf numFmtId="49" fontId="78" fillId="10" borderId="0" xfId="3" applyNumberFormat="1" applyFont="1" applyFill="1" applyAlignment="1">
      <alignment horizontal="center" vertical="center"/>
    </xf>
    <xf numFmtId="49" fontId="78" fillId="10" borderId="0" xfId="3" applyNumberFormat="1" applyFont="1" applyFill="1" applyAlignment="1">
      <alignment vertical="center"/>
    </xf>
    <xf numFmtId="49" fontId="88" fillId="10" borderId="0" xfId="3" applyNumberFormat="1" applyFont="1" applyFill="1" applyAlignment="1">
      <alignment horizontal="center" vertical="center"/>
    </xf>
    <xf numFmtId="0" fontId="89" fillId="10" borderId="0" xfId="3" applyFont="1" applyFill="1" applyAlignment="1">
      <alignment horizontal="left" vertical="center"/>
    </xf>
    <xf numFmtId="0" fontId="90" fillId="10" borderId="0" xfId="3" applyFont="1" applyFill="1"/>
    <xf numFmtId="49" fontId="10" fillId="0" borderId="0" xfId="3" applyNumberFormat="1" applyAlignment="1">
      <alignment horizontal="center" vertical="center"/>
    </xf>
    <xf numFmtId="0" fontId="89" fillId="10" borderId="0" xfId="3" applyFont="1" applyFill="1" applyAlignment="1">
      <alignment horizontal="left" vertical="center" wrapText="1"/>
    </xf>
    <xf numFmtId="0" fontId="98" fillId="0" borderId="0" xfId="3" applyFont="1" applyAlignment="1">
      <alignment vertical="center"/>
    </xf>
    <xf numFmtId="0" fontId="151" fillId="10" borderId="0" xfId="3" applyFont="1" applyFill="1"/>
    <xf numFmtId="49" fontId="152" fillId="10" borderId="0" xfId="3" applyNumberFormat="1" applyFont="1" applyFill="1" applyAlignment="1">
      <alignment horizontal="center" vertical="center"/>
    </xf>
    <xf numFmtId="49" fontId="153" fillId="10" borderId="0" xfId="3" applyNumberFormat="1" applyFont="1" applyFill="1" applyAlignment="1">
      <alignment horizontal="center" vertical="center"/>
    </xf>
    <xf numFmtId="0" fontId="52" fillId="10" borderId="0" xfId="3" applyFont="1" applyFill="1" applyAlignment="1">
      <alignment horizontal="left" vertical="center" wrapText="1"/>
    </xf>
    <xf numFmtId="0" fontId="14" fillId="0" borderId="0" xfId="3" applyFont="1"/>
    <xf numFmtId="0" fontId="52" fillId="10" borderId="0" xfId="3" applyFont="1" applyFill="1"/>
    <xf numFmtId="0" fontId="14" fillId="10" borderId="0" xfId="3" applyFont="1" applyFill="1"/>
    <xf numFmtId="0" fontId="14" fillId="10" borderId="0" xfId="3" applyFont="1" applyFill="1" applyProtection="1">
      <protection locked="0"/>
    </xf>
    <xf numFmtId="0" fontId="52" fillId="10" borderId="0" xfId="3" applyFont="1" applyFill="1" applyAlignment="1">
      <alignment horizontal="left" vertical="center"/>
    </xf>
    <xf numFmtId="0" fontId="14" fillId="10" borderId="48" xfId="3" applyFont="1" applyFill="1" applyBorder="1" applyAlignment="1" applyProtection="1">
      <alignment horizontal="left"/>
      <protection locked="0"/>
    </xf>
    <xf numFmtId="0" fontId="52" fillId="10" borderId="0" xfId="3" applyFont="1" applyFill="1" applyAlignment="1" applyProtection="1">
      <alignment horizontal="right" vertical="center"/>
      <protection locked="0"/>
    </xf>
    <xf numFmtId="0" fontId="14" fillId="10" borderId="0" xfId="3" applyFont="1" applyFill="1" applyAlignment="1">
      <alignment vertical="center"/>
    </xf>
    <xf numFmtId="0" fontId="14" fillId="0" borderId="0" xfId="3" applyFont="1" applyAlignment="1">
      <alignment vertical="center"/>
    </xf>
    <xf numFmtId="0" fontId="52" fillId="10" borderId="0" xfId="3" applyFont="1" applyFill="1" applyProtection="1">
      <protection locked="0"/>
    </xf>
    <xf numFmtId="49" fontId="14" fillId="18" borderId="45" xfId="3" applyNumberFormat="1" applyFont="1" applyFill="1" applyBorder="1" applyAlignment="1">
      <alignment horizontal="left" vertical="center"/>
    </xf>
    <xf numFmtId="0" fontId="14" fillId="10" borderId="0" xfId="3" applyFont="1" applyFill="1" applyAlignment="1">
      <alignment horizontal="left" vertical="center"/>
    </xf>
    <xf numFmtId="0" fontId="14" fillId="0" borderId="0" xfId="3" applyFont="1" applyAlignment="1">
      <alignment horizontal="left" vertical="center"/>
    </xf>
    <xf numFmtId="0" fontId="10" fillId="10" borderId="0" xfId="3" applyFill="1" applyProtection="1">
      <protection locked="0"/>
    </xf>
    <xf numFmtId="49" fontId="15" fillId="10" borderId="0" xfId="3" applyNumberFormat="1" applyFont="1" applyFill="1" applyAlignment="1">
      <alignment vertical="center"/>
    </xf>
    <xf numFmtId="49" fontId="79" fillId="10" borderId="0" xfId="3" applyNumberFormat="1" applyFont="1" applyFill="1" applyAlignment="1">
      <alignment vertical="center"/>
    </xf>
    <xf numFmtId="0" fontId="52" fillId="10" borderId="0" xfId="3" applyFont="1" applyFill="1" applyAlignment="1">
      <alignment vertical="center"/>
    </xf>
    <xf numFmtId="49" fontId="14" fillId="10" borderId="22" xfId="3" applyNumberFormat="1" applyFont="1" applyFill="1" applyBorder="1" applyAlignment="1">
      <alignment vertical="center"/>
    </xf>
    <xf numFmtId="0" fontId="14" fillId="10" borderId="22" xfId="3" applyFont="1" applyFill="1" applyBorder="1" applyAlignment="1">
      <alignment vertical="center"/>
    </xf>
    <xf numFmtId="0" fontId="52" fillId="10" borderId="0" xfId="3" applyFont="1" applyFill="1" applyAlignment="1">
      <alignment horizontal="left" vertical="top"/>
    </xf>
    <xf numFmtId="0" fontId="52" fillId="10" borderId="22" xfId="3" applyFont="1" applyFill="1" applyBorder="1" applyAlignment="1">
      <alignment vertical="center"/>
    </xf>
    <xf numFmtId="0" fontId="52" fillId="10" borderId="79" xfId="3" applyFont="1" applyFill="1" applyBorder="1"/>
    <xf numFmtId="0" fontId="10" fillId="10" borderId="79" xfId="3" applyFill="1" applyBorder="1"/>
    <xf numFmtId="0" fontId="52" fillId="0" borderId="0" xfId="3" applyFont="1"/>
    <xf numFmtId="0" fontId="17" fillId="0" borderId="75" xfId="0" applyFont="1" applyBorder="1" applyAlignment="1">
      <alignment horizontal="center" wrapText="1"/>
    </xf>
    <xf numFmtId="0" fontId="17" fillId="10" borderId="9" xfId="0" applyFont="1" applyFill="1" applyBorder="1" applyAlignment="1">
      <alignment horizontal="center" wrapText="1"/>
    </xf>
    <xf numFmtId="0" fontId="17" fillId="10" borderId="45" xfId="0" applyFont="1" applyFill="1" applyBorder="1" applyAlignment="1">
      <alignment horizontal="center" wrapText="1"/>
    </xf>
    <xf numFmtId="166" fontId="126" fillId="0" borderId="43" xfId="10" applyNumberFormat="1" applyFont="1" applyBorder="1" applyAlignment="1">
      <alignment horizontal="center" vertical="center" wrapText="1"/>
    </xf>
    <xf numFmtId="49" fontId="0" fillId="10" borderId="0" xfId="0" applyNumberFormat="1" applyFill="1" applyAlignment="1">
      <alignment horizontal="center"/>
    </xf>
    <xf numFmtId="49" fontId="15" fillId="10" borderId="0" xfId="0" applyNumberFormat="1" applyFont="1" applyFill="1" applyAlignment="1">
      <alignment horizontal="right"/>
    </xf>
    <xf numFmtId="49" fontId="0" fillId="10" borderId="0" xfId="0" applyNumberFormat="1" applyFill="1"/>
    <xf numFmtId="0" fontId="23" fillId="10" borderId="0" xfId="3" applyFont="1" applyFill="1"/>
    <xf numFmtId="49" fontId="44" fillId="10" borderId="0" xfId="3" applyNumberFormat="1" applyFont="1" applyFill="1" applyAlignment="1">
      <alignment horizontal="center" vertical="center"/>
    </xf>
    <xf numFmtId="49" fontId="78" fillId="0" borderId="0" xfId="3" applyNumberFormat="1" applyFont="1" applyFill="1" applyAlignment="1">
      <alignment horizontal="center" vertical="center"/>
    </xf>
    <xf numFmtId="49" fontId="45" fillId="0" borderId="0" xfId="3" applyNumberFormat="1" applyFont="1" applyFill="1" applyAlignment="1">
      <alignment horizontal="center" vertical="center"/>
    </xf>
    <xf numFmtId="0" fontId="94" fillId="10" borderId="0" xfId="3" applyFont="1" applyFill="1" applyAlignment="1">
      <alignment vertical="center"/>
    </xf>
    <xf numFmtId="0" fontId="24" fillId="10" borderId="0" xfId="3" applyFont="1" applyFill="1" applyAlignment="1">
      <alignment horizontal="right"/>
    </xf>
    <xf numFmtId="0" fontId="33" fillId="10" borderId="0" xfId="3" applyFont="1" applyFill="1" applyAlignment="1">
      <alignment horizontal="left" vertical="center"/>
    </xf>
    <xf numFmtId="0" fontId="15" fillId="10" borderId="0" xfId="3" applyFont="1" applyFill="1" applyAlignment="1">
      <alignment horizontal="center"/>
    </xf>
    <xf numFmtId="0" fontId="16" fillId="0" borderId="32"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25" xfId="3" applyFont="1" applyBorder="1" applyAlignment="1">
      <alignment horizontal="center" vertical="center" wrapText="1"/>
    </xf>
    <xf numFmtId="0" fontId="16" fillId="0" borderId="40" xfId="3" applyFont="1" applyBorder="1" applyAlignment="1">
      <alignment horizontal="center" vertical="center"/>
    </xf>
    <xf numFmtId="0" fontId="20" fillId="0" borderId="0" xfId="3" applyFont="1" applyAlignment="1">
      <alignment horizontal="center" vertical="center"/>
    </xf>
    <xf numFmtId="0" fontId="10" fillId="0" borderId="36" xfId="3" applyBorder="1"/>
    <xf numFmtId="0" fontId="125" fillId="0" borderId="34" xfId="3" applyFont="1" applyBorder="1" applyAlignment="1">
      <alignment horizontal="left" vertical="center"/>
    </xf>
    <xf numFmtId="0" fontId="125" fillId="0" borderId="34" xfId="3" applyFont="1" applyBorder="1" applyAlignment="1">
      <alignment horizontal="center" vertical="center"/>
    </xf>
    <xf numFmtId="9" fontId="41" fillId="0" borderId="43" xfId="13" applyFont="1" applyBorder="1" applyAlignment="1">
      <alignment horizontal="center" vertical="center" wrapText="1"/>
    </xf>
    <xf numFmtId="0" fontId="10" fillId="0" borderId="31" xfId="3" applyFont="1" applyBorder="1" applyAlignment="1">
      <alignment wrapText="1"/>
    </xf>
    <xf numFmtId="0" fontId="17" fillId="0" borderId="11" xfId="3" applyFont="1" applyBorder="1" applyAlignment="1">
      <alignment horizontal="center" wrapText="1"/>
    </xf>
    <xf numFmtId="0" fontId="64" fillId="10" borderId="10" xfId="3" applyFont="1" applyFill="1" applyBorder="1" applyAlignment="1">
      <alignment horizontal="center" wrapText="1"/>
    </xf>
    <xf numFmtId="0" fontId="18" fillId="0" borderId="11" xfId="3" applyFont="1" applyBorder="1" applyAlignment="1">
      <alignment horizontal="center" wrapText="1"/>
    </xf>
    <xf numFmtId="0" fontId="18" fillId="0" borderId="76" xfId="3" applyFont="1" applyBorder="1" applyAlignment="1">
      <alignment horizontal="center" wrapText="1"/>
    </xf>
    <xf numFmtId="0" fontId="18" fillId="10" borderId="10" xfId="3" applyFont="1" applyFill="1" applyBorder="1" applyAlignment="1">
      <alignment horizontal="center" wrapText="1"/>
    </xf>
    <xf numFmtId="0" fontId="18" fillId="0" borderId="10" xfId="3" applyFont="1" applyBorder="1" applyAlignment="1">
      <alignment horizontal="center" wrapText="1"/>
    </xf>
    <xf numFmtId="0" fontId="18" fillId="0" borderId="65" xfId="3" applyFont="1" applyBorder="1" applyAlignment="1">
      <alignment horizontal="center" wrapText="1"/>
    </xf>
    <xf numFmtId="0" fontId="10" fillId="0" borderId="0" xfId="3" applyFont="1"/>
    <xf numFmtId="0" fontId="10" fillId="0" borderId="36" xfId="3" applyBorder="1" applyAlignment="1">
      <alignment horizontal="right" vertical="center" wrapText="1"/>
    </xf>
    <xf numFmtId="0" fontId="10" fillId="0" borderId="66" xfId="3" applyBorder="1" applyAlignment="1">
      <alignment horizontal="center" vertical="center" wrapText="1"/>
    </xf>
    <xf numFmtId="0" fontId="16" fillId="0" borderId="42" xfId="3" applyFont="1" applyBorder="1" applyAlignment="1">
      <alignment horizontal="center" vertical="center" wrapText="1"/>
    </xf>
    <xf numFmtId="0" fontId="16" fillId="0" borderId="34" xfId="3" applyFont="1" applyBorder="1" applyAlignment="1">
      <alignment horizontal="center" vertical="center" wrapText="1"/>
    </xf>
    <xf numFmtId="0" fontId="16" fillId="0" borderId="14" xfId="3" applyFont="1" applyBorder="1" applyAlignment="1">
      <alignment horizontal="center" vertical="center" wrapText="1"/>
    </xf>
    <xf numFmtId="0" fontId="16" fillId="0" borderId="75" xfId="3" applyFont="1" applyBorder="1" applyAlignment="1">
      <alignment horizontal="center" vertical="center" wrapText="1"/>
    </xf>
    <xf numFmtId="0" fontId="10" fillId="0" borderId="0" xfId="3" applyAlignment="1">
      <alignment horizontal="right" vertical="center"/>
    </xf>
    <xf numFmtId="3" fontId="10" fillId="5" borderId="17" xfId="3" applyNumberFormat="1" applyFill="1" applyBorder="1" applyAlignment="1">
      <alignment vertical="center" wrapText="1"/>
    </xf>
    <xf numFmtId="3" fontId="10" fillId="10" borderId="1" xfId="3" applyNumberFormat="1" applyFill="1" applyBorder="1" applyAlignment="1" applyProtection="1">
      <alignment vertical="center" wrapText="1"/>
      <protection locked="0"/>
    </xf>
    <xf numFmtId="3" fontId="10" fillId="2" borderId="56" xfId="3" applyNumberFormat="1" applyFill="1" applyBorder="1" applyAlignment="1">
      <alignment vertical="center" wrapText="1"/>
    </xf>
    <xf numFmtId="3" fontId="10" fillId="7" borderId="75" xfId="3" applyNumberFormat="1" applyFill="1" applyBorder="1" applyAlignment="1">
      <alignment horizontal="center" vertical="center"/>
    </xf>
    <xf numFmtId="3" fontId="10" fillId="7" borderId="9" xfId="3" applyNumberFormat="1" applyFill="1" applyBorder="1" applyAlignment="1">
      <alignment horizontal="center" vertical="center"/>
    </xf>
    <xf numFmtId="168" fontId="10" fillId="0" borderId="0" xfId="3" applyNumberFormat="1" applyAlignment="1">
      <alignment vertical="center"/>
    </xf>
    <xf numFmtId="3" fontId="10" fillId="0" borderId="8" xfId="3" applyNumberFormat="1" applyBorder="1" applyAlignment="1" applyProtection="1">
      <alignment vertical="center" wrapText="1"/>
      <protection locked="0"/>
    </xf>
    <xf numFmtId="3" fontId="10" fillId="2" borderId="18" xfId="3" applyNumberFormat="1" applyFill="1" applyBorder="1" applyAlignment="1">
      <alignment vertical="center" wrapText="1"/>
    </xf>
    <xf numFmtId="3" fontId="10" fillId="7" borderId="76" xfId="3" applyNumberFormat="1" applyFill="1" applyBorder="1" applyAlignment="1">
      <alignment horizontal="center" vertical="center"/>
    </xf>
    <xf numFmtId="3" fontId="10" fillId="7" borderId="10" xfId="3" applyNumberFormat="1" applyFill="1" applyBorder="1" applyAlignment="1">
      <alignment horizontal="center" vertical="center"/>
    </xf>
    <xf numFmtId="3" fontId="10" fillId="5" borderId="41" xfId="3" applyNumberFormat="1" applyFill="1" applyBorder="1" applyAlignment="1">
      <alignment vertical="center" wrapText="1"/>
    </xf>
    <xf numFmtId="3" fontId="10" fillId="0" borderId="26" xfId="3" applyNumberFormat="1" applyBorder="1" applyAlignment="1" applyProtection="1">
      <alignment vertical="center" wrapText="1"/>
      <protection locked="0"/>
    </xf>
    <xf numFmtId="3" fontId="10" fillId="2" borderId="58" xfId="3" applyNumberFormat="1" applyFill="1" applyBorder="1" applyAlignment="1">
      <alignment vertical="center" wrapText="1"/>
    </xf>
    <xf numFmtId="3" fontId="10" fillId="7" borderId="68" xfId="3" applyNumberFormat="1" applyFill="1" applyBorder="1" applyAlignment="1">
      <alignment horizontal="center" vertical="center"/>
    </xf>
    <xf numFmtId="3" fontId="10" fillId="7" borderId="11" xfId="3" applyNumberFormat="1" applyFill="1" applyBorder="1" applyAlignment="1">
      <alignment horizontal="center" vertical="center"/>
    </xf>
    <xf numFmtId="0" fontId="17" fillId="10" borderId="34" xfId="3" applyFont="1" applyFill="1" applyBorder="1" applyAlignment="1">
      <alignment vertical="center" wrapText="1"/>
    </xf>
    <xf numFmtId="3" fontId="10" fillId="2" borderId="34" xfId="3" applyNumberFormat="1" applyFill="1" applyBorder="1" applyAlignment="1">
      <alignment vertical="center" wrapText="1"/>
    </xf>
    <xf numFmtId="3" fontId="10" fillId="2" borderId="11" xfId="3" applyNumberFormat="1" applyFill="1" applyBorder="1" applyAlignment="1">
      <alignment vertical="center" wrapText="1"/>
    </xf>
    <xf numFmtId="3" fontId="10" fillId="9" borderId="11" xfId="3" applyNumberFormat="1" applyFont="1" applyFill="1" applyBorder="1" applyAlignment="1">
      <alignment vertical="center"/>
    </xf>
    <xf numFmtId="0" fontId="15" fillId="10" borderId="0" xfId="3" applyFont="1" applyFill="1" applyAlignment="1">
      <alignment vertical="center" wrapText="1"/>
    </xf>
    <xf numFmtId="3" fontId="10" fillId="10" borderId="0" xfId="3" applyNumberFormat="1" applyFill="1" applyAlignment="1">
      <alignment vertical="center" wrapText="1"/>
    </xf>
    <xf numFmtId="3" fontId="10" fillId="10" borderId="0" xfId="3" applyNumberFormat="1" applyFill="1" applyAlignment="1">
      <alignment vertical="center"/>
    </xf>
    <xf numFmtId="0" fontId="54" fillId="10" borderId="0" xfId="3" applyFont="1" applyFill="1"/>
    <xf numFmtId="0" fontId="10" fillId="10" borderId="0" xfId="3" applyFont="1" applyFill="1" applyAlignment="1">
      <alignment horizontal="right" vertical="center" wrapText="1"/>
    </xf>
    <xf numFmtId="3" fontId="10" fillId="10" borderId="0" xfId="3" applyNumberFormat="1" applyFont="1" applyFill="1" applyAlignment="1">
      <alignment vertical="center"/>
    </xf>
    <xf numFmtId="0" fontId="21" fillId="0" borderId="0" xfId="3" applyFont="1" applyAlignment="1">
      <alignment wrapText="1"/>
    </xf>
    <xf numFmtId="0" fontId="10" fillId="5" borderId="34" xfId="3" applyFont="1" applyFill="1" applyBorder="1" applyAlignment="1">
      <alignment vertical="top"/>
    </xf>
    <xf numFmtId="0" fontId="10" fillId="10" borderId="0" xfId="3" applyFont="1" applyFill="1"/>
    <xf numFmtId="0" fontId="54" fillId="10" borderId="0" xfId="3" applyFont="1" applyFill="1" applyAlignment="1">
      <alignment horizontal="left" vertical="center"/>
    </xf>
    <xf numFmtId="0" fontId="10" fillId="10" borderId="0" xfId="3" applyFont="1" applyFill="1" applyAlignment="1">
      <alignment horizontal="left" vertical="center" wrapText="1"/>
    </xf>
    <xf numFmtId="0" fontId="10" fillId="0" borderId="0" xfId="3" applyAlignment="1">
      <alignment horizontal="left" vertical="center"/>
    </xf>
    <xf numFmtId="0" fontId="13" fillId="10" borderId="0" xfId="3" applyFont="1" applyFill="1"/>
    <xf numFmtId="0" fontId="78" fillId="10" borderId="0" xfId="3" applyFont="1" applyFill="1" applyAlignment="1">
      <alignment vertical="center"/>
    </xf>
    <xf numFmtId="0" fontId="78" fillId="0" borderId="0" xfId="3" applyFont="1" applyAlignment="1" applyProtection="1">
      <alignment vertical="center"/>
      <protection locked="0"/>
    </xf>
    <xf numFmtId="49" fontId="44" fillId="0" borderId="0" xfId="3" applyNumberFormat="1" applyFont="1" applyAlignment="1">
      <alignment vertical="center"/>
    </xf>
    <xf numFmtId="0" fontId="12" fillId="0" borderId="0" xfId="3" applyFont="1" applyAlignment="1" applyProtection="1">
      <alignment vertical="center"/>
      <protection locked="0"/>
    </xf>
    <xf numFmtId="44" fontId="25" fillId="18" borderId="57" xfId="4" applyFont="1" applyFill="1" applyBorder="1" applyAlignment="1">
      <alignment horizontal="right" vertical="center"/>
    </xf>
    <xf numFmtId="44" fontId="25" fillId="18" borderId="41" xfId="4" applyFont="1" applyFill="1" applyBorder="1" applyAlignment="1">
      <alignment horizontal="right" vertical="center"/>
    </xf>
    <xf numFmtId="0" fontId="25" fillId="0" borderId="0" xfId="3" applyFont="1" applyBorder="1" applyAlignment="1">
      <alignment horizontal="center"/>
    </xf>
    <xf numFmtId="165" fontId="25" fillId="0" borderId="0" xfId="3" applyNumberFormat="1" applyFont="1" applyFill="1" applyBorder="1" applyAlignment="1">
      <alignment horizontal="right" vertical="center"/>
    </xf>
    <xf numFmtId="3" fontId="13" fillId="0" borderId="0" xfId="3" applyNumberFormat="1" applyFont="1" applyFill="1" applyAlignment="1">
      <alignment vertical="center" wrapText="1"/>
    </xf>
    <xf numFmtId="0" fontId="10" fillId="25" borderId="34" xfId="3" applyFill="1" applyBorder="1" applyAlignment="1">
      <alignment vertical="center" wrapText="1"/>
    </xf>
    <xf numFmtId="0" fontId="10" fillId="24" borderId="34" xfId="3" applyFill="1" applyBorder="1" applyAlignment="1">
      <alignment vertical="center" wrapText="1"/>
    </xf>
    <xf numFmtId="49" fontId="44" fillId="10" borderId="57" xfId="0" applyNumberFormat="1" applyFont="1" applyFill="1" applyBorder="1" applyAlignment="1">
      <alignment horizontal="center" vertical="center"/>
    </xf>
    <xf numFmtId="0" fontId="0" fillId="0" borderId="0" xfId="0" applyFill="1"/>
    <xf numFmtId="0" fontId="10" fillId="0" borderId="0" xfId="3" applyFill="1" applyProtection="1">
      <protection locked="0"/>
    </xf>
    <xf numFmtId="0" fontId="152" fillId="0" borderId="0" xfId="3" applyFont="1" applyFill="1" applyAlignment="1" applyProtection="1">
      <alignment horizontal="center"/>
      <protection locked="0"/>
    </xf>
    <xf numFmtId="0" fontId="10" fillId="0" borderId="0" xfId="3" applyFill="1"/>
    <xf numFmtId="0" fontId="14" fillId="0" borderId="48" xfId="3" applyFont="1" applyFill="1" applyBorder="1" applyAlignment="1" applyProtection="1">
      <alignment horizontal="left"/>
      <protection locked="0"/>
    </xf>
    <xf numFmtId="0" fontId="52" fillId="0" borderId="0" xfId="3" applyFont="1" applyFill="1" applyAlignment="1" applyProtection="1">
      <alignment horizontal="right" vertical="center"/>
      <protection locked="0"/>
    </xf>
    <xf numFmtId="0" fontId="0" fillId="0" borderId="0" xfId="0" applyBorder="1"/>
    <xf numFmtId="0" fontId="159" fillId="10" borderId="0" xfId="3" applyFont="1" applyFill="1"/>
    <xf numFmtId="0" fontId="33" fillId="10" borderId="0" xfId="0" applyFont="1" applyFill="1" applyAlignment="1">
      <alignment horizontal="center" vertical="center"/>
    </xf>
    <xf numFmtId="0" fontId="0" fillId="0" borderId="42" xfId="0" applyBorder="1"/>
    <xf numFmtId="0" fontId="0" fillId="0" borderId="43" xfId="0" applyBorder="1"/>
    <xf numFmtId="49" fontId="15" fillId="0" borderId="48" xfId="0" applyNumberFormat="1" applyFont="1" applyFill="1" applyBorder="1" applyAlignment="1">
      <alignment horizontal="center" vertical="center"/>
    </xf>
    <xf numFmtId="37" fontId="0" fillId="0" borderId="40" xfId="1" applyNumberFormat="1" applyFont="1" applyBorder="1" applyAlignment="1" applyProtection="1">
      <alignment horizontal="right" vertical="center"/>
      <protection locked="0"/>
    </xf>
    <xf numFmtId="49" fontId="99" fillId="10" borderId="0" xfId="0" applyNumberFormat="1" applyFont="1" applyFill="1" applyAlignment="1">
      <alignment horizontal="center" vertical="center"/>
    </xf>
    <xf numFmtId="49" fontId="78" fillId="0" borderId="0" xfId="3" applyNumberFormat="1" applyFont="1" applyFill="1" applyAlignment="1">
      <alignment horizontal="center" vertical="center"/>
    </xf>
    <xf numFmtId="0" fontId="30" fillId="28" borderId="88" xfId="0" applyFont="1" applyFill="1" applyBorder="1" applyAlignment="1">
      <alignment horizontal="center"/>
    </xf>
    <xf numFmtId="0" fontId="30" fillId="28" borderId="89" xfId="0" applyFont="1" applyFill="1" applyBorder="1" applyAlignment="1">
      <alignment horizontal="center"/>
    </xf>
    <xf numFmtId="1" fontId="9" fillId="28" borderId="63" xfId="0" quotePrefix="1" applyNumberFormat="1" applyFont="1" applyFill="1" applyBorder="1" applyAlignment="1">
      <alignment horizontal="center" vertical="center"/>
    </xf>
    <xf numFmtId="0" fontId="23" fillId="10" borderId="0" xfId="3" applyFont="1" applyFill="1"/>
    <xf numFmtId="0" fontId="32" fillId="10" borderId="0" xfId="3" applyFont="1" applyFill="1" applyAlignment="1">
      <alignment horizontal="center" vertical="center" wrapText="1"/>
    </xf>
    <xf numFmtId="49" fontId="44" fillId="10" borderId="0" xfId="3" applyNumberFormat="1" applyFont="1" applyFill="1" applyAlignment="1">
      <alignment horizontal="center" vertical="center"/>
    </xf>
    <xf numFmtId="0" fontId="44" fillId="10" borderId="18" xfId="3" applyFont="1" applyFill="1" applyBorder="1" applyAlignment="1" applyProtection="1">
      <alignment horizontal="left" vertical="center"/>
      <protection locked="0"/>
    </xf>
    <xf numFmtId="0" fontId="44" fillId="10" borderId="63" xfId="3" applyFont="1" applyFill="1" applyBorder="1" applyAlignment="1" applyProtection="1">
      <alignment horizontal="left" vertical="center"/>
      <protection locked="0"/>
    </xf>
    <xf numFmtId="0" fontId="44" fillId="10" borderId="5" xfId="3" applyFont="1" applyFill="1" applyBorder="1" applyAlignment="1" applyProtection="1">
      <alignment horizontal="left" vertical="center"/>
      <protection locked="0"/>
    </xf>
    <xf numFmtId="0" fontId="130" fillId="10" borderId="42" xfId="0" applyFont="1" applyFill="1" applyBorder="1"/>
    <xf numFmtId="3" fontId="9" fillId="10" borderId="39" xfId="3" applyNumberFormat="1" applyFont="1" applyFill="1" applyBorder="1" applyProtection="1">
      <protection locked="0"/>
    </xf>
    <xf numFmtId="3" fontId="9" fillId="10" borderId="27" xfId="3" applyNumberFormat="1" applyFont="1" applyFill="1" applyBorder="1" applyProtection="1">
      <protection locked="0"/>
    </xf>
    <xf numFmtId="3" fontId="9" fillId="10" borderId="26" xfId="3" applyNumberFormat="1" applyFont="1" applyFill="1" applyBorder="1" applyProtection="1">
      <protection locked="0"/>
    </xf>
    <xf numFmtId="0" fontId="30" fillId="28" borderId="39" xfId="3" applyFont="1" applyFill="1" applyBorder="1" applyAlignment="1">
      <alignment horizontal="center"/>
    </xf>
    <xf numFmtId="0" fontId="134" fillId="0" borderId="0" xfId="3" applyFont="1"/>
    <xf numFmtId="3" fontId="9" fillId="10" borderId="55" xfId="3" applyNumberFormat="1" applyFont="1" applyFill="1" applyBorder="1" applyProtection="1">
      <protection locked="0"/>
    </xf>
    <xf numFmtId="3" fontId="9" fillId="10" borderId="38" xfId="3" applyNumberFormat="1" applyFont="1" applyFill="1" applyBorder="1" applyProtection="1">
      <protection locked="0"/>
    </xf>
    <xf numFmtId="3" fontId="9" fillId="10" borderId="8" xfId="3" applyNumberFormat="1" applyFont="1" applyFill="1" applyBorder="1" applyProtection="1">
      <protection locked="0"/>
    </xf>
    <xf numFmtId="0" fontId="30" fillId="28" borderId="55" xfId="3" applyFont="1" applyFill="1" applyBorder="1" applyAlignment="1">
      <alignment horizontal="center"/>
    </xf>
    <xf numFmtId="3" fontId="9" fillId="10" borderId="59" xfId="3" applyNumberFormat="1" applyFont="1" applyFill="1" applyBorder="1" applyProtection="1">
      <protection locked="0"/>
    </xf>
    <xf numFmtId="3" fontId="9" fillId="10" borderId="37" xfId="3" applyNumberFormat="1" applyFont="1" applyFill="1" applyBorder="1" applyProtection="1">
      <protection locked="0"/>
    </xf>
    <xf numFmtId="3" fontId="9" fillId="10" borderId="7" xfId="3" applyNumberFormat="1" applyFont="1" applyFill="1" applyBorder="1" applyProtection="1">
      <protection locked="0"/>
    </xf>
    <xf numFmtId="0" fontId="30" fillId="28" borderId="59" xfId="3" applyFont="1" applyFill="1" applyBorder="1" applyAlignment="1">
      <alignment horizontal="center"/>
    </xf>
    <xf numFmtId="0" fontId="42" fillId="3" borderId="0" xfId="3" applyFont="1" applyFill="1"/>
    <xf numFmtId="0" fontId="42" fillId="6" borderId="39" xfId="3" applyFont="1" applyFill="1" applyBorder="1" applyAlignment="1">
      <alignment horizontal="center" vertical="center" wrapText="1"/>
    </xf>
    <xf numFmtId="0" fontId="42" fillId="6" borderId="27" xfId="3" applyFont="1" applyFill="1" applyBorder="1" applyAlignment="1">
      <alignment horizontal="center" vertical="center" wrapText="1"/>
    </xf>
    <xf numFmtId="0" fontId="42" fillId="6" borderId="26" xfId="3" applyFont="1" applyFill="1" applyBorder="1" applyAlignment="1">
      <alignment horizontal="center" vertical="center" wrapText="1"/>
    </xf>
    <xf numFmtId="0" fontId="42" fillId="6" borderId="40" xfId="3" applyFont="1" applyFill="1" applyBorder="1" applyAlignment="1">
      <alignment horizontal="center" vertical="center" wrapText="1"/>
    </xf>
    <xf numFmtId="0" fontId="42" fillId="6" borderId="50" xfId="3" applyFont="1" applyFill="1" applyBorder="1" applyAlignment="1">
      <alignment horizontal="center" vertical="center" wrapText="1"/>
    </xf>
    <xf numFmtId="0" fontId="42" fillId="6" borderId="1" xfId="3" applyFont="1" applyFill="1" applyBorder="1" applyAlignment="1">
      <alignment horizontal="center" vertical="center" wrapText="1"/>
    </xf>
    <xf numFmtId="0" fontId="102" fillId="10" borderId="0" xfId="3" applyFont="1" applyFill="1" applyAlignment="1">
      <alignment horizontal="center" vertical="center"/>
    </xf>
    <xf numFmtId="0" fontId="135" fillId="10" borderId="71" xfId="3" applyFont="1" applyFill="1" applyBorder="1" applyAlignment="1">
      <alignment horizontal="center" vertical="center" wrapText="1"/>
    </xf>
    <xf numFmtId="0" fontId="135" fillId="10" borderId="45" xfId="3" applyFont="1" applyFill="1" applyBorder="1" applyAlignment="1">
      <alignment horizontal="center" vertical="center"/>
    </xf>
    <xf numFmtId="0" fontId="135" fillId="10" borderId="14" xfId="3" applyFont="1" applyFill="1" applyBorder="1" applyAlignment="1">
      <alignment horizontal="center" vertical="center"/>
    </xf>
    <xf numFmtId="0" fontId="136" fillId="10" borderId="71" xfId="3" applyFont="1" applyFill="1" applyBorder="1" applyAlignment="1">
      <alignment horizontal="center" vertical="center" wrapText="1"/>
    </xf>
    <xf numFmtId="0" fontId="136" fillId="10" borderId="14" xfId="3" applyFont="1" applyFill="1" applyBorder="1" applyAlignment="1">
      <alignment horizontal="center" vertical="center"/>
    </xf>
    <xf numFmtId="0" fontId="136" fillId="10" borderId="45" xfId="3" applyFont="1" applyFill="1" applyBorder="1" applyAlignment="1">
      <alignment horizontal="center" vertical="center"/>
    </xf>
    <xf numFmtId="0" fontId="135" fillId="10" borderId="9" xfId="3" applyFont="1" applyFill="1" applyBorder="1" applyAlignment="1">
      <alignment horizontal="center" vertical="center"/>
    </xf>
    <xf numFmtId="0" fontId="29" fillId="10" borderId="0" xfId="3" applyFont="1" applyFill="1" applyAlignment="1">
      <alignment vertical="top" wrapText="1"/>
    </xf>
    <xf numFmtId="0" fontId="37" fillId="10" borderId="0" xfId="3" applyFont="1" applyFill="1" applyAlignment="1">
      <alignment horizontal="center" vertical="center" wrapText="1"/>
    </xf>
    <xf numFmtId="0" fontId="10" fillId="0" borderId="79" xfId="3" applyBorder="1"/>
    <xf numFmtId="0" fontId="9" fillId="10" borderId="0" xfId="3" applyFont="1" applyFill="1" applyAlignment="1">
      <alignment horizontal="left" vertical="top" wrapText="1"/>
    </xf>
    <xf numFmtId="0" fontId="9" fillId="10" borderId="0" xfId="3" applyFont="1" applyFill="1" applyAlignment="1">
      <alignment vertical="top"/>
    </xf>
    <xf numFmtId="0" fontId="133" fillId="10" borderId="91" xfId="3" applyFont="1" applyFill="1" applyBorder="1" applyAlignment="1">
      <alignment vertical="center"/>
    </xf>
    <xf numFmtId="0" fontId="20" fillId="0" borderId="90" xfId="3" applyFont="1" applyBorder="1" applyAlignment="1">
      <alignment horizontal="center" vertical="center" wrapText="1"/>
    </xf>
    <xf numFmtId="0" fontId="93" fillId="13" borderId="39" xfId="3" applyFont="1" applyFill="1" applyBorder="1" applyAlignment="1">
      <alignment horizontal="center" vertical="center"/>
    </xf>
    <xf numFmtId="0" fontId="93" fillId="13" borderId="70" xfId="3" applyFont="1" applyFill="1" applyBorder="1" applyAlignment="1">
      <alignment horizontal="center" vertical="center"/>
    </xf>
    <xf numFmtId="0" fontId="23" fillId="10" borderId="20" xfId="3" applyFont="1" applyFill="1" applyBorder="1" applyAlignment="1">
      <alignment horizontal="center"/>
    </xf>
    <xf numFmtId="0" fontId="23" fillId="10" borderId="23" xfId="3" applyFont="1" applyFill="1" applyBorder="1" applyAlignment="1">
      <alignment horizontal="center"/>
    </xf>
    <xf numFmtId="0" fontId="23" fillId="10" borderId="7" xfId="3" applyFont="1" applyFill="1" applyBorder="1" applyAlignment="1">
      <alignment horizontal="right" vertical="center" wrapText="1"/>
    </xf>
    <xf numFmtId="0" fontId="59" fillId="0" borderId="46" xfId="3" applyFont="1" applyBorder="1" applyAlignment="1">
      <alignment horizontal="center" vertical="center" wrapText="1"/>
    </xf>
    <xf numFmtId="0" fontId="10" fillId="10" borderId="60" xfId="3" applyFill="1" applyBorder="1" applyAlignment="1">
      <alignment horizontal="center" wrapText="1"/>
    </xf>
    <xf numFmtId="0" fontId="10" fillId="23" borderId="25" xfId="3" applyFill="1" applyBorder="1" applyAlignment="1">
      <alignment vertical="center" wrapText="1"/>
    </xf>
    <xf numFmtId="0" fontId="10" fillId="23" borderId="45" xfId="3" applyFill="1" applyBorder="1" applyAlignment="1">
      <alignment vertical="center" wrapText="1"/>
    </xf>
    <xf numFmtId="0" fontId="28" fillId="23" borderId="44" xfId="3" applyFont="1" applyFill="1" applyBorder="1" applyAlignment="1">
      <alignment vertical="center"/>
    </xf>
    <xf numFmtId="0" fontId="78" fillId="0" borderId="0" xfId="3" applyFont="1" applyProtection="1">
      <protection locked="0"/>
    </xf>
    <xf numFmtId="0" fontId="20" fillId="0" borderId="100" xfId="3" applyFont="1" applyBorder="1" applyAlignment="1">
      <alignment horizontal="center" vertical="center" wrapText="1"/>
    </xf>
    <xf numFmtId="0" fontId="163" fillId="10" borderId="57" xfId="3" applyFont="1" applyFill="1" applyBorder="1" applyAlignment="1">
      <alignment vertical="center"/>
    </xf>
    <xf numFmtId="3" fontId="10" fillId="2" borderId="16" xfId="0" applyNumberFormat="1" applyFont="1" applyFill="1" applyBorder="1" applyAlignment="1">
      <alignment vertical="center" wrapText="1"/>
    </xf>
    <xf numFmtId="3" fontId="138" fillId="10" borderId="0" xfId="3" applyNumberFormat="1" applyFont="1" applyFill="1"/>
    <xf numFmtId="3" fontId="138" fillId="10" borderId="0" xfId="7" applyNumberFormat="1" applyFont="1" applyFill="1"/>
    <xf numFmtId="3" fontId="164" fillId="10" borderId="0" xfId="7" applyNumberFormat="1" applyFont="1" applyFill="1"/>
    <xf numFmtId="0" fontId="165" fillId="0" borderId="48" xfId="3" applyFont="1" applyBorder="1"/>
    <xf numFmtId="0" fontId="165" fillId="0" borderId="48" xfId="3" applyFont="1" applyBorder="1" applyAlignment="1">
      <alignment horizontal="right"/>
    </xf>
    <xf numFmtId="0" fontId="130" fillId="10" borderId="0" xfId="3" applyFont="1" applyFill="1"/>
    <xf numFmtId="49" fontId="130" fillId="10" borderId="0" xfId="0" applyNumberFormat="1" applyFont="1" applyFill="1" applyAlignment="1" applyProtection="1">
      <alignment vertical="center"/>
      <protection locked="0"/>
    </xf>
    <xf numFmtId="49" fontId="130" fillId="10" borderId="0" xfId="0" applyNumberFormat="1" applyFont="1" applyFill="1" applyProtection="1">
      <protection locked="0"/>
    </xf>
    <xf numFmtId="49" fontId="130" fillId="10" borderId="0" xfId="0" applyNumberFormat="1" applyFont="1" applyFill="1"/>
    <xf numFmtId="49" fontId="126" fillId="10" borderId="0" xfId="0" applyNumberFormat="1" applyFont="1" applyFill="1" applyAlignment="1" applyProtection="1">
      <alignment horizontal="right" vertical="center"/>
      <protection locked="0"/>
    </xf>
    <xf numFmtId="49" fontId="136" fillId="10" borderId="0" xfId="0" applyNumberFormat="1" applyFont="1" applyFill="1" applyAlignment="1" applyProtection="1">
      <alignment horizontal="right" vertical="center"/>
      <protection locked="0"/>
    </xf>
    <xf numFmtId="49" fontId="166" fillId="10" borderId="0" xfId="0" applyNumberFormat="1" applyFont="1" applyFill="1" applyAlignment="1" applyProtection="1">
      <alignment horizontal="right" vertical="center"/>
      <protection locked="0"/>
    </xf>
    <xf numFmtId="0" fontId="0" fillId="10" borderId="0" xfId="0" applyFill="1"/>
    <xf numFmtId="0" fontId="76" fillId="0" borderId="36" xfId="0" applyFont="1" applyBorder="1" applyAlignment="1">
      <alignment horizontal="center" vertical="center"/>
    </xf>
    <xf numFmtId="0" fontId="76" fillId="0" borderId="43" xfId="0" applyFont="1" applyBorder="1" applyAlignment="1">
      <alignment horizontal="center" vertical="center"/>
    </xf>
    <xf numFmtId="3" fontId="0" fillId="7" borderId="71" xfId="0" applyNumberFormat="1" applyFill="1" applyBorder="1" applyAlignment="1">
      <alignment horizontal="center" vertical="center"/>
    </xf>
    <xf numFmtId="3" fontId="0" fillId="7" borderId="65" xfId="0" applyNumberFormat="1" applyFill="1" applyBorder="1" applyAlignment="1">
      <alignment horizontal="center" vertical="center"/>
    </xf>
    <xf numFmtId="3" fontId="0" fillId="7" borderId="28" xfId="0" applyNumberFormat="1" applyFill="1" applyBorder="1" applyAlignment="1">
      <alignment horizontal="center" vertical="center"/>
    </xf>
    <xf numFmtId="0" fontId="23" fillId="10" borderId="0" xfId="0" applyFont="1" applyFill="1"/>
    <xf numFmtId="3" fontId="20" fillId="7" borderId="13" xfId="0" applyNumberFormat="1" applyFont="1" applyFill="1" applyBorder="1" applyAlignment="1">
      <alignment horizontal="center" vertical="center" wrapText="1"/>
    </xf>
    <xf numFmtId="3" fontId="20" fillId="7" borderId="72" xfId="0" applyNumberFormat="1" applyFont="1" applyFill="1" applyBorder="1" applyAlignment="1">
      <alignment horizontal="center" vertical="center" wrapText="1"/>
    </xf>
    <xf numFmtId="3" fontId="20" fillId="7" borderId="15" xfId="0" applyNumberFormat="1" applyFont="1" applyFill="1" applyBorder="1" applyAlignment="1">
      <alignment horizontal="center" vertical="center" wrapText="1"/>
    </xf>
    <xf numFmtId="3" fontId="0" fillId="7" borderId="73" xfId="0" applyNumberFormat="1" applyFill="1" applyBorder="1" applyAlignment="1">
      <alignment horizontal="center" vertical="center"/>
    </xf>
    <xf numFmtId="3" fontId="0" fillId="7" borderId="74" xfId="0" applyNumberFormat="1" applyFill="1" applyBorder="1" applyAlignment="1">
      <alignment horizontal="center" vertical="center"/>
    </xf>
    <xf numFmtId="3" fontId="0" fillId="7" borderId="52" xfId="0" applyNumberFormat="1" applyFill="1" applyBorder="1" applyAlignment="1">
      <alignment horizontal="center" vertical="center"/>
    </xf>
    <xf numFmtId="0" fontId="16" fillId="3" borderId="0" xfId="0" applyFont="1" applyFill="1" applyBorder="1" applyAlignment="1">
      <alignment horizontal="center" vertical="center" wrapText="1"/>
    </xf>
    <xf numFmtId="49" fontId="44" fillId="10" borderId="0" xfId="0" applyNumberFormat="1" applyFont="1" applyFill="1" applyAlignment="1">
      <alignment horizontal="center" vertical="center"/>
    </xf>
    <xf numFmtId="0" fontId="0" fillId="10" borderId="0" xfId="0" applyFill="1"/>
    <xf numFmtId="0" fontId="23" fillId="10" borderId="0" xfId="0" applyFont="1" applyFill="1"/>
    <xf numFmtId="0" fontId="76" fillId="0" borderId="36" xfId="0" applyFont="1" applyBorder="1" applyAlignment="1">
      <alignment horizontal="center" vertical="center"/>
    </xf>
    <xf numFmtId="0" fontId="76" fillId="0" borderId="43" xfId="0" applyFont="1" applyBorder="1" applyAlignment="1">
      <alignment horizontal="center" vertical="center"/>
    </xf>
    <xf numFmtId="0" fontId="76" fillId="0" borderId="34" xfId="3" applyFont="1" applyBorder="1" applyAlignment="1">
      <alignment vertical="center"/>
    </xf>
    <xf numFmtId="0" fontId="23" fillId="10" borderId="0" xfId="3" applyFont="1" applyFill="1"/>
    <xf numFmtId="0" fontId="32" fillId="10" borderId="0" xfId="3" applyFont="1" applyFill="1" applyAlignment="1">
      <alignment horizontal="center" vertical="center" wrapText="1"/>
    </xf>
    <xf numFmtId="0" fontId="0" fillId="10" borderId="0" xfId="0" applyFill="1"/>
    <xf numFmtId="167" fontId="0" fillId="9" borderId="49" xfId="1" applyNumberFormat="1" applyFont="1" applyFill="1" applyBorder="1" applyAlignment="1">
      <alignment horizontal="right" vertical="center"/>
    </xf>
    <xf numFmtId="3" fontId="10" fillId="16" borderId="5" xfId="3" applyNumberFormat="1" applyFill="1" applyBorder="1"/>
    <xf numFmtId="3" fontId="10" fillId="16" borderId="57" xfId="3" applyNumberFormat="1" applyFill="1" applyBorder="1"/>
    <xf numFmtId="3" fontId="10" fillId="16" borderId="54" xfId="3" applyNumberFormat="1" applyFill="1" applyBorder="1"/>
    <xf numFmtId="3" fontId="10" fillId="16" borderId="34" xfId="3" applyNumberFormat="1" applyFill="1" applyBorder="1"/>
    <xf numFmtId="3" fontId="66" fillId="16" borderId="34" xfId="3" applyNumberFormat="1" applyFont="1" applyFill="1" applyBorder="1"/>
    <xf numFmtId="0" fontId="42" fillId="11" borderId="39"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10" fillId="9" borderId="34" xfId="3" applyFill="1" applyBorder="1" applyAlignment="1">
      <alignment vertical="top"/>
    </xf>
    <xf numFmtId="0" fontId="10" fillId="16" borderId="34" xfId="3" applyFill="1" applyBorder="1"/>
    <xf numFmtId="10" fontId="76" fillId="0" borderId="34" xfId="13" applyNumberFormat="1" applyFont="1" applyBorder="1" applyAlignment="1">
      <alignment horizontal="center" vertical="center" wrapText="1"/>
    </xf>
    <xf numFmtId="3" fontId="52" fillId="0" borderId="51" xfId="0" applyNumberFormat="1" applyFont="1" applyBorder="1" applyAlignment="1" applyProtection="1">
      <alignment horizontal="right" vertical="center" wrapText="1"/>
      <protection locked="0"/>
    </xf>
    <xf numFmtId="0" fontId="59" fillId="0" borderId="34" xfId="3" applyFont="1" applyBorder="1" applyAlignment="1">
      <alignment horizontal="center" vertical="center" wrapText="1"/>
    </xf>
    <xf numFmtId="0" fontId="59" fillId="0" borderId="36" xfId="3" applyFont="1" applyBorder="1" applyAlignment="1">
      <alignment horizontal="center" vertical="center" wrapText="1"/>
    </xf>
    <xf numFmtId="49" fontId="44" fillId="10" borderId="0" xfId="0" applyNumberFormat="1" applyFont="1" applyFill="1" applyAlignment="1">
      <alignment horizontal="center" vertical="center"/>
    </xf>
    <xf numFmtId="0" fontId="0" fillId="10" borderId="0" xfId="0" applyFill="1"/>
    <xf numFmtId="0" fontId="23" fillId="10" borderId="0" xfId="0" applyFont="1" applyFill="1"/>
    <xf numFmtId="0" fontId="23" fillId="10" borderId="0" xfId="3" applyFont="1" applyFill="1"/>
    <xf numFmtId="0" fontId="0" fillId="10" borderId="0" xfId="0" applyFill="1"/>
    <xf numFmtId="49" fontId="44" fillId="10" borderId="0" xfId="3" applyNumberFormat="1" applyFont="1" applyFill="1" applyAlignment="1">
      <alignment horizontal="center" vertical="center"/>
    </xf>
    <xf numFmtId="3" fontId="0" fillId="5" borderId="34" xfId="0" applyNumberFormat="1" applyFill="1" applyBorder="1" applyAlignment="1">
      <alignment vertical="center" wrapText="1"/>
    </xf>
    <xf numFmtId="0" fontId="10" fillId="16" borderId="57" xfId="0" applyFont="1" applyFill="1" applyBorder="1" applyAlignment="1">
      <alignment horizontal="left" vertical="top"/>
    </xf>
    <xf numFmtId="0" fontId="149" fillId="10" borderId="10" xfId="3" applyFont="1" applyFill="1" applyBorder="1" applyAlignment="1">
      <alignment horizontal="center" wrapText="1"/>
    </xf>
    <xf numFmtId="167" fontId="0" fillId="9" borderId="46" xfId="1" applyNumberFormat="1" applyFont="1" applyFill="1" applyBorder="1" applyAlignment="1">
      <alignment horizontal="right" vertical="center"/>
    </xf>
    <xf numFmtId="167" fontId="0" fillId="9" borderId="34" xfId="1" applyNumberFormat="1" applyFont="1" applyFill="1" applyBorder="1" applyAlignment="1">
      <alignment horizontal="right" vertical="center"/>
    </xf>
    <xf numFmtId="3" fontId="10" fillId="16" borderId="21" xfId="3" applyNumberFormat="1" applyFill="1" applyBorder="1"/>
    <xf numFmtId="0" fontId="56" fillId="0" borderId="34" xfId="0" applyFont="1" applyBorder="1" applyAlignment="1">
      <alignment horizontal="right" wrapText="1"/>
    </xf>
    <xf numFmtId="0" fontId="23" fillId="10" borderId="0" xfId="3" applyFont="1" applyFill="1"/>
    <xf numFmtId="0" fontId="10" fillId="9" borderId="36" xfId="3" applyFill="1" applyBorder="1" applyAlignment="1">
      <alignment vertical="center" wrapText="1"/>
    </xf>
    <xf numFmtId="0" fontId="0" fillId="25" borderId="34" xfId="0" applyFill="1" applyBorder="1" applyProtection="1"/>
    <xf numFmtId="0" fontId="24" fillId="0" borderId="0" xfId="0" applyFont="1" applyProtection="1">
      <protection locked="0"/>
    </xf>
    <xf numFmtId="49" fontId="0" fillId="0" borderId="0" xfId="0" applyNumberFormat="1" applyBorder="1" applyAlignment="1">
      <alignment vertical="center"/>
    </xf>
    <xf numFmtId="3" fontId="10" fillId="0" borderId="0" xfId="3" applyNumberFormat="1" applyFont="1" applyFill="1" applyAlignment="1">
      <alignment vertical="center"/>
    </xf>
    <xf numFmtId="0" fontId="11" fillId="0" borderId="0" xfId="3" applyFont="1" applyAlignment="1">
      <alignment vertical="center"/>
    </xf>
    <xf numFmtId="3" fontId="0" fillId="9" borderId="49" xfId="1" applyNumberFormat="1" applyFont="1" applyFill="1" applyBorder="1" applyAlignment="1">
      <alignment horizontal="right" vertical="center"/>
    </xf>
    <xf numFmtId="49" fontId="15" fillId="10" borderId="0" xfId="0" applyNumberFormat="1" applyFont="1" applyFill="1" applyBorder="1" applyAlignment="1">
      <alignment vertical="center"/>
    </xf>
    <xf numFmtId="3" fontId="0" fillId="5" borderId="76" xfId="0" applyNumberFormat="1" applyFill="1" applyBorder="1" applyAlignment="1">
      <alignment vertical="center" wrapText="1"/>
    </xf>
    <xf numFmtId="0" fontId="23" fillId="10" borderId="0" xfId="0" applyFont="1" applyFill="1"/>
    <xf numFmtId="0" fontId="59" fillId="0" borderId="36" xfId="3" applyFont="1" applyBorder="1" applyAlignment="1">
      <alignment horizontal="left" vertical="center"/>
    </xf>
    <xf numFmtId="0" fontId="25" fillId="0" borderId="101" xfId="3" applyFont="1" applyBorder="1" applyAlignment="1">
      <alignment horizontal="left"/>
    </xf>
    <xf numFmtId="37" fontId="25" fillId="18" borderId="22" xfId="1" applyNumberFormat="1" applyFont="1" applyFill="1" applyBorder="1" applyAlignment="1">
      <alignment horizontal="right"/>
    </xf>
    <xf numFmtId="44" fontId="25" fillId="18" borderId="54" xfId="4" applyFont="1" applyFill="1" applyBorder="1" applyAlignment="1">
      <alignment horizontal="right" vertical="center"/>
    </xf>
    <xf numFmtId="165" fontId="25" fillId="18" borderId="102" xfId="3" applyNumberFormat="1" applyFont="1" applyFill="1" applyBorder="1" applyAlignment="1">
      <alignment horizontal="right" vertical="center"/>
    </xf>
    <xf numFmtId="165" fontId="25" fillId="18" borderId="54" xfId="3" applyNumberFormat="1" applyFont="1" applyFill="1" applyBorder="1" applyAlignment="1">
      <alignment horizontal="right" vertical="center"/>
    </xf>
    <xf numFmtId="0" fontId="25" fillId="0" borderId="34" xfId="3" applyFont="1" applyBorder="1" applyAlignment="1">
      <alignment horizontal="center"/>
    </xf>
    <xf numFmtId="0" fontId="172" fillId="0" borderId="0" xfId="17"/>
    <xf numFmtId="0" fontId="24" fillId="10" borderId="0" xfId="18" applyFont="1" applyFill="1"/>
    <xf numFmtId="0" fontId="9" fillId="10" borderId="0" xfId="18" applyFont="1" applyFill="1"/>
    <xf numFmtId="0" fontId="2" fillId="10" borderId="0" xfId="18" applyFill="1"/>
    <xf numFmtId="49" fontId="44" fillId="10" borderId="0" xfId="18" applyNumberFormat="1" applyFont="1" applyFill="1" applyAlignment="1">
      <alignment horizontal="center" vertical="center"/>
    </xf>
    <xf numFmtId="49" fontId="2" fillId="10" borderId="0" xfId="18" applyNumberFormat="1" applyFill="1" applyAlignment="1">
      <alignment vertical="center"/>
    </xf>
    <xf numFmtId="0" fontId="150" fillId="0" borderId="0" xfId="18" applyFont="1" applyAlignment="1">
      <alignment horizontal="center" vertical="center"/>
    </xf>
    <xf numFmtId="0" fontId="157" fillId="27" borderId="36" xfId="18" applyFont="1" applyFill="1" applyBorder="1" applyAlignment="1">
      <alignment vertical="center"/>
    </xf>
    <xf numFmtId="0" fontId="150" fillId="27" borderId="42" xfId="18" applyFont="1" applyFill="1" applyBorder="1" applyAlignment="1">
      <alignment horizontal="center" vertical="center"/>
    </xf>
    <xf numFmtId="0" fontId="150" fillId="27" borderId="43" xfId="18" applyFont="1" applyFill="1" applyBorder="1" applyAlignment="1">
      <alignment horizontal="center" vertical="center"/>
    </xf>
    <xf numFmtId="0" fontId="150" fillId="27" borderId="34" xfId="18" applyFont="1" applyFill="1" applyBorder="1" applyAlignment="1">
      <alignment horizontal="center" vertical="center"/>
    </xf>
    <xf numFmtId="0" fontId="33" fillId="10" borderId="0" xfId="18" applyFont="1" applyFill="1" applyAlignment="1">
      <alignment vertical="center"/>
    </xf>
    <xf numFmtId="0" fontId="15" fillId="10" borderId="0" xfId="18" applyFont="1" applyFill="1" applyAlignment="1">
      <alignment horizontal="center"/>
    </xf>
    <xf numFmtId="0" fontId="16" fillId="0" borderId="34" xfId="18" applyFont="1" applyBorder="1" applyAlignment="1">
      <alignment horizontal="center" vertical="center" wrapText="1"/>
    </xf>
    <xf numFmtId="0" fontId="16" fillId="0" borderId="33" xfId="18" applyFont="1" applyBorder="1" applyAlignment="1">
      <alignment horizontal="center" vertical="center" wrapText="1"/>
    </xf>
    <xf numFmtId="0" fontId="16" fillId="0" borderId="64" xfId="18" applyFont="1" applyBorder="1" applyAlignment="1">
      <alignment horizontal="center" vertical="center" wrapText="1"/>
    </xf>
    <xf numFmtId="0" fontId="16" fillId="0" borderId="77" xfId="18" applyFont="1" applyBorder="1" applyAlignment="1">
      <alignment horizontal="center" vertical="center" wrapText="1"/>
    </xf>
    <xf numFmtId="0" fontId="16" fillId="0" borderId="32" xfId="18" applyFont="1" applyBorder="1" applyAlignment="1">
      <alignment horizontal="center" vertical="center" wrapText="1"/>
    </xf>
    <xf numFmtId="0" fontId="16" fillId="0" borderId="78" xfId="18" applyFont="1" applyBorder="1" applyAlignment="1">
      <alignment horizontal="center" vertical="center" wrapText="1"/>
    </xf>
    <xf numFmtId="0" fontId="2" fillId="0" borderId="34" xfId="18" applyBorder="1" applyAlignment="1">
      <alignment vertical="center" wrapText="1"/>
    </xf>
    <xf numFmtId="0" fontId="17" fillId="0" borderId="60" xfId="18" applyFont="1" applyBorder="1" applyAlignment="1">
      <alignment horizontal="center" wrapText="1"/>
    </xf>
    <xf numFmtId="0" fontId="17" fillId="10" borderId="78" xfId="18" applyFont="1" applyFill="1" applyBorder="1" applyAlignment="1">
      <alignment horizontal="center" wrapText="1"/>
    </xf>
    <xf numFmtId="0" fontId="149" fillId="10" borderId="78" xfId="18" applyFont="1" applyFill="1" applyBorder="1" applyAlignment="1">
      <alignment horizontal="center" wrapText="1"/>
    </xf>
    <xf numFmtId="0" fontId="17" fillId="0" borderId="77" xfId="18" applyFont="1" applyBorder="1" applyAlignment="1">
      <alignment horizontal="center" wrapText="1"/>
    </xf>
    <xf numFmtId="0" fontId="17" fillId="0" borderId="78" xfId="18" applyFont="1" applyBorder="1" applyAlignment="1">
      <alignment horizontal="center" wrapText="1"/>
    </xf>
    <xf numFmtId="0" fontId="17" fillId="0" borderId="64" xfId="18" applyFont="1" applyBorder="1" applyAlignment="1">
      <alignment horizontal="center" wrapText="1"/>
    </xf>
    <xf numFmtId="0" fontId="2" fillId="0" borderId="66" xfId="18" applyBorder="1" applyAlignment="1">
      <alignment horizontal="center" vertical="center" wrapText="1"/>
    </xf>
    <xf numFmtId="0" fontId="16" fillId="0" borderId="42" xfId="18" applyFont="1" applyBorder="1" applyAlignment="1">
      <alignment horizontal="center" vertical="center" wrapText="1"/>
    </xf>
    <xf numFmtId="0" fontId="15" fillId="10" borderId="34" xfId="18" applyFont="1" applyFill="1" applyBorder="1" applyAlignment="1">
      <alignment horizontal="right" vertical="center" wrapText="1"/>
    </xf>
    <xf numFmtId="0" fontId="2" fillId="29" borderId="36" xfId="17" applyFont="1" applyFill="1" applyBorder="1" applyAlignment="1">
      <alignment horizontal="right"/>
    </xf>
    <xf numFmtId="3" fontId="2" fillId="29" borderId="78" xfId="17" applyNumberFormat="1" applyFont="1" applyFill="1" applyBorder="1" applyAlignment="1">
      <alignment horizontal="right"/>
    </xf>
    <xf numFmtId="3" fontId="2" fillId="29" borderId="77" xfId="17" applyNumberFormat="1" applyFont="1" applyFill="1" applyBorder="1" applyAlignment="1">
      <alignment horizontal="right"/>
    </xf>
    <xf numFmtId="0" fontId="2" fillId="29" borderId="78" xfId="17" applyFont="1" applyFill="1" applyBorder="1" applyAlignment="1">
      <alignment horizontal="right"/>
    </xf>
    <xf numFmtId="0" fontId="2" fillId="29" borderId="77" xfId="17" applyFont="1" applyFill="1" applyBorder="1" applyAlignment="1">
      <alignment horizontal="right"/>
    </xf>
    <xf numFmtId="0" fontId="2" fillId="10" borderId="0" xfId="18" applyFill="1" applyAlignment="1">
      <alignment vertical="center"/>
    </xf>
    <xf numFmtId="0" fontId="15" fillId="0" borderId="47" xfId="18" applyFont="1" applyBorder="1" applyAlignment="1">
      <alignment vertical="center" wrapText="1"/>
    </xf>
    <xf numFmtId="0" fontId="140" fillId="0" borderId="0" xfId="18" applyFont="1" applyAlignment="1">
      <alignment horizontal="left"/>
    </xf>
    <xf numFmtId="0" fontId="2" fillId="0" borderId="0" xfId="18" applyAlignment="1">
      <alignment vertical="center"/>
    </xf>
    <xf numFmtId="0" fontId="146" fillId="0" borderId="0" xfId="18" applyFont="1"/>
    <xf numFmtId="0" fontId="148" fillId="0" borderId="0" xfId="18" applyFont="1"/>
    <xf numFmtId="0" fontId="2" fillId="0" borderId="0" xfId="18"/>
    <xf numFmtId="0" fontId="2" fillId="0" borderId="0" xfId="18" applyAlignment="1">
      <alignment horizontal="center"/>
    </xf>
    <xf numFmtId="3" fontId="2" fillId="0" borderId="0" xfId="18" applyNumberFormat="1" applyAlignment="1">
      <alignment vertical="center"/>
    </xf>
    <xf numFmtId="3" fontId="2" fillId="0" borderId="46" xfId="18" applyNumberFormat="1" applyBorder="1" applyAlignment="1">
      <alignment vertical="center"/>
    </xf>
    <xf numFmtId="0" fontId="125" fillId="0" borderId="0" xfId="18" applyFont="1" applyAlignment="1">
      <alignment horizontal="right"/>
    </xf>
    <xf numFmtId="0" fontId="144" fillId="0" borderId="0" xfId="18" applyFont="1"/>
    <xf numFmtId="3" fontId="2" fillId="2" borderId="34" xfId="18" applyNumberFormat="1" applyFill="1" applyBorder="1" applyAlignment="1">
      <alignment horizontal="right"/>
    </xf>
    <xf numFmtId="3" fontId="173" fillId="2" borderId="34" xfId="18" applyNumberFormat="1" applyFont="1" applyFill="1" applyBorder="1" applyAlignment="1">
      <alignment horizontal="right"/>
    </xf>
    <xf numFmtId="0" fontId="2" fillId="0" borderId="29" xfId="18" applyBorder="1"/>
    <xf numFmtId="0" fontId="2" fillId="0" borderId="48" xfId="18" applyBorder="1"/>
    <xf numFmtId="0" fontId="2" fillId="0" borderId="16" xfId="18" applyBorder="1"/>
    <xf numFmtId="0" fontId="2" fillId="10" borderId="0" xfId="18" applyFill="1" applyAlignment="1">
      <alignment horizontal="right" vertical="top" wrapText="1"/>
    </xf>
    <xf numFmtId="0" fontId="10" fillId="10" borderId="0" xfId="18" applyFont="1" applyFill="1" applyAlignment="1">
      <alignment horizontal="right" vertical="top"/>
    </xf>
    <xf numFmtId="0" fontId="2" fillId="25" borderId="34" xfId="18" applyFill="1" applyBorder="1"/>
    <xf numFmtId="0" fontId="2" fillId="2" borderId="34" xfId="18" applyFill="1" applyBorder="1"/>
    <xf numFmtId="0" fontId="23" fillId="10" borderId="0" xfId="18" applyFont="1" applyFill="1" applyAlignment="1">
      <alignment vertical="top"/>
    </xf>
    <xf numFmtId="0" fontId="23" fillId="0" borderId="0" xfId="18" applyFont="1"/>
    <xf numFmtId="0" fontId="23" fillId="10" borderId="0" xfId="18" applyFont="1" applyFill="1"/>
    <xf numFmtId="0" fontId="10" fillId="0" borderId="0" xfId="18" applyFont="1"/>
    <xf numFmtId="0" fontId="10" fillId="0" borderId="0" xfId="18" applyFont="1" applyAlignment="1">
      <alignment vertical="center"/>
    </xf>
    <xf numFmtId="0" fontId="15" fillId="0" borderId="0" xfId="18" applyFont="1" applyAlignment="1">
      <alignment vertical="center"/>
    </xf>
    <xf numFmtId="0" fontId="15" fillId="10" borderId="0" xfId="18" applyFont="1" applyFill="1" applyAlignment="1">
      <alignment vertical="center"/>
    </xf>
    <xf numFmtId="0" fontId="2" fillId="10" borderId="0" xfId="18" applyFill="1" applyProtection="1">
      <protection locked="0"/>
    </xf>
    <xf numFmtId="0" fontId="28" fillId="10" borderId="0" xfId="18" applyFont="1" applyFill="1" applyAlignment="1">
      <alignment horizontal="center"/>
    </xf>
    <xf numFmtId="0" fontId="76" fillId="11" borderId="9" xfId="18" applyFont="1" applyFill="1" applyBorder="1" applyAlignment="1">
      <alignment horizontal="left"/>
    </xf>
    <xf numFmtId="1" fontId="41" fillId="11" borderId="9" xfId="19" applyNumberFormat="1" applyFont="1" applyFill="1" applyBorder="1" applyAlignment="1">
      <alignment horizontal="left"/>
    </xf>
    <xf numFmtId="0" fontId="76" fillId="11" borderId="25" xfId="18" applyFont="1" applyFill="1" applyBorder="1" applyAlignment="1">
      <alignment horizontal="left"/>
    </xf>
    <xf numFmtId="0" fontId="17" fillId="11" borderId="66" xfId="18" applyFont="1" applyFill="1" applyBorder="1" applyAlignment="1">
      <alignment horizontal="center" wrapText="1"/>
    </xf>
    <xf numFmtId="0" fontId="17" fillId="11" borderId="64" xfId="18" applyFont="1" applyFill="1" applyBorder="1" applyAlignment="1">
      <alignment horizontal="center" wrapText="1"/>
    </xf>
    <xf numFmtId="0" fontId="17" fillId="11" borderId="77" xfId="18" applyFont="1" applyFill="1" applyBorder="1" applyAlignment="1">
      <alignment horizontal="center" wrapText="1"/>
    </xf>
    <xf numFmtId="166" fontId="9" fillId="11" borderId="45" xfId="18" applyNumberFormat="1" applyFont="1" applyFill="1" applyBorder="1" applyAlignment="1">
      <alignment horizontal="center"/>
    </xf>
    <xf numFmtId="0" fontId="2" fillId="11" borderId="45" xfId="18" applyFill="1" applyBorder="1"/>
    <xf numFmtId="0" fontId="2" fillId="11" borderId="25" xfId="18" applyFill="1" applyBorder="1" applyAlignment="1">
      <alignment horizontal="right"/>
    </xf>
    <xf numFmtId="169" fontId="2" fillId="11" borderId="2" xfId="18" applyNumberFormat="1" applyFill="1" applyBorder="1"/>
    <xf numFmtId="169" fontId="2" fillId="11" borderId="13" xfId="18" applyNumberFormat="1" applyFill="1" applyBorder="1"/>
    <xf numFmtId="169" fontId="2" fillId="11" borderId="2" xfId="18" applyNumberFormat="1" applyFill="1" applyBorder="1" applyAlignment="1">
      <alignment horizontal="right"/>
    </xf>
    <xf numFmtId="169" fontId="2" fillId="11" borderId="71" xfId="18" applyNumberFormat="1" applyFill="1" applyBorder="1"/>
    <xf numFmtId="0" fontId="2" fillId="11" borderId="0" xfId="18" applyFill="1"/>
    <xf numFmtId="0" fontId="2" fillId="11" borderId="46" xfId="18" applyFill="1" applyBorder="1" applyAlignment="1">
      <alignment horizontal="right"/>
    </xf>
    <xf numFmtId="169" fontId="2" fillId="11" borderId="5" xfId="18" applyNumberFormat="1" applyFill="1" applyBorder="1"/>
    <xf numFmtId="169" fontId="2" fillId="11" borderId="5" xfId="18" applyNumberFormat="1" applyFill="1" applyBorder="1" applyAlignment="1">
      <alignment horizontal="right"/>
    </xf>
    <xf numFmtId="169" fontId="2" fillId="11" borderId="38" xfId="18" applyNumberFormat="1" applyFill="1" applyBorder="1"/>
    <xf numFmtId="0" fontId="172" fillId="11" borderId="48" xfId="17" applyFill="1" applyBorder="1"/>
    <xf numFmtId="0" fontId="2" fillId="11" borderId="16" xfId="17" applyFont="1" applyFill="1" applyBorder="1" applyAlignment="1">
      <alignment horizontal="right"/>
    </xf>
    <xf numFmtId="169" fontId="2" fillId="11" borderId="57" xfId="18" applyNumberFormat="1" applyFill="1" applyBorder="1" applyAlignment="1">
      <alignment horizontal="right"/>
    </xf>
    <xf numFmtId="169" fontId="2" fillId="11" borderId="6" xfId="18" applyNumberFormat="1" applyFill="1" applyBorder="1" applyAlignment="1">
      <alignment horizontal="right"/>
    </xf>
    <xf numFmtId="0" fontId="2" fillId="0" borderId="47" xfId="18" applyBorder="1"/>
    <xf numFmtId="170" fontId="2" fillId="0" borderId="47" xfId="18" applyNumberFormat="1" applyBorder="1"/>
    <xf numFmtId="170" fontId="2" fillId="0" borderId="0" xfId="18" applyNumberFormat="1"/>
    <xf numFmtId="170" fontId="2" fillId="0" borderId="46" xfId="18" applyNumberFormat="1" applyBorder="1"/>
    <xf numFmtId="0" fontId="2" fillId="11" borderId="31" xfId="18" applyFill="1" applyBorder="1"/>
    <xf numFmtId="0" fontId="2" fillId="11" borderId="22" xfId="18" applyFill="1" applyBorder="1"/>
    <xf numFmtId="0" fontId="2" fillId="11" borderId="22" xfId="18" applyFill="1" applyBorder="1" applyAlignment="1">
      <alignment horizontal="right"/>
    </xf>
    <xf numFmtId="169" fontId="2" fillId="11" borderId="8" xfId="18" applyNumberFormat="1" applyFill="1" applyBorder="1"/>
    <xf numFmtId="169" fontId="2" fillId="11" borderId="57" xfId="18" applyNumberFormat="1" applyFill="1" applyBorder="1"/>
    <xf numFmtId="0" fontId="2" fillId="11" borderId="0" xfId="18" applyFill="1" applyAlignment="1">
      <alignment horizontal="right"/>
    </xf>
    <xf numFmtId="169" fontId="2" fillId="11" borderId="8" xfId="18" applyNumberFormat="1" applyFill="1" applyBorder="1" applyAlignment="1">
      <alignment horizontal="right"/>
    </xf>
    <xf numFmtId="0" fontId="2" fillId="11" borderId="29" xfId="18" applyFill="1" applyBorder="1"/>
    <xf numFmtId="0" fontId="2" fillId="11" borderId="48" xfId="18" applyFill="1" applyBorder="1"/>
    <xf numFmtId="0" fontId="2" fillId="11" borderId="48" xfId="18" applyFill="1" applyBorder="1" applyAlignment="1">
      <alignment horizontal="right"/>
    </xf>
    <xf numFmtId="169" fontId="2" fillId="11" borderId="26" xfId="18" applyNumberFormat="1" applyFill="1" applyBorder="1"/>
    <xf numFmtId="169" fontId="2" fillId="11" borderId="41" xfId="18" applyNumberFormat="1" applyFill="1" applyBorder="1"/>
    <xf numFmtId="169" fontId="2" fillId="11" borderId="62" xfId="18" applyNumberFormat="1" applyFill="1" applyBorder="1" applyAlignment="1">
      <alignment horizontal="right"/>
    </xf>
    <xf numFmtId="169" fontId="2" fillId="11" borderId="27" xfId="18" applyNumberFormat="1" applyFill="1" applyBorder="1"/>
    <xf numFmtId="0" fontId="176" fillId="0" borderId="0" xfId="0" applyFont="1"/>
    <xf numFmtId="0" fontId="130" fillId="10" borderId="0" xfId="0" applyFont="1" applyFill="1"/>
    <xf numFmtId="3" fontId="177" fillId="10" borderId="0" xfId="0" applyNumberFormat="1" applyFont="1" applyFill="1" applyAlignment="1" applyProtection="1">
      <alignment horizontal="right"/>
      <protection locked="0"/>
    </xf>
    <xf numFmtId="0" fontId="23" fillId="10" borderId="0" xfId="3" applyFont="1" applyFill="1"/>
    <xf numFmtId="0" fontId="137" fillId="0" borderId="0" xfId="3" applyFont="1"/>
    <xf numFmtId="0" fontId="177" fillId="0" borderId="0" xfId="3" applyFont="1" applyAlignment="1">
      <alignment horizontal="right"/>
    </xf>
    <xf numFmtId="0" fontId="159" fillId="0" borderId="0" xfId="3" applyFont="1"/>
    <xf numFmtId="165" fontId="178" fillId="0" borderId="0" xfId="3" applyNumberFormat="1" applyFont="1" applyAlignment="1">
      <alignment horizontal="right"/>
    </xf>
    <xf numFmtId="3" fontId="10" fillId="2" borderId="63" xfId="3" applyNumberFormat="1" applyFill="1" applyBorder="1" applyAlignment="1">
      <alignment vertical="center" wrapText="1"/>
    </xf>
    <xf numFmtId="3" fontId="10" fillId="2" borderId="61" xfId="3" applyNumberFormat="1" applyFill="1" applyBorder="1" applyAlignment="1">
      <alignment vertical="center" wrapText="1"/>
    </xf>
    <xf numFmtId="3" fontId="10" fillId="2" borderId="36" xfId="3" applyNumberFormat="1" applyFill="1" applyBorder="1" applyAlignment="1">
      <alignment vertical="center" wrapText="1"/>
    </xf>
    <xf numFmtId="3" fontId="10" fillId="2" borderId="33" xfId="3" applyNumberFormat="1" applyFill="1" applyBorder="1" applyAlignment="1">
      <alignment vertical="center" wrapText="1"/>
    </xf>
    <xf numFmtId="3" fontId="10" fillId="2" borderId="43" xfId="3" applyNumberFormat="1" applyFill="1" applyBorder="1" applyAlignment="1">
      <alignment vertical="center" wrapText="1"/>
    </xf>
    <xf numFmtId="3" fontId="10" fillId="2" borderId="40" xfId="3" applyNumberFormat="1" applyFill="1" applyBorder="1" applyAlignment="1">
      <alignment vertical="center" wrapText="1"/>
    </xf>
    <xf numFmtId="3" fontId="10" fillId="2" borderId="55" xfId="3" applyNumberFormat="1" applyFill="1" applyBorder="1" applyAlignment="1">
      <alignment vertical="center" wrapText="1"/>
    </xf>
    <xf numFmtId="3" fontId="10" fillId="2" borderId="39" xfId="3" applyNumberFormat="1" applyFill="1" applyBorder="1" applyAlignment="1">
      <alignment vertical="center" wrapText="1"/>
    </xf>
    <xf numFmtId="37" fontId="25" fillId="18" borderId="25" xfId="1" applyNumberFormat="1" applyFont="1" applyFill="1" applyBorder="1" applyAlignment="1">
      <alignment horizontal="right"/>
    </xf>
    <xf numFmtId="44" fontId="25" fillId="18" borderId="9" xfId="9" applyFont="1" applyFill="1" applyBorder="1" applyAlignment="1">
      <alignment horizontal="right" vertical="center"/>
    </xf>
    <xf numFmtId="165" fontId="25" fillId="18" borderId="25" xfId="3" applyNumberFormat="1" applyFont="1" applyFill="1" applyBorder="1" applyAlignment="1">
      <alignment horizontal="right" vertical="center"/>
    </xf>
    <xf numFmtId="37" fontId="25" fillId="18" borderId="43" xfId="1" applyNumberFormat="1" applyFont="1" applyFill="1" applyBorder="1" applyAlignment="1">
      <alignment horizontal="right"/>
    </xf>
    <xf numFmtId="44" fontId="25" fillId="18" borderId="34" xfId="9" applyFont="1" applyFill="1" applyBorder="1" applyAlignment="1">
      <alignment horizontal="right" vertical="center"/>
    </xf>
    <xf numFmtId="165" fontId="25" fillId="18" borderId="43" xfId="3" applyNumberFormat="1" applyFont="1" applyFill="1" applyBorder="1" applyAlignment="1">
      <alignment horizontal="right" vertical="center"/>
    </xf>
    <xf numFmtId="0" fontId="25" fillId="0" borderId="34" xfId="3" applyFont="1" applyBorder="1" applyAlignment="1">
      <alignment horizontal="left"/>
    </xf>
    <xf numFmtId="0" fontId="87" fillId="22" borderId="103" xfId="3" applyFont="1" applyFill="1" applyBorder="1" applyAlignment="1">
      <alignment horizontal="center" vertical="center"/>
    </xf>
    <xf numFmtId="37" fontId="25" fillId="18" borderId="23" xfId="1" applyNumberFormat="1" applyFont="1" applyFill="1" applyBorder="1" applyAlignment="1">
      <alignment horizontal="right"/>
    </xf>
    <xf numFmtId="44" fontId="25" fillId="18" borderId="17" xfId="4" applyFont="1" applyFill="1" applyBorder="1" applyAlignment="1">
      <alignment horizontal="right" vertical="center"/>
    </xf>
    <xf numFmtId="165" fontId="25" fillId="18" borderId="37" xfId="3" applyNumberFormat="1" applyFont="1" applyFill="1" applyBorder="1" applyAlignment="1">
      <alignment horizontal="right" vertical="center"/>
    </xf>
    <xf numFmtId="0" fontId="25" fillId="0" borderId="40" xfId="3" applyFont="1" applyBorder="1" applyAlignment="1">
      <alignment horizontal="left"/>
    </xf>
    <xf numFmtId="0" fontId="25" fillId="0" borderId="55" xfId="3" applyFont="1" applyBorder="1" applyAlignment="1">
      <alignment horizontal="left"/>
    </xf>
    <xf numFmtId="0" fontId="25" fillId="0" borderId="12" xfId="3" applyFont="1" applyBorder="1" applyAlignment="1">
      <alignment horizontal="left"/>
    </xf>
    <xf numFmtId="0" fontId="25" fillId="0" borderId="39" xfId="3" applyFont="1" applyBorder="1" applyAlignment="1">
      <alignment horizontal="left"/>
    </xf>
    <xf numFmtId="37" fontId="25" fillId="18" borderId="26" xfId="1" applyNumberFormat="1" applyFont="1" applyFill="1" applyBorder="1" applyAlignment="1">
      <alignment horizontal="right"/>
    </xf>
    <xf numFmtId="49" fontId="51" fillId="0" borderId="0" xfId="0" applyNumberFormat="1" applyFont="1"/>
    <xf numFmtId="0" fontId="51" fillId="0" borderId="0" xfId="0" applyFont="1"/>
    <xf numFmtId="0" fontId="179" fillId="0" borderId="0" xfId="3" applyFont="1"/>
    <xf numFmtId="0" fontId="51" fillId="0" borderId="0" xfId="0" applyFont="1" applyAlignment="1">
      <alignment horizontal="right"/>
    </xf>
    <xf numFmtId="3" fontId="51" fillId="0" borderId="0" xfId="0" applyNumberFormat="1" applyFont="1"/>
    <xf numFmtId="0" fontId="51" fillId="0" borderId="0" xfId="0" applyNumberFormat="1" applyFont="1" applyAlignment="1">
      <alignment horizontal="right"/>
    </xf>
    <xf numFmtId="37" fontId="51" fillId="0" borderId="0" xfId="0" applyNumberFormat="1" applyFont="1" applyAlignment="1">
      <alignment horizontal="right" vertical="top"/>
    </xf>
    <xf numFmtId="0" fontId="51" fillId="0" borderId="0" xfId="0" applyFont="1" applyAlignment="1">
      <alignment horizontal="right" vertical="top"/>
    </xf>
    <xf numFmtId="0" fontId="179" fillId="0" borderId="0" xfId="3" applyFont="1" applyAlignment="1">
      <alignment horizontal="right"/>
    </xf>
    <xf numFmtId="3" fontId="179" fillId="0" borderId="0" xfId="3" applyNumberFormat="1" applyFont="1" applyAlignment="1">
      <alignment horizontal="right"/>
    </xf>
    <xf numFmtId="0" fontId="179" fillId="0" borderId="0" xfId="3" applyFont="1" applyFill="1"/>
    <xf numFmtId="0" fontId="179" fillId="0" borderId="0" xfId="3" applyFont="1" applyFill="1" applyAlignment="1">
      <alignment horizontal="right"/>
    </xf>
    <xf numFmtId="49" fontId="51" fillId="0" borderId="0" xfId="0" applyNumberFormat="1" applyFont="1" applyAlignment="1">
      <alignment horizontal="right"/>
    </xf>
    <xf numFmtId="0" fontId="42" fillId="0" borderId="0" xfId="3" applyFont="1" applyBorder="1" applyAlignment="1">
      <alignment horizontal="left"/>
    </xf>
    <xf numFmtId="37" fontId="51" fillId="0" borderId="0" xfId="0" applyNumberFormat="1" applyFont="1" applyAlignment="1">
      <alignment horizontal="right"/>
    </xf>
    <xf numFmtId="0" fontId="52" fillId="10" borderId="0" xfId="3" applyFont="1" applyFill="1" applyAlignment="1">
      <alignment horizontal="left" vertical="center"/>
    </xf>
    <xf numFmtId="0" fontId="170" fillId="10" borderId="0" xfId="3" applyFont="1" applyFill="1" applyAlignment="1">
      <alignment vertical="center"/>
    </xf>
    <xf numFmtId="0" fontId="65" fillId="10" borderId="0" xfId="0" applyFont="1" applyFill="1" applyProtection="1">
      <protection locked="0"/>
    </xf>
    <xf numFmtId="0" fontId="93" fillId="0" borderId="1" xfId="0" applyFont="1" applyBorder="1" applyAlignment="1" applyProtection="1">
      <protection locked="0"/>
    </xf>
    <xf numFmtId="0" fontId="52" fillId="10" borderId="22" xfId="3" applyFont="1" applyFill="1" applyBorder="1" applyAlignment="1">
      <alignment horizontal="left" vertical="center"/>
    </xf>
    <xf numFmtId="0" fontId="0" fillId="0" borderId="75" xfId="0" applyBorder="1" applyProtection="1">
      <protection locked="0"/>
    </xf>
    <xf numFmtId="0" fontId="0" fillId="0" borderId="34" xfId="0" applyBorder="1" applyProtection="1">
      <protection locked="0"/>
    </xf>
    <xf numFmtId="0" fontId="0" fillId="0" borderId="56" xfId="0" applyBorder="1" applyProtection="1">
      <protection locked="0"/>
    </xf>
    <xf numFmtId="0" fontId="0" fillId="0" borderId="18" xfId="0" applyBorder="1" applyProtection="1">
      <protection locked="0"/>
    </xf>
    <xf numFmtId="0" fontId="0" fillId="0" borderId="58" xfId="0" applyBorder="1" applyProtection="1">
      <protection locked="0"/>
    </xf>
    <xf numFmtId="49" fontId="44" fillId="10" borderId="36" xfId="0" applyNumberFormat="1" applyFont="1" applyFill="1" applyBorder="1" applyAlignment="1">
      <alignment horizontal="center" vertical="center"/>
    </xf>
    <xf numFmtId="49" fontId="44" fillId="10" borderId="42" xfId="0" applyNumberFormat="1" applyFont="1" applyFill="1" applyBorder="1" applyAlignment="1">
      <alignment horizontal="center" vertical="center"/>
    </xf>
    <xf numFmtId="49" fontId="44" fillId="10" borderId="43" xfId="0" applyNumberFormat="1" applyFont="1" applyFill="1" applyBorder="1" applyAlignment="1">
      <alignment horizontal="center" vertical="center"/>
    </xf>
    <xf numFmtId="49" fontId="88" fillId="10" borderId="0" xfId="0" applyNumberFormat="1" applyFont="1" applyFill="1" applyAlignment="1">
      <alignment horizontal="center" vertical="center"/>
    </xf>
    <xf numFmtId="49" fontId="44" fillId="10" borderId="0" xfId="0" applyNumberFormat="1" applyFont="1" applyFill="1" applyAlignment="1">
      <alignment horizontal="center" vertical="center"/>
    </xf>
    <xf numFmtId="49" fontId="45" fillId="10" borderId="0" xfId="0" applyNumberFormat="1" applyFont="1" applyFill="1" applyAlignment="1">
      <alignment horizontal="center" vertical="center"/>
    </xf>
    <xf numFmtId="49" fontId="44" fillId="0" borderId="0" xfId="0" applyNumberFormat="1" applyFont="1" applyFill="1" applyAlignment="1">
      <alignment horizontal="center" vertical="center"/>
    </xf>
    <xf numFmtId="49" fontId="15" fillId="10" borderId="0" xfId="0" applyNumberFormat="1" applyFont="1" applyFill="1" applyBorder="1" applyAlignment="1">
      <alignment horizontal="center" vertical="center"/>
    </xf>
    <xf numFmtId="49" fontId="161" fillId="10" borderId="36" xfId="0" applyNumberFormat="1" applyFont="1" applyFill="1" applyBorder="1" applyAlignment="1">
      <alignment horizontal="center" vertical="center"/>
    </xf>
    <xf numFmtId="49" fontId="161" fillId="10" borderId="42" xfId="0" applyNumberFormat="1" applyFont="1" applyFill="1" applyBorder="1" applyAlignment="1">
      <alignment horizontal="center" vertical="center"/>
    </xf>
    <xf numFmtId="49" fontId="161" fillId="10" borderId="43" xfId="0" applyNumberFormat="1" applyFont="1" applyFill="1" applyBorder="1" applyAlignment="1">
      <alignment horizontal="center" vertical="center"/>
    </xf>
    <xf numFmtId="49" fontId="15" fillId="10" borderId="0" xfId="0" applyNumberFormat="1" applyFont="1" applyFill="1" applyAlignment="1">
      <alignment horizontal="center" vertical="center"/>
    </xf>
    <xf numFmtId="49" fontId="152" fillId="10" borderId="0" xfId="0" applyNumberFormat="1" applyFont="1" applyFill="1" applyAlignment="1">
      <alignment horizontal="center" vertical="center"/>
    </xf>
    <xf numFmtId="0" fontId="78" fillId="10" borderId="0" xfId="0" applyFont="1" applyFill="1" applyAlignment="1">
      <alignment horizontal="center"/>
    </xf>
    <xf numFmtId="0" fontId="54" fillId="20" borderId="18" xfId="0" applyFont="1" applyFill="1" applyBorder="1" applyAlignment="1">
      <alignment horizontal="center"/>
    </xf>
    <xf numFmtId="0" fontId="54" fillId="20" borderId="63" xfId="0" applyFont="1" applyFill="1" applyBorder="1" applyAlignment="1">
      <alignment horizontal="center"/>
    </xf>
    <xf numFmtId="0" fontId="54" fillId="20" borderId="5" xfId="0" applyFont="1" applyFill="1" applyBorder="1" applyAlignment="1">
      <alignment horizontal="center"/>
    </xf>
    <xf numFmtId="49" fontId="98" fillId="5" borderId="36" xfId="0" applyNumberFormat="1" applyFont="1" applyFill="1" applyBorder="1" applyAlignment="1">
      <alignment horizontal="center" vertical="center"/>
    </xf>
    <xf numFmtId="0" fontId="0" fillId="0" borderId="42" xfId="0" applyBorder="1"/>
    <xf numFmtId="0" fontId="0" fillId="0" borderId="43" xfId="0" applyBorder="1"/>
    <xf numFmtId="0" fontId="32" fillId="10" borderId="0" xfId="0" applyFont="1" applyFill="1" applyAlignment="1">
      <alignment horizontal="center" vertical="center" wrapText="1"/>
    </xf>
    <xf numFmtId="0" fontId="72" fillId="15" borderId="36" xfId="0" applyFont="1" applyFill="1" applyBorder="1" applyAlignment="1">
      <alignment horizontal="left" vertical="center" wrapText="1"/>
    </xf>
    <xf numFmtId="0" fontId="72" fillId="15" borderId="42" xfId="0" applyFont="1" applyFill="1" applyBorder="1" applyAlignment="1">
      <alignment horizontal="left" vertical="center" wrapText="1"/>
    </xf>
    <xf numFmtId="0" fontId="72" fillId="15" borderId="43" xfId="0" applyFont="1" applyFill="1" applyBorder="1" applyAlignment="1">
      <alignment horizontal="left" vertical="center" wrapText="1"/>
    </xf>
    <xf numFmtId="0" fontId="70" fillId="8" borderId="36" xfId="0" applyFont="1" applyFill="1" applyBorder="1" applyAlignment="1">
      <alignment horizontal="center" wrapText="1"/>
    </xf>
    <xf numFmtId="0" fontId="70" fillId="8" borderId="42" xfId="0" applyFont="1" applyFill="1" applyBorder="1" applyAlignment="1">
      <alignment horizontal="center" wrapText="1"/>
    </xf>
    <xf numFmtId="0" fontId="70" fillId="8" borderId="43" xfId="0" applyFont="1" applyFill="1" applyBorder="1" applyAlignment="1">
      <alignment horizontal="center" wrapText="1"/>
    </xf>
    <xf numFmtId="0" fontId="10" fillId="14" borderId="25" xfId="0" applyFont="1" applyFill="1" applyBorder="1" applyAlignment="1">
      <alignment horizontal="left" vertical="center" wrapText="1"/>
    </xf>
    <xf numFmtId="0" fontId="10" fillId="14" borderId="46" xfId="0" applyFont="1" applyFill="1" applyBorder="1" applyAlignment="1">
      <alignment horizontal="left" vertical="center" wrapText="1"/>
    </xf>
    <xf numFmtId="0" fontId="10" fillId="14" borderId="16" xfId="0" applyFont="1" applyFill="1" applyBorder="1" applyAlignment="1">
      <alignment horizontal="left" vertical="center" wrapText="1"/>
    </xf>
    <xf numFmtId="0" fontId="25" fillId="23" borderId="36" xfId="0" applyFont="1" applyFill="1" applyBorder="1" applyAlignment="1">
      <alignment horizontal="left" vertical="center" wrapText="1"/>
    </xf>
    <xf numFmtId="0" fontId="25" fillId="23" borderId="42" xfId="0" applyFont="1" applyFill="1" applyBorder="1" applyAlignment="1">
      <alignment horizontal="left" vertical="center" wrapText="1"/>
    </xf>
    <xf numFmtId="0" fontId="25" fillId="23" borderId="43" xfId="0" applyFont="1" applyFill="1" applyBorder="1" applyAlignment="1">
      <alignment horizontal="left" vertical="center" wrapText="1"/>
    </xf>
    <xf numFmtId="0" fontId="76" fillId="0" borderId="9" xfId="0" applyFont="1" applyBorder="1" applyAlignment="1">
      <alignment horizontal="center" vertical="center" wrapText="1"/>
    </xf>
    <xf numFmtId="0" fontId="76" fillId="0" borderId="11" xfId="0" applyFont="1" applyBorder="1" applyAlignment="1">
      <alignment horizontal="center" vertical="center" wrapText="1"/>
    </xf>
    <xf numFmtId="0" fontId="28" fillId="9" borderId="36" xfId="0" applyFont="1" applyFill="1" applyBorder="1" applyAlignment="1">
      <alignment horizontal="left" vertical="center" wrapText="1"/>
    </xf>
    <xf numFmtId="0" fontId="28" fillId="9" borderId="42" xfId="0" applyFont="1" applyFill="1" applyBorder="1" applyAlignment="1">
      <alignment horizontal="left" vertical="center" wrapText="1"/>
    </xf>
    <xf numFmtId="0" fontId="28" fillId="9" borderId="43" xfId="0" applyFont="1" applyFill="1" applyBorder="1" applyAlignment="1">
      <alignment horizontal="left" vertical="center" wrapText="1"/>
    </xf>
    <xf numFmtId="49" fontId="44" fillId="11" borderId="36" xfId="0" applyNumberFormat="1" applyFont="1" applyFill="1" applyBorder="1" applyAlignment="1">
      <alignment horizontal="center" vertical="center"/>
    </xf>
    <xf numFmtId="49" fontId="44" fillId="11" borderId="42" xfId="0" applyNumberFormat="1" applyFont="1" applyFill="1" applyBorder="1" applyAlignment="1">
      <alignment horizontal="center" vertical="center"/>
    </xf>
    <xf numFmtId="49" fontId="44" fillId="11" borderId="43" xfId="0" applyNumberFormat="1" applyFont="1" applyFill="1" applyBorder="1" applyAlignment="1">
      <alignment horizontal="center" vertical="center"/>
    </xf>
    <xf numFmtId="0" fontId="25" fillId="17" borderId="36" xfId="3" applyFont="1" applyFill="1" applyBorder="1" applyAlignment="1">
      <alignment horizontal="center"/>
    </xf>
    <xf numFmtId="0" fontId="25" fillId="17" borderId="42" xfId="3" applyFont="1" applyFill="1" applyBorder="1" applyAlignment="1">
      <alignment horizontal="center"/>
    </xf>
    <xf numFmtId="0" fontId="25" fillId="17" borderId="43" xfId="3" applyFont="1" applyFill="1" applyBorder="1" applyAlignment="1">
      <alignment horizontal="center"/>
    </xf>
    <xf numFmtId="0" fontId="17" fillId="0" borderId="53" xfId="3" applyFont="1" applyBorder="1" applyAlignment="1">
      <alignment horizontal="center" vertical="center" wrapText="1"/>
    </xf>
    <xf numFmtId="0" fontId="11" fillId="10" borderId="0" xfId="3" applyFont="1" applyFill="1" applyAlignment="1">
      <alignment horizontal="center" vertical="center"/>
    </xf>
    <xf numFmtId="0" fontId="94" fillId="10" borderId="0" xfId="3" applyFont="1" applyFill="1" applyAlignment="1">
      <alignment horizontal="center" wrapText="1"/>
    </xf>
    <xf numFmtId="0" fontId="70" fillId="8" borderId="0" xfId="3" applyFont="1" applyFill="1" applyAlignment="1">
      <alignment horizontal="center" vertical="center" wrapText="1"/>
    </xf>
    <xf numFmtId="0" fontId="170" fillId="10" borderId="0" xfId="3" applyFont="1" applyFill="1" applyAlignment="1">
      <alignment horizontal="center" vertical="center"/>
    </xf>
    <xf numFmtId="0" fontId="9" fillId="11" borderId="9"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2" fillId="17" borderId="36" xfId="0" applyFont="1" applyFill="1" applyBorder="1" applyAlignment="1">
      <alignment horizontal="center" vertical="center"/>
    </xf>
    <xf numFmtId="0" fontId="92" fillId="17" borderId="42" xfId="0" applyFont="1" applyFill="1" applyBorder="1" applyAlignment="1">
      <alignment horizontal="center" vertical="center"/>
    </xf>
    <xf numFmtId="0" fontId="92" fillId="17" borderId="43" xfId="0" applyFont="1" applyFill="1" applyBorder="1" applyAlignment="1">
      <alignment horizontal="center" vertical="center"/>
    </xf>
    <xf numFmtId="0" fontId="33" fillId="10" borderId="0" xfId="3" applyFont="1" applyFill="1" applyAlignment="1">
      <alignment horizontal="center" vertical="center"/>
    </xf>
    <xf numFmtId="0" fontId="59" fillId="0" borderId="0" xfId="3" applyFont="1" applyAlignment="1">
      <alignment horizontal="center" wrapText="1"/>
    </xf>
    <xf numFmtId="0" fontId="59" fillId="0" borderId="72" xfId="3" applyFont="1" applyBorder="1" applyAlignment="1">
      <alignment horizontal="center" wrapText="1"/>
    </xf>
    <xf numFmtId="167" fontId="0" fillId="9" borderId="63" xfId="1" applyNumberFormat="1" applyFont="1" applyFill="1" applyBorder="1" applyAlignment="1">
      <alignment horizontal="center" vertical="center"/>
    </xf>
    <xf numFmtId="167" fontId="0" fillId="9" borderId="6" xfId="1" applyNumberFormat="1" applyFont="1" applyFill="1" applyBorder="1" applyAlignment="1">
      <alignment horizontal="center" vertical="center"/>
    </xf>
    <xf numFmtId="0" fontId="23" fillId="10" borderId="72" xfId="3" applyFont="1" applyFill="1" applyBorder="1" applyAlignment="1">
      <alignment vertical="top" wrapText="1"/>
    </xf>
    <xf numFmtId="0" fontId="23" fillId="10" borderId="0" xfId="3" applyFont="1" applyFill="1"/>
    <xf numFmtId="0" fontId="66" fillId="10" borderId="0" xfId="0" quotePrefix="1" applyFont="1" applyFill="1" applyAlignment="1">
      <alignment horizontal="left" vertical="top" wrapText="1"/>
    </xf>
    <xf numFmtId="0" fontId="39" fillId="15" borderId="19" xfId="3" applyFont="1" applyFill="1" applyBorder="1" applyAlignment="1">
      <alignment wrapText="1"/>
    </xf>
    <xf numFmtId="0" fontId="39" fillId="15" borderId="22" xfId="3" applyFont="1" applyFill="1" applyBorder="1" applyAlignment="1">
      <alignment wrapText="1"/>
    </xf>
    <xf numFmtId="0" fontId="39" fillId="15" borderId="21" xfId="3" applyFont="1" applyFill="1" applyBorder="1" applyAlignment="1">
      <alignment wrapText="1"/>
    </xf>
    <xf numFmtId="0" fontId="39" fillId="15" borderId="17" xfId="3" applyFont="1" applyFill="1" applyBorder="1" applyAlignment="1">
      <alignment wrapText="1"/>
    </xf>
    <xf numFmtId="0" fontId="39" fillId="15" borderId="23" xfId="3" applyFont="1" applyFill="1" applyBorder="1" applyAlignment="1">
      <alignment wrapText="1"/>
    </xf>
    <xf numFmtId="0" fontId="39" fillId="15" borderId="20" xfId="3" applyFont="1" applyFill="1" applyBorder="1" applyAlignment="1">
      <alignment wrapText="1"/>
    </xf>
    <xf numFmtId="49" fontId="82" fillId="11" borderId="36" xfId="0" applyNumberFormat="1" applyFont="1" applyFill="1" applyBorder="1" applyAlignment="1">
      <alignment horizontal="center" vertical="center"/>
    </xf>
    <xf numFmtId="49" fontId="82" fillId="11" borderId="42" xfId="0" applyNumberFormat="1" applyFont="1" applyFill="1" applyBorder="1" applyAlignment="1">
      <alignment horizontal="center" vertical="center"/>
    </xf>
    <xf numFmtId="49" fontId="82" fillId="11" borderId="43" xfId="0" applyNumberFormat="1" applyFont="1" applyFill="1" applyBorder="1" applyAlignment="1">
      <alignment horizontal="center" vertical="center"/>
    </xf>
    <xf numFmtId="0" fontId="10" fillId="9" borderId="51" xfId="3" applyFill="1" applyBorder="1" applyAlignment="1">
      <alignment horizontal="left" vertical="center" wrapText="1"/>
    </xf>
    <xf numFmtId="0" fontId="39" fillId="15" borderId="57" xfId="3" applyFont="1" applyFill="1" applyBorder="1" applyAlignment="1">
      <alignment wrapText="1"/>
    </xf>
    <xf numFmtId="0" fontId="9" fillId="6" borderId="9"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10" fillId="9" borderId="20" xfId="3" applyFill="1" applyBorder="1" applyAlignment="1">
      <alignment horizontal="left" vertical="center" wrapText="1"/>
    </xf>
    <xf numFmtId="0" fontId="25" fillId="17" borderId="18" xfId="3" applyFont="1" applyFill="1" applyBorder="1" applyAlignment="1">
      <alignment horizontal="center"/>
    </xf>
    <xf numFmtId="0" fontId="25" fillId="17" borderId="63" xfId="3" applyFont="1" applyFill="1" applyBorder="1" applyAlignment="1">
      <alignment horizontal="center"/>
    </xf>
    <xf numFmtId="0" fontId="25" fillId="17" borderId="5" xfId="3" applyFont="1" applyFill="1" applyBorder="1" applyAlignment="1">
      <alignment horizontal="center"/>
    </xf>
    <xf numFmtId="0" fontId="78" fillId="0" borderId="0" xfId="3" applyFont="1" applyAlignment="1" applyProtection="1">
      <alignment horizontal="center"/>
      <protection locked="0"/>
    </xf>
    <xf numFmtId="49" fontId="98" fillId="5" borderId="0" xfId="3" applyNumberFormat="1" applyFont="1" applyFill="1" applyAlignment="1">
      <alignment horizontal="center" vertical="center"/>
    </xf>
    <xf numFmtId="0" fontId="32" fillId="10" borderId="0" xfId="3" applyFont="1" applyFill="1" applyAlignment="1">
      <alignment horizontal="center" vertical="center" wrapText="1"/>
    </xf>
    <xf numFmtId="0" fontId="39" fillId="15" borderId="18" xfId="3" applyFont="1" applyFill="1" applyBorder="1" applyAlignment="1">
      <alignment horizontal="left" vertical="center" wrapText="1"/>
    </xf>
    <xf numFmtId="0" fontId="39" fillId="15" borderId="63" xfId="3" applyFont="1" applyFill="1" applyBorder="1" applyAlignment="1">
      <alignment horizontal="left" vertical="center" wrapText="1"/>
    </xf>
    <xf numFmtId="0" fontId="39" fillId="15" borderId="5" xfId="3" applyFont="1" applyFill="1" applyBorder="1" applyAlignment="1">
      <alignment horizontal="left" vertical="center" wrapText="1"/>
    </xf>
    <xf numFmtId="0" fontId="29" fillId="10" borderId="0" xfId="3" applyFont="1" applyFill="1" applyAlignment="1">
      <alignment horizontal="center"/>
    </xf>
    <xf numFmtId="0" fontId="9" fillId="6" borderId="9" xfId="3" applyFont="1" applyFill="1" applyBorder="1" applyAlignment="1">
      <alignment horizontal="center" vertical="center" wrapText="1"/>
    </xf>
    <xf numFmtId="0" fontId="9" fillId="6" borderId="11" xfId="3" applyFont="1" applyFill="1" applyBorder="1" applyAlignment="1">
      <alignment horizontal="center" vertical="center" wrapText="1"/>
    </xf>
    <xf numFmtId="0" fontId="59" fillId="10" borderId="0" xfId="3" applyFont="1" applyFill="1" applyAlignment="1">
      <alignment horizontal="center" wrapText="1"/>
    </xf>
    <xf numFmtId="0" fontId="59" fillId="10" borderId="72" xfId="3" applyFont="1" applyFill="1" applyBorder="1" applyAlignment="1">
      <alignment horizontal="center" wrapText="1"/>
    </xf>
    <xf numFmtId="49" fontId="10" fillId="9" borderId="51" xfId="3" applyNumberFormat="1" applyFill="1" applyBorder="1" applyAlignment="1">
      <alignment horizontal="left" vertical="center" wrapText="1"/>
    </xf>
    <xf numFmtId="49" fontId="10" fillId="9" borderId="20" xfId="3" applyNumberFormat="1" applyFill="1" applyBorder="1" applyAlignment="1">
      <alignment horizontal="left" vertical="center" wrapText="1"/>
    </xf>
    <xf numFmtId="0" fontId="92" fillId="17" borderId="36" xfId="3" applyFont="1" applyFill="1" applyBorder="1" applyAlignment="1">
      <alignment horizontal="center" vertical="center"/>
    </xf>
    <xf numFmtId="0" fontId="92" fillId="17" borderId="42" xfId="3" applyFont="1" applyFill="1" applyBorder="1" applyAlignment="1">
      <alignment horizontal="center" vertical="center"/>
    </xf>
    <xf numFmtId="0" fontId="92" fillId="17" borderId="43" xfId="3" applyFont="1" applyFill="1" applyBorder="1" applyAlignment="1">
      <alignment horizontal="center" vertical="center"/>
    </xf>
    <xf numFmtId="0" fontId="39" fillId="21" borderId="0" xfId="3" applyFont="1" applyFill="1" applyAlignment="1">
      <alignment vertical="center"/>
    </xf>
    <xf numFmtId="0" fontId="10" fillId="21" borderId="0" xfId="3" applyFill="1"/>
    <xf numFmtId="0" fontId="84" fillId="19" borderId="44" xfId="0" applyFont="1" applyFill="1" applyBorder="1" applyAlignment="1">
      <alignment horizontal="center" wrapText="1"/>
    </xf>
    <xf numFmtId="0" fontId="84" fillId="19" borderId="45" xfId="0" applyFont="1" applyFill="1" applyBorder="1" applyAlignment="1">
      <alignment horizontal="center" wrapText="1"/>
    </xf>
    <xf numFmtId="0" fontId="84" fillId="19" borderId="25" xfId="0" applyFont="1" applyFill="1" applyBorder="1" applyAlignment="1">
      <alignment horizontal="center" wrapText="1"/>
    </xf>
    <xf numFmtId="0" fontId="84" fillId="19" borderId="29" xfId="0" applyFont="1" applyFill="1" applyBorder="1" applyAlignment="1">
      <alignment horizontal="center" vertical="top" wrapText="1"/>
    </xf>
    <xf numFmtId="0" fontId="84" fillId="19" borderId="48" xfId="0" applyFont="1" applyFill="1" applyBorder="1" applyAlignment="1">
      <alignment horizontal="center" vertical="top" wrapText="1"/>
    </xf>
    <xf numFmtId="0" fontId="84" fillId="19" borderId="0" xfId="0" applyFont="1" applyFill="1" applyAlignment="1">
      <alignment horizontal="center" vertical="top" wrapText="1"/>
    </xf>
    <xf numFmtId="0" fontId="84" fillId="19" borderId="46" xfId="0" applyFont="1" applyFill="1" applyBorder="1" applyAlignment="1">
      <alignment horizontal="center" vertical="top" wrapText="1"/>
    </xf>
    <xf numFmtId="0" fontId="41" fillId="17" borderId="104" xfId="0" applyFont="1" applyFill="1" applyBorder="1" applyAlignment="1">
      <alignment horizontal="center" wrapText="1"/>
    </xf>
    <xf numFmtId="0" fontId="41" fillId="17" borderId="105" xfId="0" applyFont="1" applyFill="1" applyBorder="1" applyAlignment="1">
      <alignment horizontal="center" wrapText="1"/>
    </xf>
    <xf numFmtId="0" fontId="41" fillId="17" borderId="106" xfId="0" applyFont="1" applyFill="1" applyBorder="1" applyAlignment="1">
      <alignment horizontal="center" wrapText="1"/>
    </xf>
    <xf numFmtId="0" fontId="15" fillId="17" borderId="36" xfId="0" applyFont="1" applyFill="1" applyBorder="1" applyAlignment="1">
      <alignment horizontal="center" vertical="center"/>
    </xf>
    <xf numFmtId="0" fontId="15" fillId="17" borderId="42" xfId="0" applyFont="1" applyFill="1" applyBorder="1" applyAlignment="1">
      <alignment horizontal="center" vertical="center"/>
    </xf>
    <xf numFmtId="0" fontId="15" fillId="17" borderId="43" xfId="0" applyFont="1" applyFill="1" applyBorder="1" applyAlignment="1">
      <alignment horizontal="center" vertical="center"/>
    </xf>
    <xf numFmtId="0" fontId="78" fillId="10" borderId="0" xfId="0" applyFont="1" applyFill="1" applyAlignment="1">
      <alignment horizontal="center" vertical="center"/>
    </xf>
    <xf numFmtId="0" fontId="98" fillId="5" borderId="42" xfId="0" applyFont="1" applyFill="1" applyBorder="1" applyAlignment="1">
      <alignment horizontal="center" vertical="center"/>
    </xf>
    <xf numFmtId="0" fontId="98" fillId="5" borderId="43" xfId="0" applyFont="1" applyFill="1" applyBorder="1" applyAlignment="1">
      <alignment horizontal="center" vertical="center"/>
    </xf>
    <xf numFmtId="49" fontId="32" fillId="10" borderId="0" xfId="0" applyNumberFormat="1" applyFont="1" applyFill="1" applyAlignment="1">
      <alignment horizontal="center" vertical="center" wrapText="1"/>
    </xf>
    <xf numFmtId="0" fontId="33" fillId="10" borderId="0" xfId="0" applyFont="1" applyFill="1" applyAlignment="1">
      <alignment horizontal="left" vertical="center"/>
    </xf>
    <xf numFmtId="49" fontId="44" fillId="11" borderId="47" xfId="0" applyNumberFormat="1" applyFont="1" applyFill="1" applyBorder="1" applyAlignment="1">
      <alignment horizontal="center" vertical="center"/>
    </xf>
    <xf numFmtId="49" fontId="44" fillId="11" borderId="0" xfId="0" applyNumberFormat="1" applyFont="1" applyFill="1" applyBorder="1" applyAlignment="1">
      <alignment horizontal="center" vertical="center"/>
    </xf>
    <xf numFmtId="49" fontId="98" fillId="5" borderId="47" xfId="0" applyNumberFormat="1" applyFont="1" applyFill="1" applyBorder="1" applyAlignment="1">
      <alignment horizontal="center" vertical="center"/>
    </xf>
    <xf numFmtId="49" fontId="98" fillId="5" borderId="0" xfId="0" applyNumberFormat="1" applyFont="1" applyFill="1" applyBorder="1" applyAlignment="1">
      <alignment horizontal="center" vertical="center"/>
    </xf>
    <xf numFmtId="0" fontId="10" fillId="10" borderId="0" xfId="0" applyFont="1" applyFill="1" applyAlignment="1">
      <alignment horizontal="left" vertical="center" wrapText="1"/>
    </xf>
    <xf numFmtId="0" fontId="11" fillId="0" borderId="36"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33" fillId="10" borderId="0" xfId="0" applyFont="1" applyFill="1" applyAlignment="1">
      <alignment horizontal="center" vertical="center"/>
    </xf>
    <xf numFmtId="0" fontId="23" fillId="10" borderId="72" xfId="0" applyFont="1" applyFill="1" applyBorder="1" applyAlignment="1">
      <alignment vertical="top" wrapText="1"/>
    </xf>
    <xf numFmtId="0" fontId="23" fillId="10" borderId="0" xfId="0" applyFont="1" applyFill="1"/>
    <xf numFmtId="0" fontId="76" fillId="0" borderId="36" xfId="0" applyFont="1" applyBorder="1" applyAlignment="1">
      <alignment horizontal="center" vertical="center"/>
    </xf>
    <xf numFmtId="0" fontId="76" fillId="0" borderId="43" xfId="0" applyFont="1" applyBorder="1" applyAlignment="1">
      <alignment horizontal="center" vertical="center"/>
    </xf>
    <xf numFmtId="0" fontId="125" fillId="0" borderId="36" xfId="0" applyFont="1" applyBorder="1" applyAlignment="1">
      <alignment horizontal="center" vertical="center"/>
    </xf>
    <xf numFmtId="0" fontId="125" fillId="0" borderId="43" xfId="0" applyFont="1" applyBorder="1" applyAlignment="1">
      <alignment horizontal="center" vertical="center"/>
    </xf>
    <xf numFmtId="3" fontId="0" fillId="7" borderId="45"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8" xfId="0" applyNumberFormat="1" applyFill="1" applyBorder="1" applyAlignment="1">
      <alignment horizontal="center" vertical="center"/>
    </xf>
    <xf numFmtId="3" fontId="0" fillId="7" borderId="75"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68"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0" fontId="10" fillId="0" borderId="0" xfId="0" applyFont="1" applyAlignment="1">
      <alignment horizontal="left" vertical="top" wrapText="1"/>
    </xf>
    <xf numFmtId="3" fontId="20" fillId="7" borderId="72" xfId="0" applyNumberFormat="1" applyFont="1" applyFill="1" applyBorder="1" applyAlignment="1">
      <alignment horizontal="center" vertical="top" wrapText="1"/>
    </xf>
    <xf numFmtId="3" fontId="0" fillId="7" borderId="71" xfId="0" applyNumberFormat="1" applyFill="1" applyBorder="1" applyAlignment="1">
      <alignment horizontal="center"/>
    </xf>
    <xf numFmtId="3" fontId="0" fillId="7" borderId="65" xfId="0" applyNumberFormat="1" applyFill="1" applyBorder="1" applyAlignment="1">
      <alignment horizontal="center"/>
    </xf>
    <xf numFmtId="3" fontId="0" fillId="7" borderId="28" xfId="0" applyNumberFormat="1" applyFill="1" applyBorder="1" applyAlignment="1">
      <alignment horizontal="center"/>
    </xf>
    <xf numFmtId="3" fontId="0" fillId="7" borderId="74" xfId="0" applyNumberFormat="1" applyFill="1" applyBorder="1" applyAlignment="1">
      <alignment horizontal="center"/>
    </xf>
    <xf numFmtId="3" fontId="75" fillId="10" borderId="0" xfId="0" applyNumberFormat="1" applyFont="1" applyFill="1" applyAlignment="1">
      <alignment horizontal="center" vertical="top" wrapText="1"/>
    </xf>
    <xf numFmtId="0" fontId="11" fillId="10" borderId="36" xfId="0" applyFont="1" applyFill="1" applyBorder="1" applyAlignment="1">
      <alignment horizontal="center" vertical="center"/>
    </xf>
    <xf numFmtId="0" fontId="11" fillId="10" borderId="42" xfId="0" applyFont="1" applyFill="1" applyBorder="1" applyAlignment="1">
      <alignment horizontal="center" vertical="center"/>
    </xf>
    <xf numFmtId="0" fontId="11" fillId="10" borderId="43" xfId="0" applyFont="1" applyFill="1" applyBorder="1" applyAlignment="1">
      <alignment horizontal="center" vertical="center"/>
    </xf>
    <xf numFmtId="164" fontId="20" fillId="7" borderId="14" xfId="0" applyNumberFormat="1" applyFont="1" applyFill="1" applyBorder="1" applyAlignment="1">
      <alignment horizontal="center" vertical="center" wrapText="1"/>
    </xf>
    <xf numFmtId="164" fontId="20" fillId="7" borderId="60" xfId="0" applyNumberFormat="1" applyFont="1" applyFill="1" applyBorder="1" applyAlignment="1">
      <alignment horizontal="center" vertical="center" wrapText="1"/>
    </xf>
    <xf numFmtId="164" fontId="20" fillId="7" borderId="24" xfId="0" applyNumberFormat="1" applyFont="1" applyFill="1" applyBorder="1" applyAlignment="1">
      <alignment horizontal="center" vertical="center" wrapText="1"/>
    </xf>
    <xf numFmtId="164" fontId="0" fillId="7" borderId="73" xfId="0" applyNumberFormat="1" applyFill="1" applyBorder="1" applyAlignment="1">
      <alignment horizontal="center" vertical="center"/>
    </xf>
    <xf numFmtId="164" fontId="0" fillId="7" borderId="74" xfId="0" applyNumberFormat="1" applyFill="1" applyBorder="1" applyAlignment="1">
      <alignment horizontal="center" vertical="center"/>
    </xf>
    <xf numFmtId="164" fontId="0" fillId="7" borderId="52" xfId="0" applyNumberFormat="1" applyFill="1" applyBorder="1" applyAlignment="1">
      <alignment horizontal="center" vertical="center"/>
    </xf>
    <xf numFmtId="164" fontId="0" fillId="7" borderId="71" xfId="0" applyNumberFormat="1" applyFill="1" applyBorder="1" applyAlignment="1">
      <alignment horizontal="center" vertical="center"/>
    </xf>
    <xf numFmtId="164" fontId="0" fillId="7" borderId="65" xfId="0" applyNumberFormat="1" applyFill="1" applyBorder="1" applyAlignment="1">
      <alignment horizontal="center" vertical="center"/>
    </xf>
    <xf numFmtId="164" fontId="0" fillId="7" borderId="28" xfId="0" applyNumberFormat="1" applyFill="1" applyBorder="1" applyAlignment="1">
      <alignment horizontal="center" vertical="center"/>
    </xf>
    <xf numFmtId="3" fontId="0" fillId="7" borderId="73" xfId="0" applyNumberFormat="1" applyFill="1" applyBorder="1" applyAlignment="1">
      <alignment horizontal="center"/>
    </xf>
    <xf numFmtId="3" fontId="0" fillId="7" borderId="52" xfId="0" applyNumberFormat="1" applyFill="1" applyBorder="1" applyAlignment="1">
      <alignment horizontal="center"/>
    </xf>
    <xf numFmtId="3" fontId="20" fillId="7" borderId="13" xfId="0" applyNumberFormat="1" applyFont="1" applyFill="1" applyBorder="1" applyAlignment="1">
      <alignment horizontal="center" vertical="top" wrapText="1"/>
    </xf>
    <xf numFmtId="3" fontId="20" fillId="7" borderId="15" xfId="0" applyNumberFormat="1" applyFont="1" applyFill="1" applyBorder="1" applyAlignment="1">
      <alignment horizontal="center" vertical="top" wrapText="1"/>
    </xf>
    <xf numFmtId="0" fontId="13" fillId="26" borderId="0" xfId="3" applyFont="1" applyFill="1" applyBorder="1" applyAlignment="1">
      <alignment horizontal="center" vertical="center"/>
    </xf>
    <xf numFmtId="49" fontId="78" fillId="11" borderId="36" xfId="3" applyNumberFormat="1" applyFont="1" applyFill="1" applyBorder="1" applyAlignment="1">
      <alignment horizontal="center" vertical="center"/>
    </xf>
    <xf numFmtId="49" fontId="78" fillId="11" borderId="42" xfId="3" applyNumberFormat="1" applyFont="1" applyFill="1" applyBorder="1" applyAlignment="1">
      <alignment horizontal="center" vertical="center"/>
    </xf>
    <xf numFmtId="49" fontId="78" fillId="11" borderId="43" xfId="3" applyNumberFormat="1" applyFont="1" applyFill="1" applyBorder="1" applyAlignment="1">
      <alignment horizontal="center" vertical="center"/>
    </xf>
    <xf numFmtId="49" fontId="98" fillId="5" borderId="36" xfId="3" applyNumberFormat="1" applyFont="1" applyFill="1" applyBorder="1" applyAlignment="1">
      <alignment horizontal="center" vertical="center"/>
    </xf>
    <xf numFmtId="0" fontId="98" fillId="5" borderId="42" xfId="3" applyNumberFormat="1" applyFont="1" applyFill="1" applyBorder="1" applyAlignment="1">
      <alignment horizontal="center" vertical="center"/>
    </xf>
    <xf numFmtId="0" fontId="98" fillId="5" borderId="43" xfId="3" applyNumberFormat="1" applyFont="1" applyFill="1" applyBorder="1" applyAlignment="1">
      <alignment horizontal="center" vertical="center"/>
    </xf>
    <xf numFmtId="0" fontId="125" fillId="0" borderId="36" xfId="3" applyFont="1" applyBorder="1" applyAlignment="1">
      <alignment horizontal="center" vertical="center"/>
    </xf>
    <xf numFmtId="0" fontId="125" fillId="0" borderId="43" xfId="3" applyFont="1" applyBorder="1" applyAlignment="1">
      <alignment horizontal="center" vertical="center"/>
    </xf>
    <xf numFmtId="0" fontId="10" fillId="11" borderId="47" xfId="18" applyFont="1" applyFill="1" applyBorder="1" applyAlignment="1">
      <alignment horizontal="left" vertical="center" wrapText="1"/>
    </xf>
    <xf numFmtId="0" fontId="10" fillId="11" borderId="0" xfId="18" applyFont="1" applyFill="1" applyAlignment="1">
      <alignment horizontal="left" vertical="center" wrapText="1"/>
    </xf>
    <xf numFmtId="3" fontId="125" fillId="11" borderId="36" xfId="18" applyNumberFormat="1" applyFont="1" applyFill="1" applyBorder="1" applyAlignment="1">
      <alignment horizontal="center" vertical="center"/>
    </xf>
    <xf numFmtId="3" fontId="125" fillId="11" borderId="42" xfId="18" applyNumberFormat="1" applyFont="1" applyFill="1" applyBorder="1" applyAlignment="1">
      <alignment horizontal="center" vertical="center"/>
    </xf>
    <xf numFmtId="3" fontId="125" fillId="11" borderId="43" xfId="18" applyNumberFormat="1" applyFont="1" applyFill="1" applyBorder="1" applyAlignment="1">
      <alignment horizontal="center" vertical="center"/>
    </xf>
    <xf numFmtId="0" fontId="2" fillId="11" borderId="36" xfId="18" applyFill="1" applyBorder="1" applyAlignment="1">
      <alignment horizontal="center"/>
    </xf>
    <xf numFmtId="0" fontId="2" fillId="11" borderId="42" xfId="18" applyFill="1" applyBorder="1" applyAlignment="1">
      <alignment horizontal="center"/>
    </xf>
    <xf numFmtId="0" fontId="2" fillId="11" borderId="43" xfId="18" applyFill="1" applyBorder="1" applyAlignment="1">
      <alignment horizontal="center"/>
    </xf>
    <xf numFmtId="0" fontId="76" fillId="11" borderId="44" xfId="18" applyFont="1" applyFill="1" applyBorder="1" applyAlignment="1">
      <alignment horizontal="left" wrapText="1"/>
    </xf>
    <xf numFmtId="0" fontId="76" fillId="11" borderId="45" xfId="18" applyFont="1" applyFill="1" applyBorder="1" applyAlignment="1">
      <alignment horizontal="left" wrapText="1"/>
    </xf>
    <xf numFmtId="0" fontId="15" fillId="11" borderId="44" xfId="18" applyFont="1" applyFill="1" applyBorder="1" applyAlignment="1">
      <alignment horizontal="left" vertical="center" wrapText="1"/>
    </xf>
    <xf numFmtId="0" fontId="15" fillId="11" borderId="45" xfId="18" applyFont="1" applyFill="1" applyBorder="1" applyAlignment="1">
      <alignment horizontal="left" vertical="center" wrapText="1"/>
    </xf>
    <xf numFmtId="0" fontId="15" fillId="11" borderId="47" xfId="18" applyFont="1" applyFill="1" applyBorder="1" applyAlignment="1">
      <alignment horizontal="left" vertical="center" wrapText="1"/>
    </xf>
    <xf numFmtId="0" fontId="15" fillId="11" borderId="0" xfId="18" applyFont="1" applyFill="1" applyAlignment="1">
      <alignment horizontal="left" vertical="center" wrapText="1"/>
    </xf>
    <xf numFmtId="0" fontId="15" fillId="11" borderId="29" xfId="17" applyFont="1" applyFill="1" applyBorder="1" applyAlignment="1">
      <alignment horizontal="left" vertical="center" wrapText="1"/>
    </xf>
    <xf numFmtId="0" fontId="15" fillId="11" borderId="48" xfId="17" applyFont="1" applyFill="1" applyBorder="1" applyAlignment="1">
      <alignment horizontal="left" vertical="center" wrapText="1"/>
    </xf>
    <xf numFmtId="0" fontId="78" fillId="10" borderId="36" xfId="18" applyFont="1" applyFill="1" applyBorder="1" applyAlignment="1">
      <alignment horizontal="center" vertical="center"/>
    </xf>
    <xf numFmtId="0" fontId="78" fillId="10" borderId="42" xfId="18" applyFont="1" applyFill="1" applyBorder="1" applyAlignment="1">
      <alignment horizontal="center" vertical="center"/>
    </xf>
    <xf numFmtId="0" fontId="78" fillId="10" borderId="43" xfId="18" applyFont="1" applyFill="1" applyBorder="1" applyAlignment="1">
      <alignment horizontal="center" vertical="center"/>
    </xf>
    <xf numFmtId="49" fontId="44" fillId="11" borderId="36" xfId="18" applyNumberFormat="1" applyFont="1" applyFill="1" applyBorder="1" applyAlignment="1">
      <alignment horizontal="center" vertical="center"/>
    </xf>
    <xf numFmtId="49" fontId="44" fillId="11" borderId="42" xfId="18" applyNumberFormat="1" applyFont="1" applyFill="1" applyBorder="1" applyAlignment="1">
      <alignment horizontal="center" vertical="center"/>
    </xf>
    <xf numFmtId="49" fontId="44" fillId="11" borderId="43" xfId="18" applyNumberFormat="1" applyFont="1" applyFill="1" applyBorder="1" applyAlignment="1">
      <alignment horizontal="center" vertical="center"/>
    </xf>
    <xf numFmtId="0" fontId="11" fillId="0" borderId="36" xfId="18" applyFont="1" applyBorder="1" applyAlignment="1">
      <alignment horizontal="center" vertical="center" wrapText="1"/>
    </xf>
    <xf numFmtId="0" fontId="11" fillId="0" borderId="42" xfId="18" applyFont="1" applyBorder="1" applyAlignment="1">
      <alignment horizontal="center" vertical="center" wrapText="1"/>
    </xf>
    <xf numFmtId="0" fontId="11" fillId="0" borderId="43" xfId="18" applyFont="1" applyBorder="1" applyAlignment="1">
      <alignment horizontal="center" vertical="center" wrapText="1"/>
    </xf>
    <xf numFmtId="0" fontId="125" fillId="0" borderId="36" xfId="18" applyFont="1" applyBorder="1" applyAlignment="1">
      <alignment horizontal="center"/>
    </xf>
    <xf numFmtId="0" fontId="125" fillId="0" borderId="42" xfId="18" applyFont="1" applyBorder="1" applyAlignment="1">
      <alignment horizontal="center"/>
    </xf>
    <xf numFmtId="0" fontId="125" fillId="0" borderId="43" xfId="18" applyFont="1" applyBorder="1" applyAlignment="1">
      <alignment horizontal="center"/>
    </xf>
    <xf numFmtId="0" fontId="85" fillId="19" borderId="36" xfId="0" applyFont="1" applyFill="1" applyBorder="1" applyAlignment="1">
      <alignment horizontal="center" vertical="center" wrapText="1"/>
    </xf>
    <xf numFmtId="0" fontId="85" fillId="19" borderId="42" xfId="0" applyFont="1" applyFill="1" applyBorder="1" applyAlignment="1">
      <alignment horizontal="center" vertical="center" wrapText="1"/>
    </xf>
    <xf numFmtId="0" fontId="52" fillId="0" borderId="57" xfId="0" applyFont="1" applyBorder="1" applyAlignment="1" applyProtection="1">
      <alignment vertical="center" wrapText="1"/>
      <protection locked="0"/>
    </xf>
    <xf numFmtId="0" fontId="52" fillId="0" borderId="18" xfId="0" applyFont="1" applyBorder="1" applyAlignment="1" applyProtection="1">
      <alignment vertical="center" wrapText="1"/>
      <protection locked="0"/>
    </xf>
    <xf numFmtId="0" fontId="49" fillId="10" borderId="44" xfId="0" applyFont="1" applyFill="1" applyBorder="1" applyAlignment="1">
      <alignment vertical="top" wrapText="1"/>
    </xf>
    <xf numFmtId="0" fontId="49" fillId="10" borderId="47" xfId="0" applyFont="1" applyFill="1" applyBorder="1" applyAlignment="1">
      <alignment vertical="top" wrapText="1"/>
    </xf>
    <xf numFmtId="0" fontId="67" fillId="0" borderId="53" xfId="0" applyFont="1" applyBorder="1" applyAlignment="1" applyProtection="1">
      <alignment vertical="center" wrapText="1"/>
      <protection locked="0"/>
    </xf>
    <xf numFmtId="0" fontId="67" fillId="0" borderId="56" xfId="0" applyFont="1" applyBorder="1" applyAlignment="1" applyProtection="1">
      <alignment vertical="center" wrapText="1"/>
      <protection locked="0"/>
    </xf>
    <xf numFmtId="0" fontId="67" fillId="0" borderId="57" xfId="0" applyFont="1" applyBorder="1" applyAlignment="1" applyProtection="1">
      <alignment vertical="center" wrapText="1"/>
      <protection locked="0"/>
    </xf>
    <xf numFmtId="0" fontId="67" fillId="0" borderId="18" xfId="0" applyFont="1" applyBorder="1" applyAlignment="1" applyProtection="1">
      <alignment vertical="center" wrapText="1"/>
      <protection locked="0"/>
    </xf>
    <xf numFmtId="0" fontId="56" fillId="0" borderId="40" xfId="0" applyFont="1" applyBorder="1" applyAlignment="1">
      <alignment horizontal="center" wrapText="1"/>
    </xf>
    <xf numFmtId="0" fontId="56" fillId="0" borderId="39" xfId="0" applyFont="1" applyBorder="1" applyAlignment="1">
      <alignment horizontal="center" wrapText="1"/>
    </xf>
    <xf numFmtId="0" fontId="52" fillId="0" borderId="62" xfId="0" applyFont="1" applyBorder="1" applyAlignment="1" applyProtection="1">
      <alignment vertical="center" wrapText="1"/>
      <protection locked="0"/>
    </xf>
    <xf numFmtId="0" fontId="52" fillId="0" borderId="58" xfId="0" applyFont="1" applyBorder="1" applyAlignment="1" applyProtection="1">
      <alignment vertical="center" wrapText="1"/>
      <protection locked="0"/>
    </xf>
    <xf numFmtId="0" fontId="50" fillId="0" borderId="44" xfId="0" applyFont="1" applyBorder="1" applyAlignment="1">
      <alignment horizontal="center" wrapText="1"/>
    </xf>
    <xf numFmtId="0" fontId="50" fillId="0" borderId="47" xfId="0" applyFont="1" applyBorder="1" applyAlignment="1">
      <alignment horizontal="center" wrapText="1"/>
    </xf>
    <xf numFmtId="0" fontId="41" fillId="10" borderId="45" xfId="0" applyFont="1" applyFill="1" applyBorder="1" applyAlignment="1">
      <alignment horizontal="center" wrapText="1"/>
    </xf>
    <xf numFmtId="0" fontId="41" fillId="10" borderId="25" xfId="0" applyFont="1" applyFill="1" applyBorder="1" applyAlignment="1">
      <alignment horizontal="center" wrapText="1"/>
    </xf>
    <xf numFmtId="0" fontId="41" fillId="10" borderId="0" xfId="0" applyFont="1" applyFill="1" applyAlignment="1">
      <alignment horizontal="center" wrapText="1"/>
    </xf>
    <xf numFmtId="0" fontId="41" fillId="10" borderId="46" xfId="0" applyFont="1" applyFill="1" applyBorder="1" applyAlignment="1">
      <alignment horizontal="center" wrapText="1"/>
    </xf>
    <xf numFmtId="0" fontId="52" fillId="0" borderId="6" xfId="0" applyFont="1" applyBorder="1" applyAlignment="1" applyProtection="1">
      <alignment vertical="center" wrapText="1"/>
      <protection locked="0"/>
    </xf>
    <xf numFmtId="49" fontId="44" fillId="11" borderId="36" xfId="3" applyNumberFormat="1" applyFont="1" applyFill="1" applyBorder="1" applyAlignment="1">
      <alignment horizontal="center" vertical="center"/>
    </xf>
    <xf numFmtId="49" fontId="44" fillId="11" borderId="42" xfId="3" applyNumberFormat="1" applyFont="1" applyFill="1" applyBorder="1" applyAlignment="1">
      <alignment horizontal="center" vertical="center"/>
    </xf>
    <xf numFmtId="49" fontId="44" fillId="11" borderId="43" xfId="3" applyNumberFormat="1" applyFont="1" applyFill="1" applyBorder="1" applyAlignment="1">
      <alignment horizontal="center" vertical="center"/>
    </xf>
    <xf numFmtId="0" fontId="98" fillId="5" borderId="42" xfId="3" applyFont="1" applyFill="1" applyBorder="1" applyAlignment="1">
      <alignment horizontal="center" vertical="center"/>
    </xf>
    <xf numFmtId="0" fontId="98" fillId="5" borderId="43" xfId="3" applyFont="1" applyFill="1" applyBorder="1" applyAlignment="1">
      <alignment horizontal="center" vertical="center"/>
    </xf>
    <xf numFmtId="0" fontId="85" fillId="19" borderId="36" xfId="3" applyFont="1" applyFill="1" applyBorder="1" applyAlignment="1">
      <alignment horizontal="center" vertical="center" wrapText="1"/>
    </xf>
    <xf numFmtId="0" fontId="85" fillId="19" borderId="42" xfId="3" applyFont="1" applyFill="1" applyBorder="1" applyAlignment="1">
      <alignment horizontal="center" vertical="center" wrapText="1"/>
    </xf>
    <xf numFmtId="0" fontId="85" fillId="19" borderId="43" xfId="3" applyFont="1" applyFill="1" applyBorder="1" applyAlignment="1">
      <alignment horizontal="center" vertical="center" wrapText="1"/>
    </xf>
    <xf numFmtId="0" fontId="25" fillId="15" borderId="29" xfId="3" applyFont="1" applyFill="1" applyBorder="1" applyAlignment="1">
      <alignment horizontal="left" vertical="top" wrapText="1"/>
    </xf>
    <xf numFmtId="0" fontId="25" fillId="15" borderId="48" xfId="3" applyFont="1" applyFill="1" applyBorder="1" applyAlignment="1">
      <alignment horizontal="left" vertical="top" wrapText="1"/>
    </xf>
    <xf numFmtId="0" fontId="25" fillId="15" borderId="16" xfId="3" applyFont="1" applyFill="1" applyBorder="1" applyAlignment="1">
      <alignment horizontal="left" vertical="top" wrapText="1"/>
    </xf>
    <xf numFmtId="0" fontId="28" fillId="18" borderId="18" xfId="3" applyFont="1" applyFill="1" applyBorder="1" applyAlignment="1">
      <alignment horizontal="left" vertical="center"/>
    </xf>
    <xf numFmtId="0" fontId="28" fillId="18" borderId="63" xfId="3" applyFont="1" applyFill="1" applyBorder="1" applyAlignment="1">
      <alignment horizontal="left" vertical="center"/>
    </xf>
    <xf numFmtId="0" fontId="28" fillId="18" borderId="5" xfId="3" applyFont="1" applyFill="1" applyBorder="1" applyAlignment="1">
      <alignment horizontal="left" vertical="center"/>
    </xf>
    <xf numFmtId="0" fontId="39" fillId="10" borderId="0" xfId="3" applyFont="1" applyFill="1" applyAlignment="1">
      <alignment horizontal="left" vertical="center" wrapText="1"/>
    </xf>
    <xf numFmtId="0" fontId="87" fillId="22" borderId="44" xfId="3" applyFont="1" applyFill="1" applyBorder="1" applyAlignment="1">
      <alignment horizontal="center" vertical="center"/>
    </xf>
    <xf numFmtId="0" fontId="87" fillId="22" borderId="45" xfId="3" applyFont="1" applyFill="1" applyBorder="1" applyAlignment="1">
      <alignment horizontal="center" vertical="center"/>
    </xf>
    <xf numFmtId="0" fontId="87" fillId="22" borderId="25" xfId="3" applyFont="1" applyFill="1" applyBorder="1" applyAlignment="1">
      <alignment horizontal="center" vertical="center"/>
    </xf>
    <xf numFmtId="0" fontId="25" fillId="26" borderId="36" xfId="3" applyFont="1" applyFill="1" applyBorder="1" applyAlignment="1" applyProtection="1">
      <alignment horizontal="left" vertical="top" wrapText="1"/>
      <protection locked="0"/>
    </xf>
    <xf numFmtId="0" fontId="25" fillId="26" borderId="42" xfId="3" applyFont="1" applyFill="1" applyBorder="1" applyAlignment="1" applyProtection="1">
      <alignment horizontal="left" vertical="top" wrapText="1"/>
      <protection locked="0"/>
    </xf>
    <xf numFmtId="0" fontId="25" fillId="26" borderId="43" xfId="3" applyFont="1" applyFill="1" applyBorder="1" applyAlignment="1" applyProtection="1">
      <alignment horizontal="left" vertical="top" wrapText="1"/>
      <protection locked="0"/>
    </xf>
    <xf numFmtId="0" fontId="25" fillId="15" borderId="44" xfId="3" applyFont="1" applyFill="1" applyBorder="1" applyAlignment="1">
      <alignment horizontal="center"/>
    </xf>
    <xf numFmtId="0" fontId="25" fillId="15" borderId="45" xfId="3" applyFont="1" applyFill="1" applyBorder="1" applyAlignment="1">
      <alignment horizontal="center"/>
    </xf>
    <xf numFmtId="0" fontId="25" fillId="15" borderId="25" xfId="3" applyFont="1" applyFill="1" applyBorder="1" applyAlignment="1">
      <alignment horizontal="center"/>
    </xf>
    <xf numFmtId="0" fontId="52" fillId="10" borderId="0" xfId="3" applyFont="1" applyFill="1" applyAlignment="1">
      <alignment horizontal="left" vertical="center"/>
    </xf>
    <xf numFmtId="0" fontId="14" fillId="10" borderId="48" xfId="3" applyFont="1" applyFill="1" applyBorder="1" applyAlignment="1" applyProtection="1">
      <alignment horizontal="left" vertical="center"/>
      <protection locked="0"/>
    </xf>
    <xf numFmtId="0" fontId="67" fillId="15" borderId="18" xfId="3" applyFont="1" applyFill="1" applyBorder="1" applyAlignment="1">
      <alignment horizontal="left" vertical="center"/>
    </xf>
    <xf numFmtId="0" fontId="67" fillId="15" borderId="63" xfId="3" applyFont="1" applyFill="1" applyBorder="1" applyAlignment="1">
      <alignment horizontal="left" vertical="center"/>
    </xf>
    <xf numFmtId="0" fontId="67" fillId="15" borderId="5" xfId="3" applyFont="1" applyFill="1" applyBorder="1" applyAlignment="1">
      <alignment horizontal="left" vertical="center"/>
    </xf>
    <xf numFmtId="0" fontId="67" fillId="15" borderId="18" xfId="3" applyFont="1" applyFill="1" applyBorder="1" applyAlignment="1">
      <alignment horizontal="left" vertical="center" wrapText="1"/>
    </xf>
    <xf numFmtId="0" fontId="67" fillId="15" borderId="63" xfId="3" applyFont="1" applyFill="1" applyBorder="1" applyAlignment="1">
      <alignment horizontal="left" vertical="center" wrapText="1"/>
    </xf>
    <xf numFmtId="0" fontId="67" fillId="15" borderId="5" xfId="3" applyFont="1" applyFill="1" applyBorder="1" applyAlignment="1">
      <alignment horizontal="left" vertical="center" wrapText="1"/>
    </xf>
    <xf numFmtId="0" fontId="98" fillId="5" borderId="42" xfId="0" applyNumberFormat="1" applyFont="1" applyFill="1" applyBorder="1" applyAlignment="1">
      <alignment horizontal="center" vertical="center"/>
    </xf>
    <xf numFmtId="0" fontId="98" fillId="5" borderId="43" xfId="0" applyNumberFormat="1" applyFont="1" applyFill="1" applyBorder="1" applyAlignment="1">
      <alignment horizontal="center" vertical="center"/>
    </xf>
    <xf numFmtId="0" fontId="52" fillId="0" borderId="0" xfId="3" applyFont="1" applyFill="1" applyAlignment="1">
      <alignment horizontal="left" vertical="center" wrapText="1"/>
    </xf>
    <xf numFmtId="0" fontId="52" fillId="0" borderId="0" xfId="3" applyFont="1" applyFill="1" applyAlignment="1">
      <alignment horizontal="left" vertical="center"/>
    </xf>
    <xf numFmtId="0" fontId="14" fillId="0" borderId="48" xfId="3" applyFont="1" applyFill="1" applyBorder="1" applyAlignment="1" applyProtection="1">
      <alignment horizontal="left" vertical="center"/>
      <protection locked="0"/>
    </xf>
    <xf numFmtId="49" fontId="45" fillId="10" borderId="0" xfId="3" applyNumberFormat="1" applyFont="1" applyFill="1" applyAlignment="1">
      <alignment horizontal="center" vertical="center"/>
    </xf>
    <xf numFmtId="49" fontId="44" fillId="10" borderId="0" xfId="3" applyNumberFormat="1" applyFont="1" applyFill="1" applyAlignment="1">
      <alignment horizontal="center" vertical="center"/>
    </xf>
    <xf numFmtId="49" fontId="44" fillId="0" borderId="0" xfId="3" applyNumberFormat="1" applyFont="1" applyFill="1" applyAlignment="1">
      <alignment horizontal="center" vertical="center"/>
    </xf>
    <xf numFmtId="49" fontId="78" fillId="10" borderId="0" xfId="3" applyNumberFormat="1" applyFont="1" applyFill="1" applyAlignment="1">
      <alignment horizontal="center" vertical="center"/>
    </xf>
    <xf numFmtId="0" fontId="52" fillId="10" borderId="0" xfId="3" applyFont="1" applyFill="1" applyAlignment="1">
      <alignment horizontal="left" vertical="center" wrapText="1"/>
    </xf>
    <xf numFmtId="49" fontId="88" fillId="11" borderId="36" xfId="3" applyNumberFormat="1" applyFont="1" applyFill="1" applyBorder="1" applyAlignment="1">
      <alignment horizontal="center" vertical="center"/>
    </xf>
    <xf numFmtId="49" fontId="88" fillId="11" borderId="42" xfId="3" applyNumberFormat="1" applyFont="1" applyFill="1" applyBorder="1" applyAlignment="1">
      <alignment horizontal="center" vertical="center"/>
    </xf>
    <xf numFmtId="49" fontId="88" fillId="11" borderId="43" xfId="3" applyNumberFormat="1" applyFont="1" applyFill="1" applyBorder="1" applyAlignment="1">
      <alignment horizontal="center" vertical="center"/>
    </xf>
    <xf numFmtId="0" fontId="52" fillId="10" borderId="48" xfId="3" applyFont="1" applyFill="1" applyBorder="1" applyAlignment="1">
      <alignment horizontal="left" vertical="center"/>
    </xf>
    <xf numFmtId="0" fontId="52" fillId="10" borderId="0" xfId="3" applyFont="1" applyFill="1" applyAlignment="1">
      <alignment horizontal="right" vertical="center"/>
    </xf>
    <xf numFmtId="49" fontId="11" fillId="18" borderId="23" xfId="3" applyNumberFormat="1" applyFont="1" applyFill="1" applyBorder="1" applyAlignment="1">
      <alignment horizontal="left" vertical="center"/>
    </xf>
    <xf numFmtId="0" fontId="11" fillId="18" borderId="23" xfId="3" applyNumberFormat="1" applyFont="1" applyFill="1" applyBorder="1" applyAlignment="1">
      <alignment horizontal="left" vertical="center"/>
    </xf>
    <xf numFmtId="0" fontId="35" fillId="10" borderId="19" xfId="3" applyFont="1" applyFill="1" applyBorder="1" applyAlignment="1" applyProtection="1">
      <alignment horizontal="left" vertical="top"/>
      <protection locked="0"/>
    </xf>
    <xf numFmtId="0" fontId="35" fillId="10" borderId="22" xfId="3" applyFont="1" applyFill="1" applyBorder="1" applyAlignment="1" applyProtection="1">
      <alignment horizontal="left" vertical="top"/>
      <protection locked="0"/>
    </xf>
    <xf numFmtId="0" fontId="35" fillId="10" borderId="21" xfId="3" applyFont="1" applyFill="1" applyBorder="1" applyAlignment="1" applyProtection="1">
      <alignment horizontal="left" vertical="top"/>
      <protection locked="0"/>
    </xf>
    <xf numFmtId="0" fontId="35" fillId="10" borderId="17" xfId="3" applyFont="1" applyFill="1" applyBorder="1" applyAlignment="1" applyProtection="1">
      <alignment horizontal="left" vertical="top"/>
      <protection locked="0"/>
    </xf>
    <xf numFmtId="0" fontId="35" fillId="10" borderId="23" xfId="3" applyFont="1" applyFill="1" applyBorder="1" applyAlignment="1" applyProtection="1">
      <alignment horizontal="left" vertical="top"/>
      <protection locked="0"/>
    </xf>
    <xf numFmtId="0" fontId="35" fillId="10" borderId="20" xfId="3" applyFont="1" applyFill="1" applyBorder="1" applyAlignment="1" applyProtection="1">
      <alignment horizontal="left" vertical="top"/>
      <protection locked="0"/>
    </xf>
    <xf numFmtId="49" fontId="78" fillId="0" borderId="0" xfId="3" applyNumberFormat="1" applyFont="1" applyFill="1" applyAlignment="1">
      <alignment horizontal="center" vertical="center"/>
    </xf>
    <xf numFmtId="49" fontId="88" fillId="10" borderId="0" xfId="3" applyNumberFormat="1" applyFont="1" applyFill="1" applyAlignment="1">
      <alignment horizontal="center" vertical="center"/>
    </xf>
    <xf numFmtId="49" fontId="45" fillId="0" borderId="0" xfId="3" applyNumberFormat="1" applyFont="1" applyFill="1" applyAlignment="1">
      <alignment horizontal="center" vertical="center"/>
    </xf>
    <xf numFmtId="49" fontId="79" fillId="0" borderId="0" xfId="3" applyNumberFormat="1" applyFont="1" applyFill="1" applyBorder="1" applyAlignment="1">
      <alignment horizontal="center" vertical="center"/>
    </xf>
    <xf numFmtId="0" fontId="109" fillId="20" borderId="18" xfId="3" applyFont="1" applyFill="1" applyBorder="1" applyAlignment="1">
      <alignment horizontal="center"/>
    </xf>
    <xf numFmtId="0" fontId="109" fillId="20" borderId="63" xfId="3" applyFont="1" applyFill="1" applyBorder="1" applyAlignment="1">
      <alignment horizontal="center"/>
    </xf>
    <xf numFmtId="0" fontId="109" fillId="20" borderId="5" xfId="3" applyFont="1" applyFill="1" applyBorder="1" applyAlignment="1">
      <alignment horizontal="center"/>
    </xf>
    <xf numFmtId="0" fontId="110" fillId="10" borderId="0" xfId="3" applyFont="1" applyFill="1" applyAlignment="1">
      <alignment horizontal="center" vertical="center"/>
    </xf>
    <xf numFmtId="0" fontId="112" fillId="22" borderId="44" xfId="3" applyFont="1" applyFill="1" applyBorder="1" applyAlignment="1">
      <alignment horizontal="center" vertical="center"/>
    </xf>
    <xf numFmtId="0" fontId="112" fillId="22" borderId="45" xfId="3" applyFont="1" applyFill="1" applyBorder="1" applyAlignment="1">
      <alignment horizontal="center" vertical="center"/>
    </xf>
    <xf numFmtId="0" fontId="112" fillId="22" borderId="25" xfId="3" applyFont="1" applyFill="1" applyBorder="1" applyAlignment="1">
      <alignment horizontal="center" vertical="center"/>
    </xf>
    <xf numFmtId="0" fontId="112" fillId="15" borderId="36" xfId="3" applyFont="1" applyFill="1" applyBorder="1" applyAlignment="1" applyProtection="1">
      <alignment horizontal="center" vertical="center" wrapText="1"/>
      <protection locked="0"/>
    </xf>
    <xf numFmtId="0" fontId="112" fillId="15" borderId="42" xfId="3" applyFont="1" applyFill="1" applyBorder="1" applyAlignment="1" applyProtection="1">
      <alignment horizontal="center" vertical="center" wrapText="1"/>
      <protection locked="0"/>
    </xf>
    <xf numFmtId="0" fontId="112" fillId="15" borderId="43" xfId="3" applyFont="1" applyFill="1" applyBorder="1" applyAlignment="1" applyProtection="1">
      <alignment horizontal="center" vertical="center" wrapText="1"/>
      <protection locked="0"/>
    </xf>
    <xf numFmtId="0" fontId="103" fillId="0" borderId="0" xfId="3" quotePrefix="1" applyFont="1" applyAlignment="1">
      <alignment horizontal="center" vertical="center"/>
    </xf>
    <xf numFmtId="0" fontId="15" fillId="0" borderId="44" xfId="0" applyFont="1" applyBorder="1" applyAlignment="1">
      <alignment horizontal="center" wrapText="1"/>
    </xf>
    <xf numFmtId="0" fontId="15" fillId="0" borderId="45" xfId="0" applyFont="1" applyBorder="1" applyAlignment="1">
      <alignment horizontal="center" wrapText="1"/>
    </xf>
    <xf numFmtId="0" fontId="15" fillId="0" borderId="25" xfId="0" applyFont="1" applyBorder="1" applyAlignment="1">
      <alignment horizontal="center" wrapText="1"/>
    </xf>
    <xf numFmtId="0" fontId="15" fillId="0" borderId="47" xfId="0" applyFont="1" applyBorder="1" applyAlignment="1">
      <alignment horizontal="center" wrapText="1"/>
    </xf>
    <xf numFmtId="0" fontId="15" fillId="0" borderId="0" xfId="0" applyFont="1" applyBorder="1" applyAlignment="1">
      <alignment horizontal="center" wrapText="1"/>
    </xf>
    <xf numFmtId="0" fontId="15" fillId="0" borderId="46" xfId="0" applyFont="1" applyBorder="1" applyAlignment="1">
      <alignment horizontal="center" wrapText="1"/>
    </xf>
    <xf numFmtId="0" fontId="15" fillId="0" borderId="29" xfId="0" applyFont="1" applyBorder="1" applyAlignment="1">
      <alignment horizontal="center" wrapText="1"/>
    </xf>
    <xf numFmtId="0" fontId="15" fillId="0" borderId="48" xfId="0" applyFont="1" applyBorder="1" applyAlignment="1">
      <alignment horizontal="center" wrapText="1"/>
    </xf>
    <xf numFmtId="0" fontId="15" fillId="0" borderId="16" xfId="0" applyFont="1" applyBorder="1" applyAlignment="1">
      <alignment horizontal="center" wrapText="1"/>
    </xf>
    <xf numFmtId="0" fontId="118" fillId="10" borderId="36" xfId="3" applyFont="1" applyFill="1" applyBorder="1" applyAlignment="1">
      <alignment horizontal="center" vertical="center" wrapText="1"/>
    </xf>
    <xf numFmtId="0" fontId="118" fillId="10" borderId="42" xfId="3" applyFont="1" applyFill="1" applyBorder="1" applyAlignment="1">
      <alignment horizontal="center" vertical="center" wrapText="1"/>
    </xf>
    <xf numFmtId="0" fontId="118" fillId="10" borderId="43" xfId="3" applyFont="1" applyFill="1" applyBorder="1" applyAlignment="1">
      <alignment horizontal="center" vertical="center" wrapText="1"/>
    </xf>
    <xf numFmtId="49" fontId="121" fillId="5" borderId="36" xfId="3" applyNumberFormat="1" applyFont="1" applyFill="1" applyBorder="1" applyAlignment="1">
      <alignment horizontal="center" vertical="center"/>
    </xf>
    <xf numFmtId="0" fontId="121" fillId="5" borderId="42" xfId="3" applyFont="1" applyFill="1" applyBorder="1" applyAlignment="1">
      <alignment horizontal="center" vertical="center"/>
    </xf>
    <xf numFmtId="0" fontId="121" fillId="5" borderId="43" xfId="3" applyFont="1" applyFill="1" applyBorder="1" applyAlignment="1">
      <alignment horizontal="center" vertical="center"/>
    </xf>
    <xf numFmtId="0" fontId="115" fillId="22" borderId="36" xfId="6" applyFont="1" applyFill="1" applyBorder="1" applyAlignment="1">
      <alignment horizontal="center" vertical="center"/>
    </xf>
    <xf numFmtId="0" fontId="115" fillId="22" borderId="42" xfId="6" applyFont="1" applyFill="1" applyBorder="1" applyAlignment="1">
      <alignment horizontal="center" vertical="center"/>
    </xf>
    <xf numFmtId="0" fontId="115" fillId="22" borderId="43" xfId="6" applyFont="1" applyFill="1" applyBorder="1" applyAlignment="1">
      <alignment horizontal="center" vertical="center"/>
    </xf>
    <xf numFmtId="0" fontId="123" fillId="10" borderId="0" xfId="3" applyFont="1" applyFill="1" applyAlignment="1">
      <alignment horizontal="center" vertical="center"/>
    </xf>
    <xf numFmtId="49" fontId="99" fillId="10" borderId="0" xfId="0" applyNumberFormat="1" applyFont="1" applyFill="1" applyAlignment="1">
      <alignment horizontal="center" vertical="center"/>
    </xf>
  </cellXfs>
  <cellStyles count="20">
    <cellStyle name="Comma" xfId="1" builtinId="3"/>
    <cellStyle name="Comma 2" xfId="7" xr:uid="{00000000-0005-0000-0000-000001000000}"/>
    <cellStyle name="Currency" xfId="9" builtinId="4"/>
    <cellStyle name="Currency 2" xfId="4" xr:uid="{00000000-0005-0000-0000-000003000000}"/>
    <cellStyle name="Hyperlink" xfId="2" builtinId="8"/>
    <cellStyle name="Normal" xfId="0" builtinId="0"/>
    <cellStyle name="Normal 2" xfId="3" xr:uid="{00000000-0005-0000-0000-000006000000}"/>
    <cellStyle name="Normal 3" xfId="5" xr:uid="{00000000-0005-0000-0000-000007000000}"/>
    <cellStyle name="Normal 3 2" xfId="6" xr:uid="{00000000-0005-0000-0000-000008000000}"/>
    <cellStyle name="Normal 4" xfId="8" xr:uid="{00000000-0005-0000-0000-000009000000}"/>
    <cellStyle name="Normal 5" xfId="14" xr:uid="{9187F781-AA42-4E01-9AA7-FED5826B034B}"/>
    <cellStyle name="Normal 5 2" xfId="15" xr:uid="{C4BBDAD5-A106-436B-87E3-9712D13FF1F7}"/>
    <cellStyle name="Normal 5 2 2" xfId="18" xr:uid="{F0AFE21A-9463-420D-8BC2-561AEFD7A73D}"/>
    <cellStyle name="Normal 6" xfId="11" xr:uid="{281FB02F-C0FE-40A1-B74B-7BEB022E3730}"/>
    <cellStyle name="Normal 6 2" xfId="12" xr:uid="{0C97EE23-AA21-4A50-8454-B0C8A356052E}"/>
    <cellStyle name="Normal 7" xfId="17" xr:uid="{24EEAA07-1271-40AD-8CC9-EAA9DAD09857}"/>
    <cellStyle name="Percent" xfId="10" builtinId="5"/>
    <cellStyle name="Percent 2" xfId="13" xr:uid="{75AB937A-C18B-43AD-8769-358E10C87A7D}"/>
    <cellStyle name="Percent 3" xfId="16" xr:uid="{793C9161-BE54-47F8-A5CA-8D6CE280C839}"/>
    <cellStyle name="Percent 3 2" xfId="19" xr:uid="{A82777E9-C208-444E-96B0-36543622F31C}"/>
  </cellStyles>
  <dxfs count="0"/>
  <tableStyles count="0" defaultTableStyle="TableStyleMedium9"/>
  <colors>
    <mruColors>
      <color rgb="FF908652"/>
      <color rgb="FF8E8654"/>
      <color rgb="FFCCFFCC"/>
      <color rgb="FFCCFFFF"/>
      <color rgb="FFFFFFCC"/>
      <color rgb="FFFFFF66"/>
      <color rgb="FFFFFF99"/>
      <color rgb="FFFF9966"/>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27214</xdr:colOff>
      <xdr:row>5</xdr:row>
      <xdr:rowOff>76201</xdr:rowOff>
    </xdr:from>
    <xdr:ext cx="7919357" cy="1583872"/>
    <xdr:pic>
      <xdr:nvPicPr>
        <xdr:cNvPr id="2" name="Picture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14" y="1238251"/>
          <a:ext cx="7919357" cy="158387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381-4975-4F54-A868-CBBCA4C16FB4}">
  <dimension ref="A1:I36"/>
  <sheetViews>
    <sheetView topLeftCell="A10" workbookViewId="0">
      <selection activeCell="L11" sqref="L11:L12"/>
    </sheetView>
  </sheetViews>
  <sheetFormatPr defaultRowHeight="12.5" x14ac:dyDescent="0.25"/>
  <cols>
    <col min="9" max="9" width="13.453125" style="39" customWidth="1"/>
  </cols>
  <sheetData>
    <row r="1" spans="1:9" ht="13" x14ac:dyDescent="0.3">
      <c r="A1" s="1058" t="s">
        <v>1051</v>
      </c>
      <c r="B1" s="1058" t="s">
        <v>192</v>
      </c>
      <c r="C1" s="1058" t="s">
        <v>193</v>
      </c>
      <c r="D1" s="1058" t="s">
        <v>1052</v>
      </c>
      <c r="E1" s="1058" t="s">
        <v>438</v>
      </c>
      <c r="F1" s="1058" t="s">
        <v>1053</v>
      </c>
      <c r="G1" s="1058" t="s">
        <v>460</v>
      </c>
      <c r="H1" s="1058" t="s">
        <v>461</v>
      </c>
      <c r="I1" s="1060" t="s">
        <v>969</v>
      </c>
    </row>
    <row r="2" spans="1:9" ht="13" x14ac:dyDescent="0.3">
      <c r="A2" s="1057" t="s">
        <v>646</v>
      </c>
      <c r="B2" s="1058">
        <f>'1. FilerInfo'!$H$17</f>
        <v>0</v>
      </c>
      <c r="C2" s="1058"/>
      <c r="D2" s="1058">
        <v>1</v>
      </c>
      <c r="E2" s="1058" t="s">
        <v>459</v>
      </c>
      <c r="F2" s="1058" t="s">
        <v>97</v>
      </c>
      <c r="G2" s="1058" t="s">
        <v>1000</v>
      </c>
      <c r="H2" s="1058" t="s">
        <v>96</v>
      </c>
      <c r="I2" s="1060">
        <f>'1. FilerInfo'!C17</f>
        <v>0</v>
      </c>
    </row>
    <row r="3" spans="1:9" ht="13" x14ac:dyDescent="0.3">
      <c r="A3" s="1057" t="s">
        <v>646</v>
      </c>
      <c r="B3" s="1058">
        <f>'1. FilerInfo'!$H$17</f>
        <v>0</v>
      </c>
      <c r="C3" s="1058"/>
      <c r="D3" s="1058">
        <v>1</v>
      </c>
      <c r="E3" s="1058" t="s">
        <v>459</v>
      </c>
      <c r="F3" s="1058" t="s">
        <v>458</v>
      </c>
      <c r="G3" s="1058" t="s">
        <v>1001</v>
      </c>
      <c r="H3" s="1058" t="s">
        <v>98</v>
      </c>
      <c r="I3" s="1069">
        <f>'1. FilerInfo'!C23</f>
        <v>0</v>
      </c>
    </row>
    <row r="4" spans="1:9" ht="13" x14ac:dyDescent="0.3">
      <c r="A4" s="1057" t="s">
        <v>646</v>
      </c>
      <c r="B4" s="1058">
        <f>'1. FilerInfo'!$H$17</f>
        <v>0</v>
      </c>
      <c r="C4" s="1058"/>
      <c r="D4" s="1058">
        <v>1</v>
      </c>
      <c r="E4" s="1058" t="s">
        <v>459</v>
      </c>
      <c r="F4" s="1058" t="s">
        <v>458</v>
      </c>
      <c r="G4" s="1058" t="s">
        <v>1002</v>
      </c>
      <c r="H4" s="1058" t="s">
        <v>99</v>
      </c>
      <c r="I4" s="1069">
        <f>'1. FilerInfo'!C24</f>
        <v>0</v>
      </c>
    </row>
    <row r="5" spans="1:9" ht="13" x14ac:dyDescent="0.3">
      <c r="A5" s="1057" t="s">
        <v>646</v>
      </c>
      <c r="B5" s="1058">
        <f>'1. FilerInfo'!$H$17</f>
        <v>0</v>
      </c>
      <c r="C5" s="1058"/>
      <c r="D5" s="1058">
        <v>1</v>
      </c>
      <c r="E5" s="1058" t="s">
        <v>459</v>
      </c>
      <c r="F5" s="1058" t="s">
        <v>458</v>
      </c>
      <c r="G5" s="1058" t="s">
        <v>1003</v>
      </c>
      <c r="H5" s="1058" t="s">
        <v>100</v>
      </c>
      <c r="I5" s="1069">
        <f>'1. FilerInfo'!C25</f>
        <v>0</v>
      </c>
    </row>
    <row r="6" spans="1:9" ht="13" x14ac:dyDescent="0.3">
      <c r="A6" s="1057" t="s">
        <v>646</v>
      </c>
      <c r="B6" s="1058">
        <f>'1. FilerInfo'!$H$17</f>
        <v>0</v>
      </c>
      <c r="C6" s="1058"/>
      <c r="D6" s="1058">
        <v>1</v>
      </c>
      <c r="E6" s="1058" t="s">
        <v>459</v>
      </c>
      <c r="F6" s="1058" t="s">
        <v>458</v>
      </c>
      <c r="G6" s="1058" t="s">
        <v>1004</v>
      </c>
      <c r="H6" s="1058" t="s">
        <v>189</v>
      </c>
      <c r="I6" s="1069">
        <f>'1. FilerInfo'!C26</f>
        <v>0</v>
      </c>
    </row>
    <row r="7" spans="1:9" ht="13" x14ac:dyDescent="0.3">
      <c r="A7" s="1057" t="s">
        <v>646</v>
      </c>
      <c r="B7" s="1058">
        <f>'1. FilerInfo'!$H$17</f>
        <v>0</v>
      </c>
      <c r="C7" s="1058"/>
      <c r="D7" s="1058">
        <v>1</v>
      </c>
      <c r="E7" s="1058" t="s">
        <v>459</v>
      </c>
      <c r="F7" s="1058" t="s">
        <v>458</v>
      </c>
      <c r="G7" s="1058" t="s">
        <v>1005</v>
      </c>
      <c r="H7" s="1058" t="s">
        <v>190</v>
      </c>
      <c r="I7" s="1069">
        <f>'1. FilerInfo'!C27</f>
        <v>0</v>
      </c>
    </row>
    <row r="8" spans="1:9" ht="13" x14ac:dyDescent="0.3">
      <c r="A8" s="1057" t="s">
        <v>646</v>
      </c>
      <c r="B8" s="1058">
        <f>'1. FilerInfo'!$H$17</f>
        <v>0</v>
      </c>
      <c r="C8" s="1058"/>
      <c r="D8" s="1058">
        <v>1</v>
      </c>
      <c r="E8" s="1058" t="s">
        <v>459</v>
      </c>
      <c r="F8" s="1058" t="s">
        <v>458</v>
      </c>
      <c r="G8" s="1058" t="s">
        <v>1006</v>
      </c>
      <c r="H8" s="1058" t="s">
        <v>191</v>
      </c>
      <c r="I8" s="1069">
        <f>'1. FilerInfo'!C28</f>
        <v>0</v>
      </c>
    </row>
    <row r="9" spans="1:9" ht="13" x14ac:dyDescent="0.3">
      <c r="A9" s="1057" t="s">
        <v>646</v>
      </c>
      <c r="B9" s="1058">
        <f>'1. FilerInfo'!$H$17</f>
        <v>0</v>
      </c>
      <c r="C9" s="1058"/>
      <c r="D9" s="1058">
        <v>1</v>
      </c>
      <c r="E9" s="1058" t="s">
        <v>459</v>
      </c>
      <c r="F9" s="1058" t="s">
        <v>458</v>
      </c>
      <c r="G9" s="1058" t="s">
        <v>1007</v>
      </c>
      <c r="H9" s="1058" t="s">
        <v>102</v>
      </c>
      <c r="I9" s="1069">
        <f>'1. FilerInfo'!C29</f>
        <v>0</v>
      </c>
    </row>
    <row r="10" spans="1:9" ht="13" x14ac:dyDescent="0.3">
      <c r="A10" s="1057" t="s">
        <v>646</v>
      </c>
      <c r="B10" s="1058">
        <f>'1. FilerInfo'!$H$17</f>
        <v>0</v>
      </c>
      <c r="C10" s="1058"/>
      <c r="D10" s="1058">
        <v>1</v>
      </c>
      <c r="E10" s="1058" t="s">
        <v>459</v>
      </c>
      <c r="F10" s="1058" t="s">
        <v>458</v>
      </c>
      <c r="G10" s="1058" t="s">
        <v>1008</v>
      </c>
      <c r="H10" s="1058" t="s">
        <v>101</v>
      </c>
      <c r="I10" s="1069">
        <f>'1. FilerInfo'!C30</f>
        <v>0</v>
      </c>
    </row>
    <row r="11" spans="1:9" ht="13" x14ac:dyDescent="0.3">
      <c r="A11" s="1057" t="s">
        <v>646</v>
      </c>
      <c r="B11" s="1058">
        <f>'1. FilerInfo'!$H$17</f>
        <v>0</v>
      </c>
      <c r="C11" s="1058"/>
      <c r="D11" s="1058">
        <v>1</v>
      </c>
      <c r="E11" s="1058" t="s">
        <v>459</v>
      </c>
      <c r="F11" s="1058" t="s">
        <v>104</v>
      </c>
      <c r="G11" s="1058" t="s">
        <v>1009</v>
      </c>
      <c r="H11" s="1058" t="s">
        <v>98</v>
      </c>
      <c r="I11" s="1069">
        <f>'1. FilerInfo'!C33</f>
        <v>0</v>
      </c>
    </row>
    <row r="12" spans="1:9" ht="13" x14ac:dyDescent="0.3">
      <c r="A12" s="1057" t="s">
        <v>646</v>
      </c>
      <c r="B12" s="1058">
        <f>'1. FilerInfo'!$H$17</f>
        <v>0</v>
      </c>
      <c r="C12" s="1058"/>
      <c r="D12" s="1058">
        <v>1</v>
      </c>
      <c r="E12" s="1058" t="s">
        <v>459</v>
      </c>
      <c r="F12" s="1058" t="s">
        <v>104</v>
      </c>
      <c r="G12" s="1058" t="s">
        <v>1010</v>
      </c>
      <c r="H12" s="1058" t="s">
        <v>99</v>
      </c>
      <c r="I12" s="1069">
        <f>'1. FilerInfo'!C34</f>
        <v>0</v>
      </c>
    </row>
    <row r="13" spans="1:9" ht="13" x14ac:dyDescent="0.3">
      <c r="A13" s="1057" t="s">
        <v>646</v>
      </c>
      <c r="B13" s="1058">
        <f>'1. FilerInfo'!$H$17</f>
        <v>0</v>
      </c>
      <c r="C13" s="1058"/>
      <c r="D13" s="1058">
        <v>1</v>
      </c>
      <c r="E13" s="1058" t="s">
        <v>459</v>
      </c>
      <c r="F13" s="1058" t="s">
        <v>104</v>
      </c>
      <c r="G13" s="1058" t="s">
        <v>1011</v>
      </c>
      <c r="H13" s="1058" t="s">
        <v>100</v>
      </c>
      <c r="I13" s="1069">
        <f>'1. FilerInfo'!C35</f>
        <v>0</v>
      </c>
    </row>
    <row r="14" spans="1:9" ht="13" x14ac:dyDescent="0.3">
      <c r="A14" s="1057" t="s">
        <v>646</v>
      </c>
      <c r="B14" s="1058">
        <f>'1. FilerInfo'!$H$17</f>
        <v>0</v>
      </c>
      <c r="C14" s="1058"/>
      <c r="D14" s="1058">
        <v>1</v>
      </c>
      <c r="E14" s="1058" t="s">
        <v>459</v>
      </c>
      <c r="F14" s="1058" t="s">
        <v>104</v>
      </c>
      <c r="G14" s="1058" t="s">
        <v>1012</v>
      </c>
      <c r="H14" s="1058" t="s">
        <v>189</v>
      </c>
      <c r="I14" s="1069">
        <f>'1. FilerInfo'!C36</f>
        <v>0</v>
      </c>
    </row>
    <row r="15" spans="1:9" ht="13" x14ac:dyDescent="0.3">
      <c r="A15" s="1057" t="s">
        <v>646</v>
      </c>
      <c r="B15" s="1058">
        <f>'1. FilerInfo'!$H$17</f>
        <v>0</v>
      </c>
      <c r="C15" s="1058"/>
      <c r="D15" s="1058">
        <v>1</v>
      </c>
      <c r="E15" s="1058" t="s">
        <v>459</v>
      </c>
      <c r="F15" s="1058" t="s">
        <v>104</v>
      </c>
      <c r="G15" s="1058" t="s">
        <v>1013</v>
      </c>
      <c r="H15" s="1058" t="s">
        <v>190</v>
      </c>
      <c r="I15" s="1069">
        <f>'1. FilerInfo'!C37</f>
        <v>0</v>
      </c>
    </row>
    <row r="16" spans="1:9" ht="13" x14ac:dyDescent="0.3">
      <c r="A16" s="1057" t="s">
        <v>646</v>
      </c>
      <c r="B16" s="1058">
        <f>'1. FilerInfo'!$H$17</f>
        <v>0</v>
      </c>
      <c r="C16" s="1058"/>
      <c r="D16" s="1058">
        <v>1</v>
      </c>
      <c r="E16" s="1058" t="s">
        <v>459</v>
      </c>
      <c r="F16" s="1058" t="s">
        <v>104</v>
      </c>
      <c r="G16" s="1058" t="s">
        <v>1014</v>
      </c>
      <c r="H16" s="1058" t="s">
        <v>191</v>
      </c>
      <c r="I16" s="1069">
        <f>'1. FilerInfo'!C38</f>
        <v>0</v>
      </c>
    </row>
    <row r="17" spans="1:9" ht="13" x14ac:dyDescent="0.3">
      <c r="A17" s="1057" t="s">
        <v>646</v>
      </c>
      <c r="B17" s="1058">
        <f>'1. FilerInfo'!$H$17</f>
        <v>0</v>
      </c>
      <c r="C17" s="1058"/>
      <c r="D17" s="1058">
        <v>1</v>
      </c>
      <c r="E17" s="1058" t="s">
        <v>459</v>
      </c>
      <c r="F17" s="1058" t="s">
        <v>104</v>
      </c>
      <c r="G17" s="1058" t="s">
        <v>1015</v>
      </c>
      <c r="H17" s="1058" t="s">
        <v>102</v>
      </c>
      <c r="I17" s="1069">
        <f>'1. FilerInfo'!C39</f>
        <v>0</v>
      </c>
    </row>
    <row r="18" spans="1:9" ht="13" x14ac:dyDescent="0.3">
      <c r="A18" s="1057" t="s">
        <v>646</v>
      </c>
      <c r="B18" s="1058">
        <f>'1. FilerInfo'!$H$17</f>
        <v>0</v>
      </c>
      <c r="C18" s="1058"/>
      <c r="D18" s="1058">
        <v>1</v>
      </c>
      <c r="E18" s="1058" t="s">
        <v>459</v>
      </c>
      <c r="F18" s="1058" t="s">
        <v>104</v>
      </c>
      <c r="G18" s="1058" t="s">
        <v>1016</v>
      </c>
      <c r="H18" s="1058" t="s">
        <v>101</v>
      </c>
      <c r="I18" s="1069">
        <f>'1. FilerInfo'!C40</f>
        <v>0</v>
      </c>
    </row>
    <row r="19" spans="1:9" ht="13" x14ac:dyDescent="0.3">
      <c r="A19" s="1057" t="s">
        <v>646</v>
      </c>
      <c r="B19" s="1058">
        <f>'1. FilerInfo'!$H$17</f>
        <v>0</v>
      </c>
      <c r="C19" s="1058"/>
      <c r="D19" s="1058">
        <v>2</v>
      </c>
      <c r="E19" s="1058" t="s">
        <v>1022</v>
      </c>
      <c r="F19" s="1058" t="s">
        <v>1023</v>
      </c>
      <c r="G19" s="1058" t="s">
        <v>1017</v>
      </c>
      <c r="H19" s="1057" t="s">
        <v>997</v>
      </c>
      <c r="I19" s="1069">
        <f>'N. ACP Notif-Rcpt'!C11</f>
        <v>0</v>
      </c>
    </row>
    <row r="20" spans="1:9" ht="13" x14ac:dyDescent="0.3">
      <c r="A20" s="1057" t="s">
        <v>646</v>
      </c>
      <c r="B20" s="1058">
        <f>'1. FilerInfo'!$H$17</f>
        <v>0</v>
      </c>
      <c r="C20" s="1058"/>
      <c r="D20" s="1058">
        <v>2</v>
      </c>
      <c r="E20" s="1058" t="s">
        <v>1022</v>
      </c>
      <c r="F20" s="1058" t="s">
        <v>1023</v>
      </c>
      <c r="G20" s="1058" t="s">
        <v>1018</v>
      </c>
      <c r="H20" s="1058" t="s">
        <v>100</v>
      </c>
      <c r="I20" s="1060">
        <f>'N. ACP Notif-Rcpt'!D13</f>
        <v>0</v>
      </c>
    </row>
    <row r="21" spans="1:9" ht="13" x14ac:dyDescent="0.3">
      <c r="A21" s="1057" t="s">
        <v>646</v>
      </c>
      <c r="B21" s="1058">
        <f>'1. FilerInfo'!$H$17</f>
        <v>0</v>
      </c>
      <c r="C21" s="1058"/>
      <c r="D21" s="1058">
        <v>2</v>
      </c>
      <c r="E21" s="1058" t="s">
        <v>1022</v>
      </c>
      <c r="F21" s="1058" t="s">
        <v>1023</v>
      </c>
      <c r="G21" s="1058" t="s">
        <v>1019</v>
      </c>
      <c r="H21" s="1058" t="s">
        <v>998</v>
      </c>
      <c r="I21" s="1060">
        <f>'N. ACP Notif-Rcpt'!D14</f>
        <v>0</v>
      </c>
    </row>
    <row r="22" spans="1:9" ht="13" x14ac:dyDescent="0.3">
      <c r="A22" s="1057" t="s">
        <v>646</v>
      </c>
      <c r="B22" s="1058">
        <f>'1. FilerInfo'!$H$17</f>
        <v>0</v>
      </c>
      <c r="C22" s="1058"/>
      <c r="D22" s="1058">
        <v>2</v>
      </c>
      <c r="E22" s="1058" t="s">
        <v>1022</v>
      </c>
      <c r="F22" s="1058" t="s">
        <v>1023</v>
      </c>
      <c r="G22" s="1058" t="s">
        <v>1020</v>
      </c>
      <c r="H22" s="1058" t="s">
        <v>999</v>
      </c>
      <c r="I22" s="1060">
        <f>'N. ACP Notif-Rcpt'!D15</f>
        <v>0</v>
      </c>
    </row>
    <row r="23" spans="1:9" ht="13" x14ac:dyDescent="0.3">
      <c r="A23" s="1057" t="s">
        <v>646</v>
      </c>
      <c r="B23" s="1058">
        <f>'1. FilerInfo'!$H$17</f>
        <v>0</v>
      </c>
      <c r="C23" s="1058"/>
      <c r="D23" s="1058">
        <v>2</v>
      </c>
      <c r="E23" s="1058" t="s">
        <v>1022</v>
      </c>
      <c r="F23" s="1058" t="s">
        <v>1023</v>
      </c>
      <c r="G23" s="1058" t="s">
        <v>1021</v>
      </c>
      <c r="H23" s="1070" t="s">
        <v>1024</v>
      </c>
      <c r="I23" s="1071">
        <f>'N. ACP Notif-Rcpt'!D27</f>
        <v>0</v>
      </c>
    </row>
    <row r="24" spans="1:9" ht="13" x14ac:dyDescent="0.3">
      <c r="A24" s="1057" t="s">
        <v>646</v>
      </c>
      <c r="B24" s="1058">
        <f>'1. FilerInfo'!$H$17</f>
        <v>0</v>
      </c>
      <c r="C24" s="1058"/>
      <c r="D24" s="1058">
        <v>2</v>
      </c>
      <c r="E24" s="1058" t="s">
        <v>1022</v>
      </c>
      <c r="F24" s="1058" t="s">
        <v>1023</v>
      </c>
      <c r="G24" s="1058" t="s">
        <v>1038</v>
      </c>
      <c r="H24" s="1070" t="s">
        <v>1025</v>
      </c>
      <c r="I24" s="1071">
        <f>'N. ACP Notif-Rcpt'!D28</f>
        <v>0</v>
      </c>
    </row>
    <row r="25" spans="1:9" ht="13" x14ac:dyDescent="0.3">
      <c r="A25" s="1057" t="s">
        <v>646</v>
      </c>
      <c r="B25" s="1058">
        <f>'1. FilerInfo'!$H$17</f>
        <v>0</v>
      </c>
      <c r="C25" s="1058"/>
      <c r="D25" s="1058">
        <v>2</v>
      </c>
      <c r="E25" s="1058" t="s">
        <v>1022</v>
      </c>
      <c r="F25" s="1058" t="s">
        <v>1023</v>
      </c>
      <c r="G25" s="1058" t="s">
        <v>1039</v>
      </c>
      <c r="H25" s="1070" t="s">
        <v>1026</v>
      </c>
      <c r="I25" s="1071">
        <f>'N. ACP Notif-Rcpt'!D29</f>
        <v>0</v>
      </c>
    </row>
    <row r="26" spans="1:9" ht="13" x14ac:dyDescent="0.3">
      <c r="A26" s="1057" t="s">
        <v>646</v>
      </c>
      <c r="B26" s="1058">
        <f>'1. FilerInfo'!$H$17</f>
        <v>0</v>
      </c>
      <c r="C26" s="1058"/>
      <c r="D26" s="1058">
        <v>2</v>
      </c>
      <c r="E26" s="1058" t="s">
        <v>1022</v>
      </c>
      <c r="F26" s="1058" t="s">
        <v>1023</v>
      </c>
      <c r="G26" s="1058" t="s">
        <v>1040</v>
      </c>
      <c r="H26" s="1070" t="s">
        <v>1027</v>
      </c>
      <c r="I26" s="1071">
        <f>'N. ACP Notif-Rcpt'!D30</f>
        <v>0</v>
      </c>
    </row>
    <row r="27" spans="1:9" ht="13" x14ac:dyDescent="0.3">
      <c r="A27" s="1057" t="s">
        <v>646</v>
      </c>
      <c r="B27" s="1058">
        <f>'1. FilerInfo'!$H$17</f>
        <v>0</v>
      </c>
      <c r="C27" s="1058"/>
      <c r="D27" s="1058">
        <v>2</v>
      </c>
      <c r="E27" s="1058" t="s">
        <v>1022</v>
      </c>
      <c r="F27" s="1058" t="s">
        <v>1023</v>
      </c>
      <c r="G27" s="1058" t="s">
        <v>1041</v>
      </c>
      <c r="H27" s="1070" t="s">
        <v>1028</v>
      </c>
      <c r="I27" s="1071">
        <f>'N. ACP Notif-Rcpt'!D31</f>
        <v>0</v>
      </c>
    </row>
    <row r="28" spans="1:9" ht="13" x14ac:dyDescent="0.3">
      <c r="A28" s="1057" t="s">
        <v>646</v>
      </c>
      <c r="B28" s="1058">
        <f>'1. FilerInfo'!$H$17</f>
        <v>0</v>
      </c>
      <c r="C28" s="1058"/>
      <c r="D28" s="1058">
        <v>2</v>
      </c>
      <c r="E28" s="1058" t="s">
        <v>1022</v>
      </c>
      <c r="F28" s="1058" t="s">
        <v>1023</v>
      </c>
      <c r="G28" s="1058" t="s">
        <v>1042</v>
      </c>
      <c r="H28" s="1070" t="s">
        <v>1029</v>
      </c>
      <c r="I28" s="1071">
        <f>'N. ACP Notif-Rcpt'!D32</f>
        <v>0</v>
      </c>
    </row>
    <row r="29" spans="1:9" ht="13" x14ac:dyDescent="0.3">
      <c r="A29" s="1057" t="s">
        <v>646</v>
      </c>
      <c r="B29" s="1058">
        <f>'1. FilerInfo'!$H$17</f>
        <v>0</v>
      </c>
      <c r="C29" s="1058"/>
      <c r="D29" s="1058">
        <v>2</v>
      </c>
      <c r="E29" s="1058" t="s">
        <v>1022</v>
      </c>
      <c r="F29" s="1058" t="s">
        <v>1023</v>
      </c>
      <c r="G29" s="1058" t="s">
        <v>1043</v>
      </c>
      <c r="H29" s="1070" t="s">
        <v>1030</v>
      </c>
      <c r="I29" s="1071">
        <f>'N. ACP Notif-Rcpt'!D33</f>
        <v>0</v>
      </c>
    </row>
    <row r="30" spans="1:9" ht="13" x14ac:dyDescent="0.3">
      <c r="A30" s="1057" t="s">
        <v>646</v>
      </c>
      <c r="B30" s="1058">
        <f>'1. FilerInfo'!$H$17</f>
        <v>0</v>
      </c>
      <c r="C30" s="1058"/>
      <c r="D30" s="1058">
        <v>2</v>
      </c>
      <c r="E30" s="1058" t="s">
        <v>1022</v>
      </c>
      <c r="F30" s="1058" t="s">
        <v>1023</v>
      </c>
      <c r="G30" s="1058" t="s">
        <v>1044</v>
      </c>
      <c r="H30" s="1070" t="s">
        <v>1031</v>
      </c>
      <c r="I30" s="1060">
        <f>'N. ACP Notif-Rcpt'!F27</f>
        <v>0</v>
      </c>
    </row>
    <row r="31" spans="1:9" ht="13" x14ac:dyDescent="0.3">
      <c r="A31" s="1057" t="s">
        <v>646</v>
      </c>
      <c r="B31" s="1058">
        <f>'1. FilerInfo'!$H$17</f>
        <v>0</v>
      </c>
      <c r="C31" s="1058"/>
      <c r="D31" s="1058">
        <v>2</v>
      </c>
      <c r="E31" s="1058" t="s">
        <v>1022</v>
      </c>
      <c r="F31" s="1058" t="s">
        <v>1023</v>
      </c>
      <c r="G31" s="1058" t="s">
        <v>1045</v>
      </c>
      <c r="H31" s="1070" t="s">
        <v>1032</v>
      </c>
      <c r="I31" s="1060">
        <f>'N. ACP Notif-Rcpt'!F28</f>
        <v>0</v>
      </c>
    </row>
    <row r="32" spans="1:9" ht="13" x14ac:dyDescent="0.3">
      <c r="A32" s="1057" t="s">
        <v>646</v>
      </c>
      <c r="B32" s="1058">
        <f>'1. FilerInfo'!$H$17</f>
        <v>0</v>
      </c>
      <c r="C32" s="1058"/>
      <c r="D32" s="1058">
        <v>2</v>
      </c>
      <c r="E32" s="1058" t="s">
        <v>1022</v>
      </c>
      <c r="F32" s="1058" t="s">
        <v>1023</v>
      </c>
      <c r="G32" s="1058" t="s">
        <v>1046</v>
      </c>
      <c r="H32" s="1070" t="s">
        <v>1033</v>
      </c>
      <c r="I32" s="1060">
        <f>'N. ACP Notif-Rcpt'!F29</f>
        <v>0</v>
      </c>
    </row>
    <row r="33" spans="1:9" ht="13" x14ac:dyDescent="0.3">
      <c r="A33" s="1057" t="s">
        <v>646</v>
      </c>
      <c r="B33" s="1058">
        <f>'1. FilerInfo'!$H$17</f>
        <v>0</v>
      </c>
      <c r="C33" s="1058"/>
      <c r="D33" s="1058">
        <v>2</v>
      </c>
      <c r="E33" s="1058" t="s">
        <v>1022</v>
      </c>
      <c r="F33" s="1058" t="s">
        <v>1023</v>
      </c>
      <c r="G33" s="1058" t="s">
        <v>1047</v>
      </c>
      <c r="H33" s="1070" t="s">
        <v>1034</v>
      </c>
      <c r="I33" s="1060">
        <f>'N. ACP Notif-Rcpt'!F30</f>
        <v>0</v>
      </c>
    </row>
    <row r="34" spans="1:9" ht="13" x14ac:dyDescent="0.3">
      <c r="A34" s="1057" t="s">
        <v>646</v>
      </c>
      <c r="B34" s="1058">
        <f>'1. FilerInfo'!$H$17</f>
        <v>0</v>
      </c>
      <c r="C34" s="1058"/>
      <c r="D34" s="1058">
        <v>2</v>
      </c>
      <c r="E34" s="1058" t="s">
        <v>1022</v>
      </c>
      <c r="F34" s="1058" t="s">
        <v>1023</v>
      </c>
      <c r="G34" s="1058" t="s">
        <v>1048</v>
      </c>
      <c r="H34" s="1070" t="s">
        <v>1035</v>
      </c>
      <c r="I34" s="1060">
        <f>'N. ACP Notif-Rcpt'!F31</f>
        <v>0</v>
      </c>
    </row>
    <row r="35" spans="1:9" ht="13" x14ac:dyDescent="0.3">
      <c r="A35" s="1057" t="s">
        <v>646</v>
      </c>
      <c r="B35" s="1058">
        <f>'1. FilerInfo'!$H$17</f>
        <v>0</v>
      </c>
      <c r="C35" s="1058"/>
      <c r="D35" s="1058">
        <v>2</v>
      </c>
      <c r="E35" s="1058" t="s">
        <v>1022</v>
      </c>
      <c r="F35" s="1058" t="s">
        <v>1023</v>
      </c>
      <c r="G35" s="1058" t="s">
        <v>1049</v>
      </c>
      <c r="H35" s="1070" t="s">
        <v>1036</v>
      </c>
      <c r="I35" s="1060">
        <f>'N. ACP Notif-Rcpt'!F32</f>
        <v>0</v>
      </c>
    </row>
    <row r="36" spans="1:9" ht="13" x14ac:dyDescent="0.3">
      <c r="A36" s="1057" t="s">
        <v>646</v>
      </c>
      <c r="B36" s="1058">
        <f>'1. FilerInfo'!$H$17</f>
        <v>0</v>
      </c>
      <c r="C36" s="1058"/>
      <c r="D36" s="1058">
        <v>2</v>
      </c>
      <c r="E36" s="1058" t="s">
        <v>1022</v>
      </c>
      <c r="F36" s="1058" t="s">
        <v>1023</v>
      </c>
      <c r="G36" s="1058" t="s">
        <v>1050</v>
      </c>
      <c r="H36" s="1070" t="s">
        <v>1037</v>
      </c>
      <c r="I36" s="1060">
        <f>'N. ACP Notif-Rcpt'!F33</f>
        <v>0</v>
      </c>
    </row>
  </sheetData>
  <phoneticPr fontId="2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DV41"/>
  <sheetViews>
    <sheetView topLeftCell="D1" zoomScaleSheetLayoutView="50" workbookViewId="0">
      <selection activeCell="B1" sqref="B1:R1"/>
    </sheetView>
  </sheetViews>
  <sheetFormatPr defaultColWidth="8.90625" defaultRowHeight="12.5" x14ac:dyDescent="0.25"/>
  <cols>
    <col min="1" max="1" width="2.90625" customWidth="1"/>
    <col min="2" max="2" width="16.90625" customWidth="1"/>
    <col min="3" max="4" width="12.453125" customWidth="1"/>
    <col min="5" max="6" width="12.1796875" customWidth="1"/>
    <col min="7" max="8" width="10.81640625" customWidth="1"/>
    <col min="9" max="9" width="10.7265625" customWidth="1"/>
    <col min="10" max="10" width="10.08984375" customWidth="1"/>
    <col min="11" max="11" width="10.08984375" bestFit="1" customWidth="1"/>
    <col min="12" max="12" width="12.36328125" bestFit="1" customWidth="1"/>
    <col min="13" max="13" width="12.453125" bestFit="1" customWidth="1"/>
    <col min="14" max="14" width="11" customWidth="1"/>
    <col min="15" max="15" width="12.54296875" customWidth="1"/>
    <col min="16" max="16" width="12" bestFit="1" customWidth="1"/>
    <col min="17" max="17" width="9.54296875" customWidth="1"/>
    <col min="18" max="18" width="9.453125" customWidth="1"/>
    <col min="19" max="19" width="6" customWidth="1"/>
    <col min="20" max="20" width="8.36328125" customWidth="1"/>
  </cols>
  <sheetData>
    <row r="1" spans="1:126" ht="18.75" customHeight="1" x14ac:dyDescent="0.25">
      <c r="B1" s="1192" t="str">
        <f>'2. Prelim'!B1:E1</f>
        <v>RPS/APS/CES/CPS 2020 Annual Compliance Workbook</v>
      </c>
      <c r="C1" s="1192"/>
      <c r="D1" s="1192"/>
      <c r="E1" s="1192"/>
      <c r="F1" s="1192"/>
      <c r="G1" s="1192"/>
      <c r="H1" s="1192"/>
      <c r="I1" s="1192"/>
      <c r="J1" s="1192"/>
      <c r="K1" s="1192"/>
      <c r="L1" s="1192"/>
      <c r="M1" s="1192"/>
      <c r="N1" s="1192"/>
      <c r="O1" s="1192"/>
      <c r="P1" s="1192"/>
      <c r="Q1" s="1192"/>
      <c r="R1" s="1192"/>
    </row>
    <row r="2" spans="1:126" ht="11.25" customHeight="1" x14ac:dyDescent="0.35">
      <c r="A2" s="71"/>
      <c r="B2" s="20"/>
      <c r="C2" s="20"/>
      <c r="D2" s="20"/>
      <c r="E2" s="72"/>
      <c r="F2" s="72"/>
      <c r="G2" s="20"/>
      <c r="H2" s="20"/>
      <c r="I2" s="20"/>
      <c r="J2" s="19"/>
      <c r="K2" s="19"/>
      <c r="L2" s="853"/>
      <c r="M2" s="19"/>
      <c r="N2" s="894"/>
      <c r="O2" s="853"/>
      <c r="P2" s="19"/>
      <c r="Q2" s="19"/>
      <c r="R2" s="19"/>
    </row>
    <row r="3" spans="1:126" s="40" customFormat="1" ht="15" customHeight="1" x14ac:dyDescent="0.25">
      <c r="A3" s="53"/>
      <c r="B3" s="1197" t="s">
        <v>428</v>
      </c>
      <c r="C3" s="1198"/>
      <c r="D3" s="1198"/>
      <c r="E3" s="1198"/>
      <c r="F3" s="1198"/>
      <c r="G3" s="1198"/>
      <c r="H3" s="1198"/>
      <c r="I3" s="1198"/>
      <c r="J3" s="1198"/>
      <c r="K3" s="1198"/>
      <c r="L3" s="1198"/>
      <c r="M3" s="1198"/>
      <c r="N3" s="1198"/>
      <c r="O3" s="1198"/>
      <c r="P3" s="1198"/>
      <c r="Q3" s="1198"/>
      <c r="R3" s="1198"/>
    </row>
    <row r="4" spans="1:126" s="53" customFormat="1" ht="11.25" customHeight="1" x14ac:dyDescent="0.25">
      <c r="B4" s="54" t="s">
        <v>153</v>
      </c>
      <c r="C4" s="54"/>
      <c r="D4" s="54"/>
      <c r="E4" s="54"/>
      <c r="F4" s="890"/>
      <c r="G4" s="54"/>
      <c r="H4" s="54"/>
      <c r="I4" s="45"/>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row>
    <row r="5" spans="1:126" ht="22.5" customHeight="1" x14ac:dyDescent="0.35">
      <c r="A5" s="38"/>
      <c r="B5" s="1199">
        <f>'1. FilerInfo'!C17</f>
        <v>0</v>
      </c>
      <c r="C5" s="1200"/>
      <c r="D5" s="1200"/>
      <c r="E5" s="1200"/>
      <c r="F5" s="1200"/>
      <c r="G5" s="1200"/>
      <c r="H5" s="1200"/>
      <c r="I5" s="1200"/>
      <c r="J5" s="1200"/>
      <c r="K5" s="1200"/>
      <c r="L5" s="1200"/>
      <c r="M5" s="1200"/>
      <c r="N5" s="1200"/>
      <c r="O5" s="1200"/>
      <c r="P5" s="1200"/>
      <c r="Q5" s="1200"/>
      <c r="R5" s="1200"/>
    </row>
    <row r="6" spans="1:126" s="5" customFormat="1" ht="6.75" customHeight="1" x14ac:dyDescent="0.35">
      <c r="A6" s="38"/>
      <c r="B6" s="1102"/>
      <c r="C6" s="1102"/>
      <c r="D6" s="1102"/>
      <c r="E6" s="1102"/>
      <c r="F6" s="1102"/>
      <c r="G6" s="1102"/>
      <c r="H6" s="20"/>
      <c r="I6" s="20"/>
      <c r="J6" s="20"/>
      <c r="K6" s="20"/>
      <c r="L6" s="20"/>
      <c r="M6" s="20"/>
      <c r="N6" s="20"/>
      <c r="O6" s="20"/>
      <c r="P6" s="20"/>
      <c r="Q6" s="20"/>
      <c r="R6" s="20"/>
    </row>
    <row r="7" spans="1:126" s="5" customFormat="1" ht="15" customHeight="1" x14ac:dyDescent="0.35">
      <c r="A7" s="20"/>
      <c r="B7" s="1205" t="s">
        <v>414</v>
      </c>
      <c r="C7" s="1205"/>
      <c r="D7" s="1205"/>
      <c r="E7" s="1205"/>
      <c r="F7" s="1205"/>
      <c r="G7" s="1205"/>
      <c r="H7" s="1205"/>
      <c r="I7" s="1205"/>
      <c r="J7" s="1205"/>
      <c r="K7" s="1205"/>
      <c r="L7" s="1205"/>
      <c r="M7" s="1205"/>
      <c r="N7" s="1205"/>
      <c r="O7" s="1205"/>
      <c r="P7" s="1205"/>
      <c r="Q7" s="1205"/>
      <c r="R7" s="20"/>
    </row>
    <row r="8" spans="1:126" s="5" customFormat="1" ht="7.5" customHeight="1" thickBot="1" x14ac:dyDescent="0.4">
      <c r="A8" s="20"/>
      <c r="B8" s="233"/>
      <c r="C8" s="56"/>
      <c r="D8" s="56"/>
      <c r="E8" s="56"/>
      <c r="F8" s="56"/>
      <c r="G8" s="56"/>
      <c r="H8" s="56"/>
      <c r="I8" s="56"/>
      <c r="J8" s="20"/>
      <c r="K8" s="20"/>
      <c r="L8" s="20"/>
      <c r="M8" s="20"/>
      <c r="N8" s="20"/>
      <c r="O8" s="20"/>
      <c r="P8" s="20"/>
      <c r="Q8" s="20"/>
      <c r="R8" s="20"/>
    </row>
    <row r="9" spans="1:126" s="1" customFormat="1" ht="22.5" customHeight="1" thickBot="1" x14ac:dyDescent="0.4">
      <c r="A9" s="81"/>
      <c r="B9" s="1202" t="s">
        <v>587</v>
      </c>
      <c r="C9" s="1203"/>
      <c r="D9" s="1203"/>
      <c r="E9" s="1203"/>
      <c r="F9" s="1203"/>
      <c r="G9" s="1203"/>
      <c r="H9" s="1203"/>
      <c r="I9" s="1203"/>
      <c r="J9" s="1203"/>
      <c r="K9" s="1203"/>
      <c r="L9" s="1203"/>
      <c r="M9" s="1203"/>
      <c r="N9" s="1203"/>
      <c r="O9" s="1203"/>
      <c r="P9" s="1203"/>
      <c r="Q9" s="1204"/>
    </row>
    <row r="10" spans="1:126" ht="7.5" customHeight="1" thickBot="1" x14ac:dyDescent="0.35">
      <c r="A10" s="19"/>
      <c r="B10" s="19"/>
      <c r="C10" s="19"/>
      <c r="D10" s="19"/>
      <c r="E10" s="19"/>
      <c r="F10" s="891"/>
      <c r="G10" s="19"/>
      <c r="H10" s="19"/>
      <c r="I10" s="246"/>
      <c r="J10" s="19"/>
      <c r="K10" s="19"/>
      <c r="L10" s="853"/>
      <c r="M10" s="19"/>
      <c r="N10" s="250"/>
      <c r="P10" s="19"/>
      <c r="Q10" s="19"/>
      <c r="R10" s="19"/>
    </row>
    <row r="11" spans="1:126" s="2" customFormat="1" ht="9.75" customHeight="1" thickBot="1" x14ac:dyDescent="0.3">
      <c r="A11" s="506" t="s">
        <v>139</v>
      </c>
      <c r="B11" s="248" t="s">
        <v>140</v>
      </c>
      <c r="C11" s="249" t="s">
        <v>141</v>
      </c>
      <c r="D11" s="697" t="s">
        <v>142</v>
      </c>
      <c r="E11" s="698" t="s">
        <v>143</v>
      </c>
      <c r="F11" s="248" t="s">
        <v>157</v>
      </c>
      <c r="G11" s="250" t="s">
        <v>144</v>
      </c>
      <c r="H11" s="248" t="s">
        <v>145</v>
      </c>
      <c r="I11" s="251" t="s">
        <v>146</v>
      </c>
      <c r="J11" s="252" t="s">
        <v>147</v>
      </c>
      <c r="K11" s="252" t="s">
        <v>147</v>
      </c>
      <c r="L11" s="253" t="s">
        <v>148</v>
      </c>
      <c r="M11" s="253" t="s">
        <v>149</v>
      </c>
      <c r="N11" s="249" t="s">
        <v>158</v>
      </c>
      <c r="O11" s="249" t="s">
        <v>159</v>
      </c>
      <c r="P11" s="249" t="s">
        <v>161</v>
      </c>
      <c r="Q11" s="249" t="s">
        <v>71</v>
      </c>
      <c r="R11" s="249" t="s">
        <v>72</v>
      </c>
      <c r="S11" s="105"/>
    </row>
    <row r="12" spans="1:126" ht="15" thickBot="1" x14ac:dyDescent="0.3">
      <c r="A12" s="511"/>
      <c r="B12" s="512"/>
      <c r="C12" s="512"/>
      <c r="D12" s="704"/>
      <c r="E12" s="705"/>
      <c r="F12" s="705"/>
      <c r="G12" s="512"/>
      <c r="H12" s="512"/>
      <c r="I12" s="512"/>
      <c r="J12" s="854" t="s">
        <v>240</v>
      </c>
      <c r="K12" s="855"/>
      <c r="L12" s="519">
        <v>0.15</v>
      </c>
      <c r="M12" s="519">
        <v>0.16</v>
      </c>
      <c r="N12" s="512"/>
      <c r="O12" s="512"/>
      <c r="P12" s="520" t="s">
        <v>241</v>
      </c>
      <c r="Q12" s="503">
        <v>0.3</v>
      </c>
      <c r="R12" s="502"/>
    </row>
    <row r="13" spans="1:126" s="12" customFormat="1" ht="105.5" thickBot="1" x14ac:dyDescent="0.3">
      <c r="A13" s="507"/>
      <c r="B13" s="508" t="s">
        <v>150</v>
      </c>
      <c r="C13" s="508" t="s">
        <v>533</v>
      </c>
      <c r="D13" s="898" t="s">
        <v>534</v>
      </c>
      <c r="E13" s="898" t="s">
        <v>495</v>
      </c>
      <c r="F13" s="509" t="s">
        <v>532</v>
      </c>
      <c r="G13" s="510" t="s">
        <v>496</v>
      </c>
      <c r="H13" s="509" t="s">
        <v>497</v>
      </c>
      <c r="I13" s="510" t="s">
        <v>498</v>
      </c>
      <c r="J13" s="255" t="s">
        <v>531</v>
      </c>
      <c r="K13" s="527" t="s">
        <v>524</v>
      </c>
      <c r="L13" s="256" t="s">
        <v>628</v>
      </c>
      <c r="M13" s="256" t="s">
        <v>629</v>
      </c>
      <c r="N13" s="256" t="s">
        <v>627</v>
      </c>
      <c r="O13" s="256" t="s">
        <v>543</v>
      </c>
      <c r="P13" s="257" t="s">
        <v>544</v>
      </c>
      <c r="Q13" s="257" t="s">
        <v>185</v>
      </c>
      <c r="R13" s="258" t="s">
        <v>545</v>
      </c>
      <c r="U13" s="106"/>
    </row>
    <row r="14" spans="1:126" s="6" customFormat="1" ht="9" customHeight="1" thickBot="1" x14ac:dyDescent="0.3">
      <c r="A14" s="259"/>
      <c r="B14" s="260"/>
      <c r="C14" s="619" t="s">
        <v>151</v>
      </c>
      <c r="D14" s="719" t="s">
        <v>151</v>
      </c>
      <c r="E14" s="719" t="s">
        <v>151</v>
      </c>
      <c r="F14" s="621" t="s">
        <v>151</v>
      </c>
      <c r="G14" s="621" t="s">
        <v>151</v>
      </c>
      <c r="H14" s="620" t="s">
        <v>151</v>
      </c>
      <c r="I14" s="622" t="s">
        <v>151</v>
      </c>
      <c r="J14" s="620" t="s">
        <v>151</v>
      </c>
      <c r="K14" s="621" t="s">
        <v>151</v>
      </c>
      <c r="L14" s="623" t="s">
        <v>151</v>
      </c>
      <c r="M14" s="623" t="s">
        <v>151</v>
      </c>
      <c r="N14" s="866"/>
      <c r="O14" s="866"/>
      <c r="P14" s="624" t="s">
        <v>151</v>
      </c>
      <c r="Q14" s="624" t="s">
        <v>151</v>
      </c>
      <c r="R14" s="619" t="s">
        <v>151</v>
      </c>
    </row>
    <row r="15" spans="1:126" s="14" customFormat="1" ht="15.75" customHeight="1" x14ac:dyDescent="0.25">
      <c r="A15" s="7">
        <v>1</v>
      </c>
      <c r="B15" s="62">
        <f>'2. Prelim'!B24</f>
        <v>0</v>
      </c>
      <c r="C15" s="32">
        <f>'2. Prelim'!C24</f>
        <v>0</v>
      </c>
      <c r="D15" s="32">
        <f>'2a. RPS Class I Exempt'!F24</f>
        <v>0</v>
      </c>
      <c r="E15" s="32">
        <f>'2a. RPS Class I Exempt'!G24</f>
        <v>0</v>
      </c>
      <c r="F15" s="108"/>
      <c r="G15" s="108"/>
      <c r="H15" s="33"/>
      <c r="I15" s="64"/>
      <c r="J15" s="261">
        <f>MAX(O15-SUM(F15:I15),0)</f>
        <v>0</v>
      </c>
      <c r="K15" s="261">
        <f>SUM(F15:J15)</f>
        <v>0</v>
      </c>
      <c r="L15" s="261">
        <f>IF(D15&lt;=0,0,ROUNDUP(L$12*D15,0))</f>
        <v>0</v>
      </c>
      <c r="M15" s="261">
        <f>IF(E15&lt;=0,0,ROUNDUP(M$12*E15,0))</f>
        <v>0</v>
      </c>
      <c r="N15" s="261">
        <f>L15+M15</f>
        <v>0</v>
      </c>
      <c r="O15" s="261">
        <f>N15-'6. SCO'!N15-'7. SCO-II'!O15</f>
        <v>0</v>
      </c>
      <c r="P15" s="860"/>
      <c r="Q15" s="863"/>
      <c r="R15" s="856"/>
    </row>
    <row r="16" spans="1:126" s="14" customFormat="1" ht="15.75" customHeight="1" x14ac:dyDescent="0.25">
      <c r="A16" s="8">
        <v>2</v>
      </c>
      <c r="B16" s="31">
        <f>'2. Prelim'!B25</f>
        <v>0</v>
      </c>
      <c r="C16" s="32">
        <f>'2. Prelim'!C25</f>
        <v>0</v>
      </c>
      <c r="D16" s="32">
        <f>'2a. RPS Class I Exempt'!F25</f>
        <v>0</v>
      </c>
      <c r="E16" s="32">
        <f>'2a. RPS Class I Exempt'!G25</f>
        <v>0</v>
      </c>
      <c r="F16" s="109"/>
      <c r="G16" s="109"/>
      <c r="H16" s="24"/>
      <c r="I16" s="25"/>
      <c r="J16" s="262">
        <f t="shared" ref="J16:J22" si="0">MAX(O16-SUM(F16:I16),0)</f>
        <v>0</v>
      </c>
      <c r="K16" s="262">
        <f t="shared" ref="K16:K22" si="1">SUM(F16:J16)</f>
        <v>0</v>
      </c>
      <c r="L16" s="262">
        <f t="shared" ref="L16:L22" si="2">IF(D16&lt;=0,0,ROUNDUP(L$12*D16,0))</f>
        <v>0</v>
      </c>
      <c r="M16" s="262">
        <f t="shared" ref="M16:M22" si="3">IF(E16&lt;=0,0,ROUNDUP(M$12*E16,0))</f>
        <v>0</v>
      </c>
      <c r="N16" s="262">
        <f t="shared" ref="N16:N22" si="4">L16+M16</f>
        <v>0</v>
      </c>
      <c r="O16" s="262">
        <f>N16-'6. SCO'!N16-'7. SCO-II'!O16</f>
        <v>0</v>
      </c>
      <c r="P16" s="861"/>
      <c r="Q16" s="864"/>
      <c r="R16" s="857"/>
    </row>
    <row r="17" spans="1:19" s="14" customFormat="1" ht="15.75" customHeight="1" x14ac:dyDescent="0.25">
      <c r="A17" s="8">
        <v>3</v>
      </c>
      <c r="B17" s="31">
        <f>'2. Prelim'!B26</f>
        <v>0</v>
      </c>
      <c r="C17" s="32">
        <f>'2. Prelim'!C26</f>
        <v>0</v>
      </c>
      <c r="D17" s="32">
        <f>'2a. RPS Class I Exempt'!F26</f>
        <v>0</v>
      </c>
      <c r="E17" s="32">
        <f>'2a. RPS Class I Exempt'!G26</f>
        <v>0</v>
      </c>
      <c r="F17" s="109"/>
      <c r="G17" s="109"/>
      <c r="H17" s="24"/>
      <c r="I17" s="25"/>
      <c r="J17" s="262">
        <f t="shared" si="0"/>
        <v>0</v>
      </c>
      <c r="K17" s="262">
        <f t="shared" si="1"/>
        <v>0</v>
      </c>
      <c r="L17" s="262">
        <f t="shared" si="2"/>
        <v>0</v>
      </c>
      <c r="M17" s="262">
        <f t="shared" si="3"/>
        <v>0</v>
      </c>
      <c r="N17" s="262">
        <f t="shared" si="4"/>
        <v>0</v>
      </c>
      <c r="O17" s="262">
        <f>N17-'6. SCO'!N17-'7. SCO-II'!O17</f>
        <v>0</v>
      </c>
      <c r="P17" s="861"/>
      <c r="Q17" s="864"/>
      <c r="R17" s="857"/>
    </row>
    <row r="18" spans="1:19" s="14" customFormat="1" ht="15.75" customHeight="1" x14ac:dyDescent="0.25">
      <c r="A18" s="8">
        <v>4</v>
      </c>
      <c r="B18" s="31">
        <f>'2. Prelim'!B27</f>
        <v>0</v>
      </c>
      <c r="C18" s="32">
        <f>'2. Prelim'!C27</f>
        <v>0</v>
      </c>
      <c r="D18" s="32">
        <f>'2a. RPS Class I Exempt'!F27</f>
        <v>0</v>
      </c>
      <c r="E18" s="32">
        <f>'2a. RPS Class I Exempt'!G27</f>
        <v>0</v>
      </c>
      <c r="F18" s="109"/>
      <c r="G18" s="109"/>
      <c r="H18" s="24"/>
      <c r="I18" s="25"/>
      <c r="J18" s="262">
        <f t="shared" si="0"/>
        <v>0</v>
      </c>
      <c r="K18" s="262">
        <f t="shared" si="1"/>
        <v>0</v>
      </c>
      <c r="L18" s="262">
        <f t="shared" si="2"/>
        <v>0</v>
      </c>
      <c r="M18" s="262">
        <f t="shared" si="3"/>
        <v>0</v>
      </c>
      <c r="N18" s="262">
        <f t="shared" si="4"/>
        <v>0</v>
      </c>
      <c r="O18" s="262">
        <f>N18-'6. SCO'!N18-'7. SCO-II'!O18</f>
        <v>0</v>
      </c>
      <c r="P18" s="861"/>
      <c r="Q18" s="864"/>
      <c r="R18" s="857"/>
    </row>
    <row r="19" spans="1:19" s="14" customFormat="1" ht="15.75" customHeight="1" x14ac:dyDescent="0.25">
      <c r="A19" s="8">
        <v>5</v>
      </c>
      <c r="B19" s="31">
        <f>'2. Prelim'!B28</f>
        <v>0</v>
      </c>
      <c r="C19" s="32">
        <f>'2. Prelim'!C28</f>
        <v>0</v>
      </c>
      <c r="D19" s="32">
        <f>'2a. RPS Class I Exempt'!F28</f>
        <v>0</v>
      </c>
      <c r="E19" s="32">
        <f>'2a. RPS Class I Exempt'!G28</f>
        <v>0</v>
      </c>
      <c r="F19" s="109"/>
      <c r="G19" s="109"/>
      <c r="H19" s="24"/>
      <c r="I19" s="25"/>
      <c r="J19" s="262">
        <f t="shared" si="0"/>
        <v>0</v>
      </c>
      <c r="K19" s="262">
        <f t="shared" si="1"/>
        <v>0</v>
      </c>
      <c r="L19" s="262">
        <f t="shared" si="2"/>
        <v>0</v>
      </c>
      <c r="M19" s="262">
        <f t="shared" si="3"/>
        <v>0</v>
      </c>
      <c r="N19" s="262">
        <f t="shared" si="4"/>
        <v>0</v>
      </c>
      <c r="O19" s="262">
        <f>N19-'6. SCO'!N19-'7. SCO-II'!O19</f>
        <v>0</v>
      </c>
      <c r="P19" s="861"/>
      <c r="Q19" s="864"/>
      <c r="R19" s="857"/>
    </row>
    <row r="20" spans="1:19" s="14" customFormat="1" ht="15.75" customHeight="1" x14ac:dyDescent="0.25">
      <c r="A20" s="8">
        <v>6</v>
      </c>
      <c r="B20" s="31">
        <f>'2. Prelim'!B29</f>
        <v>0</v>
      </c>
      <c r="C20" s="32">
        <f>'2. Prelim'!C29</f>
        <v>0</v>
      </c>
      <c r="D20" s="32">
        <f>'2a. RPS Class I Exempt'!F29</f>
        <v>0</v>
      </c>
      <c r="E20" s="32">
        <f>'2a. RPS Class I Exempt'!G29</f>
        <v>0</v>
      </c>
      <c r="F20" s="109"/>
      <c r="G20" s="109"/>
      <c r="H20" s="24"/>
      <c r="I20" s="25"/>
      <c r="J20" s="262">
        <f t="shared" si="0"/>
        <v>0</v>
      </c>
      <c r="K20" s="262">
        <f t="shared" si="1"/>
        <v>0</v>
      </c>
      <c r="L20" s="262">
        <f t="shared" si="2"/>
        <v>0</v>
      </c>
      <c r="M20" s="262">
        <f t="shared" si="3"/>
        <v>0</v>
      </c>
      <c r="N20" s="262">
        <f t="shared" si="4"/>
        <v>0</v>
      </c>
      <c r="O20" s="262">
        <f>N20-'6. SCO'!N20-'7. SCO-II'!O20</f>
        <v>0</v>
      </c>
      <c r="P20" s="861"/>
      <c r="Q20" s="864"/>
      <c r="R20" s="857"/>
    </row>
    <row r="21" spans="1:19" s="14" customFormat="1" ht="15.75" customHeight="1" x14ac:dyDescent="0.25">
      <c r="A21" s="8">
        <v>7</v>
      </c>
      <c r="B21" s="31">
        <f>'2. Prelim'!B30</f>
        <v>0</v>
      </c>
      <c r="C21" s="32">
        <f>'2. Prelim'!C30</f>
        <v>0</v>
      </c>
      <c r="D21" s="32">
        <f>'2a. RPS Class I Exempt'!F30</f>
        <v>0</v>
      </c>
      <c r="E21" s="32">
        <f>'2a. RPS Class I Exempt'!G30</f>
        <v>0</v>
      </c>
      <c r="F21" s="109"/>
      <c r="G21" s="109"/>
      <c r="H21" s="24"/>
      <c r="I21" s="25"/>
      <c r="J21" s="262">
        <f t="shared" si="0"/>
        <v>0</v>
      </c>
      <c r="K21" s="262">
        <f t="shared" si="1"/>
        <v>0</v>
      </c>
      <c r="L21" s="262">
        <f t="shared" si="2"/>
        <v>0</v>
      </c>
      <c r="M21" s="262">
        <f t="shared" si="3"/>
        <v>0</v>
      </c>
      <c r="N21" s="262">
        <f t="shared" si="4"/>
        <v>0</v>
      </c>
      <c r="O21" s="262">
        <f>N21-'6. SCO'!N21-'7. SCO-II'!O21</f>
        <v>0</v>
      </c>
      <c r="P21" s="861"/>
      <c r="Q21" s="864"/>
      <c r="R21" s="857"/>
    </row>
    <row r="22" spans="1:19" s="14" customFormat="1" ht="15.75" customHeight="1" thickBot="1" x14ac:dyDescent="0.3">
      <c r="A22" s="8">
        <v>8</v>
      </c>
      <c r="B22" s="65">
        <f>'2. Prelim'!B31</f>
        <v>0</v>
      </c>
      <c r="C22" s="66">
        <f>'2. Prelim'!C31</f>
        <v>0</v>
      </c>
      <c r="D22" s="66">
        <f>'2a. RPS Class I Exempt'!F31</f>
        <v>0</v>
      </c>
      <c r="E22" s="66">
        <f>'2a. RPS Class I Exempt'!G31</f>
        <v>0</v>
      </c>
      <c r="F22" s="110"/>
      <c r="G22" s="110"/>
      <c r="H22" s="67"/>
      <c r="I22" s="68"/>
      <c r="J22" s="263">
        <f t="shared" si="0"/>
        <v>0</v>
      </c>
      <c r="K22" s="263">
        <f t="shared" si="1"/>
        <v>0</v>
      </c>
      <c r="L22" s="263">
        <f t="shared" si="2"/>
        <v>0</v>
      </c>
      <c r="M22" s="263">
        <f t="shared" si="3"/>
        <v>0</v>
      </c>
      <c r="N22" s="263">
        <f t="shared" si="4"/>
        <v>0</v>
      </c>
      <c r="O22" s="263">
        <f>N22-'6. SCO'!N22-'7. SCO-II'!O22</f>
        <v>0</v>
      </c>
      <c r="P22" s="862"/>
      <c r="Q22" s="865"/>
      <c r="R22" s="858"/>
    </row>
    <row r="23" spans="1:19" s="14" customFormat="1" ht="13.5" thickBot="1" x14ac:dyDescent="0.3">
      <c r="A23" s="58"/>
      <c r="B23" s="264" t="s">
        <v>152</v>
      </c>
      <c r="C23" s="61">
        <f>'2. Prelim'!C32</f>
        <v>0</v>
      </c>
      <c r="D23" s="66">
        <f>'2a. RPS Class I Exempt'!F32</f>
        <v>0</v>
      </c>
      <c r="E23" s="61">
        <f>'2a. RPS Class I Exempt'!G32</f>
        <v>0</v>
      </c>
      <c r="F23" s="291">
        <f t="shared" ref="F23" si="5">SUM(F15:F22)</f>
        <v>0</v>
      </c>
      <c r="G23" s="291">
        <f t="shared" ref="G23:N23" si="6">SUM(G15:G22)</f>
        <v>0</v>
      </c>
      <c r="H23" s="291">
        <f t="shared" si="6"/>
        <v>0</v>
      </c>
      <c r="I23" s="291">
        <f t="shared" si="6"/>
        <v>0</v>
      </c>
      <c r="J23" s="266">
        <f t="shared" si="6"/>
        <v>0</v>
      </c>
      <c r="K23" s="266">
        <f t="shared" si="6"/>
        <v>0</v>
      </c>
      <c r="L23" s="266">
        <f t="shared" ref="L23" si="7">SUM(L15:L22)</f>
        <v>0</v>
      </c>
      <c r="M23" s="266">
        <f t="shared" si="6"/>
        <v>0</v>
      </c>
      <c r="N23" s="266">
        <f t="shared" si="6"/>
        <v>0</v>
      </c>
      <c r="O23" s="266">
        <f t="shared" ref="O23" si="8">SUM(O15:O22)</f>
        <v>0</v>
      </c>
      <c r="P23" s="267">
        <f>IF(K23&gt;O23,K23-O23,0)</f>
        <v>0</v>
      </c>
      <c r="Q23" s="265">
        <f>ROUNDDOWN($Q$12*O23,0)</f>
        <v>0</v>
      </c>
      <c r="R23" s="268">
        <f>MIN(P23,Q23)</f>
        <v>0</v>
      </c>
    </row>
    <row r="24" spans="1:19" s="14" customFormat="1" ht="13.5" thickTop="1" x14ac:dyDescent="0.25">
      <c r="A24" s="58"/>
      <c r="B24" s="269"/>
      <c r="C24" s="79"/>
      <c r="D24" s="79"/>
      <c r="F24"/>
      <c r="G24" s="270">
        <f>'4. Errant'!G14</f>
        <v>0</v>
      </c>
      <c r="H24" s="79"/>
      <c r="I24" s="79"/>
      <c r="J24" s="79"/>
      <c r="K24" s="79"/>
      <c r="L24" s="79"/>
      <c r="M24" s="79"/>
      <c r="N24" s="79"/>
      <c r="O24" s="79"/>
      <c r="P24" s="79"/>
      <c r="Q24" s="79"/>
      <c r="R24" s="79"/>
      <c r="S24" s="23"/>
    </row>
    <row r="25" spans="1:19" ht="6" customHeight="1" thickBot="1" x14ac:dyDescent="0.3">
      <c r="A25" s="74" t="s">
        <v>153</v>
      </c>
      <c r="B25" s="19"/>
      <c r="C25" s="19"/>
      <c r="D25" s="19"/>
      <c r="E25" s="19"/>
      <c r="F25" s="891"/>
      <c r="G25" s="19"/>
      <c r="H25" s="19"/>
      <c r="I25" s="19"/>
      <c r="J25" s="19"/>
      <c r="K25" s="86"/>
      <c r="L25" s="86"/>
      <c r="M25" s="86"/>
      <c r="N25" s="86"/>
      <c r="O25" s="86"/>
      <c r="P25" s="19"/>
      <c r="Q25" s="86"/>
      <c r="R25" s="86"/>
    </row>
    <row r="26" spans="1:19" ht="13" thickBot="1" x14ac:dyDescent="0.3">
      <c r="A26" s="74"/>
      <c r="B26" s="10"/>
      <c r="C26" t="s">
        <v>174</v>
      </c>
      <c r="P26" s="19"/>
      <c r="Q26" s="19"/>
      <c r="R26" s="19"/>
    </row>
    <row r="27" spans="1:19" s="3" customFormat="1" ht="4.5" customHeight="1" thickBot="1" x14ac:dyDescent="0.3">
      <c r="A27" s="73"/>
      <c r="B27" s="1206"/>
      <c r="C27" s="1207"/>
      <c r="D27" s="1207"/>
      <c r="E27" s="73"/>
      <c r="F27" s="892"/>
      <c r="G27" s="73"/>
      <c r="H27" s="73"/>
      <c r="I27" s="73"/>
      <c r="J27" s="73"/>
      <c r="K27" s="73"/>
      <c r="L27" s="859"/>
      <c r="M27" s="73"/>
      <c r="N27" s="913"/>
      <c r="O27" s="859"/>
      <c r="P27" s="73"/>
      <c r="Q27" s="73"/>
      <c r="R27" s="73"/>
    </row>
    <row r="28" spans="1:19" s="9" customFormat="1" ht="13.4" customHeight="1" thickBot="1" x14ac:dyDescent="0.3">
      <c r="A28" s="76"/>
      <c r="B28" s="271"/>
      <c r="C28" s="272" t="s">
        <v>74</v>
      </c>
      <c r="D28" s="76"/>
      <c r="E28" s="76"/>
      <c r="F28" s="76"/>
      <c r="G28" s="76"/>
      <c r="H28" s="76"/>
      <c r="I28" s="76"/>
      <c r="J28" s="76"/>
      <c r="K28" s="76"/>
      <c r="L28" s="76"/>
      <c r="M28" s="76"/>
      <c r="N28" s="76"/>
      <c r="O28" s="76"/>
      <c r="P28" s="76"/>
      <c r="Q28" s="76"/>
      <c r="R28" s="76"/>
    </row>
    <row r="29" spans="1:19" ht="4.5" customHeight="1" thickBot="1" x14ac:dyDescent="0.3">
      <c r="A29" s="19"/>
      <c r="C29" s="19"/>
      <c r="D29" s="19"/>
      <c r="E29" s="19"/>
      <c r="F29" s="891"/>
      <c r="G29" s="19"/>
      <c r="H29" s="19"/>
      <c r="I29" s="19"/>
      <c r="J29" s="19"/>
      <c r="K29" s="19"/>
      <c r="L29" s="853"/>
      <c r="M29" s="19"/>
      <c r="N29" s="894"/>
      <c r="O29" s="853"/>
      <c r="P29" s="19"/>
      <c r="Q29" s="19"/>
      <c r="R29" s="19"/>
    </row>
    <row r="30" spans="1:19" ht="13.5" thickBot="1" x14ac:dyDescent="0.35">
      <c r="A30" s="19"/>
      <c r="B30" s="273"/>
      <c r="C30" s="75" t="s">
        <v>73</v>
      </c>
      <c r="D30" s="19"/>
      <c r="E30" s="19"/>
      <c r="F30" s="891"/>
      <c r="G30" s="19"/>
      <c r="H30" s="19"/>
      <c r="I30" s="19"/>
      <c r="J30" s="19"/>
      <c r="K30" s="19"/>
      <c r="L30" s="853"/>
      <c r="M30" s="19"/>
      <c r="N30" s="894"/>
      <c r="O30" s="853"/>
      <c r="P30" s="19"/>
      <c r="Q30" s="19"/>
      <c r="R30" s="19"/>
    </row>
    <row r="31" spans="1:19" ht="4.5" customHeight="1" x14ac:dyDescent="0.25">
      <c r="A31" s="19"/>
      <c r="B31" s="19"/>
      <c r="C31" s="19"/>
      <c r="D31" s="19"/>
      <c r="E31" s="19"/>
      <c r="F31" s="891"/>
      <c r="G31" s="19"/>
      <c r="H31" s="19"/>
      <c r="I31" s="19"/>
      <c r="J31" s="19"/>
      <c r="K31" s="19"/>
      <c r="L31" s="853"/>
      <c r="M31" s="19"/>
      <c r="N31" s="894"/>
      <c r="O31" s="853"/>
      <c r="P31" s="19"/>
      <c r="Q31" s="19"/>
      <c r="R31" s="19"/>
    </row>
    <row r="32" spans="1:19" ht="12.75" customHeight="1" x14ac:dyDescent="0.25">
      <c r="A32" s="19"/>
      <c r="B32" s="1201" t="s">
        <v>187</v>
      </c>
      <c r="C32" s="1201"/>
      <c r="D32" s="1201"/>
      <c r="E32" s="1201"/>
      <c r="F32" s="1201"/>
      <c r="G32" s="1201"/>
      <c r="H32" s="1201"/>
      <c r="I32" s="1201"/>
      <c r="J32" s="1201"/>
      <c r="K32" s="1201"/>
      <c r="L32" s="1201"/>
      <c r="M32" s="1201"/>
      <c r="N32" s="1201"/>
      <c r="O32" s="1201"/>
      <c r="P32" s="1201"/>
      <c r="Q32" s="1201"/>
      <c r="R32" s="1201"/>
      <c r="S32" s="107"/>
    </row>
    <row r="33" spans="1:19" x14ac:dyDescent="0.25">
      <c r="A33" s="19"/>
      <c r="B33" s="1201"/>
      <c r="C33" s="1201"/>
      <c r="D33" s="1201"/>
      <c r="E33" s="1201"/>
      <c r="F33" s="1201"/>
      <c r="G33" s="1201"/>
      <c r="H33" s="1201"/>
      <c r="I33" s="1201"/>
      <c r="J33" s="1201"/>
      <c r="K33" s="1201"/>
      <c r="L33" s="1201"/>
      <c r="M33" s="1201"/>
      <c r="N33" s="1201"/>
      <c r="O33" s="1201"/>
      <c r="P33" s="1201"/>
      <c r="Q33" s="1201"/>
      <c r="R33" s="1201"/>
      <c r="S33" s="107"/>
    </row>
    <row r="34" spans="1:19" x14ac:dyDescent="0.25">
      <c r="A34" s="274"/>
      <c r="B34" s="274"/>
      <c r="C34" s="274"/>
      <c r="D34" s="274"/>
      <c r="E34" s="274"/>
      <c r="F34" s="274"/>
      <c r="G34" s="274"/>
      <c r="H34" s="274"/>
      <c r="I34" s="274"/>
      <c r="J34" s="274"/>
      <c r="K34" s="274"/>
      <c r="L34" s="274"/>
      <c r="M34" s="274"/>
      <c r="N34" s="274"/>
      <c r="O34" s="274"/>
      <c r="P34" s="274"/>
      <c r="Q34" s="274"/>
      <c r="R34" s="274"/>
    </row>
    <row r="35" spans="1:19" x14ac:dyDescent="0.25">
      <c r="A35" s="19"/>
      <c r="B35" s="19"/>
      <c r="C35" s="19"/>
      <c r="D35" s="19"/>
      <c r="E35" s="19"/>
      <c r="F35" s="891"/>
      <c r="G35" s="19"/>
      <c r="H35" s="19"/>
      <c r="I35" s="19"/>
      <c r="J35" s="19"/>
      <c r="K35" s="19"/>
      <c r="L35" s="853"/>
      <c r="M35" s="19"/>
      <c r="N35" s="894"/>
      <c r="O35" s="853"/>
      <c r="P35" s="19"/>
      <c r="Q35" s="19"/>
      <c r="R35" s="19"/>
    </row>
    <row r="36" spans="1:19" x14ac:dyDescent="0.25">
      <c r="A36" s="19"/>
      <c r="B36" s="19"/>
      <c r="C36" s="19"/>
      <c r="D36" s="19"/>
      <c r="E36" s="19"/>
      <c r="F36" s="891"/>
      <c r="G36" s="19"/>
      <c r="H36" s="19"/>
      <c r="I36" s="19"/>
      <c r="J36" s="19"/>
      <c r="K36" s="19"/>
      <c r="L36" s="853"/>
      <c r="M36" s="19"/>
      <c r="N36" s="894"/>
      <c r="O36" s="853"/>
      <c r="P36" s="19"/>
      <c r="Q36" s="19"/>
      <c r="R36" s="19"/>
    </row>
    <row r="37" spans="1:19" x14ac:dyDescent="0.25">
      <c r="A37" s="19"/>
      <c r="B37" s="19"/>
      <c r="C37" s="19"/>
      <c r="D37" s="19"/>
      <c r="E37" s="19"/>
      <c r="F37" s="891"/>
      <c r="G37" s="19"/>
      <c r="H37" s="19"/>
      <c r="I37" s="19"/>
      <c r="J37" s="19"/>
      <c r="K37" s="19"/>
      <c r="L37" s="853"/>
      <c r="M37" s="19"/>
      <c r="N37" s="894"/>
      <c r="O37" s="853"/>
      <c r="P37" s="19"/>
      <c r="Q37" s="19"/>
      <c r="R37" s="19"/>
    </row>
    <row r="38" spans="1:19" x14ac:dyDescent="0.25">
      <c r="A38" s="19"/>
      <c r="B38" s="19"/>
      <c r="C38" s="19"/>
      <c r="D38" s="19"/>
      <c r="E38" s="19"/>
      <c r="F38" s="891"/>
      <c r="G38" s="19"/>
      <c r="H38" s="19"/>
      <c r="I38" s="19"/>
      <c r="J38" s="19"/>
      <c r="K38" s="19"/>
      <c r="L38" s="853"/>
      <c r="M38" s="19"/>
      <c r="N38" s="894"/>
      <c r="O38" s="853"/>
      <c r="P38" s="19"/>
      <c r="Q38" s="19"/>
      <c r="R38" s="19"/>
    </row>
    <row r="39" spans="1:19" x14ac:dyDescent="0.25">
      <c r="A39" s="19"/>
      <c r="B39" s="19"/>
      <c r="C39" s="19"/>
      <c r="D39" s="19"/>
      <c r="E39" s="19"/>
      <c r="F39" s="891"/>
      <c r="G39" s="19"/>
      <c r="H39" s="19"/>
      <c r="I39" s="19"/>
      <c r="J39" s="19"/>
      <c r="K39" s="19"/>
      <c r="L39" s="853"/>
      <c r="M39" s="19"/>
      <c r="N39" s="894"/>
      <c r="O39" s="853"/>
      <c r="P39" s="19"/>
      <c r="Q39" s="19"/>
      <c r="R39" s="19"/>
    </row>
    <row r="40" spans="1:19" x14ac:dyDescent="0.25">
      <c r="A40" s="19"/>
      <c r="B40" s="19"/>
      <c r="C40" s="19"/>
      <c r="D40" s="19"/>
      <c r="E40" s="19"/>
      <c r="F40" s="891"/>
      <c r="G40" s="19"/>
      <c r="H40" s="19"/>
      <c r="I40" s="19"/>
      <c r="J40" s="19"/>
      <c r="K40" s="19"/>
      <c r="L40" s="853"/>
      <c r="M40" s="19"/>
      <c r="N40" s="894"/>
      <c r="O40" s="853"/>
      <c r="P40" s="19"/>
      <c r="Q40" s="19"/>
      <c r="R40" s="19"/>
    </row>
    <row r="41" spans="1:19" x14ac:dyDescent="0.25">
      <c r="A41" s="19"/>
      <c r="B41" s="19"/>
      <c r="C41" s="19"/>
      <c r="D41" s="19"/>
      <c r="E41" s="19"/>
      <c r="F41" s="891"/>
      <c r="G41" s="19"/>
      <c r="H41" s="19"/>
      <c r="I41" s="19"/>
      <c r="J41" s="19"/>
      <c r="K41" s="19"/>
      <c r="L41" s="853"/>
      <c r="M41" s="19"/>
      <c r="N41" s="894"/>
      <c r="O41" s="853"/>
      <c r="P41" s="19"/>
      <c r="Q41" s="19"/>
      <c r="R41" s="19"/>
    </row>
  </sheetData>
  <sheetProtection algorithmName="SHA-512" hashValue="j6/c82r/pFOfoacXWtzpGC1XxXgGlHWNkLD9B8N05vPRedM/SKYhHLN/HWOyMen75uqwRnySvF5luMSsMYkpsA==" saltValue="EG2SBW5JRAOpjBjTyNDMRg==" spinCount="100000" sheet="1" objects="1" scenarios="1"/>
  <protectedRanges>
    <protectedRange sqref="F15:I22" name="Range1"/>
    <protectedRange sqref="D15:D23" name="Range1_1"/>
  </protectedRanges>
  <mergeCells count="8">
    <mergeCell ref="B1:R1"/>
    <mergeCell ref="B3:R3"/>
    <mergeCell ref="B5:R5"/>
    <mergeCell ref="B32:R33"/>
    <mergeCell ref="B6:G6"/>
    <mergeCell ref="B9:Q9"/>
    <mergeCell ref="B7:Q7"/>
    <mergeCell ref="B27:D27"/>
  </mergeCells>
  <phoneticPr fontId="21" type="noConversion"/>
  <printOptions horizontalCentered="1" verticalCentered="1"/>
  <pageMargins left="0.25" right="0.25" top="0.75" bottom="0.75" header="0" footer="0.3"/>
  <pageSetup scale="68" orientation="landscape" r:id="rId1"/>
  <headerFooter alignWithMargins="0"/>
  <ignoredErrors>
    <ignoredError sqref="L2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C49"/>
  <sheetViews>
    <sheetView zoomScale="90" zoomScaleNormal="90" zoomScaleSheetLayoutView="80" zoomScalePageLayoutView="90" workbookViewId="0">
      <selection activeCell="O13" sqref="O13"/>
    </sheetView>
  </sheetViews>
  <sheetFormatPr defaultColWidth="8.90625" defaultRowHeight="12.5" x14ac:dyDescent="0.25"/>
  <cols>
    <col min="1" max="1" width="3" bestFit="1" customWidth="1"/>
    <col min="2" max="5" width="10.453125" customWidth="1"/>
    <col min="6" max="6" width="13.453125" customWidth="1"/>
    <col min="7" max="7" width="12.54296875" bestFit="1" customWidth="1"/>
    <col min="8" max="8" width="11.453125" customWidth="1"/>
    <col min="9" max="9" width="10.90625" customWidth="1"/>
    <col min="10" max="10" width="11.90625" customWidth="1"/>
    <col min="11" max="17" width="10.453125" customWidth="1"/>
  </cols>
  <sheetData>
    <row r="1" spans="1:107" ht="18.75" customHeight="1" x14ac:dyDescent="0.25">
      <c r="B1" s="1192" t="str">
        <f>'2. Prelim'!B1:G1</f>
        <v>RPS/APS/CES/CPS 2020 Annual Compliance Workbook</v>
      </c>
      <c r="C1" s="1192"/>
      <c r="D1" s="1192"/>
      <c r="E1" s="1192"/>
      <c r="F1" s="1192"/>
      <c r="G1" s="1192"/>
      <c r="H1" s="1192"/>
      <c r="I1" s="1192"/>
      <c r="J1" s="1192"/>
      <c r="K1" s="1192"/>
      <c r="L1" s="1192"/>
      <c r="M1" s="1192"/>
      <c r="N1" s="1192"/>
      <c r="O1" s="1192"/>
      <c r="P1" s="1192"/>
      <c r="Q1" s="1192"/>
    </row>
    <row r="2" spans="1:107" ht="7.5" customHeight="1" thickBot="1" x14ac:dyDescent="0.4">
      <c r="A2" s="71"/>
      <c r="B2" s="20"/>
      <c r="C2" s="20"/>
      <c r="D2" s="20"/>
      <c r="E2" s="72"/>
      <c r="F2" s="20"/>
      <c r="G2" s="20"/>
      <c r="H2" s="20"/>
      <c r="I2" s="19"/>
      <c r="J2" s="19"/>
      <c r="K2" s="19"/>
      <c r="L2" s="19"/>
      <c r="M2" s="19"/>
      <c r="N2" s="19"/>
      <c r="O2" s="19"/>
      <c r="P2" s="19"/>
      <c r="Q2" s="19"/>
    </row>
    <row r="3" spans="1:107" s="40" customFormat="1" ht="15" customHeight="1" thickBot="1" x14ac:dyDescent="0.3">
      <c r="A3" s="53"/>
      <c r="B3" s="1120" t="s">
        <v>428</v>
      </c>
      <c r="C3" s="1121"/>
      <c r="D3" s="1121"/>
      <c r="E3" s="1121"/>
      <c r="F3" s="1121"/>
      <c r="G3" s="1121"/>
      <c r="H3" s="1121"/>
      <c r="I3" s="1121"/>
      <c r="J3" s="1121"/>
      <c r="K3" s="1121"/>
      <c r="L3" s="1121"/>
      <c r="M3" s="1121"/>
      <c r="N3" s="1121"/>
      <c r="O3" s="1121"/>
      <c r="P3" s="1121"/>
      <c r="Q3" s="1122"/>
    </row>
    <row r="4" spans="1:107" s="53" customFormat="1" ht="7.5" customHeight="1" thickBot="1" x14ac:dyDescent="0.3">
      <c r="B4" s="54" t="s">
        <v>153</v>
      </c>
      <c r="C4" s="54"/>
      <c r="D4" s="54"/>
      <c r="E4" s="54"/>
      <c r="F4" s="54"/>
      <c r="G4" s="54"/>
      <c r="H4" s="45"/>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row>
    <row r="5" spans="1:107" ht="22.5" customHeight="1" thickBot="1" x14ac:dyDescent="0.4">
      <c r="A5" s="38"/>
      <c r="B5" s="1099">
        <f>'1. FilerInfo'!C17</f>
        <v>0</v>
      </c>
      <c r="C5" s="1193"/>
      <c r="D5" s="1193"/>
      <c r="E5" s="1193"/>
      <c r="F5" s="1193"/>
      <c r="G5" s="1193"/>
      <c r="H5" s="1193"/>
      <c r="I5" s="1193"/>
      <c r="J5" s="1193"/>
      <c r="K5" s="1193"/>
      <c r="L5" s="1193"/>
      <c r="M5" s="1193"/>
      <c r="N5" s="1193"/>
      <c r="O5" s="1193"/>
      <c r="P5" s="1193"/>
      <c r="Q5" s="1194"/>
    </row>
    <row r="6" spans="1:107" s="5" customFormat="1" ht="7.5" customHeight="1" x14ac:dyDescent="0.35">
      <c r="A6" s="38"/>
      <c r="B6" s="1102"/>
      <c r="C6" s="1102"/>
      <c r="D6" s="1102"/>
      <c r="E6" s="1102"/>
      <c r="F6" s="1102"/>
      <c r="G6" s="20"/>
      <c r="H6" s="20"/>
      <c r="I6" s="20"/>
      <c r="J6" s="20"/>
      <c r="K6" s="20"/>
      <c r="L6" s="20"/>
      <c r="M6" s="20"/>
      <c r="N6" s="20"/>
      <c r="O6" s="20"/>
      <c r="P6" s="20"/>
      <c r="Q6" s="20"/>
    </row>
    <row r="7" spans="1:107" s="5" customFormat="1" ht="15" customHeight="1" x14ac:dyDescent="0.35">
      <c r="A7" s="20"/>
      <c r="B7" s="1205" t="s">
        <v>414</v>
      </c>
      <c r="C7" s="1205"/>
      <c r="D7" s="1205"/>
      <c r="E7" s="1205"/>
      <c r="F7" s="1205"/>
      <c r="G7" s="1205"/>
      <c r="H7" s="1205"/>
      <c r="I7" s="1205"/>
      <c r="J7" s="1205"/>
      <c r="K7" s="1205"/>
      <c r="L7" s="1205"/>
      <c r="M7" s="1205"/>
      <c r="N7" s="1205"/>
      <c r="O7" s="1205"/>
      <c r="P7" s="1205"/>
      <c r="Q7" s="1205"/>
    </row>
    <row r="8" spans="1:107" s="5" customFormat="1" ht="7.5" customHeight="1" thickBot="1" x14ac:dyDescent="0.4">
      <c r="A8" s="20"/>
      <c r="B8" s="275"/>
      <c r="C8" s="275"/>
      <c r="D8" s="275"/>
      <c r="E8" s="275"/>
      <c r="F8" s="275"/>
      <c r="G8" s="275"/>
      <c r="H8" s="56"/>
      <c r="I8" s="20"/>
      <c r="J8" s="20"/>
      <c r="K8" s="20"/>
      <c r="L8" s="20"/>
      <c r="M8" s="20"/>
      <c r="N8" s="20"/>
      <c r="O8" s="20"/>
      <c r="P8" s="20"/>
      <c r="Q8" s="20"/>
    </row>
    <row r="9" spans="1:107" s="1" customFormat="1" ht="19.5" customHeight="1" thickBot="1" x14ac:dyDescent="0.4">
      <c r="A9" s="81"/>
      <c r="B9" s="1202" t="s">
        <v>233</v>
      </c>
      <c r="C9" s="1203"/>
      <c r="D9" s="1203"/>
      <c r="E9" s="1203"/>
      <c r="F9" s="1203"/>
      <c r="G9" s="1203"/>
      <c r="H9" s="1203"/>
      <c r="I9" s="1203"/>
      <c r="J9" s="1203"/>
      <c r="K9" s="1203"/>
      <c r="L9" s="1203"/>
      <c r="M9" s="1203"/>
      <c r="N9" s="1203"/>
      <c r="O9" s="1203"/>
      <c r="P9" s="1203"/>
      <c r="Q9" s="1204"/>
    </row>
    <row r="10" spans="1:107" ht="7.5" customHeight="1" thickBot="1" x14ac:dyDescent="0.35">
      <c r="A10" s="19"/>
      <c r="B10" s="19"/>
      <c r="C10" s="19"/>
      <c r="D10" s="19"/>
      <c r="E10" s="19"/>
      <c r="F10" s="19"/>
      <c r="G10" s="19"/>
      <c r="H10" s="246"/>
      <c r="I10" s="19"/>
      <c r="J10" s="19"/>
      <c r="K10" s="19"/>
      <c r="L10" s="19"/>
      <c r="M10" s="19"/>
      <c r="N10" s="19"/>
    </row>
    <row r="11" spans="1:107" s="21" customFormat="1" ht="9.75" customHeight="1" thickBot="1" x14ac:dyDescent="0.3">
      <c r="A11" s="247" t="s">
        <v>139</v>
      </c>
      <c r="B11" s="276" t="s">
        <v>140</v>
      </c>
      <c r="C11" s="277" t="s">
        <v>141</v>
      </c>
      <c r="D11" s="247" t="s">
        <v>142</v>
      </c>
      <c r="E11" s="278" t="s">
        <v>143</v>
      </c>
      <c r="F11" s="277" t="s">
        <v>157</v>
      </c>
      <c r="G11" s="278" t="s">
        <v>144</v>
      </c>
      <c r="H11" s="277" t="s">
        <v>145</v>
      </c>
      <c r="I11" s="278" t="s">
        <v>146</v>
      </c>
      <c r="J11" s="279" t="s">
        <v>147</v>
      </c>
      <c r="K11" s="279" t="s">
        <v>148</v>
      </c>
      <c r="L11" s="278" t="s">
        <v>149</v>
      </c>
      <c r="M11" s="280" t="s">
        <v>158</v>
      </c>
      <c r="N11" s="280" t="s">
        <v>159</v>
      </c>
      <c r="O11" s="280" t="s">
        <v>161</v>
      </c>
      <c r="P11" s="280" t="s">
        <v>71</v>
      </c>
      <c r="Q11" s="280" t="s">
        <v>72</v>
      </c>
    </row>
    <row r="12" spans="1:107" ht="17.25" customHeight="1" thickBot="1" x14ac:dyDescent="0.3">
      <c r="A12" s="511"/>
      <c r="B12" s="513"/>
      <c r="C12" s="513"/>
      <c r="D12" s="513"/>
      <c r="E12" s="513"/>
      <c r="F12" s="513"/>
      <c r="G12" s="513"/>
      <c r="H12" s="513"/>
      <c r="I12" s="513"/>
      <c r="J12" s="1208" t="s">
        <v>242</v>
      </c>
      <c r="K12" s="1209"/>
      <c r="L12" s="521">
        <v>9.8670000000000008E-3</v>
      </c>
      <c r="M12" s="521">
        <v>1.6115999999999998E-2</v>
      </c>
      <c r="N12" s="1210" t="s">
        <v>243</v>
      </c>
      <c r="O12" s="1211"/>
      <c r="P12" s="518">
        <v>0.1</v>
      </c>
      <c r="Q12" s="502"/>
    </row>
    <row r="13" spans="1:107" s="18" customFormat="1" ht="122.25" customHeight="1" thickBot="1" x14ac:dyDescent="0.3">
      <c r="A13" s="281"/>
      <c r="B13" s="254" t="s">
        <v>150</v>
      </c>
      <c r="C13" s="303" t="s">
        <v>525</v>
      </c>
      <c r="D13" s="283" t="s">
        <v>1066</v>
      </c>
      <c r="E13" s="283" t="s">
        <v>1067</v>
      </c>
      <c r="F13" s="509" t="s">
        <v>536</v>
      </c>
      <c r="G13" s="514" t="s">
        <v>535</v>
      </c>
      <c r="H13" s="515" t="s">
        <v>527</v>
      </c>
      <c r="I13" s="514" t="s">
        <v>528</v>
      </c>
      <c r="J13" s="317" t="s">
        <v>540</v>
      </c>
      <c r="K13" s="682" t="s">
        <v>125</v>
      </c>
      <c r="L13" s="683" t="s">
        <v>1068</v>
      </c>
      <c r="M13" s="684" t="s">
        <v>1069</v>
      </c>
      <c r="N13" s="528" t="s">
        <v>541</v>
      </c>
      <c r="O13" s="514" t="s">
        <v>542</v>
      </c>
      <c r="P13" s="285" t="s">
        <v>8</v>
      </c>
      <c r="Q13" s="427" t="s">
        <v>526</v>
      </c>
    </row>
    <row r="14" spans="1:107" s="6" customFormat="1" ht="9.75" customHeight="1" thickBot="1" x14ac:dyDescent="0.3">
      <c r="A14" s="286"/>
      <c r="B14" s="287"/>
      <c r="C14" s="617" t="s">
        <v>151</v>
      </c>
      <c r="D14" s="252" t="s">
        <v>151</v>
      </c>
      <c r="E14" s="252" t="s">
        <v>151</v>
      </c>
      <c r="F14" s="248" t="s">
        <v>151</v>
      </c>
      <c r="G14" s="251" t="s">
        <v>151</v>
      </c>
      <c r="H14" s="253" t="s">
        <v>151</v>
      </c>
      <c r="I14" s="618" t="s">
        <v>151</v>
      </c>
      <c r="J14" s="248" t="s">
        <v>151</v>
      </c>
      <c r="K14" s="618" t="s">
        <v>151</v>
      </c>
      <c r="L14" s="252" t="s">
        <v>151</v>
      </c>
      <c r="M14" s="249" t="s">
        <v>151</v>
      </c>
      <c r="N14" s="252" t="s">
        <v>151</v>
      </c>
      <c r="O14" s="249" t="s">
        <v>151</v>
      </c>
      <c r="P14" s="249" t="s">
        <v>151</v>
      </c>
      <c r="Q14" s="252" t="s">
        <v>151</v>
      </c>
    </row>
    <row r="15" spans="1:107" s="14" customFormat="1" ht="15.75" customHeight="1" x14ac:dyDescent="0.25">
      <c r="A15" s="7">
        <v>1</v>
      </c>
      <c r="B15" s="124">
        <f>'2. Prelim'!B24</f>
        <v>0</v>
      </c>
      <c r="C15" s="27">
        <f>'2. Prelim'!C24</f>
        <v>0</v>
      </c>
      <c r="D15" s="118">
        <f>'2b. SCO Exempt'!F24</f>
        <v>0</v>
      </c>
      <c r="E15" s="118">
        <f>'2b. SCO Exempt'!G24</f>
        <v>0</v>
      </c>
      <c r="F15" s="33"/>
      <c r="G15" s="108"/>
      <c r="H15" s="33"/>
      <c r="I15" s="64"/>
      <c r="J15" s="496">
        <f>MAX(N15-SUM(F15:I15),0)</f>
        <v>0</v>
      </c>
      <c r="K15" s="288">
        <f>SUM(F15:J15)</f>
        <v>0</v>
      </c>
      <c r="L15" s="539">
        <f>ROUNDUP((L$12*D15),0)</f>
        <v>0</v>
      </c>
      <c r="M15" s="539">
        <f>ROUNDUP((M$12*E15),0)</f>
        <v>0</v>
      </c>
      <c r="N15" s="306">
        <f>L15+M15</f>
        <v>0</v>
      </c>
      <c r="O15" s="395"/>
      <c r="P15" s="398"/>
      <c r="Q15" s="401"/>
    </row>
    <row r="16" spans="1:107" s="14" customFormat="1" ht="15.75" customHeight="1" x14ac:dyDescent="0.25">
      <c r="A16" s="8">
        <v>2</v>
      </c>
      <c r="B16" s="125">
        <f>'2. Prelim'!B25</f>
        <v>0</v>
      </c>
      <c r="C16" s="27">
        <f>'2. Prelim'!E25</f>
        <v>0</v>
      </c>
      <c r="D16" s="118">
        <f>'2b. SCO Exempt'!F25</f>
        <v>0</v>
      </c>
      <c r="E16" s="118">
        <f>'2b. SCO Exempt'!G25</f>
        <v>0</v>
      </c>
      <c r="F16" s="24"/>
      <c r="G16" s="109"/>
      <c r="H16" s="24"/>
      <c r="I16" s="25"/>
      <c r="J16" s="497">
        <f t="shared" ref="J16:J22" si="0">MAX(N16-SUM(F16:I16),0)</f>
        <v>0</v>
      </c>
      <c r="K16" s="289">
        <f t="shared" ref="K16:K22" si="1">SUM(F16:J16)</f>
        <v>0</v>
      </c>
      <c r="L16" s="420">
        <f t="shared" ref="L16:L22" si="2">ROUNDUP((L$12*D16),0)</f>
        <v>0</v>
      </c>
      <c r="M16" s="420">
        <f t="shared" ref="M16:M22" si="3">ROUNDUP((M$12*E16),0)</f>
        <v>0</v>
      </c>
      <c r="N16" s="307">
        <f t="shared" ref="N16:N22" si="4">L16+M16</f>
        <v>0</v>
      </c>
      <c r="O16" s="396"/>
      <c r="P16" s="399"/>
      <c r="Q16" s="402"/>
    </row>
    <row r="17" spans="1:17" s="14" customFormat="1" ht="15.75" customHeight="1" x14ac:dyDescent="0.25">
      <c r="A17" s="8">
        <v>3</v>
      </c>
      <c r="B17" s="125">
        <f>'2. Prelim'!B26</f>
        <v>0</v>
      </c>
      <c r="C17" s="27">
        <f>'2. Prelim'!E26</f>
        <v>0</v>
      </c>
      <c r="D17" s="118">
        <f>'2b. SCO Exempt'!F26</f>
        <v>0</v>
      </c>
      <c r="E17" s="118">
        <f>'2b. SCO Exempt'!G26</f>
        <v>0</v>
      </c>
      <c r="F17" s="24"/>
      <c r="G17" s="109"/>
      <c r="H17" s="24"/>
      <c r="I17" s="25"/>
      <c r="J17" s="497">
        <f t="shared" si="0"/>
        <v>0</v>
      </c>
      <c r="K17" s="289">
        <f t="shared" si="1"/>
        <v>0</v>
      </c>
      <c r="L17" s="420">
        <f t="shared" si="2"/>
        <v>0</v>
      </c>
      <c r="M17" s="420">
        <f t="shared" si="3"/>
        <v>0</v>
      </c>
      <c r="N17" s="307">
        <f t="shared" si="4"/>
        <v>0</v>
      </c>
      <c r="O17" s="396"/>
      <c r="P17" s="399"/>
      <c r="Q17" s="402"/>
    </row>
    <row r="18" spans="1:17" s="14" customFormat="1" ht="15.75" customHeight="1" x14ac:dyDescent="0.25">
      <c r="A18" s="8">
        <v>4</v>
      </c>
      <c r="B18" s="125">
        <f>'2. Prelim'!B27</f>
        <v>0</v>
      </c>
      <c r="C18" s="27">
        <f>'2. Prelim'!E27</f>
        <v>0</v>
      </c>
      <c r="D18" s="118">
        <f>'2b. SCO Exempt'!F27</f>
        <v>0</v>
      </c>
      <c r="E18" s="118">
        <f>'2b. SCO Exempt'!G27</f>
        <v>0</v>
      </c>
      <c r="F18" s="24"/>
      <c r="G18" s="109"/>
      <c r="H18" s="24"/>
      <c r="I18" s="25"/>
      <c r="J18" s="497">
        <f t="shared" si="0"/>
        <v>0</v>
      </c>
      <c r="K18" s="289">
        <f t="shared" si="1"/>
        <v>0</v>
      </c>
      <c r="L18" s="420">
        <f t="shared" si="2"/>
        <v>0</v>
      </c>
      <c r="M18" s="420">
        <f t="shared" si="3"/>
        <v>0</v>
      </c>
      <c r="N18" s="307">
        <f t="shared" si="4"/>
        <v>0</v>
      </c>
      <c r="O18" s="396"/>
      <c r="P18" s="399"/>
      <c r="Q18" s="402"/>
    </row>
    <row r="19" spans="1:17" s="14" customFormat="1" ht="15.75" customHeight="1" x14ac:dyDescent="0.25">
      <c r="A19" s="8">
        <v>5</v>
      </c>
      <c r="B19" s="125">
        <f>'2. Prelim'!B28</f>
        <v>0</v>
      </c>
      <c r="C19" s="27">
        <f>'2. Prelim'!E28</f>
        <v>0</v>
      </c>
      <c r="D19" s="118">
        <f>'2b. SCO Exempt'!F28</f>
        <v>0</v>
      </c>
      <c r="E19" s="118">
        <f>'2b. SCO Exempt'!G28</f>
        <v>0</v>
      </c>
      <c r="F19" s="24"/>
      <c r="G19" s="109"/>
      <c r="H19" s="24"/>
      <c r="I19" s="25"/>
      <c r="J19" s="497">
        <f t="shared" si="0"/>
        <v>0</v>
      </c>
      <c r="K19" s="289">
        <f t="shared" si="1"/>
        <v>0</v>
      </c>
      <c r="L19" s="420">
        <f t="shared" si="2"/>
        <v>0</v>
      </c>
      <c r="M19" s="420">
        <f t="shared" si="3"/>
        <v>0</v>
      </c>
      <c r="N19" s="307">
        <f t="shared" si="4"/>
        <v>0</v>
      </c>
      <c r="O19" s="396"/>
      <c r="P19" s="399"/>
      <c r="Q19" s="402"/>
    </row>
    <row r="20" spans="1:17" s="14" customFormat="1" ht="15.75" customHeight="1" x14ac:dyDescent="0.25">
      <c r="A20" s="8">
        <v>6</v>
      </c>
      <c r="B20" s="125">
        <f>'2. Prelim'!B29</f>
        <v>0</v>
      </c>
      <c r="C20" s="27">
        <f>'2. Prelim'!E29</f>
        <v>0</v>
      </c>
      <c r="D20" s="118">
        <f>'2b. SCO Exempt'!F29</f>
        <v>0</v>
      </c>
      <c r="E20" s="118">
        <f>'2b. SCO Exempt'!G29</f>
        <v>0</v>
      </c>
      <c r="F20" s="24"/>
      <c r="G20" s="109"/>
      <c r="H20" s="24"/>
      <c r="I20" s="25"/>
      <c r="J20" s="497">
        <f t="shared" si="0"/>
        <v>0</v>
      </c>
      <c r="K20" s="289">
        <f t="shared" si="1"/>
        <v>0</v>
      </c>
      <c r="L20" s="420">
        <f t="shared" si="2"/>
        <v>0</v>
      </c>
      <c r="M20" s="420">
        <f t="shared" si="3"/>
        <v>0</v>
      </c>
      <c r="N20" s="307">
        <f t="shared" si="4"/>
        <v>0</v>
      </c>
      <c r="O20" s="396"/>
      <c r="P20" s="399"/>
      <c r="Q20" s="402"/>
    </row>
    <row r="21" spans="1:17" s="14" customFormat="1" ht="15.75" customHeight="1" x14ac:dyDescent="0.25">
      <c r="A21" s="8">
        <v>7</v>
      </c>
      <c r="B21" s="125">
        <f>'2. Prelim'!B30</f>
        <v>0</v>
      </c>
      <c r="C21" s="27">
        <f>'2. Prelim'!E30</f>
        <v>0</v>
      </c>
      <c r="D21" s="118">
        <f>'2b. SCO Exempt'!F30</f>
        <v>0</v>
      </c>
      <c r="E21" s="118">
        <f>'2b. SCO Exempt'!G30</f>
        <v>0</v>
      </c>
      <c r="F21" s="24"/>
      <c r="G21" s="109"/>
      <c r="H21" s="24"/>
      <c r="I21" s="25"/>
      <c r="J21" s="497">
        <f t="shared" si="0"/>
        <v>0</v>
      </c>
      <c r="K21" s="289">
        <f t="shared" si="1"/>
        <v>0</v>
      </c>
      <c r="L21" s="420">
        <f t="shared" si="2"/>
        <v>0</v>
      </c>
      <c r="M21" s="420">
        <f t="shared" si="3"/>
        <v>0</v>
      </c>
      <c r="N21" s="307">
        <f t="shared" si="4"/>
        <v>0</v>
      </c>
      <c r="O21" s="396"/>
      <c r="P21" s="399"/>
      <c r="Q21" s="402"/>
    </row>
    <row r="22" spans="1:17" s="14" customFormat="1" ht="15.75" customHeight="1" thickBot="1" x14ac:dyDescent="0.3">
      <c r="A22" s="8">
        <v>8</v>
      </c>
      <c r="B22" s="126">
        <f>'2. Prelim'!B31</f>
        <v>0</v>
      </c>
      <c r="C22" s="912">
        <f>'2. Prelim'!E31</f>
        <v>0</v>
      </c>
      <c r="D22" s="118">
        <f>'2b. SCO Exempt'!F31</f>
        <v>0</v>
      </c>
      <c r="E22" s="118">
        <f>'2b. SCO Exempt'!G31</f>
        <v>0</v>
      </c>
      <c r="F22" s="67"/>
      <c r="G22" s="110"/>
      <c r="H22" s="67"/>
      <c r="I22" s="68"/>
      <c r="J22" s="498">
        <f t="shared" si="0"/>
        <v>0</v>
      </c>
      <c r="K22" s="290">
        <f t="shared" si="1"/>
        <v>0</v>
      </c>
      <c r="L22" s="422">
        <f t="shared" si="2"/>
        <v>0</v>
      </c>
      <c r="M22" s="422">
        <f t="shared" si="3"/>
        <v>0</v>
      </c>
      <c r="N22" s="309">
        <f t="shared" si="4"/>
        <v>0</v>
      </c>
      <c r="O22" s="397"/>
      <c r="P22" s="400"/>
      <c r="Q22" s="403"/>
    </row>
    <row r="23" spans="1:17" s="14" customFormat="1" ht="21" customHeight="1" thickBot="1" x14ac:dyDescent="0.3">
      <c r="A23" s="58"/>
      <c r="B23" s="269" t="s">
        <v>152</v>
      </c>
      <c r="C23" s="896">
        <f>'2. Prelim'!C32</f>
        <v>0</v>
      </c>
      <c r="D23" s="896">
        <f>'2b. SCO Exempt'!F32</f>
        <v>0</v>
      </c>
      <c r="E23" s="896">
        <f>'2b. SCO Exempt'!G32</f>
        <v>0</v>
      </c>
      <c r="F23" s="291">
        <f>SUM(F15:F22)</f>
        <v>0</v>
      </c>
      <c r="G23" s="291">
        <f>SUM(G15:G22)</f>
        <v>0</v>
      </c>
      <c r="H23" s="291">
        <f>SUM(H15:H22)</f>
        <v>0</v>
      </c>
      <c r="I23" s="291">
        <f>SUM(I15:I22)</f>
        <v>0</v>
      </c>
      <c r="J23" s="291">
        <f>ROUND(SUM(J15:J22),0)</f>
        <v>0</v>
      </c>
      <c r="K23" s="291">
        <f>ROUND(SUM(K15:K22),0)</f>
        <v>0</v>
      </c>
      <c r="L23" s="292">
        <f>SUM(L15:L22)</f>
        <v>0</v>
      </c>
      <c r="M23" s="292">
        <f>SUM(M15:M22)</f>
        <v>0</v>
      </c>
      <c r="N23" s="292">
        <f>SUM(N15:N22)</f>
        <v>0</v>
      </c>
      <c r="O23" s="267">
        <f>IF(K23&gt;N23,K23-N23,0)</f>
        <v>0</v>
      </c>
      <c r="P23" s="265">
        <f>ROUNDDOWN($P$12*N23,0)</f>
        <v>0</v>
      </c>
      <c r="Q23" s="421">
        <f>MIN(O23,P23)</f>
        <v>0</v>
      </c>
    </row>
    <row r="24" spans="1:17" s="14" customFormat="1" ht="13" x14ac:dyDescent="0.25">
      <c r="A24" s="58"/>
      <c r="B24" s="269"/>
      <c r="C24" s="79"/>
      <c r="D24" s="79"/>
      <c r="E24" s="79"/>
      <c r="F24" s="270">
        <f>'2. Prelim'!D42</f>
        <v>0</v>
      </c>
      <c r="G24" s="270">
        <f>'4. Errant'!H14</f>
        <v>0</v>
      </c>
      <c r="H24" s="79"/>
      <c r="I24" s="79"/>
      <c r="J24" s="79"/>
      <c r="K24" s="79"/>
      <c r="L24" s="79"/>
      <c r="M24" s="79"/>
      <c r="N24" s="294"/>
      <c r="O24" s="294"/>
      <c r="P24" s="294"/>
      <c r="Q24" s="294"/>
    </row>
    <row r="25" spans="1:17" s="14" customFormat="1" ht="13" x14ac:dyDescent="0.25">
      <c r="A25" s="58"/>
      <c r="B25" s="269"/>
      <c r="C25" s="79"/>
      <c r="D25" s="19"/>
      <c r="E25" s="19"/>
      <c r="F25"/>
      <c r="G25" s="897" t="s">
        <v>77</v>
      </c>
      <c r="H25" s="79"/>
      <c r="I25" s="79"/>
      <c r="J25" s="79"/>
      <c r="K25" s="79"/>
      <c r="L25" s="79"/>
      <c r="M25" s="79"/>
      <c r="N25" s="28"/>
      <c r="O25" s="28"/>
      <c r="P25" s="28"/>
      <c r="Q25" s="28"/>
    </row>
    <row r="26" spans="1:17" ht="6.75" customHeight="1" thickBot="1" x14ac:dyDescent="0.3">
      <c r="A26" s="74"/>
      <c r="B26" s="19"/>
      <c r="C26" s="19"/>
      <c r="D26" s="296"/>
      <c r="E26" s="297"/>
      <c r="F26" s="19"/>
      <c r="G26" s="19"/>
      <c r="H26" s="19"/>
      <c r="I26" s="19"/>
      <c r="J26" s="86"/>
      <c r="K26" s="19"/>
      <c r="L26" s="19"/>
      <c r="M26" s="19"/>
      <c r="N26" s="19"/>
      <c r="O26" s="19"/>
      <c r="P26" s="19"/>
      <c r="Q26" s="19"/>
    </row>
    <row r="27" spans="1:17" ht="13" thickBot="1" x14ac:dyDescent="0.3">
      <c r="A27" s="298"/>
      <c r="B27" s="10"/>
      <c r="C27" t="s">
        <v>174</v>
      </c>
      <c r="E27" s="19"/>
      <c r="F27" s="19"/>
      <c r="G27" s="19"/>
      <c r="H27" s="19"/>
      <c r="I27" s="19"/>
      <c r="J27" s="19"/>
      <c r="K27" s="19"/>
      <c r="L27" s="19"/>
      <c r="M27" s="19"/>
      <c r="N27" s="19"/>
      <c r="O27" s="19"/>
      <c r="P27" s="19"/>
      <c r="Q27" s="19"/>
    </row>
    <row r="28" spans="1:17" s="3" customFormat="1" ht="5.25" customHeight="1" thickBot="1" x14ac:dyDescent="0.3">
      <c r="A28" s="73"/>
      <c r="B28" s="1206"/>
      <c r="C28" s="1207"/>
      <c r="D28" s="1207"/>
      <c r="E28" s="73"/>
      <c r="F28" s="73"/>
      <c r="G28" s="73"/>
      <c r="H28" s="73"/>
      <c r="I28" s="73"/>
      <c r="J28" s="73"/>
      <c r="K28" s="73"/>
      <c r="L28" s="73"/>
      <c r="M28" s="73"/>
      <c r="N28" s="73"/>
      <c r="O28" s="73"/>
      <c r="P28" s="73"/>
      <c r="Q28" s="73"/>
    </row>
    <row r="29" spans="1:17" s="9" customFormat="1" ht="13.4" customHeight="1" thickBot="1" x14ac:dyDescent="0.3">
      <c r="B29" s="271"/>
      <c r="C29" s="18" t="s">
        <v>57</v>
      </c>
      <c r="E29" s="76"/>
      <c r="F29" s="76"/>
      <c r="G29" s="76"/>
      <c r="H29" s="76"/>
      <c r="I29" s="76"/>
      <c r="J29" s="76"/>
      <c r="K29" s="76"/>
      <c r="L29" s="76"/>
      <c r="M29" s="76"/>
      <c r="N29" s="76"/>
      <c r="O29" s="76"/>
      <c r="P29" s="76"/>
      <c r="Q29" s="76"/>
    </row>
    <row r="30" spans="1:17" ht="6.75" customHeight="1" thickBot="1" x14ac:dyDescent="0.3">
      <c r="A30" s="19"/>
      <c r="B30" s="19"/>
      <c r="C30" s="19"/>
      <c r="D30" s="19"/>
      <c r="E30" s="19"/>
      <c r="F30" s="19"/>
      <c r="G30" s="19"/>
      <c r="H30" s="19"/>
      <c r="I30" s="19"/>
      <c r="J30" s="19"/>
      <c r="K30" s="19"/>
      <c r="L30" s="19"/>
      <c r="M30" s="19"/>
      <c r="N30" s="19"/>
      <c r="O30" s="19"/>
      <c r="P30" s="19"/>
      <c r="Q30" s="19"/>
    </row>
    <row r="31" spans="1:17" ht="13.5" thickBot="1" x14ac:dyDescent="0.35">
      <c r="B31" s="11"/>
      <c r="C31" s="18" t="s">
        <v>55</v>
      </c>
      <c r="E31" s="19"/>
      <c r="F31" s="19"/>
      <c r="G31" s="19"/>
      <c r="H31" s="19"/>
      <c r="I31" s="19"/>
      <c r="J31" s="19"/>
      <c r="K31" s="19"/>
      <c r="L31" s="19"/>
      <c r="M31" s="19"/>
      <c r="N31" s="19"/>
      <c r="O31" s="19"/>
      <c r="P31" s="19"/>
      <c r="Q31" s="19"/>
    </row>
    <row r="32" spans="1:17" ht="6.75" customHeight="1" x14ac:dyDescent="0.25">
      <c r="A32" s="19"/>
      <c r="B32" s="19"/>
      <c r="C32" s="19"/>
      <c r="D32" s="19"/>
      <c r="E32" s="19"/>
      <c r="F32" s="19"/>
      <c r="G32" s="19"/>
      <c r="H32" s="19"/>
      <c r="I32" s="19"/>
      <c r="J32" s="19"/>
      <c r="K32" s="19"/>
      <c r="L32" s="19"/>
      <c r="M32" s="19"/>
      <c r="N32" s="19"/>
      <c r="O32" s="19"/>
      <c r="P32" s="19"/>
      <c r="Q32" s="19"/>
    </row>
    <row r="33" spans="1:17" ht="13" x14ac:dyDescent="0.3">
      <c r="A33" s="19"/>
      <c r="B33" s="75" t="s">
        <v>184</v>
      </c>
      <c r="C33" s="19"/>
      <c r="D33" s="19"/>
      <c r="E33" s="19"/>
      <c r="F33" s="19"/>
      <c r="G33" s="19"/>
      <c r="H33" s="19"/>
      <c r="I33" s="19"/>
      <c r="J33" s="19"/>
      <c r="K33" s="19"/>
      <c r="L33" s="19"/>
      <c r="M33" s="19"/>
      <c r="N33" s="19"/>
      <c r="O33" s="19"/>
      <c r="P33" s="19"/>
      <c r="Q33" s="19"/>
    </row>
    <row r="34" spans="1:17" x14ac:dyDescent="0.25">
      <c r="A34" s="19"/>
      <c r="B34" s="75" t="s">
        <v>11</v>
      </c>
      <c r="C34" s="19"/>
      <c r="D34" s="19"/>
      <c r="E34" s="19"/>
      <c r="F34" s="19"/>
      <c r="G34" s="19"/>
      <c r="H34" s="19"/>
      <c r="I34" s="19"/>
      <c r="J34" s="19"/>
      <c r="K34" s="19"/>
      <c r="L34" s="19"/>
      <c r="M34" s="19"/>
      <c r="N34" s="19"/>
      <c r="O34" s="19"/>
      <c r="P34" s="19"/>
      <c r="Q34" s="19"/>
    </row>
    <row r="35" spans="1:17" ht="6.75" customHeight="1" x14ac:dyDescent="0.25">
      <c r="A35" s="19"/>
      <c r="B35" s="1201" t="s">
        <v>75</v>
      </c>
      <c r="C35" s="1201"/>
      <c r="D35" s="1201"/>
      <c r="E35" s="1201"/>
      <c r="F35" s="1201"/>
      <c r="G35" s="1201"/>
      <c r="H35" s="1201"/>
      <c r="I35" s="1201"/>
      <c r="J35" s="1201"/>
      <c r="K35" s="1201"/>
      <c r="L35" s="1201"/>
      <c r="M35" s="1201"/>
      <c r="N35" s="19"/>
      <c r="O35" s="19"/>
      <c r="P35" s="19"/>
      <c r="Q35" s="19"/>
    </row>
    <row r="36" spans="1:17" ht="12.75" customHeight="1" x14ac:dyDescent="0.25">
      <c r="A36" s="19"/>
      <c r="B36" s="1201"/>
      <c r="C36" s="1201"/>
      <c r="D36" s="1201"/>
      <c r="E36" s="1201"/>
      <c r="F36" s="1201"/>
      <c r="G36" s="1201"/>
      <c r="H36" s="1201"/>
      <c r="I36" s="1201"/>
      <c r="J36" s="1201"/>
      <c r="K36" s="1201"/>
      <c r="L36" s="1201"/>
      <c r="M36" s="1201"/>
      <c r="N36" s="19"/>
      <c r="O36" s="19"/>
      <c r="P36" s="19"/>
      <c r="Q36" s="19"/>
    </row>
    <row r="37" spans="1:17" ht="14.25" customHeight="1" x14ac:dyDescent="0.25">
      <c r="A37" s="19"/>
      <c r="B37" s="299" t="s">
        <v>53</v>
      </c>
      <c r="C37" s="300"/>
      <c r="D37" s="300"/>
      <c r="E37" s="300"/>
      <c r="F37" s="300"/>
      <c r="G37" s="300"/>
      <c r="H37" s="300"/>
      <c r="I37" s="300"/>
      <c r="J37" s="300"/>
      <c r="K37" s="300"/>
      <c r="L37" s="300"/>
      <c r="M37" s="300"/>
      <c r="N37" s="19"/>
      <c r="O37" s="19"/>
      <c r="P37" s="19"/>
      <c r="Q37" s="19"/>
    </row>
    <row r="38" spans="1:17" s="35" customFormat="1" ht="12.75" customHeight="1" x14ac:dyDescent="0.25">
      <c r="A38" s="237"/>
      <c r="B38" s="299" t="s">
        <v>76</v>
      </c>
      <c r="C38" s="300"/>
      <c r="D38" s="300"/>
      <c r="E38" s="300"/>
      <c r="F38" s="300"/>
      <c r="G38" s="300"/>
      <c r="H38" s="300"/>
      <c r="I38" s="300"/>
      <c r="J38" s="300"/>
      <c r="K38" s="300"/>
      <c r="L38" s="300"/>
      <c r="M38" s="300"/>
      <c r="N38" s="237"/>
      <c r="O38" s="237"/>
      <c r="P38" s="237"/>
      <c r="Q38" s="237"/>
    </row>
    <row r="39" spans="1:17" x14ac:dyDescent="0.25">
      <c r="A39" s="274"/>
      <c r="B39" s="274"/>
      <c r="C39" s="274"/>
      <c r="D39" s="274"/>
      <c r="E39" s="274"/>
      <c r="F39" s="274"/>
      <c r="G39" s="274"/>
      <c r="H39" s="274"/>
      <c r="I39" s="274"/>
      <c r="J39" s="274"/>
      <c r="K39" s="274"/>
      <c r="L39" s="274"/>
      <c r="M39" s="274"/>
      <c r="N39" s="274"/>
      <c r="O39" s="274"/>
      <c r="P39" s="274"/>
      <c r="Q39" s="274"/>
    </row>
    <row r="40" spans="1:17" x14ac:dyDescent="0.25">
      <c r="A40" s="19"/>
      <c r="B40" s="19"/>
      <c r="C40" s="19"/>
      <c r="D40" s="19"/>
      <c r="E40" s="19"/>
      <c r="F40" s="19"/>
      <c r="G40" s="19"/>
      <c r="H40" s="19"/>
      <c r="I40" s="19"/>
      <c r="J40" s="19"/>
      <c r="K40" s="19"/>
      <c r="L40" s="19"/>
      <c r="M40" s="19"/>
      <c r="N40" s="19"/>
      <c r="O40" s="19"/>
      <c r="P40" s="19"/>
      <c r="Q40" s="19"/>
    </row>
    <row r="41" spans="1:17" x14ac:dyDescent="0.25">
      <c r="A41" s="19"/>
      <c r="B41" s="19"/>
      <c r="C41" s="19"/>
      <c r="D41" s="19"/>
      <c r="E41" s="19"/>
      <c r="F41" s="19"/>
      <c r="G41" s="19"/>
      <c r="H41" s="19"/>
      <c r="I41" s="19"/>
      <c r="J41" s="19"/>
      <c r="K41" s="19"/>
      <c r="L41" s="19"/>
      <c r="M41" s="19"/>
      <c r="N41" s="19"/>
      <c r="O41" s="19"/>
      <c r="P41" s="19"/>
      <c r="Q41" s="19"/>
    </row>
    <row r="42" spans="1:17" x14ac:dyDescent="0.25">
      <c r="A42" s="19"/>
      <c r="B42" s="19"/>
      <c r="C42" s="19"/>
      <c r="D42" s="19"/>
      <c r="E42" s="19"/>
      <c r="F42" s="19"/>
      <c r="G42" s="19"/>
      <c r="H42" s="19"/>
      <c r="I42" s="19"/>
      <c r="J42" s="19"/>
      <c r="K42" s="19"/>
      <c r="L42" s="19"/>
      <c r="M42" s="19"/>
      <c r="N42" s="19"/>
      <c r="O42" s="19"/>
      <c r="P42" s="19"/>
      <c r="Q42" s="19"/>
    </row>
    <row r="43" spans="1:17" ht="15.5" x14ac:dyDescent="0.35">
      <c r="A43" s="19"/>
      <c r="B43" s="80"/>
      <c r="C43" s="19"/>
      <c r="D43" s="19"/>
      <c r="E43" s="19"/>
      <c r="F43" s="19"/>
      <c r="G43" s="19"/>
      <c r="H43" s="19"/>
      <c r="I43" s="19"/>
      <c r="J43" s="19"/>
      <c r="K43" s="19"/>
      <c r="L43" s="19"/>
      <c r="M43" s="19"/>
      <c r="N43" s="19"/>
      <c r="O43" s="19"/>
      <c r="P43" s="19"/>
      <c r="Q43" s="19"/>
    </row>
    <row r="44" spans="1:17" x14ac:dyDescent="0.25">
      <c r="A44" s="19"/>
      <c r="B44" s="19"/>
      <c r="C44" s="19"/>
      <c r="D44" s="19"/>
      <c r="E44" s="19"/>
      <c r="F44" s="19"/>
      <c r="G44" s="19"/>
      <c r="H44" s="19"/>
      <c r="I44" s="19"/>
      <c r="J44" s="19"/>
      <c r="K44" s="19"/>
      <c r="L44" s="19"/>
      <c r="M44" s="19"/>
      <c r="N44" s="19"/>
      <c r="O44" s="19"/>
      <c r="P44" s="19"/>
      <c r="Q44" s="19"/>
    </row>
    <row r="45" spans="1:17" x14ac:dyDescent="0.25">
      <c r="A45" s="19"/>
      <c r="B45" s="19"/>
      <c r="C45" s="19"/>
      <c r="D45" s="19"/>
      <c r="E45" s="19"/>
      <c r="F45" s="19"/>
      <c r="G45" s="19"/>
      <c r="H45" s="19"/>
      <c r="I45" s="19"/>
      <c r="J45" s="19"/>
      <c r="K45" s="19"/>
      <c r="L45" s="19"/>
      <c r="M45" s="19"/>
      <c r="N45" s="19"/>
      <c r="O45" s="19"/>
      <c r="P45" s="19"/>
      <c r="Q45" s="19"/>
    </row>
    <row r="46" spans="1:17" x14ac:dyDescent="0.25">
      <c r="A46" s="19"/>
      <c r="B46" s="19"/>
      <c r="C46" s="19"/>
      <c r="D46" s="19"/>
      <c r="E46" s="19"/>
      <c r="F46" s="19"/>
      <c r="G46" s="19"/>
      <c r="H46" s="19"/>
      <c r="I46" s="19"/>
      <c r="J46" s="19"/>
      <c r="K46" s="19"/>
      <c r="L46" s="19"/>
      <c r="M46" s="19"/>
      <c r="N46" s="19"/>
      <c r="O46" s="19"/>
      <c r="P46" s="19"/>
      <c r="Q46" s="19"/>
    </row>
    <row r="47" spans="1:17" x14ac:dyDescent="0.25">
      <c r="A47" s="19"/>
      <c r="B47" s="19"/>
      <c r="C47" s="19"/>
      <c r="D47" s="19"/>
      <c r="E47" s="19"/>
      <c r="F47" s="19"/>
      <c r="G47" s="19"/>
      <c r="H47" s="19"/>
      <c r="I47" s="19"/>
      <c r="J47" s="19"/>
      <c r="K47" s="19"/>
      <c r="L47" s="19"/>
      <c r="M47" s="19"/>
      <c r="N47" s="19"/>
    </row>
    <row r="48" spans="1:17" x14ac:dyDescent="0.25">
      <c r="A48" s="19"/>
      <c r="B48" s="19"/>
      <c r="C48" s="19"/>
      <c r="D48" s="19"/>
      <c r="E48" s="19"/>
      <c r="F48" s="19"/>
      <c r="G48" s="19"/>
      <c r="H48" s="19"/>
      <c r="I48" s="19"/>
      <c r="J48" s="19"/>
      <c r="K48" s="19"/>
      <c r="L48" s="19"/>
      <c r="M48" s="19"/>
      <c r="N48" s="19"/>
    </row>
    <row r="49" spans="1:14" x14ac:dyDescent="0.25">
      <c r="A49" s="19"/>
      <c r="B49" s="19"/>
      <c r="C49" s="19"/>
      <c r="D49" s="19"/>
      <c r="E49" s="19"/>
      <c r="F49" s="19"/>
      <c r="G49" s="19"/>
      <c r="H49" s="19"/>
      <c r="I49" s="19"/>
      <c r="J49" s="19"/>
      <c r="K49" s="19"/>
      <c r="L49" s="19"/>
      <c r="M49" s="19"/>
      <c r="N49" s="19"/>
    </row>
  </sheetData>
  <sheetProtection algorithmName="SHA-512" hashValue="X1s2QvrhmQld7YNu41O+iuz3G6oF7MH0+iJWJ4pRAliIlxNTGuCYrJj+PPZPc5G1lkGf/xluICQe6h8OMHNcaA==" saltValue="j0LwF0gnwTWqlFAbBwxAAA==" spinCount="100000" sheet="1" objects="1" scenarios="1"/>
  <protectedRanges>
    <protectedRange sqref="H15:I15 F16:I22" name="Range1"/>
  </protectedRanges>
  <mergeCells count="10">
    <mergeCell ref="B1:Q1"/>
    <mergeCell ref="B35:M36"/>
    <mergeCell ref="B28:D28"/>
    <mergeCell ref="B6:F6"/>
    <mergeCell ref="B3:Q3"/>
    <mergeCell ref="B5:Q5"/>
    <mergeCell ref="B9:Q9"/>
    <mergeCell ref="J12:K12"/>
    <mergeCell ref="N12:O12"/>
    <mergeCell ref="B7:Q7"/>
  </mergeCells>
  <phoneticPr fontId="127" type="noConversion"/>
  <printOptions horizontalCentered="1" verticalCentered="1"/>
  <pageMargins left="0.25" right="0.25" top="0.75" bottom="0.75" header="0.3" footer="0.3"/>
  <pageSetup scale="75" fitToWidth="0" fitToHeight="0" orientation="landscape" r:id="rId1"/>
  <headerFooter scaleWithDoc="0"/>
  <ignoredErrors>
    <ignoredError sqref="G2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53"/>
  <sheetViews>
    <sheetView topLeftCell="F1" zoomScalePageLayoutView="90" workbookViewId="0">
      <selection activeCell="P13" sqref="P13"/>
    </sheetView>
  </sheetViews>
  <sheetFormatPr defaultColWidth="8.90625" defaultRowHeight="12.5" x14ac:dyDescent="0.25"/>
  <cols>
    <col min="1" max="1" width="2.08984375" customWidth="1"/>
    <col min="2" max="2" width="19.453125" customWidth="1"/>
    <col min="3" max="3" width="11.453125" customWidth="1"/>
    <col min="4" max="4" width="11.08984375" customWidth="1"/>
    <col min="5" max="5" width="12.453125" customWidth="1"/>
    <col min="6" max="7" width="11.6328125" customWidth="1"/>
    <col min="8" max="8" width="11.36328125" customWidth="1"/>
    <col min="9" max="9" width="11" customWidth="1"/>
    <col min="10" max="10" width="11.453125" customWidth="1"/>
    <col min="11" max="11" width="11.6328125" customWidth="1"/>
    <col min="12" max="12" width="10.6328125" customWidth="1"/>
    <col min="13" max="15" width="11" customWidth="1"/>
    <col min="16" max="16" width="11.7265625" bestFit="1" customWidth="1"/>
    <col min="17" max="17" width="10.08984375" customWidth="1"/>
    <col min="18" max="18" width="10.90625" customWidth="1"/>
    <col min="19" max="19" width="1.453125" customWidth="1"/>
  </cols>
  <sheetData>
    <row r="1" spans="1:20" ht="18.75" customHeight="1" x14ac:dyDescent="0.25">
      <c r="B1" s="1192" t="str">
        <f>'2. Prelim'!B1:E1</f>
        <v>RPS/APS/CES/CPS 2020 Annual Compliance Workbook</v>
      </c>
      <c r="C1" s="1192"/>
      <c r="D1" s="1192"/>
      <c r="E1" s="1192"/>
      <c r="F1" s="1192"/>
      <c r="G1" s="1192"/>
      <c r="H1" s="1192"/>
      <c r="I1" s="1192"/>
      <c r="J1" s="1192"/>
      <c r="K1" s="1192"/>
      <c r="L1" s="1192"/>
      <c r="M1" s="1192"/>
      <c r="N1" s="1192"/>
      <c r="O1" s="1192"/>
      <c r="P1" s="1192"/>
      <c r="Q1" s="1192"/>
      <c r="R1" s="1192"/>
      <c r="S1" s="19"/>
      <c r="T1" s="19"/>
    </row>
    <row r="2" spans="1:20" ht="11.25" customHeight="1" thickBot="1" x14ac:dyDescent="0.4">
      <c r="A2" s="71"/>
      <c r="B2" s="20"/>
      <c r="C2" s="20"/>
      <c r="D2" s="20"/>
      <c r="E2" s="72"/>
      <c r="F2" s="72"/>
      <c r="G2" s="20"/>
      <c r="H2" s="20"/>
      <c r="I2" s="20"/>
      <c r="J2" s="19"/>
      <c r="K2" s="19"/>
      <c r="L2" s="19"/>
      <c r="M2" s="19"/>
      <c r="N2" s="19"/>
      <c r="O2" s="19"/>
      <c r="P2" s="19"/>
      <c r="Q2" s="19"/>
      <c r="R2" s="19"/>
      <c r="S2" s="19"/>
      <c r="T2" s="19"/>
    </row>
    <row r="3" spans="1:20" s="40" customFormat="1" ht="15" customHeight="1" thickBot="1" x14ac:dyDescent="0.3">
      <c r="A3" s="53"/>
      <c r="B3" s="1120" t="s">
        <v>428</v>
      </c>
      <c r="C3" s="1121"/>
      <c r="D3" s="1121"/>
      <c r="E3" s="1121"/>
      <c r="F3" s="1121"/>
      <c r="G3" s="1121"/>
      <c r="H3" s="1121"/>
      <c r="I3" s="1121"/>
      <c r="J3" s="1121"/>
      <c r="K3" s="1121"/>
      <c r="L3" s="1121"/>
      <c r="M3" s="1121"/>
      <c r="N3" s="1121"/>
      <c r="O3" s="1121"/>
      <c r="P3" s="1121"/>
      <c r="Q3" s="1121"/>
      <c r="R3" s="1122"/>
      <c r="S3" s="53"/>
      <c r="T3" s="53"/>
    </row>
    <row r="4" spans="1:20" s="53" customFormat="1" ht="7.5" customHeight="1" thickBot="1" x14ac:dyDescent="0.3">
      <c r="B4" s="54" t="s">
        <v>153</v>
      </c>
      <c r="C4" s="54"/>
      <c r="D4" s="54"/>
      <c r="E4" s="54"/>
      <c r="F4" s="54"/>
      <c r="G4" s="54"/>
      <c r="H4" s="54"/>
      <c r="I4" s="45"/>
    </row>
    <row r="5" spans="1:20" ht="22.5" customHeight="1" thickBot="1" x14ac:dyDescent="0.4">
      <c r="A5" s="38"/>
      <c r="B5" s="1099">
        <f>'1. FilerInfo'!C17</f>
        <v>0</v>
      </c>
      <c r="C5" s="1193"/>
      <c r="D5" s="1193"/>
      <c r="E5" s="1193"/>
      <c r="F5" s="1193"/>
      <c r="G5" s="1193"/>
      <c r="H5" s="1193"/>
      <c r="I5" s="1193"/>
      <c r="J5" s="1193"/>
      <c r="K5" s="1193"/>
      <c r="L5" s="1193"/>
      <c r="M5" s="1193"/>
      <c r="N5" s="1193"/>
      <c r="O5" s="1193"/>
      <c r="P5" s="1193"/>
      <c r="Q5" s="1193"/>
      <c r="R5" s="1194"/>
      <c r="S5" s="19"/>
      <c r="T5" s="19"/>
    </row>
    <row r="6" spans="1:20" s="5" customFormat="1" ht="7.5" customHeight="1" x14ac:dyDescent="0.35">
      <c r="A6" s="38"/>
      <c r="B6" s="1102"/>
      <c r="C6" s="1102"/>
      <c r="D6" s="1102"/>
      <c r="E6" s="1102"/>
      <c r="F6" s="1102"/>
      <c r="G6" s="1102"/>
      <c r="H6" s="20"/>
      <c r="I6" s="20"/>
      <c r="J6" s="20"/>
      <c r="K6" s="20"/>
      <c r="L6" s="20"/>
      <c r="M6" s="20"/>
      <c r="N6" s="20"/>
      <c r="O6" s="20"/>
      <c r="P6" s="20"/>
      <c r="Q6" s="20"/>
      <c r="R6" s="20"/>
      <c r="S6" s="20"/>
      <c r="T6" s="20"/>
    </row>
    <row r="7" spans="1:20" s="5" customFormat="1" ht="12" customHeight="1" x14ac:dyDescent="0.35">
      <c r="A7" s="20"/>
      <c r="B7" s="1205" t="s">
        <v>414</v>
      </c>
      <c r="C7" s="1205"/>
      <c r="D7" s="1205"/>
      <c r="E7" s="1205"/>
      <c r="F7" s="1205"/>
      <c r="G7" s="1205"/>
      <c r="H7" s="1205"/>
      <c r="I7" s="1205"/>
      <c r="J7" s="1205"/>
      <c r="K7" s="1205"/>
      <c r="L7" s="1205"/>
      <c r="M7" s="1205"/>
      <c r="N7" s="1205"/>
      <c r="O7" s="1205"/>
      <c r="P7" s="1205"/>
      <c r="Q7" s="1205"/>
      <c r="R7" s="20"/>
      <c r="S7" s="20"/>
      <c r="T7" s="20"/>
    </row>
    <row r="8" spans="1:20" s="5" customFormat="1" ht="6" customHeight="1" thickBot="1" x14ac:dyDescent="0.4">
      <c r="A8" s="20"/>
      <c r="B8" s="275"/>
      <c r="C8" s="275"/>
      <c r="D8" s="275"/>
      <c r="E8" s="275"/>
      <c r="F8" s="275"/>
      <c r="G8" s="275"/>
      <c r="H8" s="275"/>
      <c r="I8" s="56"/>
      <c r="J8" s="20"/>
      <c r="K8" s="20"/>
      <c r="L8" s="20"/>
      <c r="M8" s="20"/>
      <c r="N8" s="20"/>
      <c r="O8" s="20"/>
      <c r="P8" s="20"/>
      <c r="Q8" s="20"/>
      <c r="R8" s="20"/>
      <c r="S8" s="20"/>
      <c r="T8" s="20"/>
    </row>
    <row r="9" spans="1:20" s="1" customFormat="1" ht="19.5" customHeight="1" thickBot="1" x14ac:dyDescent="0.4">
      <c r="A9" s="81"/>
      <c r="B9" s="1202" t="s">
        <v>234</v>
      </c>
      <c r="C9" s="1203"/>
      <c r="D9" s="1203"/>
      <c r="E9" s="1203"/>
      <c r="F9" s="1203"/>
      <c r="G9" s="1203"/>
      <c r="H9" s="1203"/>
      <c r="I9" s="1203"/>
      <c r="J9" s="1203"/>
      <c r="K9" s="1203"/>
      <c r="L9" s="1203"/>
      <c r="M9" s="1203"/>
      <c r="N9" s="1203"/>
      <c r="O9" s="1203"/>
      <c r="P9" s="1203"/>
      <c r="Q9" s="1203"/>
      <c r="R9" s="1204"/>
      <c r="S9" s="81"/>
      <c r="T9" s="81"/>
    </row>
    <row r="10" spans="1:20" ht="7.5" customHeight="1" thickBot="1" x14ac:dyDescent="0.35">
      <c r="A10" s="19"/>
      <c r="B10" s="19"/>
      <c r="C10" s="19"/>
      <c r="D10" s="19"/>
      <c r="E10" s="19"/>
      <c r="F10" s="19"/>
      <c r="G10" s="19"/>
      <c r="H10" s="19"/>
      <c r="I10" s="19"/>
      <c r="J10" s="19"/>
      <c r="K10" s="246"/>
      <c r="L10" s="19"/>
      <c r="M10" s="19"/>
      <c r="N10" s="19"/>
      <c r="O10" s="19"/>
      <c r="P10" s="19"/>
      <c r="Q10" s="19"/>
      <c r="R10" s="19"/>
      <c r="S10" s="19"/>
      <c r="T10" s="19"/>
    </row>
    <row r="11" spans="1:20" s="21" customFormat="1" ht="9.75" customHeight="1" thickBot="1" x14ac:dyDescent="0.3">
      <c r="A11" s="302" t="s">
        <v>139</v>
      </c>
      <c r="B11" s="276" t="s">
        <v>140</v>
      </c>
      <c r="C11" s="277" t="s">
        <v>141</v>
      </c>
      <c r="D11" s="279" t="s">
        <v>142</v>
      </c>
      <c r="E11" s="279" t="s">
        <v>143</v>
      </c>
      <c r="F11" s="279" t="s">
        <v>157</v>
      </c>
      <c r="G11" s="279" t="s">
        <v>144</v>
      </c>
      <c r="H11" s="277" t="s">
        <v>145</v>
      </c>
      <c r="I11" s="279" t="s">
        <v>146</v>
      </c>
      <c r="J11" s="249" t="s">
        <v>147</v>
      </c>
      <c r="K11" s="250" t="s">
        <v>148</v>
      </c>
      <c r="L11" s="251" t="s">
        <v>149</v>
      </c>
      <c r="M11" s="512" t="s">
        <v>158</v>
      </c>
      <c r="N11" s="251" t="s">
        <v>159</v>
      </c>
      <c r="O11" s="279" t="s">
        <v>161</v>
      </c>
      <c r="P11" s="278" t="s">
        <v>71</v>
      </c>
      <c r="Q11" s="279" t="s">
        <v>72</v>
      </c>
      <c r="R11" s="279" t="s">
        <v>15</v>
      </c>
      <c r="S11" s="82"/>
      <c r="T11" s="82"/>
    </row>
    <row r="12" spans="1:20" s="21" customFormat="1" ht="18" customHeight="1" thickBot="1" x14ac:dyDescent="0.3">
      <c r="A12" s="511"/>
      <c r="B12" s="513"/>
      <c r="C12" s="513"/>
      <c r="D12" s="513"/>
      <c r="E12" s="513"/>
      <c r="F12" s="513"/>
      <c r="G12" s="513"/>
      <c r="H12" s="535"/>
      <c r="I12" s="513"/>
      <c r="J12" s="536"/>
      <c r="K12" s="1208" t="s">
        <v>242</v>
      </c>
      <c r="L12" s="1209"/>
      <c r="M12" s="517">
        <v>2.2040000000000001E-2</v>
      </c>
      <c r="N12" s="517">
        <v>3.8011000000000003E-2</v>
      </c>
      <c r="O12" s="1210" t="s">
        <v>243</v>
      </c>
      <c r="P12" s="1211"/>
      <c r="Q12" s="518">
        <v>0.1</v>
      </c>
      <c r="R12" s="502"/>
      <c r="S12" s="82"/>
      <c r="T12" s="82"/>
    </row>
    <row r="13" spans="1:20" s="18" customFormat="1" ht="129.75" customHeight="1" thickBot="1" x14ac:dyDescent="0.3">
      <c r="B13" s="282" t="s">
        <v>150</v>
      </c>
      <c r="C13" s="303" t="s">
        <v>499</v>
      </c>
      <c r="D13" s="283" t="s">
        <v>618</v>
      </c>
      <c r="E13" s="283" t="s">
        <v>617</v>
      </c>
      <c r="F13" s="283" t="s">
        <v>619</v>
      </c>
      <c r="G13" s="509" t="s">
        <v>537</v>
      </c>
      <c r="H13" s="303" t="s">
        <v>538</v>
      </c>
      <c r="I13" s="284" t="s">
        <v>416</v>
      </c>
      <c r="J13" s="514" t="s">
        <v>530</v>
      </c>
      <c r="K13" s="317" t="s">
        <v>539</v>
      </c>
      <c r="L13" s="530" t="s">
        <v>1</v>
      </c>
      <c r="M13" s="528" t="s">
        <v>223</v>
      </c>
      <c r="N13" s="528" t="s">
        <v>224</v>
      </c>
      <c r="O13" s="533" t="s">
        <v>1075</v>
      </c>
      <c r="P13" s="318" t="s">
        <v>1076</v>
      </c>
      <c r="Q13" s="304" t="s">
        <v>9</v>
      </c>
      <c r="R13" s="305" t="s">
        <v>529</v>
      </c>
      <c r="S13" s="75"/>
      <c r="T13" s="75"/>
    </row>
    <row r="14" spans="1:20" s="6" customFormat="1" ht="9.75" customHeight="1" thickBot="1" x14ac:dyDescent="0.3">
      <c r="A14" s="18"/>
      <c r="B14" s="287"/>
      <c r="C14" s="544" t="s">
        <v>151</v>
      </c>
      <c r="D14" s="512" t="s">
        <v>151</v>
      </c>
      <c r="E14" s="512" t="s">
        <v>151</v>
      </c>
      <c r="F14" s="512" t="s">
        <v>151</v>
      </c>
      <c r="G14" s="512" t="s">
        <v>151</v>
      </c>
      <c r="H14" s="617" t="s">
        <v>151</v>
      </c>
      <c r="I14" s="512" t="s">
        <v>151</v>
      </c>
      <c r="J14" s="250" t="s">
        <v>151</v>
      </c>
      <c r="K14" s="248" t="s">
        <v>151</v>
      </c>
      <c r="L14" s="251" t="s">
        <v>151</v>
      </c>
      <c r="M14" s="252" t="s">
        <v>151</v>
      </c>
      <c r="N14" s="252" t="s">
        <v>151</v>
      </c>
      <c r="O14" s="249" t="s">
        <v>151</v>
      </c>
      <c r="P14" s="544" t="s">
        <v>151</v>
      </c>
      <c r="Q14" s="619" t="s">
        <v>151</v>
      </c>
      <c r="R14" s="625" t="s">
        <v>151</v>
      </c>
      <c r="S14" s="83"/>
      <c r="T14" s="83"/>
    </row>
    <row r="15" spans="1:20" s="14" customFormat="1" ht="15.75" customHeight="1" x14ac:dyDescent="0.25">
      <c r="A15" s="7">
        <v>1</v>
      </c>
      <c r="B15" s="26">
        <f>'2. Prelim'!B24</f>
        <v>0</v>
      </c>
      <c r="C15" s="121">
        <f>'2. Prelim'!C24</f>
        <v>0</v>
      </c>
      <c r="D15" s="121">
        <f>'2c. SCOII Exempt'!F22</f>
        <v>0</v>
      </c>
      <c r="E15" s="121">
        <f>'2c. SCOII Exempt'!H22</f>
        <v>0</v>
      </c>
      <c r="F15" s="121">
        <f>'2c. SCOII Exempt'!I22</f>
        <v>0</v>
      </c>
      <c r="G15" s="33"/>
      <c r="H15" s="108"/>
      <c r="I15" s="33"/>
      <c r="J15" s="64"/>
      <c r="K15" s="529">
        <f>MAX(O15-SUM(G15:J15),0)</f>
        <v>0</v>
      </c>
      <c r="L15" s="288">
        <f>SUM(G15:K15)</f>
        <v>0</v>
      </c>
      <c r="M15" s="539">
        <f>ROUNDUP((M$12*E15),0)</f>
        <v>0</v>
      </c>
      <c r="N15" s="539">
        <f>ROUNDUP((N$12*F15),0)</f>
        <v>0</v>
      </c>
      <c r="O15" s="306">
        <f>M15+N15</f>
        <v>0</v>
      </c>
      <c r="P15" s="1212"/>
      <c r="Q15" s="1215"/>
      <c r="R15" s="1218"/>
      <c r="S15" s="28"/>
      <c r="T15" s="28"/>
    </row>
    <row r="16" spans="1:20" s="14" customFormat="1" ht="15.75" customHeight="1" x14ac:dyDescent="0.25">
      <c r="A16" s="8">
        <v>2</v>
      </c>
      <c r="B16" s="122">
        <f>'2. Prelim'!B25</f>
        <v>0</v>
      </c>
      <c r="C16" s="121">
        <f>'2. Prelim'!C25</f>
        <v>0</v>
      </c>
      <c r="D16" s="121">
        <f>'2c. SCOII Exempt'!F23</f>
        <v>0</v>
      </c>
      <c r="E16" s="121">
        <f>'2c. SCOII Exempt'!H23</f>
        <v>0</v>
      </c>
      <c r="F16" s="121">
        <f>'2c. SCOII Exempt'!I23</f>
        <v>0</v>
      </c>
      <c r="G16" s="24"/>
      <c r="H16" s="109"/>
      <c r="I16" s="24"/>
      <c r="J16" s="25"/>
      <c r="K16" s="531">
        <f t="shared" ref="K16:K22" si="0">MAX(O16-SUM(G16:J16),0)</f>
        <v>0</v>
      </c>
      <c r="L16" s="289">
        <f t="shared" ref="L16:L22" si="1">SUM(G16:K16)</f>
        <v>0</v>
      </c>
      <c r="M16" s="420">
        <f t="shared" ref="M16:M22" si="2">ROUNDUP((M$12*E16),0)</f>
        <v>0</v>
      </c>
      <c r="N16" s="420">
        <f t="shared" ref="N16:N22" si="3">ROUNDUP((N$12*F16),0)</f>
        <v>0</v>
      </c>
      <c r="O16" s="307">
        <f t="shared" ref="O16:O22" si="4">M16+N16</f>
        <v>0</v>
      </c>
      <c r="P16" s="1213"/>
      <c r="Q16" s="1216"/>
      <c r="R16" s="1219"/>
      <c r="S16" s="28"/>
      <c r="T16" s="28"/>
    </row>
    <row r="17" spans="1:20" s="14" customFormat="1" ht="15.75" customHeight="1" x14ac:dyDescent="0.25">
      <c r="A17" s="8">
        <v>3</v>
      </c>
      <c r="B17" s="122">
        <f>'2. Prelim'!B26</f>
        <v>0</v>
      </c>
      <c r="C17" s="121">
        <f>'2. Prelim'!C26</f>
        <v>0</v>
      </c>
      <c r="D17" s="121">
        <f>'2c. SCOII Exempt'!F24</f>
        <v>0</v>
      </c>
      <c r="E17" s="121">
        <f>'2c. SCOII Exempt'!H24</f>
        <v>0</v>
      </c>
      <c r="F17" s="121">
        <f>'2c. SCOII Exempt'!I24</f>
        <v>0</v>
      </c>
      <c r="G17" s="24"/>
      <c r="H17" s="109"/>
      <c r="I17" s="24"/>
      <c r="J17" s="25"/>
      <c r="K17" s="531">
        <f t="shared" si="0"/>
        <v>0</v>
      </c>
      <c r="L17" s="289">
        <f t="shared" si="1"/>
        <v>0</v>
      </c>
      <c r="M17" s="420">
        <f t="shared" si="2"/>
        <v>0</v>
      </c>
      <c r="N17" s="420">
        <f t="shared" si="3"/>
        <v>0</v>
      </c>
      <c r="O17" s="307">
        <f t="shared" si="4"/>
        <v>0</v>
      </c>
      <c r="P17" s="1213"/>
      <c r="Q17" s="1216"/>
      <c r="R17" s="1219"/>
      <c r="S17" s="28"/>
      <c r="T17" s="28"/>
    </row>
    <row r="18" spans="1:20" s="14" customFormat="1" ht="15.75" customHeight="1" x14ac:dyDescent="0.25">
      <c r="A18" s="8">
        <v>4</v>
      </c>
      <c r="B18" s="122">
        <f>'2. Prelim'!B27</f>
        <v>0</v>
      </c>
      <c r="C18" s="121">
        <f>'2. Prelim'!C27</f>
        <v>0</v>
      </c>
      <c r="D18" s="121">
        <f>'2c. SCOII Exempt'!F25</f>
        <v>0</v>
      </c>
      <c r="E18" s="121">
        <f>'2c. SCOII Exempt'!H25</f>
        <v>0</v>
      </c>
      <c r="F18" s="121">
        <f>'2c. SCOII Exempt'!I25</f>
        <v>0</v>
      </c>
      <c r="G18" s="24"/>
      <c r="H18" s="109"/>
      <c r="I18" s="24"/>
      <c r="J18" s="25"/>
      <c r="K18" s="531">
        <f t="shared" si="0"/>
        <v>0</v>
      </c>
      <c r="L18" s="289">
        <f t="shared" si="1"/>
        <v>0</v>
      </c>
      <c r="M18" s="420">
        <f t="shared" si="2"/>
        <v>0</v>
      </c>
      <c r="N18" s="420">
        <f t="shared" si="3"/>
        <v>0</v>
      </c>
      <c r="O18" s="307">
        <f t="shared" si="4"/>
        <v>0</v>
      </c>
      <c r="P18" s="1213"/>
      <c r="Q18" s="1216"/>
      <c r="R18" s="1219"/>
      <c r="S18" s="28"/>
      <c r="T18" s="28"/>
    </row>
    <row r="19" spans="1:20" s="14" customFormat="1" ht="15.75" customHeight="1" x14ac:dyDescent="0.25">
      <c r="A19" s="8">
        <v>5</v>
      </c>
      <c r="B19" s="122">
        <f>'2. Prelim'!B28</f>
        <v>0</v>
      </c>
      <c r="C19" s="121">
        <f>'2. Prelim'!C28</f>
        <v>0</v>
      </c>
      <c r="D19" s="121">
        <f>'2c. SCOII Exempt'!F26</f>
        <v>0</v>
      </c>
      <c r="E19" s="121">
        <f>'2c. SCOII Exempt'!H26</f>
        <v>0</v>
      </c>
      <c r="F19" s="121">
        <f>'2c. SCOII Exempt'!I26</f>
        <v>0</v>
      </c>
      <c r="G19" s="24"/>
      <c r="H19" s="109"/>
      <c r="I19" s="24"/>
      <c r="J19" s="25"/>
      <c r="K19" s="531">
        <f t="shared" si="0"/>
        <v>0</v>
      </c>
      <c r="L19" s="289">
        <f t="shared" si="1"/>
        <v>0</v>
      </c>
      <c r="M19" s="420">
        <f t="shared" si="2"/>
        <v>0</v>
      </c>
      <c r="N19" s="420">
        <f t="shared" si="3"/>
        <v>0</v>
      </c>
      <c r="O19" s="307">
        <f t="shared" si="4"/>
        <v>0</v>
      </c>
      <c r="P19" s="1213"/>
      <c r="Q19" s="1216"/>
      <c r="R19" s="1219"/>
      <c r="S19" s="28"/>
      <c r="T19" s="28"/>
    </row>
    <row r="20" spans="1:20" s="14" customFormat="1" ht="15.75" customHeight="1" x14ac:dyDescent="0.25">
      <c r="A20" s="8">
        <v>6</v>
      </c>
      <c r="B20" s="122">
        <f>'2. Prelim'!B29</f>
        <v>0</v>
      </c>
      <c r="C20" s="121">
        <f>'2. Prelim'!C29</f>
        <v>0</v>
      </c>
      <c r="D20" s="121">
        <f>'2c. SCOII Exempt'!F27</f>
        <v>0</v>
      </c>
      <c r="E20" s="121">
        <f>'2c. SCOII Exempt'!H27</f>
        <v>0</v>
      </c>
      <c r="F20" s="121">
        <f>'2c. SCOII Exempt'!I27</f>
        <v>0</v>
      </c>
      <c r="G20" s="24"/>
      <c r="H20" s="109"/>
      <c r="I20" s="24"/>
      <c r="J20" s="25"/>
      <c r="K20" s="531">
        <f t="shared" si="0"/>
        <v>0</v>
      </c>
      <c r="L20" s="289">
        <f t="shared" si="1"/>
        <v>0</v>
      </c>
      <c r="M20" s="420">
        <f t="shared" si="2"/>
        <v>0</v>
      </c>
      <c r="N20" s="420">
        <f t="shared" si="3"/>
        <v>0</v>
      </c>
      <c r="O20" s="307">
        <f t="shared" si="4"/>
        <v>0</v>
      </c>
      <c r="P20" s="1213"/>
      <c r="Q20" s="1216"/>
      <c r="R20" s="1219"/>
      <c r="S20" s="28"/>
      <c r="T20" s="28"/>
    </row>
    <row r="21" spans="1:20" s="14" customFormat="1" ht="15.75" customHeight="1" x14ac:dyDescent="0.25">
      <c r="A21" s="8">
        <v>7</v>
      </c>
      <c r="B21" s="122">
        <f>'2. Prelim'!B30</f>
        <v>0</v>
      </c>
      <c r="C21" s="121">
        <f>'2. Prelim'!C30</f>
        <v>0</v>
      </c>
      <c r="D21" s="121">
        <f>'2c. SCOII Exempt'!F28</f>
        <v>0</v>
      </c>
      <c r="E21" s="121">
        <f>'2c. SCOII Exempt'!H28</f>
        <v>0</v>
      </c>
      <c r="F21" s="121">
        <f>'2c. SCOII Exempt'!I28</f>
        <v>0</v>
      </c>
      <c r="G21" s="24"/>
      <c r="H21" s="109"/>
      <c r="I21" s="24"/>
      <c r="J21" s="25"/>
      <c r="K21" s="531">
        <f t="shared" si="0"/>
        <v>0</v>
      </c>
      <c r="L21" s="289">
        <f t="shared" si="1"/>
        <v>0</v>
      </c>
      <c r="M21" s="420">
        <f t="shared" si="2"/>
        <v>0</v>
      </c>
      <c r="N21" s="420">
        <f t="shared" si="3"/>
        <v>0</v>
      </c>
      <c r="O21" s="307">
        <f t="shared" si="4"/>
        <v>0</v>
      </c>
      <c r="P21" s="1213"/>
      <c r="Q21" s="1216"/>
      <c r="R21" s="1219"/>
      <c r="S21" s="28"/>
      <c r="T21" s="28"/>
    </row>
    <row r="22" spans="1:20" s="14" customFormat="1" ht="15.75" customHeight="1" thickBot="1" x14ac:dyDescent="0.3">
      <c r="A22" s="308">
        <v>8</v>
      </c>
      <c r="B22" s="123">
        <f>'2. Prelim'!B31</f>
        <v>0</v>
      </c>
      <c r="C22" s="121">
        <f>'2. Prelim'!C31</f>
        <v>0</v>
      </c>
      <c r="D22" s="121">
        <f>'2c. SCOII Exempt'!F29</f>
        <v>0</v>
      </c>
      <c r="E22" s="121">
        <f>'2c. SCOII Exempt'!H29</f>
        <v>0</v>
      </c>
      <c r="F22" s="121">
        <f>'2c. SCOII Exempt'!I29</f>
        <v>0</v>
      </c>
      <c r="G22" s="67"/>
      <c r="H22" s="110"/>
      <c r="I22" s="67"/>
      <c r="J22" s="68"/>
      <c r="K22" s="532">
        <f t="shared" si="0"/>
        <v>0</v>
      </c>
      <c r="L22" s="290">
        <f t="shared" si="1"/>
        <v>0</v>
      </c>
      <c r="M22" s="422">
        <f t="shared" si="2"/>
        <v>0</v>
      </c>
      <c r="N22" s="422">
        <f t="shared" si="3"/>
        <v>0</v>
      </c>
      <c r="O22" s="309">
        <f t="shared" si="4"/>
        <v>0</v>
      </c>
      <c r="P22" s="1214"/>
      <c r="Q22" s="1217"/>
      <c r="R22" s="1220"/>
      <c r="S22" s="28"/>
      <c r="T22" s="28"/>
    </row>
    <row r="23" spans="1:20" s="14" customFormat="1" ht="21" customHeight="1" thickBot="1" x14ac:dyDescent="0.3">
      <c r="A23" s="58"/>
      <c r="B23" s="269" t="s">
        <v>152</v>
      </c>
      <c r="C23" s="896">
        <f>'2c. SCOII Exempt'!D30</f>
        <v>0</v>
      </c>
      <c r="D23" s="896">
        <f>'2c. SCOII Exempt'!F30</f>
        <v>0</v>
      </c>
      <c r="E23" s="896">
        <f>'2c. SCOII Exempt'!H30</f>
        <v>0</v>
      </c>
      <c r="F23" s="896">
        <f>'2c. SCOII Exempt'!I30</f>
        <v>0</v>
      </c>
      <c r="G23" s="840">
        <f t="shared" ref="G23:O23" si="5">SUM(G15:G22)</f>
        <v>0</v>
      </c>
      <c r="H23" s="266">
        <f t="shared" si="5"/>
        <v>0</v>
      </c>
      <c r="I23" s="266">
        <f t="shared" si="5"/>
        <v>0</v>
      </c>
      <c r="J23" s="266">
        <f t="shared" si="5"/>
        <v>0</v>
      </c>
      <c r="K23" s="266">
        <f t="shared" si="5"/>
        <v>0</v>
      </c>
      <c r="L23" s="266">
        <f t="shared" si="5"/>
        <v>0</v>
      </c>
      <c r="M23" s="323">
        <f t="shared" si="5"/>
        <v>0</v>
      </c>
      <c r="N23" s="323">
        <f t="shared" si="5"/>
        <v>0</v>
      </c>
      <c r="O23" s="323">
        <f t="shared" si="5"/>
        <v>0</v>
      </c>
      <c r="P23" s="267">
        <f>IF(L23&gt;O23,L23-O23,0)</f>
        <v>0</v>
      </c>
      <c r="Q23" s="265">
        <f>ROUNDDOWN($Q$12*O23,0)</f>
        <v>0</v>
      </c>
      <c r="R23" s="265">
        <f>MIN(P23,Q23)</f>
        <v>0</v>
      </c>
      <c r="S23" s="28"/>
      <c r="T23" s="28"/>
    </row>
    <row r="24" spans="1:20" s="14" customFormat="1" ht="13" x14ac:dyDescent="0.25">
      <c r="A24" s="58"/>
      <c r="B24" s="269"/>
      <c r="C24" s="79"/>
      <c r="D24" s="79"/>
      <c r="E24" s="79"/>
      <c r="F24" s="79"/>
      <c r="G24" s="270">
        <f>'2. Prelim'!D54</f>
        <v>0</v>
      </c>
      <c r="H24" s="270">
        <f>'4. Errant'!I14</f>
        <v>0</v>
      </c>
      <c r="I24" s="79"/>
      <c r="J24" s="79"/>
      <c r="K24" s="79"/>
      <c r="L24" s="79"/>
      <c r="M24" s="79"/>
      <c r="N24" s="79"/>
      <c r="O24" s="79"/>
      <c r="P24" s="79"/>
      <c r="Q24" s="28"/>
      <c r="R24" s="28"/>
      <c r="S24" s="28"/>
      <c r="T24" s="28"/>
    </row>
    <row r="25" spans="1:20" x14ac:dyDescent="0.25">
      <c r="A25" s="74" t="s">
        <v>153</v>
      </c>
      <c r="B25" s="19"/>
      <c r="C25" s="19"/>
      <c r="D25" s="19"/>
      <c r="E25" s="19"/>
      <c r="F25" s="19"/>
      <c r="H25" s="295" t="s">
        <v>77</v>
      </c>
      <c r="I25" s="19"/>
      <c r="J25" s="19"/>
      <c r="K25" s="19"/>
      <c r="L25" s="19"/>
      <c r="M25" s="86"/>
      <c r="N25" s="86"/>
      <c r="O25" s="86"/>
      <c r="P25" s="19"/>
      <c r="Q25" s="19"/>
      <c r="R25" s="19"/>
      <c r="S25" s="19"/>
      <c r="T25" s="19"/>
    </row>
    <row r="26" spans="1:20" ht="8.25" customHeight="1" thickBot="1" x14ac:dyDescent="0.3">
      <c r="A26" s="74"/>
      <c r="B26" s="19"/>
      <c r="C26" s="19"/>
      <c r="D26" s="19"/>
      <c r="E26" s="19"/>
      <c r="F26" s="19"/>
      <c r="G26" s="296"/>
      <c r="H26" s="311"/>
      <c r="I26" s="19"/>
      <c r="J26" s="19"/>
      <c r="K26" s="19"/>
      <c r="L26" s="19"/>
      <c r="M26" s="86"/>
      <c r="N26" s="86"/>
      <c r="O26" s="86"/>
      <c r="P26" s="19"/>
      <c r="Q26" s="19"/>
      <c r="R26" s="19"/>
      <c r="S26" s="19"/>
      <c r="T26" s="19"/>
    </row>
    <row r="27" spans="1:20" ht="13" thickBot="1" x14ac:dyDescent="0.3">
      <c r="A27" s="298"/>
      <c r="B27" s="10"/>
      <c r="C27" t="s">
        <v>174</v>
      </c>
      <c r="H27" s="19"/>
      <c r="I27" s="19"/>
      <c r="J27" s="19"/>
      <c r="K27" s="19"/>
      <c r="L27" s="19"/>
      <c r="M27" s="19"/>
      <c r="N27" s="19"/>
      <c r="O27" s="19"/>
      <c r="P27" s="19"/>
      <c r="Q27" s="19"/>
      <c r="R27" s="19"/>
      <c r="S27" s="19"/>
      <c r="T27" s="19"/>
    </row>
    <row r="28" spans="1:20" s="3" customFormat="1" ht="5.25" customHeight="1" thickBot="1" x14ac:dyDescent="0.3">
      <c r="A28" s="73"/>
      <c r="B28" s="1206"/>
      <c r="C28" s="1207"/>
      <c r="D28" s="1207"/>
      <c r="E28" s="1207"/>
      <c r="F28" s="1207"/>
      <c r="G28" s="1207"/>
      <c r="H28" s="73"/>
      <c r="I28" s="73"/>
      <c r="J28" s="73"/>
      <c r="K28" s="73"/>
      <c r="L28" s="73"/>
      <c r="M28" s="73"/>
      <c r="N28" s="73"/>
      <c r="O28" s="73"/>
      <c r="P28" s="73"/>
      <c r="Q28" s="73"/>
      <c r="R28" s="73"/>
      <c r="S28" s="73"/>
      <c r="T28" s="73"/>
    </row>
    <row r="29" spans="1:20" s="9" customFormat="1" ht="13.4" customHeight="1" thickBot="1" x14ac:dyDescent="0.3">
      <c r="B29" s="271"/>
      <c r="C29" s="75" t="s">
        <v>54</v>
      </c>
      <c r="H29" s="76"/>
      <c r="I29" s="76"/>
      <c r="J29" s="76"/>
      <c r="K29" s="76"/>
      <c r="L29" s="76"/>
      <c r="M29" s="76"/>
      <c r="N29" s="76"/>
      <c r="O29" s="76"/>
      <c r="P29" s="76"/>
      <c r="Q29" s="76"/>
      <c r="R29" s="76"/>
      <c r="S29" s="76"/>
      <c r="T29" s="76"/>
    </row>
    <row r="30" spans="1:20" ht="4.5" customHeight="1" thickBot="1" x14ac:dyDescent="0.3">
      <c r="A30" s="19"/>
      <c r="B30" s="19"/>
      <c r="C30" s="19"/>
      <c r="D30" s="19"/>
      <c r="E30" s="19"/>
      <c r="F30" s="19"/>
      <c r="G30" s="19"/>
      <c r="H30" s="19"/>
      <c r="I30" s="19"/>
      <c r="J30" s="19"/>
      <c r="K30" s="19"/>
      <c r="L30" s="19"/>
      <c r="M30" s="19"/>
      <c r="N30" s="19"/>
      <c r="O30" s="19"/>
      <c r="P30" s="19"/>
      <c r="Q30" s="19"/>
      <c r="R30" s="19"/>
      <c r="S30" s="19"/>
      <c r="T30" s="19"/>
    </row>
    <row r="31" spans="1:20" ht="13.5" thickBot="1" x14ac:dyDescent="0.35">
      <c r="B31" s="11"/>
      <c r="C31" s="75" t="s">
        <v>56</v>
      </c>
      <c r="D31" s="9"/>
      <c r="E31" s="9"/>
      <c r="F31" s="9"/>
      <c r="H31" s="19"/>
      <c r="I31" s="19"/>
      <c r="J31" s="19"/>
      <c r="K31" s="19"/>
      <c r="L31" s="19"/>
      <c r="M31" s="19"/>
      <c r="N31" s="19"/>
      <c r="O31" s="19"/>
      <c r="P31" s="19"/>
      <c r="Q31" s="19"/>
      <c r="R31" s="19"/>
      <c r="S31" s="19"/>
      <c r="T31" s="19"/>
    </row>
    <row r="32" spans="1:20" ht="6.75" customHeight="1" x14ac:dyDescent="0.25">
      <c r="A32" s="19"/>
      <c r="B32" s="19"/>
      <c r="C32" s="19"/>
      <c r="D32" s="19"/>
      <c r="E32" s="19"/>
      <c r="F32" s="19"/>
      <c r="G32" s="19"/>
      <c r="H32" s="19"/>
      <c r="I32" s="19"/>
      <c r="J32" s="19"/>
      <c r="K32" s="19"/>
      <c r="L32" s="19"/>
      <c r="M32" s="19"/>
      <c r="N32" s="19"/>
      <c r="O32" s="19"/>
      <c r="P32" s="19"/>
      <c r="Q32" s="19"/>
      <c r="R32" s="19"/>
      <c r="S32" s="19"/>
      <c r="T32" s="19"/>
    </row>
    <row r="33" spans="1:20" ht="13" x14ac:dyDescent="0.3">
      <c r="A33" s="19"/>
      <c r="B33" s="75" t="s">
        <v>123</v>
      </c>
      <c r="C33" s="19"/>
      <c r="D33" s="19"/>
      <c r="E33" s="19"/>
      <c r="F33" s="19"/>
      <c r="G33" s="19"/>
      <c r="H33" s="19"/>
      <c r="I33" s="19"/>
      <c r="J33" s="19"/>
      <c r="K33" s="19"/>
      <c r="L33" s="19"/>
      <c r="M33" s="19"/>
      <c r="N33" s="19"/>
      <c r="O33" s="19"/>
      <c r="P33" s="19"/>
      <c r="Q33" s="19"/>
      <c r="R33" s="19"/>
      <c r="S33" s="19"/>
      <c r="T33" s="19"/>
    </row>
    <row r="34" spans="1:20" x14ac:dyDescent="0.25">
      <c r="A34" s="19"/>
      <c r="B34" s="75" t="s">
        <v>12</v>
      </c>
      <c r="C34" s="19"/>
      <c r="D34" s="19"/>
      <c r="E34" s="19"/>
      <c r="F34" s="19"/>
      <c r="G34" s="19"/>
      <c r="H34" s="19"/>
      <c r="I34" s="19"/>
      <c r="J34" s="19"/>
      <c r="K34" s="19"/>
      <c r="L34" s="19"/>
      <c r="M34" s="19"/>
      <c r="N34" s="19"/>
      <c r="O34" s="19"/>
      <c r="P34" s="19"/>
      <c r="Q34" s="19"/>
      <c r="R34" s="19"/>
      <c r="S34" s="19"/>
      <c r="T34" s="19"/>
    </row>
    <row r="35" spans="1:20" ht="6" customHeight="1" x14ac:dyDescent="0.25">
      <c r="A35" s="19"/>
      <c r="B35" s="19"/>
      <c r="C35" s="19"/>
      <c r="D35" s="19"/>
      <c r="E35" s="19"/>
      <c r="F35" s="19"/>
      <c r="G35" s="19"/>
      <c r="H35" s="19"/>
      <c r="I35" s="19"/>
      <c r="J35" s="19"/>
      <c r="K35" s="19"/>
      <c r="L35" s="19"/>
      <c r="M35" s="19"/>
      <c r="N35" s="19"/>
      <c r="O35" s="19"/>
      <c r="P35" s="19"/>
      <c r="Q35" s="19"/>
      <c r="R35" s="19"/>
      <c r="S35" s="19"/>
      <c r="T35" s="19"/>
    </row>
    <row r="36" spans="1:20" s="14" customFormat="1" ht="15.75" customHeight="1" x14ac:dyDescent="0.25">
      <c r="A36" s="28"/>
      <c r="B36" s="312" t="s">
        <v>133</v>
      </c>
      <c r="C36" s="28"/>
      <c r="D36" s="28"/>
      <c r="E36" s="28"/>
      <c r="F36" s="28"/>
      <c r="G36" s="28"/>
      <c r="H36" s="28"/>
      <c r="I36" s="28"/>
      <c r="J36" s="28"/>
      <c r="K36" s="28"/>
      <c r="L36" s="28"/>
      <c r="M36" s="28"/>
      <c r="N36" s="28"/>
      <c r="O36" s="28"/>
      <c r="P36" s="28"/>
      <c r="Q36" s="28"/>
      <c r="R36" s="28"/>
      <c r="S36" s="28"/>
      <c r="T36" s="28"/>
    </row>
    <row r="37" spans="1:20" s="34" customFormat="1" ht="19.5" customHeight="1" x14ac:dyDescent="0.25">
      <c r="A37" s="84"/>
      <c r="B37" s="84" t="s">
        <v>135</v>
      </c>
      <c r="C37" s="84"/>
      <c r="D37" s="84"/>
      <c r="E37" s="84"/>
      <c r="F37" s="84"/>
      <c r="G37" s="84"/>
      <c r="H37" s="84"/>
      <c r="I37" s="84"/>
      <c r="J37" s="84"/>
      <c r="K37" s="84"/>
      <c r="L37" s="84"/>
      <c r="M37" s="84"/>
      <c r="N37" s="84"/>
      <c r="O37" s="84"/>
      <c r="P37" s="84"/>
      <c r="Q37" s="84"/>
      <c r="R37" s="84"/>
      <c r="S37" s="84"/>
    </row>
    <row r="38" spans="1:20" x14ac:dyDescent="0.25">
      <c r="A38" s="274"/>
      <c r="B38" s="274"/>
      <c r="C38" s="274"/>
      <c r="D38" s="274"/>
      <c r="E38" s="274"/>
      <c r="F38" s="274"/>
      <c r="G38" s="274"/>
      <c r="H38" s="274"/>
      <c r="I38" s="274"/>
      <c r="J38" s="274"/>
      <c r="K38" s="274"/>
      <c r="L38" s="274"/>
      <c r="M38" s="274"/>
      <c r="N38" s="274"/>
      <c r="O38" s="274"/>
      <c r="P38" s="274"/>
      <c r="Q38" s="274"/>
      <c r="R38" s="274"/>
      <c r="S38" s="274"/>
      <c r="T38" s="19"/>
    </row>
    <row r="39" spans="1:20" x14ac:dyDescent="0.25">
      <c r="A39" s="19"/>
      <c r="B39" s="19"/>
      <c r="C39" s="19"/>
      <c r="D39" s="19"/>
      <c r="E39" s="19"/>
      <c r="F39" s="19"/>
      <c r="G39" s="19"/>
      <c r="H39" s="19"/>
      <c r="I39" s="19"/>
      <c r="J39" s="19"/>
      <c r="K39" s="19"/>
      <c r="L39" s="19"/>
      <c r="M39" s="19"/>
      <c r="N39" s="19"/>
      <c r="O39" s="19"/>
      <c r="P39" s="19"/>
      <c r="Q39" s="19"/>
      <c r="R39" s="19"/>
      <c r="S39" s="19"/>
      <c r="T39" s="19"/>
    </row>
    <row r="40" spans="1:20" ht="14.5" x14ac:dyDescent="0.35">
      <c r="A40" s="19"/>
      <c r="B40" s="19"/>
      <c r="C40" s="19"/>
      <c r="D40" s="499"/>
      <c r="E40" s="499"/>
      <c r="F40" s="499"/>
      <c r="G40" s="19"/>
      <c r="H40" s="19"/>
      <c r="I40" s="19"/>
      <c r="J40" s="19"/>
      <c r="K40" s="19"/>
      <c r="L40" s="19"/>
      <c r="M40" s="19"/>
      <c r="N40" s="19"/>
      <c r="O40" s="19"/>
      <c r="P40" s="19"/>
      <c r="Q40" s="19"/>
      <c r="R40" s="19"/>
      <c r="S40" s="19"/>
      <c r="T40" s="19"/>
    </row>
    <row r="41" spans="1:20" ht="14.5" x14ac:dyDescent="0.35">
      <c r="A41" s="19"/>
      <c r="B41" s="19"/>
      <c r="C41" s="19"/>
      <c r="D41" s="500"/>
      <c r="E41" s="500"/>
      <c r="F41" s="500"/>
      <c r="G41" s="19"/>
      <c r="H41" s="19"/>
      <c r="I41" s="19"/>
      <c r="J41" s="19"/>
      <c r="K41" s="19"/>
      <c r="L41" s="19"/>
      <c r="M41" s="19"/>
      <c r="N41" s="19"/>
      <c r="O41" s="19"/>
      <c r="P41" s="19"/>
      <c r="Q41" s="19"/>
      <c r="R41" s="19"/>
      <c r="S41" s="19"/>
      <c r="T41" s="19"/>
    </row>
    <row r="42" spans="1:20" ht="14.5" x14ac:dyDescent="0.35">
      <c r="A42" s="19"/>
      <c r="B42" s="19"/>
      <c r="C42" s="19"/>
      <c r="D42" s="500"/>
      <c r="E42" s="500"/>
      <c r="F42" s="500"/>
      <c r="G42" s="19"/>
      <c r="H42" s="19"/>
      <c r="I42" s="19"/>
      <c r="J42" s="19"/>
      <c r="K42" s="19"/>
      <c r="L42" s="19"/>
      <c r="M42" s="19"/>
      <c r="N42" s="19"/>
      <c r="O42" s="19"/>
      <c r="P42" s="19"/>
      <c r="Q42" s="19"/>
      <c r="R42" s="19"/>
      <c r="S42" s="19"/>
      <c r="T42" s="19"/>
    </row>
    <row r="43" spans="1:20" ht="15.5" x14ac:dyDescent="0.35">
      <c r="A43" s="19"/>
      <c r="B43" s="80"/>
      <c r="C43" s="19"/>
      <c r="D43" s="19"/>
      <c r="E43" s="19"/>
      <c r="F43" s="19"/>
      <c r="G43" s="19"/>
      <c r="H43" s="19"/>
      <c r="I43" s="19"/>
      <c r="J43" s="19"/>
      <c r="K43" s="19"/>
      <c r="L43" s="19"/>
      <c r="M43" s="19"/>
      <c r="N43" s="19"/>
      <c r="O43" s="19"/>
      <c r="P43" s="19"/>
      <c r="Q43" s="19"/>
      <c r="R43" s="19"/>
      <c r="S43" s="19"/>
      <c r="T43" s="19"/>
    </row>
    <row r="44" spans="1:20" x14ac:dyDescent="0.25">
      <c r="A44" s="19"/>
      <c r="B44" s="19"/>
      <c r="C44" s="19"/>
      <c r="D44" s="19"/>
      <c r="E44" s="19"/>
      <c r="F44" s="19"/>
      <c r="G44" s="19"/>
      <c r="H44" s="75"/>
      <c r="I44" s="19"/>
      <c r="J44" s="19"/>
      <c r="K44" s="19"/>
      <c r="L44" s="19"/>
      <c r="M44" s="19"/>
      <c r="N44" s="19"/>
      <c r="O44" s="19"/>
      <c r="P44" s="19"/>
      <c r="Q44" s="19"/>
      <c r="R44" s="19"/>
      <c r="S44" s="19"/>
      <c r="T44" s="19"/>
    </row>
    <row r="45" spans="1:20" x14ac:dyDescent="0.25">
      <c r="A45" s="19"/>
      <c r="B45" s="19"/>
      <c r="C45" s="19"/>
      <c r="D45" s="19"/>
      <c r="E45" s="19"/>
      <c r="F45" s="19"/>
      <c r="G45" s="19"/>
      <c r="H45" s="19"/>
      <c r="I45" s="19"/>
      <c r="J45" s="19"/>
      <c r="K45" s="19"/>
      <c r="L45" s="19"/>
      <c r="M45" s="19"/>
      <c r="N45" s="19"/>
      <c r="O45" s="19"/>
      <c r="P45" s="19"/>
      <c r="Q45" s="19"/>
      <c r="R45" s="19"/>
      <c r="S45" s="19"/>
      <c r="T45" s="19"/>
    </row>
    <row r="46" spans="1:20" x14ac:dyDescent="0.25">
      <c r="A46" s="19"/>
      <c r="B46" s="19"/>
      <c r="C46" s="19"/>
      <c r="D46" s="19"/>
      <c r="E46" s="19"/>
      <c r="F46" s="19"/>
      <c r="G46" s="19"/>
      <c r="H46" s="19"/>
      <c r="I46" s="19"/>
      <c r="J46" s="19"/>
      <c r="K46" s="19"/>
      <c r="L46" s="19"/>
      <c r="M46" s="19"/>
      <c r="N46" s="19"/>
      <c r="O46" s="19"/>
      <c r="P46" s="19"/>
      <c r="Q46" s="19"/>
      <c r="R46" s="19"/>
      <c r="S46" s="19"/>
      <c r="T46" s="19"/>
    </row>
    <row r="47" spans="1:20" x14ac:dyDescent="0.25">
      <c r="A47" s="19"/>
      <c r="B47" s="19"/>
      <c r="C47" s="19"/>
      <c r="D47" s="19"/>
      <c r="E47" s="19"/>
      <c r="F47" s="19"/>
      <c r="G47" s="19"/>
      <c r="H47" s="19"/>
      <c r="I47" s="19"/>
      <c r="J47" s="19"/>
      <c r="K47" s="19"/>
      <c r="L47" s="19"/>
      <c r="M47" s="19"/>
      <c r="N47" s="19"/>
      <c r="O47" s="19"/>
      <c r="P47" s="19"/>
      <c r="Q47" s="19"/>
      <c r="R47" s="19"/>
      <c r="S47" s="19"/>
      <c r="T47" s="19"/>
    </row>
    <row r="48" spans="1:20" x14ac:dyDescent="0.25">
      <c r="A48" s="19"/>
      <c r="B48" s="19"/>
      <c r="C48" s="19"/>
      <c r="D48" s="19"/>
      <c r="E48" s="19"/>
      <c r="F48" s="19"/>
      <c r="G48" s="19"/>
      <c r="H48" s="19"/>
      <c r="I48" s="19"/>
      <c r="J48" s="19"/>
      <c r="K48" s="19"/>
      <c r="L48" s="19"/>
      <c r="M48" s="19"/>
      <c r="N48" s="19"/>
      <c r="O48" s="19"/>
      <c r="P48" s="19"/>
      <c r="Q48" s="19"/>
      <c r="R48" s="19"/>
      <c r="S48" s="19"/>
      <c r="T48" s="19"/>
    </row>
    <row r="49" spans="1:20" x14ac:dyDescent="0.25">
      <c r="A49" s="19"/>
      <c r="B49" s="19"/>
      <c r="C49" s="19"/>
      <c r="D49" s="19"/>
      <c r="E49" s="19"/>
      <c r="F49" s="19"/>
      <c r="G49" s="19"/>
      <c r="H49" s="19"/>
      <c r="I49" s="19"/>
      <c r="J49" s="19"/>
      <c r="K49" s="19"/>
      <c r="L49" s="19"/>
      <c r="M49" s="19"/>
      <c r="N49" s="19"/>
      <c r="O49" s="19"/>
      <c r="P49" s="19"/>
      <c r="Q49" s="19"/>
      <c r="R49" s="19"/>
      <c r="S49" s="19"/>
      <c r="T49" s="19"/>
    </row>
    <row r="50" spans="1:20" x14ac:dyDescent="0.25">
      <c r="A50" s="19"/>
      <c r="B50" s="19"/>
      <c r="C50" s="19"/>
      <c r="D50" s="19"/>
      <c r="E50" s="19"/>
      <c r="F50" s="19"/>
      <c r="G50" s="19"/>
      <c r="H50" s="19"/>
      <c r="I50" s="19"/>
      <c r="J50" s="19"/>
      <c r="K50" s="19"/>
      <c r="L50" s="19"/>
      <c r="M50" s="19"/>
      <c r="N50" s="19"/>
      <c r="O50" s="19"/>
      <c r="P50" s="19"/>
      <c r="Q50" s="19"/>
      <c r="R50" s="19"/>
      <c r="S50" s="19"/>
      <c r="T50" s="19"/>
    </row>
    <row r="51" spans="1:20" x14ac:dyDescent="0.25">
      <c r="A51" s="19"/>
      <c r="B51" s="19"/>
      <c r="C51" s="19"/>
      <c r="D51" s="19"/>
      <c r="E51" s="19"/>
      <c r="F51" s="19"/>
      <c r="G51" s="19"/>
      <c r="H51" s="19"/>
      <c r="I51" s="19"/>
      <c r="J51" s="19"/>
      <c r="K51" s="19"/>
      <c r="L51" s="19"/>
      <c r="M51" s="19"/>
      <c r="N51" s="19"/>
      <c r="O51" s="19"/>
      <c r="P51" s="19"/>
      <c r="Q51" s="19"/>
      <c r="R51" s="19"/>
      <c r="S51" s="19"/>
      <c r="T51" s="19"/>
    </row>
    <row r="52" spans="1:20" x14ac:dyDescent="0.25">
      <c r="A52" s="19"/>
      <c r="B52" s="19"/>
      <c r="C52" s="19"/>
      <c r="D52" s="19"/>
      <c r="E52" s="19"/>
      <c r="F52" s="19"/>
      <c r="G52" s="19"/>
      <c r="H52" s="19"/>
      <c r="I52" s="19"/>
      <c r="J52" s="19"/>
      <c r="K52" s="19"/>
      <c r="L52" s="19"/>
      <c r="M52" s="19"/>
      <c r="N52" s="19"/>
      <c r="O52" s="19"/>
      <c r="P52" s="19"/>
      <c r="Q52" s="19"/>
      <c r="R52" s="19"/>
      <c r="S52" s="19"/>
      <c r="T52" s="19"/>
    </row>
    <row r="53" spans="1:20" x14ac:dyDescent="0.25">
      <c r="A53" s="19"/>
      <c r="B53" s="19"/>
      <c r="C53" s="19"/>
      <c r="D53" s="19"/>
      <c r="E53" s="19"/>
      <c r="F53" s="19"/>
      <c r="G53" s="19"/>
      <c r="H53" s="19"/>
      <c r="I53" s="19"/>
      <c r="J53" s="19"/>
      <c r="K53" s="19"/>
      <c r="L53" s="19"/>
      <c r="M53" s="19"/>
      <c r="N53" s="19"/>
      <c r="O53" s="19"/>
      <c r="P53" s="19"/>
      <c r="Q53" s="19"/>
      <c r="R53" s="19"/>
      <c r="S53" s="19"/>
      <c r="T53" s="19"/>
    </row>
  </sheetData>
  <sheetProtection algorithmName="SHA-512" hashValue="NEufTMT6tWczQtoSHmA91DH0f3kk+vE13zaJozmV6DWZkfY4AL0j6qZdwYpGCkjGFODKtq8/rVAVgFfyKklDGw==" saltValue="DPyS8MlXCkOVRBM0wujkBg==" spinCount="100000" sheet="1" objects="1" scenarios="1"/>
  <protectedRanges>
    <protectedRange sqref="G15:I22" name="Range1"/>
    <protectedRange sqref="J15:J22" name="Range1_1"/>
  </protectedRanges>
  <mergeCells count="12">
    <mergeCell ref="B1:R1"/>
    <mergeCell ref="B28:G28"/>
    <mergeCell ref="P15:P22"/>
    <mergeCell ref="Q15:Q22"/>
    <mergeCell ref="R15:R22"/>
    <mergeCell ref="B6:G6"/>
    <mergeCell ref="B3:R3"/>
    <mergeCell ref="B5:R5"/>
    <mergeCell ref="B9:R9"/>
    <mergeCell ref="K12:L12"/>
    <mergeCell ref="O12:P12"/>
    <mergeCell ref="B7:Q7"/>
  </mergeCells>
  <phoneticPr fontId="127" type="noConversion"/>
  <printOptions horizontalCentered="1" verticalCentered="1"/>
  <pageMargins left="0.25" right="0.25" top="0.75" bottom="0.75" header="0.3" footer="0.3"/>
  <pageSetup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G35"/>
  <sheetViews>
    <sheetView zoomScaleSheetLayoutView="71" workbookViewId="0">
      <selection activeCell="K13" sqref="K13"/>
    </sheetView>
  </sheetViews>
  <sheetFormatPr defaultColWidth="8.90625" defaultRowHeight="12.5" x14ac:dyDescent="0.25"/>
  <cols>
    <col min="1" max="1" width="2.08984375" customWidth="1"/>
    <col min="2" max="2" width="19.453125" customWidth="1"/>
    <col min="3" max="3" width="12.453125" customWidth="1"/>
    <col min="4" max="4" width="12" customWidth="1"/>
    <col min="5" max="5" width="10.90625" customWidth="1"/>
    <col min="6" max="7" width="10" customWidth="1"/>
    <col min="8" max="8" width="10.90625" customWidth="1"/>
    <col min="9" max="9" width="11.08984375" customWidth="1"/>
    <col min="10" max="10" width="8.90625" customWidth="1"/>
    <col min="11" max="11" width="11.26953125" bestFit="1" customWidth="1"/>
    <col min="12" max="12" width="8.90625" customWidth="1"/>
    <col min="13" max="13" width="9.08984375" customWidth="1"/>
    <col min="14" max="14" width="2.08984375" customWidth="1"/>
    <col min="15" max="15" width="3.453125" customWidth="1"/>
  </cols>
  <sheetData>
    <row r="1" spans="1:33" ht="18.75" customHeight="1" x14ac:dyDescent="0.25">
      <c r="A1" s="19"/>
      <c r="B1" s="1192" t="str">
        <f>'2. Prelim'!B1:E1</f>
        <v>RPS/APS/CES/CPS 2020 Annual Compliance Workbook</v>
      </c>
      <c r="C1" s="1192"/>
      <c r="D1" s="1192"/>
      <c r="E1" s="1192"/>
      <c r="F1" s="1192"/>
      <c r="G1" s="1192"/>
      <c r="H1" s="1192"/>
      <c r="I1" s="1192"/>
      <c r="J1" s="1192"/>
      <c r="K1" s="1192"/>
      <c r="L1" s="1192"/>
      <c r="M1" s="1192"/>
      <c r="N1" s="234"/>
      <c r="O1" s="85"/>
      <c r="P1" s="19"/>
    </row>
    <row r="2" spans="1:33" ht="11.25" customHeight="1" thickBot="1" x14ac:dyDescent="0.4">
      <c r="A2" s="71"/>
      <c r="B2" s="20"/>
      <c r="C2" s="20"/>
      <c r="D2" s="20"/>
      <c r="E2" s="20"/>
      <c r="F2" s="20"/>
      <c r="G2" s="19"/>
      <c r="H2" s="19"/>
      <c r="I2" s="19"/>
      <c r="J2" s="19"/>
      <c r="K2" s="19"/>
      <c r="L2" s="19"/>
      <c r="M2" s="19"/>
      <c r="N2" s="19"/>
      <c r="O2" s="19"/>
      <c r="P2" s="19"/>
    </row>
    <row r="3" spans="1:33" s="40" customFormat="1" ht="15" customHeight="1" thickBot="1" x14ac:dyDescent="0.3">
      <c r="A3" s="53"/>
      <c r="B3" s="1120" t="s">
        <v>428</v>
      </c>
      <c r="C3" s="1121"/>
      <c r="D3" s="1121"/>
      <c r="E3" s="1121"/>
      <c r="F3" s="1121"/>
      <c r="G3" s="1121"/>
      <c r="H3" s="1121"/>
      <c r="I3" s="1121"/>
      <c r="J3" s="1121"/>
      <c r="K3" s="1121"/>
      <c r="L3" s="1121"/>
      <c r="M3" s="1122"/>
      <c r="N3" s="45"/>
      <c r="O3" s="45"/>
      <c r="P3" s="53"/>
    </row>
    <row r="4" spans="1:33" s="53" customFormat="1" ht="7.5" customHeight="1" thickBot="1" x14ac:dyDescent="0.3">
      <c r="B4" s="54" t="s">
        <v>153</v>
      </c>
      <c r="C4" s="54"/>
      <c r="D4" s="54"/>
      <c r="E4" s="54"/>
      <c r="F4" s="45"/>
      <c r="Q4" s="40"/>
      <c r="R4" s="40"/>
      <c r="S4" s="40"/>
      <c r="T4" s="40"/>
      <c r="U4" s="40"/>
      <c r="V4" s="40"/>
      <c r="W4" s="40"/>
      <c r="X4" s="40"/>
      <c r="Y4" s="40"/>
      <c r="Z4" s="40"/>
      <c r="AA4" s="40"/>
      <c r="AB4" s="40"/>
      <c r="AC4" s="40"/>
      <c r="AD4" s="40"/>
      <c r="AE4" s="40"/>
      <c r="AF4" s="40"/>
      <c r="AG4" s="40"/>
    </row>
    <row r="5" spans="1:33" ht="22.5" customHeight="1" thickBot="1" x14ac:dyDescent="0.4">
      <c r="A5" s="38"/>
      <c r="B5" s="1099">
        <f>'1. FilerInfo'!C17</f>
        <v>0</v>
      </c>
      <c r="C5" s="1193"/>
      <c r="D5" s="1193"/>
      <c r="E5" s="1193"/>
      <c r="F5" s="1193"/>
      <c r="G5" s="1193"/>
      <c r="H5" s="1193"/>
      <c r="I5" s="1193"/>
      <c r="J5" s="1193"/>
      <c r="K5" s="1193"/>
      <c r="L5" s="1193"/>
      <c r="M5" s="1194"/>
      <c r="N5" s="235"/>
      <c r="O5" s="55"/>
      <c r="P5" s="19"/>
    </row>
    <row r="6" spans="1:33" s="5" customFormat="1" ht="7.5" customHeight="1" x14ac:dyDescent="0.35">
      <c r="A6" s="38"/>
      <c r="B6" s="1102"/>
      <c r="C6" s="1102"/>
      <c r="D6" s="1102"/>
      <c r="E6" s="20"/>
      <c r="F6" s="20"/>
      <c r="G6" s="20"/>
      <c r="H6" s="20"/>
      <c r="I6" s="20"/>
      <c r="J6" s="20"/>
      <c r="K6" s="20"/>
      <c r="L6" s="20"/>
      <c r="M6" s="20"/>
      <c r="N6" s="20"/>
      <c r="O6" s="20"/>
      <c r="P6" s="20"/>
    </row>
    <row r="7" spans="1:33" s="5" customFormat="1" ht="15" customHeight="1" x14ac:dyDescent="0.35">
      <c r="A7" s="20"/>
      <c r="B7" s="1205" t="s">
        <v>414</v>
      </c>
      <c r="C7" s="1205"/>
      <c r="D7" s="1205"/>
      <c r="E7" s="1205"/>
      <c r="F7" s="1205"/>
      <c r="G7" s="1205"/>
      <c r="H7" s="1205"/>
      <c r="I7" s="1205"/>
      <c r="J7" s="1205"/>
      <c r="K7" s="1205"/>
      <c r="L7" s="1205"/>
      <c r="M7" s="1205"/>
      <c r="N7" s="775"/>
      <c r="O7" s="775"/>
      <c r="P7" s="775"/>
      <c r="Q7" s="775"/>
    </row>
    <row r="8" spans="1:33" s="5" customFormat="1" ht="6" customHeight="1" thickBot="1" x14ac:dyDescent="0.4">
      <c r="A8" s="20"/>
      <c r="B8" s="275"/>
      <c r="C8" s="275"/>
      <c r="D8" s="275"/>
      <c r="E8" s="275"/>
      <c r="F8" s="56"/>
      <c r="G8" s="20"/>
      <c r="H8" s="20"/>
      <c r="I8" s="20"/>
      <c r="J8" s="20"/>
      <c r="K8" s="20"/>
      <c r="L8" s="20"/>
      <c r="M8" s="20"/>
      <c r="N8" s="20"/>
      <c r="O8" s="20"/>
      <c r="P8" s="20"/>
    </row>
    <row r="9" spans="1:33" s="1" customFormat="1" ht="24" customHeight="1" thickBot="1" x14ac:dyDescent="0.4">
      <c r="A9" s="81"/>
      <c r="B9" s="1202" t="s">
        <v>588</v>
      </c>
      <c r="C9" s="1203"/>
      <c r="D9" s="1203"/>
      <c r="E9" s="1203"/>
      <c r="F9" s="1203"/>
      <c r="G9" s="1203"/>
      <c r="H9" s="1203"/>
      <c r="I9" s="1203"/>
      <c r="J9" s="1203"/>
      <c r="K9" s="1203"/>
      <c r="L9" s="1203"/>
      <c r="M9" s="1204"/>
      <c r="O9" s="81"/>
      <c r="P9" s="81"/>
    </row>
    <row r="10" spans="1:33" ht="4.5" customHeight="1" thickBot="1" x14ac:dyDescent="0.35">
      <c r="A10" s="19"/>
      <c r="B10" s="19"/>
      <c r="C10" s="19"/>
      <c r="D10" s="19"/>
      <c r="E10" s="19"/>
      <c r="F10" s="19"/>
      <c r="G10" s="19"/>
      <c r="H10" s="246"/>
      <c r="I10" s="19"/>
      <c r="J10" s="19"/>
      <c r="K10" s="19"/>
      <c r="L10" s="19"/>
      <c r="M10" s="19"/>
      <c r="N10" s="19"/>
      <c r="O10" s="19"/>
      <c r="P10" s="19"/>
    </row>
    <row r="11" spans="1:33" s="2" customFormat="1" ht="13" thickBot="1" x14ac:dyDescent="0.3">
      <c r="A11" s="545" t="s">
        <v>139</v>
      </c>
      <c r="B11" s="313" t="s">
        <v>140</v>
      </c>
      <c r="C11" s="544" t="s">
        <v>141</v>
      </c>
      <c r="D11" s="313" t="s">
        <v>142</v>
      </c>
      <c r="E11" s="314" t="s">
        <v>143</v>
      </c>
      <c r="F11" s="314" t="s">
        <v>157</v>
      </c>
      <c r="G11" s="544" t="s">
        <v>144</v>
      </c>
      <c r="H11" s="314" t="s">
        <v>145</v>
      </c>
      <c r="I11" s="314" t="s">
        <v>146</v>
      </c>
      <c r="J11" s="250" t="s">
        <v>147</v>
      </c>
      <c r="K11" s="248" t="s">
        <v>148</v>
      </c>
      <c r="L11" s="314" t="s">
        <v>149</v>
      </c>
      <c r="M11" s="315" t="s">
        <v>158</v>
      </c>
      <c r="N11" s="316"/>
      <c r="O11" s="316"/>
      <c r="P11" s="316"/>
    </row>
    <row r="12" spans="1:33" s="2" customFormat="1" ht="15" thickBot="1" x14ac:dyDescent="0.3">
      <c r="A12" s="511"/>
      <c r="B12" s="513"/>
      <c r="C12" s="513"/>
      <c r="D12" s="513"/>
      <c r="E12" s="513"/>
      <c r="F12" s="513"/>
      <c r="G12" s="513"/>
      <c r="H12" s="1208" t="s">
        <v>240</v>
      </c>
      <c r="I12" s="1209"/>
      <c r="J12" s="538">
        <v>3.2056000000000001E-2</v>
      </c>
      <c r="K12" s="548" t="s">
        <v>244</v>
      </c>
      <c r="L12" s="537">
        <v>0.3</v>
      </c>
      <c r="M12" s="513"/>
      <c r="N12"/>
      <c r="O12" s="19"/>
      <c r="P12" s="316"/>
    </row>
    <row r="13" spans="1:33" ht="95" thickBot="1" x14ac:dyDescent="0.3">
      <c r="A13" s="546"/>
      <c r="B13" s="557" t="s">
        <v>160</v>
      </c>
      <c r="C13" s="254" t="s">
        <v>553</v>
      </c>
      <c r="D13" s="558" t="s">
        <v>548</v>
      </c>
      <c r="E13" s="559" t="s">
        <v>549</v>
      </c>
      <c r="F13" s="256" t="s">
        <v>546</v>
      </c>
      <c r="G13" s="563" t="s">
        <v>547</v>
      </c>
      <c r="H13" s="257" t="s">
        <v>550</v>
      </c>
      <c r="I13" s="527" t="s">
        <v>551</v>
      </c>
      <c r="J13" s="254" t="s">
        <v>552</v>
      </c>
      <c r="K13" s="255" t="s">
        <v>554</v>
      </c>
      <c r="L13" s="257" t="s">
        <v>4</v>
      </c>
      <c r="M13" s="258" t="s">
        <v>555</v>
      </c>
      <c r="N13" s="19"/>
      <c r="O13" s="19"/>
      <c r="P13" s="19"/>
    </row>
    <row r="14" spans="1:33" s="6" customFormat="1" ht="13.5" customHeight="1" thickBot="1" x14ac:dyDescent="0.3">
      <c r="A14" s="547"/>
      <c r="B14" s="562"/>
      <c r="C14" s="626" t="s">
        <v>151</v>
      </c>
      <c r="D14" s="620" t="s">
        <v>151</v>
      </c>
      <c r="E14" s="627" t="s">
        <v>151</v>
      </c>
      <c r="F14" s="625" t="s">
        <v>151</v>
      </c>
      <c r="G14" s="619" t="s">
        <v>151</v>
      </c>
      <c r="H14" s="628" t="s">
        <v>151</v>
      </c>
      <c r="I14" s="629" t="s">
        <v>151</v>
      </c>
      <c r="J14" s="626" t="s">
        <v>151</v>
      </c>
      <c r="K14" s="620" t="s">
        <v>151</v>
      </c>
      <c r="L14" s="630" t="s">
        <v>151</v>
      </c>
      <c r="M14" s="627" t="s">
        <v>151</v>
      </c>
      <c r="N14" s="83"/>
      <c r="O14" s="83"/>
      <c r="P14" s="83"/>
    </row>
    <row r="15" spans="1:33" ht="15.75" customHeight="1" x14ac:dyDescent="0.25">
      <c r="A15" s="7">
        <v>1</v>
      </c>
      <c r="B15" s="124">
        <f>'2. Prelim'!B24</f>
        <v>0</v>
      </c>
      <c r="C15" s="129">
        <f>'2. Prelim'!C24</f>
        <v>0</v>
      </c>
      <c r="D15" s="33"/>
      <c r="E15" s="108"/>
      <c r="F15" s="33"/>
      <c r="G15" s="64"/>
      <c r="H15" s="541">
        <f>MAX(J15-SUM(D15:G15),0)</f>
        <v>0</v>
      </c>
      <c r="I15" s="539">
        <f>SUM(D15:H15)</f>
        <v>0</v>
      </c>
      <c r="J15" s="306">
        <f t="shared" ref="J15:J22" si="0">ROUNDUP((J$12*C15),0)</f>
        <v>0</v>
      </c>
      <c r="K15" s="1222"/>
      <c r="L15" s="1226"/>
      <c r="M15" s="1223"/>
      <c r="N15" s="19"/>
      <c r="O15" s="19"/>
      <c r="P15" s="19"/>
    </row>
    <row r="16" spans="1:33" ht="15.75" customHeight="1" x14ac:dyDescent="0.25">
      <c r="A16" s="8">
        <v>2</v>
      </c>
      <c r="B16" s="125">
        <f>'2. Prelim'!B25</f>
        <v>0</v>
      </c>
      <c r="C16" s="130">
        <f>'2. Prelim'!C25</f>
        <v>0</v>
      </c>
      <c r="D16" s="24"/>
      <c r="E16" s="109"/>
      <c r="F16" s="24"/>
      <c r="G16" s="25"/>
      <c r="H16" s="542">
        <f t="shared" ref="H16:H22" si="1">MAX(J16-SUM(D16:G16),0)</f>
        <v>0</v>
      </c>
      <c r="I16" s="420">
        <f t="shared" ref="I16:I22" si="2">SUM(D16:H16)</f>
        <v>0</v>
      </c>
      <c r="J16" s="307">
        <f t="shared" si="0"/>
        <v>0</v>
      </c>
      <c r="K16" s="1222"/>
      <c r="L16" s="1226"/>
      <c r="M16" s="1224"/>
      <c r="N16" s="19"/>
      <c r="O16" s="19"/>
      <c r="P16" s="19"/>
    </row>
    <row r="17" spans="1:16" ht="15.75" customHeight="1" x14ac:dyDescent="0.25">
      <c r="A17" s="8">
        <v>3</v>
      </c>
      <c r="B17" s="125">
        <f>'2. Prelim'!B26</f>
        <v>0</v>
      </c>
      <c r="C17" s="130">
        <f>'2. Prelim'!C26</f>
        <v>0</v>
      </c>
      <c r="D17" s="24"/>
      <c r="E17" s="109"/>
      <c r="F17" s="24"/>
      <c r="G17" s="25"/>
      <c r="H17" s="542">
        <f t="shared" si="1"/>
        <v>0</v>
      </c>
      <c r="I17" s="420">
        <f t="shared" si="2"/>
        <v>0</v>
      </c>
      <c r="J17" s="307">
        <f t="shared" si="0"/>
        <v>0</v>
      </c>
      <c r="K17" s="1222"/>
      <c r="L17" s="1226"/>
      <c r="M17" s="1224"/>
      <c r="N17" s="19"/>
      <c r="O17" s="19"/>
      <c r="P17" s="19"/>
    </row>
    <row r="18" spans="1:16" ht="15.75" customHeight="1" x14ac:dyDescent="0.25">
      <c r="A18" s="8">
        <v>4</v>
      </c>
      <c r="B18" s="125">
        <f>'2. Prelim'!B27</f>
        <v>0</v>
      </c>
      <c r="C18" s="130">
        <f>'2. Prelim'!C27</f>
        <v>0</v>
      </c>
      <c r="D18" s="24"/>
      <c r="E18" s="109"/>
      <c r="F18" s="24"/>
      <c r="G18" s="25"/>
      <c r="H18" s="542">
        <f t="shared" si="1"/>
        <v>0</v>
      </c>
      <c r="I18" s="420">
        <f t="shared" si="2"/>
        <v>0</v>
      </c>
      <c r="J18" s="307">
        <f t="shared" si="0"/>
        <v>0</v>
      </c>
      <c r="K18" s="1222"/>
      <c r="L18" s="1226"/>
      <c r="M18" s="1224"/>
      <c r="N18" s="19"/>
      <c r="O18" s="19"/>
      <c r="P18" s="19"/>
    </row>
    <row r="19" spans="1:16" ht="15.75" customHeight="1" x14ac:dyDescent="0.25">
      <c r="A19" s="8">
        <v>5</v>
      </c>
      <c r="B19" s="125">
        <f>'2. Prelim'!B28</f>
        <v>0</v>
      </c>
      <c r="C19" s="130">
        <f>'2. Prelim'!C28</f>
        <v>0</v>
      </c>
      <c r="D19" s="24"/>
      <c r="E19" s="109"/>
      <c r="F19" s="24"/>
      <c r="G19" s="25"/>
      <c r="H19" s="542">
        <f t="shared" si="1"/>
        <v>0</v>
      </c>
      <c r="I19" s="420">
        <f t="shared" si="2"/>
        <v>0</v>
      </c>
      <c r="J19" s="307">
        <f t="shared" si="0"/>
        <v>0</v>
      </c>
      <c r="K19" s="1222"/>
      <c r="L19" s="1226"/>
      <c r="M19" s="1224"/>
      <c r="N19" s="19"/>
      <c r="O19" s="19"/>
      <c r="P19" s="19"/>
    </row>
    <row r="20" spans="1:16" ht="15.75" customHeight="1" x14ac:dyDescent="0.25">
      <c r="A20" s="8">
        <v>6</v>
      </c>
      <c r="B20" s="125">
        <f>'2. Prelim'!B29</f>
        <v>0</v>
      </c>
      <c r="C20" s="130">
        <f>'2. Prelim'!C29</f>
        <v>0</v>
      </c>
      <c r="D20" s="24"/>
      <c r="E20" s="109"/>
      <c r="F20" s="24"/>
      <c r="G20" s="25"/>
      <c r="H20" s="542">
        <f t="shared" si="1"/>
        <v>0</v>
      </c>
      <c r="I20" s="420">
        <f t="shared" si="2"/>
        <v>0</v>
      </c>
      <c r="J20" s="307">
        <f t="shared" si="0"/>
        <v>0</v>
      </c>
      <c r="K20" s="1222"/>
      <c r="L20" s="1226"/>
      <c r="M20" s="1224"/>
      <c r="N20" s="19"/>
      <c r="O20" s="19"/>
      <c r="P20" s="19"/>
    </row>
    <row r="21" spans="1:16" ht="15.75" customHeight="1" x14ac:dyDescent="0.25">
      <c r="A21" s="8">
        <v>7</v>
      </c>
      <c r="B21" s="125">
        <f>'2. Prelim'!B30</f>
        <v>0</v>
      </c>
      <c r="C21" s="130">
        <f>'2. Prelim'!C30</f>
        <v>0</v>
      </c>
      <c r="D21" s="24"/>
      <c r="E21" s="109"/>
      <c r="F21" s="24"/>
      <c r="G21" s="25"/>
      <c r="H21" s="542">
        <f t="shared" si="1"/>
        <v>0</v>
      </c>
      <c r="I21" s="420">
        <f t="shared" si="2"/>
        <v>0</v>
      </c>
      <c r="J21" s="307">
        <f t="shared" si="0"/>
        <v>0</v>
      </c>
      <c r="K21" s="1222"/>
      <c r="L21" s="1226"/>
      <c r="M21" s="1224"/>
      <c r="N21" s="19"/>
      <c r="O21" s="19"/>
      <c r="P21" s="19"/>
    </row>
    <row r="22" spans="1:16" ht="15.75" customHeight="1" thickBot="1" x14ac:dyDescent="0.3">
      <c r="A22" s="8">
        <v>8</v>
      </c>
      <c r="B22" s="126">
        <f>'2. Prelim'!B31</f>
        <v>0</v>
      </c>
      <c r="C22" s="131">
        <f>'2. Prelim'!C31</f>
        <v>0</v>
      </c>
      <c r="D22" s="67"/>
      <c r="E22" s="110"/>
      <c r="F22" s="67"/>
      <c r="G22" s="68"/>
      <c r="H22" s="543">
        <f t="shared" si="1"/>
        <v>0</v>
      </c>
      <c r="I22" s="422">
        <f t="shared" si="2"/>
        <v>0</v>
      </c>
      <c r="J22" s="309">
        <f t="shared" si="0"/>
        <v>0</v>
      </c>
      <c r="K22" s="1222"/>
      <c r="L22" s="1226"/>
      <c r="M22" s="1225"/>
      <c r="N22" s="19"/>
      <c r="O22" s="19"/>
      <c r="P22" s="19"/>
    </row>
    <row r="23" spans="1:16" s="14" customFormat="1" ht="13.5" thickBot="1" x14ac:dyDescent="0.3">
      <c r="A23" s="58"/>
      <c r="B23" s="269" t="s">
        <v>152</v>
      </c>
      <c r="C23" s="540">
        <f>'2. Prelim'!C32</f>
        <v>0</v>
      </c>
      <c r="D23" s="319">
        <f t="shared" ref="D23:J23" si="3">SUM(D15:D22)</f>
        <v>0</v>
      </c>
      <c r="E23" s="320">
        <f t="shared" si="3"/>
        <v>0</v>
      </c>
      <c r="F23" s="320">
        <f t="shared" si="3"/>
        <v>0</v>
      </c>
      <c r="G23" s="268">
        <f t="shared" si="3"/>
        <v>0</v>
      </c>
      <c r="H23" s="22">
        <f t="shared" si="3"/>
        <v>0</v>
      </c>
      <c r="I23" s="310">
        <f t="shared" si="3"/>
        <v>0</v>
      </c>
      <c r="J23" s="265">
        <f t="shared" si="3"/>
        <v>0</v>
      </c>
      <c r="K23" s="321">
        <f>IF(I23&gt;J23,I23-J23,0)</f>
        <v>0</v>
      </c>
      <c r="L23" s="322">
        <f>(ROUNDDOWN($L$12*J23,0))</f>
        <v>0</v>
      </c>
      <c r="M23" s="323">
        <f>MIN(K23,L23)</f>
        <v>0</v>
      </c>
      <c r="N23" s="312"/>
      <c r="O23" s="28"/>
      <c r="P23" s="28"/>
    </row>
    <row r="24" spans="1:16" ht="13" x14ac:dyDescent="0.25">
      <c r="A24" s="324"/>
      <c r="B24" s="325"/>
      <c r="C24" s="86"/>
      <c r="D24" s="86"/>
      <c r="E24" s="326">
        <f>'4. Errant'!J14</f>
        <v>0</v>
      </c>
      <c r="F24" s="86"/>
      <c r="G24" s="86"/>
      <c r="H24" s="86"/>
      <c r="I24" s="86"/>
      <c r="J24" s="86"/>
      <c r="K24" s="86"/>
      <c r="L24" s="86"/>
      <c r="M24" s="86"/>
      <c r="N24" s="19"/>
      <c r="O24" s="19"/>
      <c r="P24" s="19"/>
    </row>
    <row r="25" spans="1:16" ht="13" x14ac:dyDescent="0.25">
      <c r="A25" s="324"/>
      <c r="B25" s="325"/>
      <c r="C25" s="86"/>
      <c r="D25" s="86"/>
      <c r="E25" s="86"/>
      <c r="F25" s="86"/>
      <c r="G25" s="86"/>
      <c r="H25" s="86"/>
      <c r="I25" s="86"/>
      <c r="J25" s="86"/>
      <c r="K25" s="86"/>
      <c r="L25" s="86"/>
      <c r="M25" s="86"/>
      <c r="N25" s="19"/>
      <c r="O25" s="19"/>
      <c r="P25" s="19"/>
    </row>
    <row r="26" spans="1:16" ht="7.5" customHeight="1" thickBot="1" x14ac:dyDescent="0.3">
      <c r="A26" s="74" t="s">
        <v>153</v>
      </c>
      <c r="B26" s="19"/>
      <c r="C26" s="19"/>
      <c r="D26" s="19"/>
      <c r="E26" s="19"/>
      <c r="F26" s="19"/>
      <c r="G26" s="19"/>
      <c r="H26" s="19"/>
      <c r="I26" s="19"/>
      <c r="J26" s="86"/>
      <c r="K26" s="19"/>
      <c r="L26" s="86"/>
      <c r="M26" s="19"/>
      <c r="N26" s="19"/>
      <c r="O26" s="19"/>
      <c r="P26" s="19"/>
    </row>
    <row r="27" spans="1:16" ht="13" thickBot="1" x14ac:dyDescent="0.3">
      <c r="A27" s="298"/>
      <c r="B27" s="10"/>
      <c r="C27" t="s">
        <v>174</v>
      </c>
      <c r="G27" s="19"/>
      <c r="H27" s="19"/>
      <c r="I27" s="19"/>
      <c r="J27" s="19"/>
      <c r="K27" s="19"/>
      <c r="L27" s="19"/>
      <c r="M27" s="19"/>
      <c r="N27" s="19"/>
      <c r="O27" s="19"/>
      <c r="P27" s="19"/>
    </row>
    <row r="28" spans="1:16" s="3" customFormat="1" ht="7.5" customHeight="1" thickBot="1" x14ac:dyDescent="0.3">
      <c r="A28" s="73"/>
      <c r="B28" s="1206"/>
      <c r="C28" s="1207"/>
      <c r="D28" s="1207"/>
      <c r="E28" s="73"/>
      <c r="F28" s="73"/>
      <c r="G28" s="73"/>
      <c r="H28" s="73"/>
      <c r="I28" s="73"/>
      <c r="J28" s="73"/>
      <c r="K28" s="73"/>
      <c r="L28" s="73"/>
      <c r="M28" s="73"/>
      <c r="N28" s="73"/>
      <c r="O28" s="73"/>
      <c r="P28" s="73"/>
    </row>
    <row r="29" spans="1:16" s="3" customFormat="1" ht="13.4" customHeight="1" thickBot="1" x14ac:dyDescent="0.3">
      <c r="B29" s="327"/>
      <c r="C29" s="18" t="s">
        <v>7</v>
      </c>
      <c r="G29" s="73"/>
      <c r="H29" s="73"/>
      <c r="I29" s="73"/>
      <c r="J29" s="73"/>
      <c r="K29" s="73"/>
      <c r="L29" s="73"/>
      <c r="M29" s="73"/>
      <c r="N29" s="73"/>
      <c r="O29" s="73"/>
      <c r="P29" s="73"/>
    </row>
    <row r="30" spans="1:16" ht="7.5" customHeight="1" thickBot="1" x14ac:dyDescent="0.3">
      <c r="A30" s="19"/>
      <c r="B30" s="19"/>
      <c r="C30" s="19"/>
      <c r="D30" s="19"/>
      <c r="E30" s="19"/>
      <c r="F30" s="19"/>
      <c r="G30" s="19"/>
      <c r="H30" s="19"/>
      <c r="I30" s="19"/>
      <c r="J30" s="19"/>
      <c r="K30" s="19"/>
      <c r="L30" s="19"/>
      <c r="M30" s="19"/>
      <c r="N30" s="19"/>
      <c r="O30" s="19"/>
      <c r="P30" s="19"/>
    </row>
    <row r="31" spans="1:16" ht="13.5" customHeight="1" thickBot="1" x14ac:dyDescent="0.3">
      <c r="B31" s="11"/>
      <c r="C31" s="1221" t="s">
        <v>126</v>
      </c>
      <c r="D31" s="1221"/>
      <c r="E31" s="1221"/>
      <c r="F31" s="1221"/>
      <c r="G31" s="1221"/>
      <c r="H31" s="1221"/>
      <c r="I31" s="1221"/>
      <c r="J31" s="1221"/>
      <c r="K31" s="1221"/>
      <c r="L31" s="1221"/>
      <c r="M31" s="1221"/>
      <c r="N31" s="19"/>
      <c r="O31" s="19"/>
      <c r="P31" s="19"/>
    </row>
    <row r="32" spans="1:16" x14ac:dyDescent="0.25">
      <c r="A32" s="19"/>
      <c r="B32" s="19"/>
      <c r="C32" s="1221"/>
      <c r="D32" s="1221"/>
      <c r="E32" s="1221"/>
      <c r="F32" s="1221"/>
      <c r="G32" s="1221"/>
      <c r="H32" s="1221"/>
      <c r="I32" s="1221"/>
      <c r="J32" s="1221"/>
      <c r="K32" s="1221"/>
      <c r="L32" s="1221"/>
      <c r="M32" s="1221"/>
      <c r="N32" s="19"/>
      <c r="O32" s="19"/>
      <c r="P32" s="19"/>
    </row>
    <row r="33" spans="1:16" x14ac:dyDescent="0.25">
      <c r="A33" s="274"/>
      <c r="B33" s="274"/>
      <c r="C33" s="274"/>
      <c r="D33" s="274"/>
      <c r="E33" s="274"/>
      <c r="F33" s="274"/>
      <c r="G33" s="274"/>
      <c r="H33" s="274"/>
      <c r="I33" s="274"/>
      <c r="J33" s="274"/>
      <c r="K33" s="274"/>
      <c r="L33" s="274"/>
      <c r="M33" s="274"/>
      <c r="N33" s="274"/>
      <c r="O33" s="19"/>
      <c r="P33" s="19"/>
    </row>
    <row r="34" spans="1:16" x14ac:dyDescent="0.25">
      <c r="A34" s="274"/>
      <c r="B34" s="274"/>
      <c r="C34" s="274"/>
      <c r="D34" s="274"/>
      <c r="E34" s="274"/>
      <c r="F34" s="274"/>
      <c r="G34" s="274"/>
      <c r="H34" s="274"/>
      <c r="I34" s="274"/>
      <c r="J34" s="274"/>
      <c r="K34" s="274"/>
      <c r="L34" s="274"/>
      <c r="M34" s="274"/>
      <c r="N34" s="274"/>
      <c r="O34" s="19"/>
      <c r="P34" s="19"/>
    </row>
    <row r="35" spans="1:16" x14ac:dyDescent="0.25">
      <c r="A35" s="274"/>
      <c r="B35" s="274"/>
      <c r="C35" s="274"/>
      <c r="D35" s="274"/>
      <c r="E35" s="274"/>
      <c r="F35" s="274"/>
      <c r="G35" s="274"/>
      <c r="H35" s="274"/>
      <c r="I35" s="274"/>
      <c r="J35" s="274"/>
      <c r="K35" s="274"/>
      <c r="L35" s="274"/>
      <c r="M35" s="274"/>
      <c r="N35" s="274"/>
      <c r="O35" s="19"/>
      <c r="P35" s="19"/>
    </row>
  </sheetData>
  <sheetProtection algorithmName="SHA-512" hashValue="eOEFfPrMUq31gU2WH0V0S+su8m6s8b7529Xr558hLYsbSidFgrbpB3aLmPf9FaUeYHed7tvpVorZeQyQ9yl37A==" saltValue="1ZYnAgsIEqo1+Mj8gGknBA==" spinCount="100000" sheet="1" objects="1" scenarios="1"/>
  <protectedRanges>
    <protectedRange sqref="D15:G22" name="Range1"/>
  </protectedRanges>
  <mergeCells count="12">
    <mergeCell ref="C31:M32"/>
    <mergeCell ref="B28:D28"/>
    <mergeCell ref="K15:K22"/>
    <mergeCell ref="B1:M1"/>
    <mergeCell ref="B5:M5"/>
    <mergeCell ref="B9:M9"/>
    <mergeCell ref="M15:M22"/>
    <mergeCell ref="L15:L22"/>
    <mergeCell ref="B6:D6"/>
    <mergeCell ref="B3:M3"/>
    <mergeCell ref="H12:I12"/>
    <mergeCell ref="B7:M7"/>
  </mergeCells>
  <phoneticPr fontId="21" type="noConversion"/>
  <printOptions horizontalCentered="1" verticalCentered="1"/>
  <pageMargins left="0.25" right="0.25" top="0.75" bottom="0.75" header="0.3" footer="0.3"/>
  <pageSetup scale="9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CH34"/>
  <sheetViews>
    <sheetView topLeftCell="B1" workbookViewId="0">
      <selection activeCell="K23" sqref="K23"/>
    </sheetView>
  </sheetViews>
  <sheetFormatPr defaultColWidth="8.90625" defaultRowHeight="12.5" x14ac:dyDescent="0.25"/>
  <cols>
    <col min="1" max="1" width="2.08984375" customWidth="1"/>
    <col min="2" max="2" width="19.453125" customWidth="1"/>
    <col min="3" max="3" width="10.6328125" customWidth="1"/>
    <col min="4" max="4" width="12.90625" customWidth="1"/>
    <col min="5" max="5" width="11" customWidth="1"/>
    <col min="6" max="6" width="10.36328125" customWidth="1"/>
    <col min="7" max="7" width="10.453125" customWidth="1"/>
    <col min="8" max="9" width="11.36328125" customWidth="1"/>
    <col min="10" max="10" width="10.453125" customWidth="1"/>
    <col min="11" max="11" width="11.36328125" bestFit="1" customWidth="1"/>
    <col min="12" max="12" width="9" customWidth="1"/>
    <col min="13" max="13" width="9.36328125" customWidth="1"/>
    <col min="14" max="14" width="2.90625" customWidth="1"/>
  </cols>
  <sheetData>
    <row r="1" spans="1:86" ht="18.75" customHeight="1" x14ac:dyDescent="0.25">
      <c r="A1" s="19"/>
      <c r="B1" s="1192" t="str">
        <f>'2. Prelim'!B1:E1</f>
        <v>RPS/APS/CES/CPS 2020 Annual Compliance Workbook</v>
      </c>
      <c r="C1" s="1192"/>
      <c r="D1" s="1192"/>
      <c r="E1" s="1192"/>
      <c r="F1" s="1192"/>
      <c r="G1" s="1192"/>
      <c r="H1" s="1192"/>
      <c r="I1" s="1192"/>
      <c r="J1" s="1192"/>
      <c r="K1" s="1192"/>
      <c r="L1" s="1192"/>
      <c r="M1" s="1192"/>
      <c r="N1" s="234"/>
      <c r="O1" s="85"/>
    </row>
    <row r="2" spans="1:86" ht="11.25" customHeight="1" thickBot="1" x14ac:dyDescent="0.4">
      <c r="A2" s="71"/>
      <c r="B2" s="20"/>
      <c r="C2" s="20"/>
      <c r="D2" s="20"/>
      <c r="E2" s="20"/>
      <c r="F2" s="20"/>
      <c r="G2" s="19"/>
      <c r="H2" s="19"/>
      <c r="I2" s="19"/>
      <c r="J2" s="19"/>
      <c r="K2" s="19"/>
      <c r="L2" s="19"/>
      <c r="M2" s="19"/>
      <c r="N2" s="19"/>
      <c r="O2" s="19"/>
    </row>
    <row r="3" spans="1:86" s="40" customFormat="1" ht="15" customHeight="1" thickBot="1" x14ac:dyDescent="0.3">
      <c r="A3" s="53"/>
      <c r="B3" s="1120" t="s">
        <v>428</v>
      </c>
      <c r="C3" s="1121"/>
      <c r="D3" s="1121"/>
      <c r="E3" s="1121"/>
      <c r="F3" s="1121"/>
      <c r="G3" s="1121"/>
      <c r="H3" s="1121"/>
      <c r="I3" s="1121"/>
      <c r="J3" s="1121"/>
      <c r="K3" s="1121"/>
      <c r="L3" s="1121"/>
      <c r="M3" s="1122"/>
      <c r="N3" s="45"/>
      <c r="O3" s="45"/>
    </row>
    <row r="4" spans="1:86" s="53" customFormat="1" ht="7.5" customHeight="1" thickBot="1" x14ac:dyDescent="0.3">
      <c r="B4" s="54" t="s">
        <v>153</v>
      </c>
      <c r="C4" s="54"/>
      <c r="D4" s="54"/>
      <c r="E4" s="54"/>
      <c r="F4" s="45"/>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row>
    <row r="5" spans="1:86" ht="22.5" customHeight="1" thickBot="1" x14ac:dyDescent="0.4">
      <c r="A5" s="38"/>
      <c r="B5" s="1099">
        <f>'1. FilerInfo'!C17</f>
        <v>0</v>
      </c>
      <c r="C5" s="1193"/>
      <c r="D5" s="1193"/>
      <c r="E5" s="1193"/>
      <c r="F5" s="1193"/>
      <c r="G5" s="1193"/>
      <c r="H5" s="1193"/>
      <c r="I5" s="1193"/>
      <c r="J5" s="1193"/>
      <c r="K5" s="1193"/>
      <c r="L5" s="1193"/>
      <c r="M5" s="1194"/>
      <c r="N5" s="235"/>
      <c r="O5" s="55"/>
    </row>
    <row r="6" spans="1:86" s="5" customFormat="1" ht="7.5" customHeight="1" x14ac:dyDescent="0.35">
      <c r="A6" s="38"/>
      <c r="B6" s="1102"/>
      <c r="C6" s="1102"/>
      <c r="D6" s="1102"/>
      <c r="E6" s="20"/>
      <c r="F6" s="20"/>
      <c r="G6" s="20"/>
      <c r="H6" s="20"/>
      <c r="I6" s="20"/>
      <c r="J6" s="20"/>
      <c r="K6" s="20"/>
      <c r="L6" s="20"/>
      <c r="M6" s="20"/>
      <c r="N6" s="20"/>
      <c r="O6" s="20"/>
    </row>
    <row r="7" spans="1:86" s="5" customFormat="1" ht="15" customHeight="1" x14ac:dyDescent="0.35">
      <c r="A7" s="20"/>
      <c r="B7" s="1205" t="s">
        <v>414</v>
      </c>
      <c r="C7" s="1205"/>
      <c r="D7" s="1205"/>
      <c r="E7" s="1205"/>
      <c r="F7" s="1205"/>
      <c r="G7" s="1205"/>
      <c r="H7" s="1205"/>
      <c r="I7" s="1205"/>
      <c r="J7" s="1205"/>
      <c r="K7" s="1205"/>
      <c r="L7" s="1205"/>
      <c r="M7" s="1205"/>
      <c r="N7" s="20"/>
      <c r="O7" s="20"/>
    </row>
    <row r="8" spans="1:86" s="5" customFormat="1" ht="6" customHeight="1" thickBot="1" x14ac:dyDescent="0.4">
      <c r="A8" s="20"/>
      <c r="B8" s="275"/>
      <c r="C8" s="275"/>
      <c r="D8" s="275"/>
      <c r="E8" s="275"/>
      <c r="F8" s="56"/>
      <c r="G8" s="20"/>
      <c r="H8" s="20"/>
      <c r="I8" s="20"/>
      <c r="J8" s="20"/>
      <c r="K8" s="20"/>
      <c r="L8" s="20"/>
      <c r="M8" s="20"/>
      <c r="N8" s="20"/>
      <c r="O8" s="20"/>
    </row>
    <row r="9" spans="1:86" s="1" customFormat="1" ht="21.75" customHeight="1" thickBot="1" x14ac:dyDescent="0.4">
      <c r="A9" s="81"/>
      <c r="B9" s="1228" t="s">
        <v>589</v>
      </c>
      <c r="C9" s="1229"/>
      <c r="D9" s="1229"/>
      <c r="E9" s="1229"/>
      <c r="F9" s="1229"/>
      <c r="G9" s="1229"/>
      <c r="H9" s="1229"/>
      <c r="I9" s="1229"/>
      <c r="J9" s="1229"/>
      <c r="K9" s="1229"/>
      <c r="L9" s="1229"/>
      <c r="M9" s="1230"/>
      <c r="N9" s="81"/>
      <c r="O9" s="81"/>
    </row>
    <row r="10" spans="1:86" ht="4.5" customHeight="1" thickBot="1" x14ac:dyDescent="0.35">
      <c r="A10" s="19"/>
      <c r="B10" s="19"/>
      <c r="C10" s="19"/>
      <c r="D10" s="19"/>
      <c r="E10" s="19"/>
      <c r="F10" s="19"/>
      <c r="G10" s="19"/>
      <c r="H10" s="246"/>
      <c r="I10" s="19"/>
      <c r="J10" s="19"/>
      <c r="K10" s="19"/>
      <c r="L10" s="19"/>
      <c r="M10" s="19"/>
      <c r="N10" s="19"/>
      <c r="O10" s="19"/>
    </row>
    <row r="11" spans="1:86" s="13" customFormat="1" ht="11.25" customHeight="1" thickBot="1" x14ac:dyDescent="0.3">
      <c r="A11" s="552" t="s">
        <v>139</v>
      </c>
      <c r="B11" s="328" t="s">
        <v>140</v>
      </c>
      <c r="C11" s="555" t="s">
        <v>141</v>
      </c>
      <c r="D11" s="328" t="s">
        <v>142</v>
      </c>
      <c r="E11" s="329" t="s">
        <v>143</v>
      </c>
      <c r="F11" s="329" t="s">
        <v>157</v>
      </c>
      <c r="G11" s="551" t="s">
        <v>144</v>
      </c>
      <c r="H11" s="330" t="s">
        <v>145</v>
      </c>
      <c r="I11" s="330" t="s">
        <v>146</v>
      </c>
      <c r="J11" s="549" t="s">
        <v>147</v>
      </c>
      <c r="K11" s="328" t="s">
        <v>148</v>
      </c>
      <c r="L11" s="330" t="s">
        <v>149</v>
      </c>
      <c r="M11" s="331" t="s">
        <v>158</v>
      </c>
      <c r="N11" s="87"/>
      <c r="O11" s="87"/>
    </row>
    <row r="12" spans="1:86" s="2" customFormat="1" ht="15" thickBot="1" x14ac:dyDescent="0.3">
      <c r="A12" s="511"/>
      <c r="B12" s="513"/>
      <c r="C12" s="513"/>
      <c r="D12" s="513"/>
      <c r="E12" s="513"/>
      <c r="F12" s="513"/>
      <c r="G12" s="513"/>
      <c r="H12" s="1208" t="s">
        <v>240</v>
      </c>
      <c r="I12" s="1209"/>
      <c r="J12" s="550">
        <v>3.5000000000000003E-2</v>
      </c>
      <c r="K12" s="548" t="s">
        <v>244</v>
      </c>
      <c r="L12" s="516">
        <v>0.05</v>
      </c>
      <c r="M12" s="513"/>
      <c r="N12"/>
      <c r="O12"/>
    </row>
    <row r="13" spans="1:86" s="12" customFormat="1" ht="90.5" thickBot="1" x14ac:dyDescent="0.3">
      <c r="A13" s="553"/>
      <c r="B13" s="557" t="s">
        <v>160</v>
      </c>
      <c r="C13" s="515" t="s">
        <v>976</v>
      </c>
      <c r="D13" s="558" t="s">
        <v>978</v>
      </c>
      <c r="E13" s="559" t="s">
        <v>977</v>
      </c>
      <c r="F13" s="254" t="s">
        <v>417</v>
      </c>
      <c r="G13" s="254" t="s">
        <v>970</v>
      </c>
      <c r="H13" s="257" t="s">
        <v>975</v>
      </c>
      <c r="I13" s="527" t="s">
        <v>3</v>
      </c>
      <c r="J13" s="560" t="s">
        <v>2</v>
      </c>
      <c r="K13" s="255" t="s">
        <v>609</v>
      </c>
      <c r="L13" s="257" t="s">
        <v>10</v>
      </c>
      <c r="M13" s="561" t="s">
        <v>610</v>
      </c>
      <c r="N13" s="88"/>
      <c r="O13" s="88"/>
    </row>
    <row r="14" spans="1:86" s="6" customFormat="1" ht="8.25" customHeight="1" thickBot="1" x14ac:dyDescent="0.3">
      <c r="A14" s="554"/>
      <c r="B14" s="556"/>
      <c r="C14" s="626" t="s">
        <v>151</v>
      </c>
      <c r="D14" s="620" t="s">
        <v>151</v>
      </c>
      <c r="E14" s="627" t="s">
        <v>151</v>
      </c>
      <c r="F14" s="625" t="s">
        <v>151</v>
      </c>
      <c r="G14" s="625" t="s">
        <v>151</v>
      </c>
      <c r="H14" s="628" t="s">
        <v>151</v>
      </c>
      <c r="I14" s="629" t="s">
        <v>151</v>
      </c>
      <c r="J14" s="631" t="s">
        <v>151</v>
      </c>
      <c r="K14" s="620" t="s">
        <v>151</v>
      </c>
      <c r="L14" s="624" t="s">
        <v>151</v>
      </c>
      <c r="M14" s="619" t="s">
        <v>151</v>
      </c>
      <c r="N14" s="83"/>
      <c r="O14" s="83"/>
    </row>
    <row r="15" spans="1:86" s="14" customFormat="1" ht="15.75" customHeight="1" x14ac:dyDescent="0.25">
      <c r="A15" s="7">
        <v>1</v>
      </c>
      <c r="B15" s="62">
        <f>'2. Prelim'!B24</f>
        <v>0</v>
      </c>
      <c r="C15" s="63">
        <f>'2. Prelim'!C24</f>
        <v>0</v>
      </c>
      <c r="D15" s="33"/>
      <c r="E15" s="108"/>
      <c r="F15" s="33"/>
      <c r="G15" s="64"/>
      <c r="H15" s="541">
        <f t="shared" ref="H15:H22" si="0">MAX(J15-SUM(D15:G15),0)</f>
        <v>0</v>
      </c>
      <c r="I15" s="539">
        <f>SUM(D15:H15)</f>
        <v>0</v>
      </c>
      <c r="J15" s="288">
        <f t="shared" ref="J15:J22" si="1">ROUNDUP((J$12*C15),0)</f>
        <v>0</v>
      </c>
      <c r="K15" s="1231"/>
      <c r="L15" s="1234"/>
      <c r="M15" s="1237"/>
      <c r="N15" s="28"/>
      <c r="O15" s="28"/>
    </row>
    <row r="16" spans="1:86" s="14" customFormat="1" ht="15.75" customHeight="1" x14ac:dyDescent="0.25">
      <c r="A16" s="8">
        <v>2</v>
      </c>
      <c r="B16" s="127">
        <f>'2. Prelim'!B25</f>
        <v>0</v>
      </c>
      <c r="C16" s="119">
        <f>'2. Prelim'!C25</f>
        <v>0</v>
      </c>
      <c r="D16" s="24"/>
      <c r="E16" s="109"/>
      <c r="F16" s="24"/>
      <c r="G16" s="25"/>
      <c r="H16" s="542">
        <f t="shared" si="0"/>
        <v>0</v>
      </c>
      <c r="I16" s="420">
        <f t="shared" ref="I16:I22" si="2">SUM(D16:H16)</f>
        <v>0</v>
      </c>
      <c r="J16" s="289">
        <f t="shared" si="1"/>
        <v>0</v>
      </c>
      <c r="K16" s="1232"/>
      <c r="L16" s="1235"/>
      <c r="M16" s="1238"/>
      <c r="N16" s="28"/>
      <c r="O16" s="28"/>
    </row>
    <row r="17" spans="1:16" s="14" customFormat="1" ht="15.75" customHeight="1" x14ac:dyDescent="0.25">
      <c r="A17" s="8">
        <v>3</v>
      </c>
      <c r="B17" s="127">
        <f>'2. Prelim'!B26</f>
        <v>0</v>
      </c>
      <c r="C17" s="119">
        <f>'2. Prelim'!C26</f>
        <v>0</v>
      </c>
      <c r="D17" s="24"/>
      <c r="E17" s="109"/>
      <c r="F17" s="24"/>
      <c r="G17" s="25"/>
      <c r="H17" s="542">
        <f t="shared" si="0"/>
        <v>0</v>
      </c>
      <c r="I17" s="420">
        <f t="shared" si="2"/>
        <v>0</v>
      </c>
      <c r="J17" s="289">
        <f t="shared" si="1"/>
        <v>0</v>
      </c>
      <c r="K17" s="1232"/>
      <c r="L17" s="1235"/>
      <c r="M17" s="1238"/>
      <c r="N17" s="28"/>
      <c r="O17" s="28"/>
    </row>
    <row r="18" spans="1:16" s="14" customFormat="1" ht="15.75" customHeight="1" x14ac:dyDescent="0.25">
      <c r="A18" s="8">
        <v>4</v>
      </c>
      <c r="B18" s="127">
        <f>'2. Prelim'!B27</f>
        <v>0</v>
      </c>
      <c r="C18" s="119">
        <f>'2. Prelim'!C27</f>
        <v>0</v>
      </c>
      <c r="D18" s="24"/>
      <c r="E18" s="109"/>
      <c r="F18" s="24"/>
      <c r="G18" s="25"/>
      <c r="H18" s="542">
        <f t="shared" si="0"/>
        <v>0</v>
      </c>
      <c r="I18" s="420">
        <f t="shared" si="2"/>
        <v>0</v>
      </c>
      <c r="J18" s="289">
        <f t="shared" si="1"/>
        <v>0</v>
      </c>
      <c r="K18" s="1232"/>
      <c r="L18" s="1235"/>
      <c r="M18" s="1238"/>
      <c r="N18" s="28"/>
      <c r="O18" s="28"/>
    </row>
    <row r="19" spans="1:16" s="14" customFormat="1" ht="15.75" customHeight="1" x14ac:dyDescent="0.25">
      <c r="A19" s="8">
        <v>5</v>
      </c>
      <c r="B19" s="127">
        <f>'2. Prelim'!B28</f>
        <v>0</v>
      </c>
      <c r="C19" s="119">
        <f>'2. Prelim'!C28</f>
        <v>0</v>
      </c>
      <c r="D19" s="24"/>
      <c r="E19" s="109"/>
      <c r="F19" s="24"/>
      <c r="G19" s="25"/>
      <c r="H19" s="542">
        <f t="shared" si="0"/>
        <v>0</v>
      </c>
      <c r="I19" s="420">
        <f t="shared" si="2"/>
        <v>0</v>
      </c>
      <c r="J19" s="289">
        <f t="shared" si="1"/>
        <v>0</v>
      </c>
      <c r="K19" s="1232"/>
      <c r="L19" s="1235"/>
      <c r="M19" s="1238"/>
      <c r="N19" s="28"/>
      <c r="O19" s="28"/>
    </row>
    <row r="20" spans="1:16" s="14" customFormat="1" ht="15.75" customHeight="1" x14ac:dyDescent="0.25">
      <c r="A20" s="8">
        <v>6</v>
      </c>
      <c r="B20" s="127">
        <f>'2. Prelim'!B29</f>
        <v>0</v>
      </c>
      <c r="C20" s="119">
        <f>'2. Prelim'!C29</f>
        <v>0</v>
      </c>
      <c r="D20" s="24"/>
      <c r="E20" s="109"/>
      <c r="F20" s="24"/>
      <c r="G20" s="25"/>
      <c r="H20" s="542">
        <f t="shared" si="0"/>
        <v>0</v>
      </c>
      <c r="I20" s="420">
        <f t="shared" si="2"/>
        <v>0</v>
      </c>
      <c r="J20" s="289">
        <f t="shared" si="1"/>
        <v>0</v>
      </c>
      <c r="K20" s="1232"/>
      <c r="L20" s="1235"/>
      <c r="M20" s="1238"/>
      <c r="N20" s="28"/>
      <c r="O20" s="28"/>
    </row>
    <row r="21" spans="1:16" s="14" customFormat="1" ht="15.75" customHeight="1" x14ac:dyDescent="0.25">
      <c r="A21" s="8">
        <v>7</v>
      </c>
      <c r="B21" s="127">
        <f>'2. Prelim'!B30</f>
        <v>0</v>
      </c>
      <c r="C21" s="119">
        <f>'2. Prelim'!C30</f>
        <v>0</v>
      </c>
      <c r="D21" s="24"/>
      <c r="E21" s="109"/>
      <c r="F21" s="24"/>
      <c r="G21" s="25"/>
      <c r="H21" s="542">
        <f t="shared" si="0"/>
        <v>0</v>
      </c>
      <c r="I21" s="420">
        <f t="shared" si="2"/>
        <v>0</v>
      </c>
      <c r="J21" s="289">
        <f t="shared" si="1"/>
        <v>0</v>
      </c>
      <c r="K21" s="1232"/>
      <c r="L21" s="1235"/>
      <c r="M21" s="1238"/>
      <c r="N21" s="28"/>
      <c r="O21" s="28"/>
    </row>
    <row r="22" spans="1:16" s="14" customFormat="1" ht="15.75" customHeight="1" thickBot="1" x14ac:dyDescent="0.3">
      <c r="A22" s="8">
        <v>8</v>
      </c>
      <c r="B22" s="128">
        <f>'2. Prelim'!B31</f>
        <v>0</v>
      </c>
      <c r="C22" s="120">
        <f>'2. Prelim'!C31</f>
        <v>0</v>
      </c>
      <c r="D22" s="67"/>
      <c r="E22" s="110"/>
      <c r="F22" s="67"/>
      <c r="G22" s="68"/>
      <c r="H22" s="543">
        <f t="shared" si="0"/>
        <v>0</v>
      </c>
      <c r="I22" s="422">
        <f t="shared" si="2"/>
        <v>0</v>
      </c>
      <c r="J22" s="290">
        <f t="shared" si="1"/>
        <v>0</v>
      </c>
      <c r="K22" s="1233"/>
      <c r="L22" s="1236"/>
      <c r="M22" s="1239"/>
      <c r="N22" s="28"/>
      <c r="O22" s="28"/>
    </row>
    <row r="23" spans="1:16" s="14" customFormat="1" ht="13.5" thickBot="1" x14ac:dyDescent="0.3">
      <c r="A23" s="58"/>
      <c r="B23" s="269" t="s">
        <v>152</v>
      </c>
      <c r="C23" s="540">
        <f>'2. Prelim'!C32</f>
        <v>0</v>
      </c>
      <c r="D23" s="608">
        <f t="shared" ref="D23:J23" si="3">SUM(D15:D22)</f>
        <v>0</v>
      </c>
      <c r="E23" s="609">
        <f t="shared" si="3"/>
        <v>0</v>
      </c>
      <c r="F23" s="292">
        <f t="shared" si="3"/>
        <v>0</v>
      </c>
      <c r="G23" s="292">
        <f t="shared" si="3"/>
        <v>0</v>
      </c>
      <c r="H23" s="610">
        <f t="shared" si="3"/>
        <v>0</v>
      </c>
      <c r="I23" s="609">
        <f t="shared" si="3"/>
        <v>0</v>
      </c>
      <c r="J23" s="608">
        <f t="shared" si="3"/>
        <v>0</v>
      </c>
      <c r="K23" s="611">
        <f>IF(I23&gt;J23,I23-J23,0)</f>
        <v>0</v>
      </c>
      <c r="L23" s="612">
        <f>ROUNDDOWN($L$12*J23,0)</f>
        <v>0</v>
      </c>
      <c r="M23" s="322">
        <f>MIN(K23,L23)</f>
        <v>0</v>
      </c>
      <c r="N23" s="28"/>
      <c r="O23" s="28"/>
    </row>
    <row r="24" spans="1:16" s="14" customFormat="1" ht="13" x14ac:dyDescent="0.25">
      <c r="A24" s="58"/>
      <c r="B24" s="269"/>
      <c r="C24" s="79"/>
      <c r="D24" s="79"/>
      <c r="E24" s="293">
        <f>'4. Errant'!K14</f>
        <v>0</v>
      </c>
      <c r="F24" s="613" t="s">
        <v>220</v>
      </c>
      <c r="G24" s="79"/>
      <c r="H24" s="79"/>
      <c r="I24" s="79"/>
      <c r="J24" s="79"/>
      <c r="K24" s="1227"/>
      <c r="L24" s="1227"/>
      <c r="M24" s="1227"/>
      <c r="N24" s="28"/>
      <c r="O24" s="28"/>
    </row>
    <row r="25" spans="1:16" ht="9" customHeight="1" thickBot="1" x14ac:dyDescent="0.3">
      <c r="A25" s="74" t="s">
        <v>153</v>
      </c>
      <c r="B25" s="19"/>
      <c r="C25" s="19"/>
      <c r="D25" s="19"/>
      <c r="E25" s="19"/>
      <c r="F25" s="19"/>
      <c r="G25" s="19"/>
      <c r="H25" s="19"/>
      <c r="I25" s="19"/>
      <c r="J25" s="86"/>
      <c r="K25" s="19"/>
      <c r="L25" s="86"/>
      <c r="M25" s="19"/>
      <c r="N25" s="19"/>
      <c r="O25" s="19"/>
    </row>
    <row r="26" spans="1:16" ht="13" thickBot="1" x14ac:dyDescent="0.3">
      <c r="A26" s="74"/>
      <c r="B26" s="10"/>
      <c r="C26" t="s">
        <v>174</v>
      </c>
      <c r="E26" s="19"/>
      <c r="F26" s="19"/>
      <c r="G26" s="19"/>
      <c r="H26" s="19"/>
      <c r="I26" s="19"/>
      <c r="J26" s="19"/>
      <c r="K26" s="19"/>
      <c r="L26" s="19"/>
      <c r="M26" s="19"/>
      <c r="N26" s="19"/>
      <c r="O26" s="19"/>
    </row>
    <row r="27" spans="1:16" s="3" customFormat="1" ht="4.5" customHeight="1" thickBot="1" x14ac:dyDescent="0.3">
      <c r="A27" s="73"/>
      <c r="B27" s="332"/>
      <c r="C27" s="73"/>
      <c r="D27" s="73"/>
      <c r="E27" s="73"/>
      <c r="F27" s="73"/>
      <c r="G27" s="73"/>
      <c r="H27" s="73"/>
      <c r="I27" s="73"/>
      <c r="J27" s="73"/>
      <c r="K27" s="73"/>
      <c r="L27" s="73"/>
      <c r="M27" s="73"/>
      <c r="N27" s="73"/>
      <c r="O27" s="73"/>
    </row>
    <row r="28" spans="1:16" s="3" customFormat="1" ht="13.4" customHeight="1" thickBot="1" x14ac:dyDescent="0.3">
      <c r="A28" s="73"/>
      <c r="B28" s="327"/>
      <c r="C28" s="18" t="s">
        <v>7</v>
      </c>
      <c r="E28" s="73"/>
      <c r="F28" s="73"/>
      <c r="G28" s="73"/>
      <c r="H28" s="73"/>
      <c r="I28" s="73"/>
      <c r="J28" s="73"/>
      <c r="K28" s="73"/>
      <c r="L28" s="73"/>
      <c r="M28" s="73"/>
      <c r="N28" s="73"/>
      <c r="O28" s="73"/>
    </row>
    <row r="29" spans="1:16" ht="6" customHeight="1" thickBot="1" x14ac:dyDescent="0.3">
      <c r="A29" s="19"/>
      <c r="B29" s="19"/>
      <c r="C29" s="19"/>
      <c r="D29" s="19"/>
      <c r="E29" s="19"/>
      <c r="F29" s="19"/>
      <c r="G29" s="19"/>
      <c r="H29" s="19"/>
      <c r="I29" s="19"/>
      <c r="J29" s="19"/>
      <c r="K29" s="19"/>
      <c r="L29" s="19"/>
      <c r="M29" s="19"/>
      <c r="N29" s="19"/>
      <c r="O29" s="19"/>
    </row>
    <row r="30" spans="1:16" s="15" customFormat="1" ht="13" thickBot="1" x14ac:dyDescent="0.3">
      <c r="A30" s="89"/>
      <c r="B30" s="333"/>
      <c r="C30" s="18" t="s">
        <v>127</v>
      </c>
      <c r="E30" s="89"/>
      <c r="F30" s="89"/>
      <c r="G30" s="89"/>
      <c r="H30" s="89"/>
      <c r="I30" s="89"/>
      <c r="J30" s="89"/>
      <c r="K30" s="89"/>
      <c r="L30" s="89"/>
      <c r="M30" s="89"/>
      <c r="N30" s="89"/>
      <c r="O30" s="89"/>
    </row>
    <row r="31" spans="1:16" ht="9.75" customHeight="1" x14ac:dyDescent="0.25">
      <c r="A31" s="19"/>
      <c r="B31" s="19"/>
      <c r="C31" s="19"/>
      <c r="D31" s="19"/>
      <c r="E31" s="19"/>
      <c r="F31" s="19"/>
      <c r="G31" s="19"/>
      <c r="H31" s="19"/>
      <c r="I31" s="19"/>
      <c r="J31" s="19"/>
      <c r="K31" s="19"/>
      <c r="L31" s="19"/>
      <c r="M31" s="19"/>
      <c r="N31" s="19"/>
      <c r="O31" s="19"/>
    </row>
    <row r="32" spans="1:16" x14ac:dyDescent="0.25">
      <c r="A32" s="19"/>
      <c r="B32" s="19"/>
      <c r="C32" s="19"/>
      <c r="D32" s="19"/>
      <c r="E32" s="19"/>
      <c r="F32" s="19"/>
      <c r="G32" s="19"/>
      <c r="H32" s="19"/>
      <c r="I32" s="19"/>
      <c r="J32" s="19"/>
      <c r="K32" s="19"/>
      <c r="L32" s="19"/>
      <c r="M32" s="19"/>
      <c r="N32" s="19"/>
      <c r="O32" s="19"/>
      <c r="P32" s="19"/>
    </row>
    <row r="33" spans="1:16" x14ac:dyDescent="0.25">
      <c r="A33" s="19"/>
      <c r="B33" s="19"/>
      <c r="C33" s="19"/>
      <c r="D33" s="19"/>
      <c r="E33" s="19"/>
      <c r="F33" s="19"/>
      <c r="G33" s="19"/>
      <c r="H33" s="19"/>
      <c r="I33" s="19"/>
      <c r="J33" s="19"/>
      <c r="K33" s="19"/>
      <c r="L33" s="19"/>
      <c r="M33" s="19"/>
      <c r="N33" s="19"/>
      <c r="O33" s="19"/>
      <c r="P33" s="19"/>
    </row>
    <row r="34" spans="1:16" x14ac:dyDescent="0.25">
      <c r="A34" s="19"/>
      <c r="B34" s="19"/>
      <c r="C34" s="19"/>
      <c r="D34" s="19"/>
      <c r="E34" s="19"/>
      <c r="F34" s="19"/>
      <c r="G34" s="19"/>
      <c r="H34" s="19"/>
      <c r="I34" s="19"/>
      <c r="J34" s="19"/>
      <c r="K34" s="19"/>
      <c r="L34" s="19"/>
      <c r="M34" s="19"/>
      <c r="N34" s="19"/>
      <c r="O34" s="19"/>
      <c r="P34" s="19"/>
    </row>
  </sheetData>
  <sheetProtection algorithmName="SHA-512" hashValue="u0LBxAUyrxsdgAIGEkBvn5XosVm/j1hK2SpGE0hslldeoGkzJRxsUJt3zrQuoymMSCigpyeAU/YDQV03OT5KYQ==" saltValue="cVXxIMsBEUmYqmywPaqAcg==" spinCount="100000" sheet="1" objects="1" scenarios="1"/>
  <protectedRanges>
    <protectedRange sqref="D15:E22" name="Range1"/>
  </protectedRanges>
  <mergeCells count="11">
    <mergeCell ref="K24:M24"/>
    <mergeCell ref="B3:M3"/>
    <mergeCell ref="B5:M5"/>
    <mergeCell ref="B6:D6"/>
    <mergeCell ref="B1:M1"/>
    <mergeCell ref="B9:M9"/>
    <mergeCell ref="K15:K22"/>
    <mergeCell ref="L15:L22"/>
    <mergeCell ref="M15:M22"/>
    <mergeCell ref="H12:I12"/>
    <mergeCell ref="B7:M7"/>
  </mergeCells>
  <phoneticPr fontId="21" type="noConversion"/>
  <printOptions horizontalCentered="1" verticalCentered="1"/>
  <pageMargins left="0.25" right="0.25" top="0.75" bottom="0.75" header="0.3" footer="0.3"/>
  <pageSetup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43"/>
  <sheetViews>
    <sheetView topLeftCell="B1" workbookViewId="0">
      <selection activeCell="K23" sqref="K23"/>
    </sheetView>
  </sheetViews>
  <sheetFormatPr defaultColWidth="8.90625" defaultRowHeight="12.5" x14ac:dyDescent="0.25"/>
  <cols>
    <col min="1" max="1" width="2.08984375" customWidth="1"/>
    <col min="2" max="2" width="19.453125" customWidth="1"/>
    <col min="3" max="3" width="12.6328125" customWidth="1"/>
    <col min="4" max="4" width="13" customWidth="1"/>
    <col min="5" max="5" width="10.6328125" customWidth="1"/>
    <col min="6" max="7" width="10" customWidth="1"/>
    <col min="8" max="8" width="12.36328125" customWidth="1"/>
    <col min="9" max="9" width="10.6328125" customWidth="1"/>
    <col min="10" max="10" width="10.08984375" bestFit="1" customWidth="1"/>
    <col min="11" max="11" width="11.36328125" customWidth="1"/>
    <col min="12" max="12" width="9.453125" customWidth="1"/>
    <col min="13" max="13" width="8.90625" customWidth="1"/>
    <col min="14" max="14" width="2.90625" customWidth="1"/>
  </cols>
  <sheetData>
    <row r="1" spans="1:16" ht="18.75" customHeight="1" x14ac:dyDescent="0.25">
      <c r="A1" s="19"/>
      <c r="B1" s="1192" t="str">
        <f>'2. Prelim'!B1:E1</f>
        <v>RPS/APS/CES/CPS 2020 Annual Compliance Workbook</v>
      </c>
      <c r="C1" s="1192"/>
      <c r="D1" s="1192"/>
      <c r="E1" s="1192"/>
      <c r="F1" s="1192"/>
      <c r="G1" s="1192"/>
      <c r="H1" s="1192"/>
      <c r="I1" s="1192"/>
      <c r="J1" s="1192"/>
      <c r="K1" s="1192"/>
      <c r="L1" s="1192"/>
      <c r="M1" s="1192"/>
      <c r="N1" s="234"/>
      <c r="O1" s="234"/>
      <c r="P1" s="19"/>
    </row>
    <row r="2" spans="1:16" ht="11.25" customHeight="1" thickBot="1" x14ac:dyDescent="0.4">
      <c r="A2" s="71"/>
      <c r="B2" s="20"/>
      <c r="C2" s="20"/>
      <c r="D2" s="20"/>
      <c r="E2" s="20"/>
      <c r="F2" s="20"/>
      <c r="G2" s="19"/>
      <c r="H2" s="19"/>
      <c r="I2" s="19"/>
      <c r="J2" s="19"/>
      <c r="K2" s="19"/>
      <c r="L2" s="19"/>
      <c r="M2" s="19"/>
      <c r="N2" s="19"/>
      <c r="O2" s="19"/>
      <c r="P2" s="19"/>
    </row>
    <row r="3" spans="1:16" s="40" customFormat="1" ht="15" customHeight="1" thickBot="1" x14ac:dyDescent="0.3">
      <c r="A3" s="53"/>
      <c r="B3" s="1120" t="s">
        <v>313</v>
      </c>
      <c r="C3" s="1121"/>
      <c r="D3" s="1121"/>
      <c r="E3" s="1121"/>
      <c r="F3" s="1121"/>
      <c r="G3" s="1121"/>
      <c r="H3" s="1121"/>
      <c r="I3" s="1121"/>
      <c r="J3" s="1121"/>
      <c r="K3" s="1121"/>
      <c r="L3" s="1121"/>
      <c r="M3" s="1122"/>
      <c r="N3" s="45"/>
      <c r="O3" s="45"/>
      <c r="P3" s="53"/>
    </row>
    <row r="4" spans="1:16" s="53" customFormat="1" ht="7.5" customHeight="1" thickBot="1" x14ac:dyDescent="0.3">
      <c r="B4" s="54" t="s">
        <v>153</v>
      </c>
      <c r="C4" s="54"/>
      <c r="D4" s="54"/>
      <c r="E4" s="54"/>
      <c r="F4" s="45"/>
    </row>
    <row r="5" spans="1:16" ht="22.5" customHeight="1" thickBot="1" x14ac:dyDescent="0.4">
      <c r="A5" s="38"/>
      <c r="B5" s="1099">
        <f>'1. FilerInfo'!C17</f>
        <v>0</v>
      </c>
      <c r="C5" s="1193"/>
      <c r="D5" s="1193"/>
      <c r="E5" s="1193"/>
      <c r="F5" s="1193"/>
      <c r="G5" s="1193"/>
      <c r="H5" s="1193"/>
      <c r="I5" s="1193"/>
      <c r="J5" s="1193"/>
      <c r="K5" s="1193"/>
      <c r="L5" s="1193"/>
      <c r="M5" s="1194"/>
      <c r="N5" s="235"/>
      <c r="O5" s="235"/>
      <c r="P5" s="19"/>
    </row>
    <row r="6" spans="1:16" s="5" customFormat="1" ht="7.5" customHeight="1" x14ac:dyDescent="0.35">
      <c r="A6" s="38"/>
      <c r="B6" s="1102"/>
      <c r="C6" s="1102"/>
      <c r="D6" s="1102"/>
      <c r="E6" s="20"/>
      <c r="F6" s="20"/>
      <c r="G6" s="20"/>
      <c r="H6" s="20"/>
      <c r="I6" s="20"/>
      <c r="J6" s="20"/>
      <c r="K6" s="20"/>
      <c r="L6" s="20"/>
      <c r="M6" s="20"/>
      <c r="N6" s="20"/>
      <c r="O6" s="20"/>
      <c r="P6" s="20"/>
    </row>
    <row r="7" spans="1:16" s="5" customFormat="1" ht="15" customHeight="1" x14ac:dyDescent="0.35">
      <c r="A7" s="20"/>
      <c r="B7" s="1205" t="s">
        <v>414</v>
      </c>
      <c r="C7" s="1205"/>
      <c r="D7" s="1205"/>
      <c r="E7" s="1205"/>
      <c r="F7" s="1205"/>
      <c r="G7" s="1205"/>
      <c r="H7" s="1205"/>
      <c r="I7" s="1205"/>
      <c r="J7" s="1205"/>
      <c r="K7" s="1205"/>
      <c r="L7" s="1205"/>
      <c r="M7" s="1205"/>
      <c r="N7" s="20"/>
      <c r="O7" s="20"/>
      <c r="P7" s="20"/>
    </row>
    <row r="8" spans="1:16" s="5" customFormat="1" ht="6" customHeight="1" thickBot="1" x14ac:dyDescent="0.4">
      <c r="A8" s="20"/>
      <c r="B8" s="275"/>
      <c r="C8" s="275"/>
      <c r="D8" s="275"/>
      <c r="E8" s="275"/>
      <c r="F8" s="56"/>
      <c r="G8" s="20"/>
      <c r="H8" s="20"/>
      <c r="I8" s="20"/>
      <c r="J8" s="20"/>
      <c r="K8" s="20"/>
      <c r="L8" s="20"/>
      <c r="M8" s="20"/>
      <c r="N8" s="20"/>
      <c r="O8" s="20"/>
      <c r="P8" s="20"/>
    </row>
    <row r="9" spans="1:16" s="1" customFormat="1" ht="20.25" customHeight="1" thickBot="1" x14ac:dyDescent="0.4">
      <c r="A9" s="81"/>
      <c r="B9" s="1202" t="s">
        <v>590</v>
      </c>
      <c r="C9" s="1203"/>
      <c r="D9" s="1203"/>
      <c r="E9" s="1203"/>
      <c r="F9" s="1203"/>
      <c r="G9" s="1203"/>
      <c r="H9" s="1203"/>
      <c r="I9" s="1203"/>
      <c r="J9" s="1203"/>
      <c r="K9" s="1203"/>
      <c r="L9" s="1203"/>
      <c r="M9" s="1204"/>
      <c r="N9" s="81"/>
      <c r="O9" s="81"/>
      <c r="P9" s="81"/>
    </row>
    <row r="10" spans="1:16" ht="5.25" customHeight="1" thickBot="1" x14ac:dyDescent="0.35">
      <c r="A10" s="19"/>
      <c r="B10" s="19"/>
      <c r="C10" s="19"/>
      <c r="D10" s="19"/>
      <c r="E10" s="19"/>
      <c r="F10" s="19"/>
      <c r="G10" s="19"/>
      <c r="H10" s="246"/>
      <c r="I10" s="19"/>
      <c r="J10" s="19"/>
      <c r="K10" s="19"/>
      <c r="L10" s="19"/>
      <c r="M10" s="19"/>
      <c r="N10" s="19"/>
      <c r="O10" s="19"/>
      <c r="P10" s="19"/>
    </row>
    <row r="11" spans="1:16" s="2" customFormat="1" ht="9.75" customHeight="1" thickBot="1" x14ac:dyDescent="0.3">
      <c r="A11" s="248" t="s">
        <v>139</v>
      </c>
      <c r="B11" s="253" t="s">
        <v>140</v>
      </c>
      <c r="C11" s="253" t="s">
        <v>141</v>
      </c>
      <c r="D11" s="253" t="s">
        <v>142</v>
      </c>
      <c r="E11" s="253" t="s">
        <v>143</v>
      </c>
      <c r="F11" s="253" t="s">
        <v>157</v>
      </c>
      <c r="G11" s="564" t="s">
        <v>144</v>
      </c>
      <c r="H11" s="565" t="s">
        <v>145</v>
      </c>
      <c r="I11" s="565" t="s">
        <v>146</v>
      </c>
      <c r="J11" s="253" t="s">
        <v>147</v>
      </c>
      <c r="K11" s="565" t="s">
        <v>148</v>
      </c>
      <c r="L11" s="565" t="s">
        <v>149</v>
      </c>
      <c r="M11" s="534" t="s">
        <v>158</v>
      </c>
      <c r="N11" s="316"/>
      <c r="O11" s="316"/>
      <c r="P11" s="316"/>
    </row>
    <row r="12" spans="1:16" s="2" customFormat="1" ht="15" thickBot="1" x14ac:dyDescent="0.3">
      <c r="A12" s="511"/>
      <c r="B12" s="513"/>
      <c r="C12" s="513"/>
      <c r="D12" s="513"/>
      <c r="E12" s="513"/>
      <c r="F12" s="513"/>
      <c r="G12" s="513"/>
      <c r="H12" s="1208" t="s">
        <v>240</v>
      </c>
      <c r="I12" s="1209"/>
      <c r="J12" s="685">
        <v>0.05</v>
      </c>
      <c r="K12" s="548" t="s">
        <v>241</v>
      </c>
      <c r="L12" s="537">
        <v>0.3</v>
      </c>
      <c r="M12" s="513"/>
      <c r="N12"/>
      <c r="O12"/>
    </row>
    <row r="13" spans="1:16" s="12" customFormat="1" ht="84.5" thickBot="1" x14ac:dyDescent="0.3">
      <c r="A13" s="553"/>
      <c r="B13" s="557" t="s">
        <v>160</v>
      </c>
      <c r="C13" s="557" t="s">
        <v>418</v>
      </c>
      <c r="D13" s="254" t="s">
        <v>973</v>
      </c>
      <c r="E13" s="561" t="s">
        <v>974</v>
      </c>
      <c r="F13" s="254" t="s">
        <v>971</v>
      </c>
      <c r="G13" s="254" t="s">
        <v>972</v>
      </c>
      <c r="H13" s="255" t="s">
        <v>975</v>
      </c>
      <c r="I13" s="566" t="s">
        <v>222</v>
      </c>
      <c r="J13" s="258" t="s">
        <v>5</v>
      </c>
      <c r="K13" s="257" t="s">
        <v>608</v>
      </c>
      <c r="L13" s="257" t="s">
        <v>6</v>
      </c>
      <c r="M13" s="561" t="s">
        <v>555</v>
      </c>
      <c r="N13" s="88"/>
      <c r="O13" s="88"/>
      <c r="P13" s="88"/>
    </row>
    <row r="14" spans="1:16" s="6" customFormat="1" ht="9.75" customHeight="1" thickBot="1" x14ac:dyDescent="0.25">
      <c r="A14" s="554"/>
      <c r="B14" s="259"/>
      <c r="C14" s="632" t="s">
        <v>151</v>
      </c>
      <c r="D14" s="620" t="s">
        <v>151</v>
      </c>
      <c r="E14" s="627" t="s">
        <v>151</v>
      </c>
      <c r="F14" s="633" t="s">
        <v>151</v>
      </c>
      <c r="G14" s="622" t="s">
        <v>151</v>
      </c>
      <c r="H14" s="620" t="s">
        <v>151</v>
      </c>
      <c r="I14" s="619" t="s">
        <v>151</v>
      </c>
      <c r="J14" s="619" t="s">
        <v>151</v>
      </c>
      <c r="K14" s="624" t="s">
        <v>151</v>
      </c>
      <c r="L14" s="624" t="s">
        <v>151</v>
      </c>
      <c r="M14" s="619" t="s">
        <v>151</v>
      </c>
      <c r="N14" s="83"/>
      <c r="O14" s="83"/>
      <c r="P14" s="83"/>
    </row>
    <row r="15" spans="1:16" ht="15.75" customHeight="1" x14ac:dyDescent="0.25">
      <c r="A15" s="7">
        <v>1</v>
      </c>
      <c r="B15" s="124">
        <f>'2. Prelim'!B24</f>
        <v>0</v>
      </c>
      <c r="C15" s="129">
        <f>'2. Prelim'!C24</f>
        <v>0</v>
      </c>
      <c r="D15" s="33"/>
      <c r="E15" s="108"/>
      <c r="F15" s="33"/>
      <c r="G15" s="64"/>
      <c r="H15" s="496">
        <f t="shared" ref="H15:H22" si="0">MAX(J15-SUM(D15:G15),0)</f>
        <v>0</v>
      </c>
      <c r="I15" s="539">
        <f>SUM(D15:H15)</f>
        <v>0</v>
      </c>
      <c r="J15" s="306">
        <f t="shared" ref="J15:J22" si="1">ROUNDUP((J$12*C15),0)</f>
        <v>0</v>
      </c>
      <c r="K15" s="1242"/>
      <c r="L15" s="1240"/>
      <c r="M15" s="1223"/>
      <c r="N15" s="19"/>
      <c r="O15" s="19"/>
      <c r="P15" s="19"/>
    </row>
    <row r="16" spans="1:16" ht="15.75" customHeight="1" x14ac:dyDescent="0.25">
      <c r="A16" s="8">
        <v>2</v>
      </c>
      <c r="B16" s="125">
        <f>'2. Prelim'!B25</f>
        <v>0</v>
      </c>
      <c r="C16" s="130">
        <f>'2. Prelim'!C25</f>
        <v>0</v>
      </c>
      <c r="D16" s="24"/>
      <c r="E16" s="109"/>
      <c r="F16" s="24"/>
      <c r="G16" s="25"/>
      <c r="H16" s="497">
        <f t="shared" si="0"/>
        <v>0</v>
      </c>
      <c r="I16" s="420">
        <f t="shared" ref="I16:I22" si="2">SUM(D16:H16)</f>
        <v>0</v>
      </c>
      <c r="J16" s="307">
        <f t="shared" si="1"/>
        <v>0</v>
      </c>
      <c r="K16" s="1222"/>
      <c r="L16" s="1226"/>
      <c r="M16" s="1224"/>
      <c r="N16" s="19"/>
      <c r="O16" s="19"/>
      <c r="P16" s="19"/>
    </row>
    <row r="17" spans="1:16" ht="15.75" customHeight="1" x14ac:dyDescent="0.25">
      <c r="A17" s="8">
        <v>3</v>
      </c>
      <c r="B17" s="125">
        <f>'2. Prelim'!B26</f>
        <v>0</v>
      </c>
      <c r="C17" s="130">
        <f>'2. Prelim'!C26</f>
        <v>0</v>
      </c>
      <c r="D17" s="24"/>
      <c r="E17" s="109"/>
      <c r="F17" s="24"/>
      <c r="G17" s="25"/>
      <c r="H17" s="497">
        <f t="shared" si="0"/>
        <v>0</v>
      </c>
      <c r="I17" s="420">
        <f t="shared" si="2"/>
        <v>0</v>
      </c>
      <c r="J17" s="307">
        <f t="shared" si="1"/>
        <v>0</v>
      </c>
      <c r="K17" s="1222"/>
      <c r="L17" s="1226"/>
      <c r="M17" s="1224"/>
      <c r="N17" s="19"/>
      <c r="O17" s="19"/>
      <c r="P17" s="19"/>
    </row>
    <row r="18" spans="1:16" ht="15.75" customHeight="1" x14ac:dyDescent="0.25">
      <c r="A18" s="8">
        <v>4</v>
      </c>
      <c r="B18" s="125">
        <f>'2. Prelim'!B27</f>
        <v>0</v>
      </c>
      <c r="C18" s="130">
        <f>'2. Prelim'!C27</f>
        <v>0</v>
      </c>
      <c r="D18" s="24"/>
      <c r="E18" s="109"/>
      <c r="F18" s="24"/>
      <c r="G18" s="25"/>
      <c r="H18" s="497">
        <f t="shared" si="0"/>
        <v>0</v>
      </c>
      <c r="I18" s="420">
        <f t="shared" si="2"/>
        <v>0</v>
      </c>
      <c r="J18" s="307">
        <f t="shared" si="1"/>
        <v>0</v>
      </c>
      <c r="K18" s="1222"/>
      <c r="L18" s="1226"/>
      <c r="M18" s="1224"/>
      <c r="N18" s="19"/>
      <c r="O18" s="19"/>
      <c r="P18" s="19"/>
    </row>
    <row r="19" spans="1:16" ht="15.75" customHeight="1" x14ac:dyDescent="0.25">
      <c r="A19" s="8">
        <v>5</v>
      </c>
      <c r="B19" s="125">
        <f>'2. Prelim'!B28</f>
        <v>0</v>
      </c>
      <c r="C19" s="130">
        <f>'2. Prelim'!C28</f>
        <v>0</v>
      </c>
      <c r="D19" s="24"/>
      <c r="E19" s="109"/>
      <c r="F19" s="24"/>
      <c r="G19" s="25"/>
      <c r="H19" s="497">
        <f t="shared" si="0"/>
        <v>0</v>
      </c>
      <c r="I19" s="420">
        <f t="shared" si="2"/>
        <v>0</v>
      </c>
      <c r="J19" s="307">
        <f t="shared" si="1"/>
        <v>0</v>
      </c>
      <c r="K19" s="1222"/>
      <c r="L19" s="1226"/>
      <c r="M19" s="1224"/>
      <c r="N19" s="19"/>
      <c r="O19" s="19"/>
      <c r="P19" s="19"/>
    </row>
    <row r="20" spans="1:16" ht="15.75" customHeight="1" x14ac:dyDescent="0.25">
      <c r="A20" s="8">
        <v>6</v>
      </c>
      <c r="B20" s="125">
        <f>'2. Prelim'!B29</f>
        <v>0</v>
      </c>
      <c r="C20" s="130">
        <f>'2. Prelim'!C29</f>
        <v>0</v>
      </c>
      <c r="D20" s="24"/>
      <c r="E20" s="109"/>
      <c r="F20" s="24"/>
      <c r="G20" s="25"/>
      <c r="H20" s="497">
        <f t="shared" si="0"/>
        <v>0</v>
      </c>
      <c r="I20" s="420">
        <f t="shared" si="2"/>
        <v>0</v>
      </c>
      <c r="J20" s="307">
        <f t="shared" si="1"/>
        <v>0</v>
      </c>
      <c r="K20" s="1222"/>
      <c r="L20" s="1226"/>
      <c r="M20" s="1224"/>
      <c r="N20" s="19"/>
      <c r="O20" s="19"/>
      <c r="P20" s="19"/>
    </row>
    <row r="21" spans="1:16" ht="15.75" customHeight="1" x14ac:dyDescent="0.25">
      <c r="A21" s="8">
        <v>7</v>
      </c>
      <c r="B21" s="125">
        <f>'2. Prelim'!B30</f>
        <v>0</v>
      </c>
      <c r="C21" s="130">
        <f>'2. Prelim'!C30</f>
        <v>0</v>
      </c>
      <c r="D21" s="24"/>
      <c r="E21" s="109"/>
      <c r="F21" s="24"/>
      <c r="G21" s="25"/>
      <c r="H21" s="497">
        <f t="shared" si="0"/>
        <v>0</v>
      </c>
      <c r="I21" s="420">
        <f t="shared" si="2"/>
        <v>0</v>
      </c>
      <c r="J21" s="307">
        <f t="shared" si="1"/>
        <v>0</v>
      </c>
      <c r="K21" s="1222"/>
      <c r="L21" s="1226"/>
      <c r="M21" s="1224"/>
      <c r="N21" s="19"/>
      <c r="O21" s="19"/>
      <c r="P21" s="19"/>
    </row>
    <row r="22" spans="1:16" ht="15.75" customHeight="1" thickBot="1" x14ac:dyDescent="0.3">
      <c r="A22" s="8">
        <v>8</v>
      </c>
      <c r="B22" s="126">
        <f>'2. Prelim'!B31</f>
        <v>0</v>
      </c>
      <c r="C22" s="131">
        <f>'2. Prelim'!C31</f>
        <v>0</v>
      </c>
      <c r="D22" s="67"/>
      <c r="E22" s="110"/>
      <c r="F22" s="67"/>
      <c r="G22" s="68"/>
      <c r="H22" s="498">
        <f t="shared" si="0"/>
        <v>0</v>
      </c>
      <c r="I22" s="422">
        <f t="shared" si="2"/>
        <v>0</v>
      </c>
      <c r="J22" s="309">
        <f t="shared" si="1"/>
        <v>0</v>
      </c>
      <c r="K22" s="1243"/>
      <c r="L22" s="1241"/>
      <c r="M22" s="1225"/>
      <c r="N22" s="19"/>
      <c r="O22" s="19"/>
      <c r="P22" s="19"/>
    </row>
    <row r="23" spans="1:16" ht="13.5" thickBot="1" x14ac:dyDescent="0.3">
      <c r="A23" s="324"/>
      <c r="B23" s="325" t="s">
        <v>152</v>
      </c>
      <c r="C23" s="334">
        <f>'2. Prelim'!C32</f>
        <v>0</v>
      </c>
      <c r="D23" s="335">
        <f t="shared" ref="D23:J23" si="3">SUM(D15:D22)</f>
        <v>0</v>
      </c>
      <c r="E23" s="336">
        <f t="shared" si="3"/>
        <v>0</v>
      </c>
      <c r="F23" s="337">
        <f t="shared" si="3"/>
        <v>0</v>
      </c>
      <c r="G23" s="338">
        <f t="shared" si="3"/>
        <v>0</v>
      </c>
      <c r="H23" s="16">
        <f t="shared" si="3"/>
        <v>0</v>
      </c>
      <c r="I23" s="336">
        <f t="shared" si="3"/>
        <v>0</v>
      </c>
      <c r="J23" s="339">
        <f t="shared" si="3"/>
        <v>0</v>
      </c>
      <c r="K23" s="337">
        <f>IF(I23&gt;J23,I23-J23,0)</f>
        <v>0</v>
      </c>
      <c r="L23" s="340">
        <f>ROUNDDOWN($L$12*J23,0)</f>
        <v>0</v>
      </c>
      <c r="M23" s="338">
        <f>MIN(K23,L23)</f>
        <v>0</v>
      </c>
      <c r="N23" s="19"/>
      <c r="O23" s="19"/>
      <c r="P23" s="19"/>
    </row>
    <row r="24" spans="1:16" ht="13" x14ac:dyDescent="0.25">
      <c r="A24" s="324"/>
      <c r="B24" s="325"/>
      <c r="C24" s="86"/>
      <c r="D24" s="86"/>
      <c r="E24" s="341">
        <f>'4. Errant'!L14</f>
        <v>0</v>
      </c>
      <c r="F24" s="86"/>
      <c r="G24" s="86"/>
      <c r="H24" s="86"/>
      <c r="I24" s="86"/>
      <c r="J24" s="86"/>
      <c r="K24" s="86"/>
      <c r="L24" s="86"/>
      <c r="M24" s="86"/>
      <c r="N24" s="19"/>
      <c r="O24" s="19"/>
      <c r="P24" s="19"/>
    </row>
    <row r="25" spans="1:16" ht="10.5" customHeight="1" thickBot="1" x14ac:dyDescent="0.3">
      <c r="A25" s="74" t="s">
        <v>153</v>
      </c>
      <c r="B25" s="19"/>
      <c r="C25" s="19"/>
      <c r="D25" s="19"/>
      <c r="E25" s="19"/>
      <c r="F25" s="19"/>
      <c r="G25" s="19"/>
      <c r="H25" s="19"/>
      <c r="I25" s="19"/>
      <c r="J25" s="86"/>
      <c r="K25" s="19"/>
      <c r="L25" s="86"/>
      <c r="M25" s="19"/>
      <c r="N25" s="19"/>
      <c r="O25" s="19"/>
      <c r="P25" s="19"/>
    </row>
    <row r="26" spans="1:16" ht="13" thickBot="1" x14ac:dyDescent="0.3">
      <c r="A26" s="74"/>
      <c r="B26" s="10"/>
      <c r="C26" s="19" t="s">
        <v>174</v>
      </c>
      <c r="D26" s="19"/>
      <c r="E26" s="19"/>
      <c r="F26" s="19"/>
      <c r="G26" s="19"/>
      <c r="H26" s="19"/>
      <c r="I26" s="19"/>
      <c r="J26" s="19"/>
      <c r="K26" s="19"/>
      <c r="L26" s="19"/>
      <c r="M26" s="19"/>
      <c r="N26" s="19"/>
      <c r="O26" s="19"/>
      <c r="P26" s="19"/>
    </row>
    <row r="27" spans="1:16" s="3" customFormat="1" ht="8.25" customHeight="1" thickBot="1" x14ac:dyDescent="0.3">
      <c r="A27" s="73"/>
      <c r="B27" s="342"/>
      <c r="C27" s="73"/>
      <c r="D27" s="73"/>
      <c r="E27" s="73"/>
      <c r="F27" s="73"/>
      <c r="G27" s="73"/>
      <c r="H27" s="73"/>
      <c r="I27" s="73"/>
      <c r="J27" s="73"/>
      <c r="K27" s="73"/>
      <c r="L27" s="73"/>
      <c r="M27" s="73"/>
      <c r="N27" s="73"/>
      <c r="O27" s="73"/>
      <c r="P27" s="73"/>
    </row>
    <row r="28" spans="1:16" s="3" customFormat="1" ht="13.4" customHeight="1" thickBot="1" x14ac:dyDescent="0.3">
      <c r="A28" s="73"/>
      <c r="B28" s="327"/>
      <c r="C28" s="18" t="s">
        <v>7</v>
      </c>
      <c r="D28" s="73"/>
      <c r="E28" s="73"/>
      <c r="F28" s="73"/>
      <c r="G28" s="73"/>
      <c r="H28" s="73"/>
      <c r="I28" s="73"/>
      <c r="J28" s="73"/>
      <c r="K28" s="73"/>
      <c r="L28" s="73"/>
      <c r="M28" s="73"/>
      <c r="N28" s="73"/>
      <c r="O28" s="73"/>
      <c r="P28" s="73"/>
    </row>
    <row r="29" spans="1:16" ht="8.25" customHeight="1" thickBot="1" x14ac:dyDescent="0.3">
      <c r="A29" s="19"/>
      <c r="C29" s="19"/>
      <c r="D29" s="19"/>
      <c r="E29" s="19"/>
      <c r="F29" s="19"/>
      <c r="G29" s="19"/>
      <c r="H29" s="19"/>
      <c r="I29" s="19"/>
      <c r="J29" s="19"/>
      <c r="K29" s="19"/>
      <c r="L29" s="19"/>
      <c r="M29" s="19"/>
      <c r="N29" s="19"/>
      <c r="O29" s="19"/>
      <c r="P29" s="19"/>
    </row>
    <row r="30" spans="1:16" ht="13" thickBot="1" x14ac:dyDescent="0.3">
      <c r="A30" s="19"/>
      <c r="B30" s="11"/>
      <c r="C30" s="75" t="s">
        <v>128</v>
      </c>
      <c r="D30" s="19"/>
      <c r="E30" s="19"/>
      <c r="F30" s="19"/>
      <c r="G30" s="19"/>
      <c r="H30" s="19"/>
      <c r="I30" s="19"/>
      <c r="J30" s="19"/>
      <c r="K30" s="19"/>
      <c r="L30" s="19"/>
      <c r="M30" s="19"/>
      <c r="N30" s="19"/>
      <c r="O30" s="19"/>
      <c r="P30" s="19"/>
    </row>
    <row r="31" spans="1:16" x14ac:dyDescent="0.25">
      <c r="A31" s="274"/>
      <c r="B31" s="244"/>
      <c r="C31" s="274"/>
      <c r="D31" s="274"/>
      <c r="E31" s="274"/>
      <c r="F31" s="274"/>
      <c r="G31" s="274"/>
      <c r="H31" s="274"/>
      <c r="I31" s="274"/>
      <c r="J31" s="274"/>
      <c r="K31" s="274"/>
      <c r="L31" s="274"/>
      <c r="M31" s="274"/>
      <c r="N31" s="274"/>
      <c r="O31" s="274"/>
      <c r="P31" s="19"/>
    </row>
    <row r="32" spans="1:16" x14ac:dyDescent="0.25">
      <c r="A32" s="19"/>
      <c r="B32" s="19"/>
      <c r="C32" s="19"/>
      <c r="D32" s="19"/>
      <c r="E32" s="19"/>
      <c r="F32" s="19"/>
      <c r="G32" s="19"/>
      <c r="H32" s="19"/>
      <c r="I32" s="19"/>
      <c r="J32" s="19"/>
      <c r="K32" s="19"/>
      <c r="L32" s="19"/>
      <c r="M32" s="19"/>
      <c r="N32" s="19"/>
      <c r="O32" s="19"/>
      <c r="P32" s="19"/>
    </row>
    <row r="33" spans="1:16" x14ac:dyDescent="0.25">
      <c r="A33" s="19"/>
      <c r="B33" s="19"/>
      <c r="C33" s="19"/>
      <c r="D33" s="19"/>
      <c r="E33" s="19"/>
      <c r="F33" s="19"/>
      <c r="G33" s="19"/>
      <c r="H33" s="19"/>
      <c r="I33" s="19"/>
      <c r="J33" s="19"/>
      <c r="K33" s="19"/>
      <c r="L33" s="19"/>
      <c r="M33" s="19"/>
      <c r="N33" s="19"/>
      <c r="O33" s="19"/>
      <c r="P33" s="19"/>
    </row>
    <row r="34" spans="1:16" x14ac:dyDescent="0.25">
      <c r="A34" s="19"/>
      <c r="B34" s="19"/>
      <c r="C34" s="19"/>
      <c r="D34" s="19"/>
      <c r="E34" s="19"/>
      <c r="F34" s="19"/>
      <c r="G34" s="19"/>
      <c r="H34" s="19"/>
      <c r="I34" s="19"/>
      <c r="J34" s="19"/>
      <c r="K34" s="19"/>
      <c r="L34" s="19"/>
      <c r="M34" s="19"/>
      <c r="N34" s="19"/>
      <c r="O34" s="19"/>
      <c r="P34" s="19"/>
    </row>
    <row r="35" spans="1:16" x14ac:dyDescent="0.25">
      <c r="A35" s="19"/>
      <c r="B35" s="19"/>
      <c r="C35" s="19"/>
      <c r="D35" s="19"/>
      <c r="E35" s="19"/>
      <c r="F35" s="19"/>
      <c r="G35" s="19"/>
      <c r="H35" s="19"/>
      <c r="I35" s="19"/>
      <c r="J35" s="19"/>
      <c r="K35" s="19"/>
      <c r="L35" s="19"/>
      <c r="M35" s="19"/>
      <c r="N35" s="19"/>
      <c r="O35" s="19"/>
      <c r="P35" s="19"/>
    </row>
    <row r="36" spans="1:16" x14ac:dyDescent="0.25">
      <c r="A36" s="19"/>
      <c r="B36" s="19"/>
      <c r="C36" s="19"/>
      <c r="D36" s="19"/>
      <c r="E36" s="19"/>
      <c r="F36" s="19"/>
      <c r="G36" s="19"/>
      <c r="H36" s="19"/>
      <c r="I36" s="19"/>
      <c r="J36" s="19"/>
      <c r="K36" s="19"/>
      <c r="L36" s="19"/>
      <c r="M36" s="19"/>
      <c r="N36" s="19"/>
      <c r="O36" s="19"/>
      <c r="P36" s="19"/>
    </row>
    <row r="37" spans="1:16" x14ac:dyDescent="0.25">
      <c r="A37" s="19"/>
      <c r="B37" s="19"/>
      <c r="C37" s="19"/>
      <c r="D37" s="19"/>
      <c r="E37" s="19"/>
      <c r="F37" s="19"/>
      <c r="G37" s="19"/>
      <c r="H37" s="19"/>
      <c r="I37" s="19"/>
      <c r="J37" s="19"/>
      <c r="K37" s="19"/>
      <c r="L37" s="19"/>
      <c r="M37" s="19"/>
      <c r="N37" s="19"/>
      <c r="O37" s="19"/>
      <c r="P37" s="19"/>
    </row>
    <row r="38" spans="1:16" x14ac:dyDescent="0.25">
      <c r="A38" s="19"/>
      <c r="B38" s="19"/>
      <c r="C38" s="19"/>
      <c r="D38" s="19"/>
      <c r="E38" s="19"/>
      <c r="F38" s="19"/>
      <c r="G38" s="19"/>
      <c r="H38" s="19"/>
      <c r="I38" s="19"/>
      <c r="J38" s="19"/>
      <c r="K38" s="19"/>
      <c r="L38" s="19"/>
      <c r="M38" s="19"/>
      <c r="N38" s="19"/>
      <c r="O38" s="19"/>
      <c r="P38" s="19"/>
    </row>
    <row r="39" spans="1:16" x14ac:dyDescent="0.25">
      <c r="A39" s="19"/>
      <c r="B39" s="19"/>
      <c r="C39" s="19"/>
      <c r="D39" s="19"/>
      <c r="E39" s="19"/>
      <c r="F39" s="19"/>
      <c r="G39" s="19"/>
      <c r="H39" s="19"/>
      <c r="I39" s="19"/>
      <c r="J39" s="19"/>
      <c r="K39" s="19"/>
      <c r="L39" s="19"/>
      <c r="M39" s="19"/>
      <c r="N39" s="19"/>
      <c r="O39" s="19"/>
      <c r="P39" s="19"/>
    </row>
    <row r="40" spans="1:16" x14ac:dyDescent="0.25">
      <c r="A40" s="19"/>
      <c r="B40" s="19"/>
      <c r="C40" s="19"/>
      <c r="D40" s="19"/>
      <c r="E40" s="19"/>
      <c r="F40" s="19"/>
      <c r="G40" s="19"/>
      <c r="H40" s="19"/>
      <c r="I40" s="19"/>
      <c r="J40" s="19"/>
      <c r="K40" s="19"/>
      <c r="L40" s="19"/>
      <c r="M40" s="19"/>
      <c r="N40" s="19"/>
      <c r="O40" s="19"/>
      <c r="P40" s="19"/>
    </row>
    <row r="41" spans="1:16" x14ac:dyDescent="0.25">
      <c r="A41" s="19"/>
      <c r="B41" s="19"/>
      <c r="C41" s="19"/>
      <c r="D41" s="19"/>
      <c r="E41" s="19"/>
      <c r="F41" s="19"/>
      <c r="G41" s="19"/>
      <c r="H41" s="19"/>
      <c r="I41" s="19"/>
      <c r="J41" s="19"/>
      <c r="K41" s="19"/>
      <c r="L41" s="19"/>
      <c r="M41" s="19"/>
      <c r="N41" s="19"/>
      <c r="O41" s="19"/>
      <c r="P41" s="19"/>
    </row>
    <row r="42" spans="1:16" x14ac:dyDescent="0.25">
      <c r="A42" s="19"/>
      <c r="B42" s="19"/>
      <c r="C42" s="19"/>
      <c r="D42" s="19"/>
      <c r="E42" s="19"/>
      <c r="F42" s="19"/>
      <c r="G42" s="19"/>
      <c r="H42" s="19"/>
      <c r="I42" s="19"/>
      <c r="J42" s="19"/>
      <c r="K42" s="19"/>
      <c r="L42" s="19"/>
      <c r="M42" s="19"/>
      <c r="N42" s="19"/>
      <c r="O42" s="19"/>
      <c r="P42" s="19"/>
    </row>
    <row r="43" spans="1:16" x14ac:dyDescent="0.25">
      <c r="A43" s="19"/>
      <c r="B43" s="19"/>
      <c r="C43" s="19"/>
      <c r="D43" s="19"/>
      <c r="E43" s="19"/>
      <c r="F43" s="19"/>
      <c r="G43" s="19"/>
      <c r="H43" s="19"/>
      <c r="I43" s="19"/>
      <c r="J43" s="19"/>
      <c r="K43" s="19"/>
      <c r="L43" s="19"/>
      <c r="M43" s="19"/>
      <c r="N43" s="19"/>
      <c r="O43" s="19"/>
      <c r="P43" s="19"/>
    </row>
  </sheetData>
  <sheetProtection algorithmName="SHA-512" hashValue="Kk3Y4yTFdTbJTtLxpghi/KbMs7eQHn8pzw+Bum02PEVgulFkwh8GJq+r/ReVlpLR9Y/ldp24MSuqEccV9GiFmw==" saltValue="d9hp9jV13FZb0bYOQJ3vjQ==" spinCount="100000" sheet="1" objects="1" scenarios="1"/>
  <protectedRanges>
    <protectedRange sqref="D15:F22" name="Range1"/>
  </protectedRanges>
  <mergeCells count="10">
    <mergeCell ref="L15:L22"/>
    <mergeCell ref="B9:M9"/>
    <mergeCell ref="B1:M1"/>
    <mergeCell ref="B3:M3"/>
    <mergeCell ref="B5:M5"/>
    <mergeCell ref="M15:M22"/>
    <mergeCell ref="B6:D6"/>
    <mergeCell ref="K15:K22"/>
    <mergeCell ref="H12:I12"/>
    <mergeCell ref="B7:M7"/>
  </mergeCells>
  <phoneticPr fontId="21" type="noConversion"/>
  <printOptions horizontalCentered="1" verticalCentered="1"/>
  <pageMargins left="0.25" right="0.25" top="0.75" bottom="0.75" header="0.3" footer="0.3"/>
  <pageSetup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E9ED-1A1D-4BE3-BC7F-AF95E7755A31}">
  <sheetPr>
    <pageSetUpPr fitToPage="1"/>
  </sheetPr>
  <dimension ref="A1:DS43"/>
  <sheetViews>
    <sheetView zoomScaleSheetLayoutView="50" workbookViewId="0"/>
  </sheetViews>
  <sheetFormatPr defaultColWidth="8.90625" defaultRowHeight="12.5" x14ac:dyDescent="0.25"/>
  <cols>
    <col min="1" max="1" width="2.90625" customWidth="1"/>
    <col min="2" max="2" width="16.90625" customWidth="1"/>
    <col min="3" max="4" width="12.453125" customWidth="1"/>
    <col min="5" max="5" width="12.1796875" customWidth="1"/>
    <col min="6" max="6" width="12.54296875" style="111" customWidth="1"/>
    <col min="7" max="8" width="10.81640625" customWidth="1"/>
    <col min="9" max="10" width="10.7265625" customWidth="1"/>
    <col min="11" max="11" width="10.54296875" customWidth="1"/>
    <col min="12" max="12" width="12.6328125" bestFit="1" customWidth="1"/>
    <col min="13" max="13" width="12" bestFit="1" customWidth="1"/>
    <col min="14" max="14" width="9.54296875" customWidth="1"/>
    <col min="15" max="15" width="9.453125" customWidth="1"/>
    <col min="16" max="16" width="6" customWidth="1"/>
    <col min="17" max="17" width="8.36328125" customWidth="1"/>
  </cols>
  <sheetData>
    <row r="1" spans="1:123" ht="18.75" customHeight="1" x14ac:dyDescent="0.25">
      <c r="B1" s="1192" t="str">
        <f>'2. Prelim'!B1:E1</f>
        <v>RPS/APS/CES/CPS 2020 Annual Compliance Workbook</v>
      </c>
      <c r="C1" s="1192"/>
      <c r="D1" s="1192"/>
      <c r="E1" s="1192"/>
      <c r="F1" s="1192"/>
      <c r="G1" s="1192"/>
      <c r="H1" s="1192"/>
      <c r="I1" s="1192"/>
      <c r="J1" s="1192"/>
      <c r="K1" s="1192"/>
      <c r="L1" s="1192"/>
      <c r="M1" s="1192"/>
      <c r="N1" s="1192"/>
      <c r="O1" s="234"/>
    </row>
    <row r="2" spans="1:123" ht="11.25" customHeight="1" x14ac:dyDescent="0.35">
      <c r="A2" s="71"/>
      <c r="B2" s="20"/>
      <c r="C2" s="20"/>
      <c r="D2" s="20"/>
      <c r="E2" s="72"/>
      <c r="F2" s="693"/>
      <c r="G2" s="20"/>
      <c r="H2" s="20"/>
      <c r="I2" s="20"/>
      <c r="J2" s="868"/>
      <c r="K2" s="868"/>
      <c r="L2" s="868"/>
      <c r="M2" s="868"/>
      <c r="N2" s="868"/>
      <c r="O2" s="868"/>
    </row>
    <row r="3" spans="1:123" s="40" customFormat="1" ht="15" customHeight="1" x14ac:dyDescent="0.25">
      <c r="A3" s="53"/>
      <c r="B3" s="1197" t="s">
        <v>428</v>
      </c>
      <c r="C3" s="1198"/>
      <c r="D3" s="1198"/>
      <c r="E3" s="1198"/>
      <c r="F3" s="1198"/>
      <c r="G3" s="1198"/>
      <c r="H3" s="1198"/>
      <c r="I3" s="1198"/>
      <c r="J3" s="1198"/>
      <c r="K3" s="1198"/>
      <c r="L3" s="1198"/>
      <c r="M3" s="1198"/>
      <c r="N3" s="1198"/>
      <c r="O3" s="1198"/>
    </row>
    <row r="4" spans="1:123" s="53" customFormat="1" ht="11.25" customHeight="1" x14ac:dyDescent="0.25">
      <c r="B4" s="867" t="s">
        <v>153</v>
      </c>
      <c r="C4" s="867"/>
      <c r="D4" s="867"/>
      <c r="E4" s="867"/>
      <c r="F4" s="895"/>
      <c r="G4" s="867"/>
      <c r="H4" s="867"/>
      <c r="I4" s="45"/>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row>
    <row r="5" spans="1:123" ht="22.5" customHeight="1" x14ac:dyDescent="0.35">
      <c r="A5" s="38"/>
      <c r="B5" s="1199">
        <f>'1. FilerInfo'!C17</f>
        <v>0</v>
      </c>
      <c r="C5" s="1200"/>
      <c r="D5" s="1200"/>
      <c r="E5" s="1200"/>
      <c r="F5" s="1200"/>
      <c r="G5" s="1200"/>
      <c r="H5" s="1200"/>
      <c r="I5" s="1200"/>
      <c r="J5" s="1200"/>
      <c r="K5" s="1200"/>
      <c r="L5" s="1200"/>
      <c r="M5" s="1200"/>
      <c r="N5" s="1200"/>
      <c r="O5" s="1200"/>
    </row>
    <row r="6" spans="1:123" s="5" customFormat="1" ht="6.75" customHeight="1" x14ac:dyDescent="0.35">
      <c r="A6" s="38"/>
      <c r="B6" s="1102"/>
      <c r="C6" s="1102"/>
      <c r="D6" s="1102"/>
      <c r="E6" s="1102"/>
      <c r="F6" s="1102"/>
      <c r="G6" s="1102"/>
      <c r="H6" s="20"/>
      <c r="I6" s="20"/>
      <c r="J6" s="20"/>
      <c r="K6" s="20"/>
      <c r="L6" s="20"/>
      <c r="M6" s="20"/>
      <c r="N6" s="20"/>
      <c r="O6" s="20"/>
    </row>
    <row r="7" spans="1:123" s="5" customFormat="1" ht="15" customHeight="1" x14ac:dyDescent="0.35">
      <c r="A7" s="20"/>
      <c r="B7" s="1205" t="s">
        <v>414</v>
      </c>
      <c r="C7" s="1205"/>
      <c r="D7" s="1205"/>
      <c r="E7" s="1205"/>
      <c r="F7" s="1205"/>
      <c r="G7" s="1205"/>
      <c r="H7" s="1205"/>
      <c r="I7" s="1205"/>
      <c r="J7" s="1205"/>
      <c r="K7" s="1205"/>
      <c r="L7" s="1205"/>
      <c r="M7" s="1205"/>
      <c r="N7" s="1205"/>
      <c r="O7" s="20"/>
    </row>
    <row r="8" spans="1:123" s="5" customFormat="1" ht="7.5" customHeight="1" thickBot="1" x14ac:dyDescent="0.4">
      <c r="A8" s="20"/>
      <c r="B8" s="233"/>
      <c r="C8" s="56"/>
      <c r="D8" s="56"/>
      <c r="E8" s="56"/>
      <c r="F8" s="695"/>
      <c r="G8" s="56"/>
      <c r="H8" s="56"/>
      <c r="I8" s="56"/>
      <c r="J8" s="20"/>
      <c r="K8" s="20"/>
      <c r="L8" s="20"/>
      <c r="M8" s="20"/>
      <c r="N8" s="20"/>
      <c r="O8" s="20"/>
    </row>
    <row r="9" spans="1:123" s="1" customFormat="1" ht="22.5" customHeight="1" thickBot="1" x14ac:dyDescent="0.4">
      <c r="A9" s="81"/>
      <c r="B9" s="1202" t="s">
        <v>601</v>
      </c>
      <c r="C9" s="1203"/>
      <c r="D9" s="1203"/>
      <c r="E9" s="1203"/>
      <c r="F9" s="1203"/>
      <c r="G9" s="1203"/>
      <c r="H9" s="1203"/>
      <c r="I9" s="1203"/>
      <c r="J9" s="1203"/>
      <c r="K9" s="1203"/>
      <c r="L9" s="1203"/>
      <c r="M9" s="1203"/>
      <c r="N9" s="1204"/>
    </row>
    <row r="10" spans="1:123" ht="7.5" customHeight="1" thickBot="1" x14ac:dyDescent="0.35">
      <c r="A10" s="868"/>
      <c r="B10" s="868"/>
      <c r="C10" s="868"/>
      <c r="D10" s="868"/>
      <c r="E10" s="868"/>
      <c r="F10" s="112"/>
      <c r="G10" s="868"/>
      <c r="H10" s="868"/>
      <c r="I10" s="246"/>
      <c r="J10" s="868"/>
      <c r="K10" s="868"/>
      <c r="L10" s="868"/>
      <c r="M10" s="868"/>
      <c r="N10" s="868"/>
      <c r="O10" s="868"/>
    </row>
    <row r="11" spans="1:123" s="2" customFormat="1" ht="9.75" customHeight="1" thickBot="1" x14ac:dyDescent="0.3">
      <c r="A11" s="506" t="s">
        <v>139</v>
      </c>
      <c r="B11" s="248" t="s">
        <v>140</v>
      </c>
      <c r="C11" s="249" t="s">
        <v>141</v>
      </c>
      <c r="D11" s="697" t="s">
        <v>142</v>
      </c>
      <c r="E11" s="698" t="s">
        <v>143</v>
      </c>
      <c r="F11" s="719" t="s">
        <v>142</v>
      </c>
      <c r="G11" s="250" t="s">
        <v>143</v>
      </c>
      <c r="H11" s="248" t="s">
        <v>157</v>
      </c>
      <c r="I11" s="250" t="s">
        <v>144</v>
      </c>
      <c r="J11" s="248" t="s">
        <v>145</v>
      </c>
      <c r="K11" s="251" t="s">
        <v>146</v>
      </c>
      <c r="L11" s="252" t="s">
        <v>147</v>
      </c>
      <c r="M11" s="253" t="s">
        <v>148</v>
      </c>
      <c r="N11" s="253" t="s">
        <v>149</v>
      </c>
      <c r="O11" s="249" t="s">
        <v>158</v>
      </c>
      <c r="P11" s="105"/>
    </row>
    <row r="12" spans="1:123" ht="15" thickBot="1" x14ac:dyDescent="0.3">
      <c r="A12" s="511"/>
      <c r="B12" s="512"/>
      <c r="C12" s="512"/>
      <c r="D12" s="704"/>
      <c r="E12" s="705"/>
      <c r="F12" s="872"/>
      <c r="G12" s="512"/>
      <c r="H12" s="512"/>
      <c r="I12" s="512"/>
      <c r="J12" s="870" t="s">
        <v>240</v>
      </c>
      <c r="K12" s="871"/>
      <c r="L12" s="519">
        <v>1.4999999999999999E-2</v>
      </c>
      <c r="M12" s="520" t="s">
        <v>241</v>
      </c>
      <c r="N12" s="503">
        <v>0.3</v>
      </c>
      <c r="O12" s="502"/>
    </row>
    <row r="13" spans="1:123" s="12" customFormat="1" ht="95" thickBot="1" x14ac:dyDescent="0.3">
      <c r="A13" s="507"/>
      <c r="B13" s="508" t="s">
        <v>150</v>
      </c>
      <c r="C13" s="508" t="s">
        <v>499</v>
      </c>
      <c r="D13" s="709" t="s">
        <v>522</v>
      </c>
      <c r="E13" s="709" t="s">
        <v>523</v>
      </c>
      <c r="F13" s="254" t="s">
        <v>556</v>
      </c>
      <c r="G13" s="510" t="s">
        <v>557</v>
      </c>
      <c r="H13" s="509" t="s">
        <v>497</v>
      </c>
      <c r="I13" s="510" t="s">
        <v>498</v>
      </c>
      <c r="J13" s="255" t="s">
        <v>1081</v>
      </c>
      <c r="K13" s="255" t="s">
        <v>186</v>
      </c>
      <c r="L13" s="255" t="s">
        <v>1080</v>
      </c>
      <c r="M13" s="257" t="s">
        <v>1078</v>
      </c>
      <c r="N13" s="257" t="s">
        <v>1079</v>
      </c>
      <c r="O13" s="258" t="s">
        <v>1077</v>
      </c>
      <c r="R13" s="106"/>
    </row>
    <row r="14" spans="1:123" s="6" customFormat="1" ht="9" customHeight="1" thickBot="1" x14ac:dyDescent="0.3">
      <c r="A14" s="259"/>
      <c r="B14" s="260"/>
      <c r="C14" s="619" t="s">
        <v>151</v>
      </c>
      <c r="D14" s="719" t="s">
        <v>151</v>
      </c>
      <c r="E14" s="719" t="s">
        <v>151</v>
      </c>
      <c r="F14" s="720" t="s">
        <v>151</v>
      </c>
      <c r="G14" s="621" t="s">
        <v>151</v>
      </c>
      <c r="H14" s="620" t="s">
        <v>151</v>
      </c>
      <c r="I14" s="622" t="s">
        <v>151</v>
      </c>
      <c r="J14" s="620" t="s">
        <v>151</v>
      </c>
      <c r="K14" s="621" t="s">
        <v>151</v>
      </c>
      <c r="L14" s="623" t="s">
        <v>151</v>
      </c>
      <c r="M14" s="624" t="s">
        <v>151</v>
      </c>
      <c r="N14" s="624" t="s">
        <v>151</v>
      </c>
      <c r="O14" s="619" t="s">
        <v>151</v>
      </c>
    </row>
    <row r="15" spans="1:123" s="14" customFormat="1" ht="15.75" customHeight="1" x14ac:dyDescent="0.25">
      <c r="A15" s="7">
        <v>1</v>
      </c>
      <c r="B15" s="62">
        <f>'2. Prelim'!B24</f>
        <v>0</v>
      </c>
      <c r="C15" s="63">
        <f>'2. Prelim'!C24</f>
        <v>0</v>
      </c>
      <c r="D15" s="63">
        <f>'2d. CPS Exempt'!F29</f>
        <v>0</v>
      </c>
      <c r="E15" s="63">
        <f>'2d. CPS Exempt'!G29</f>
        <v>0</v>
      </c>
      <c r="F15" s="724"/>
      <c r="G15" s="724"/>
      <c r="H15" s="860"/>
      <c r="I15" s="860"/>
      <c r="J15" s="261">
        <f>MAX(L15-SUM(F15:I15),0)</f>
        <v>0</v>
      </c>
      <c r="K15" s="261">
        <f>SUM(F15:J15)</f>
        <v>0</v>
      </c>
      <c r="L15" s="261">
        <f>IF(E15&lt;=0,0,ROUNDUP(L$12*E15,0))</f>
        <v>0</v>
      </c>
      <c r="M15" s="860"/>
      <c r="N15" s="863"/>
      <c r="O15" s="856"/>
    </row>
    <row r="16" spans="1:123" s="14" customFormat="1" ht="15.75" customHeight="1" x14ac:dyDescent="0.25">
      <c r="A16" s="8">
        <v>2</v>
      </c>
      <c r="B16" s="31">
        <f>'2. Prelim'!B25</f>
        <v>0</v>
      </c>
      <c r="C16" s="32">
        <f>'2. Prelim'!C25</f>
        <v>0</v>
      </c>
      <c r="D16" s="32">
        <f>'2d. CPS Exempt'!F30</f>
        <v>0</v>
      </c>
      <c r="E16" s="32">
        <f>'2d. CPS Exempt'!G30</f>
        <v>0</v>
      </c>
      <c r="F16" s="729"/>
      <c r="G16" s="729"/>
      <c r="H16" s="861"/>
      <c r="I16" s="861"/>
      <c r="J16" s="262">
        <f t="shared" ref="J16:J22" si="0">MAX(L16-SUM(F16:I16),0)</f>
        <v>0</v>
      </c>
      <c r="K16" s="262">
        <f t="shared" ref="K16:K22" si="1">SUM(F16:J16)</f>
        <v>0</v>
      </c>
      <c r="L16" s="262">
        <f t="shared" ref="L16:L22" si="2">IF(E16&lt;=0,0,ROUNDUP(L$12*E16,0))</f>
        <v>0</v>
      </c>
      <c r="M16" s="861"/>
      <c r="N16" s="864"/>
      <c r="O16" s="857"/>
    </row>
    <row r="17" spans="1:16" s="14" customFormat="1" ht="15.75" customHeight="1" x14ac:dyDescent="0.25">
      <c r="A17" s="8">
        <v>3</v>
      </c>
      <c r="B17" s="31">
        <f>'2. Prelim'!B26</f>
        <v>0</v>
      </c>
      <c r="C17" s="32">
        <f>'2. Prelim'!C26</f>
        <v>0</v>
      </c>
      <c r="D17" s="32">
        <f>'2d. CPS Exempt'!F31</f>
        <v>0</v>
      </c>
      <c r="E17" s="32">
        <f>'2d. CPS Exempt'!G31</f>
        <v>0</v>
      </c>
      <c r="F17" s="729"/>
      <c r="G17" s="729"/>
      <c r="H17" s="861"/>
      <c r="I17" s="861"/>
      <c r="J17" s="262">
        <f t="shared" si="0"/>
        <v>0</v>
      </c>
      <c r="K17" s="262">
        <f t="shared" si="1"/>
        <v>0</v>
      </c>
      <c r="L17" s="262">
        <f t="shared" si="2"/>
        <v>0</v>
      </c>
      <c r="M17" s="861"/>
      <c r="N17" s="864"/>
      <c r="O17" s="857"/>
    </row>
    <row r="18" spans="1:16" s="14" customFormat="1" ht="15.75" customHeight="1" x14ac:dyDescent="0.25">
      <c r="A18" s="8">
        <v>4</v>
      </c>
      <c r="B18" s="31">
        <f>'2. Prelim'!B27</f>
        <v>0</v>
      </c>
      <c r="C18" s="32">
        <f>'2. Prelim'!C27</f>
        <v>0</v>
      </c>
      <c r="D18" s="32">
        <f>'2d. CPS Exempt'!F32</f>
        <v>0</v>
      </c>
      <c r="E18" s="32">
        <f>'2d. CPS Exempt'!G32</f>
        <v>0</v>
      </c>
      <c r="F18" s="729"/>
      <c r="G18" s="729"/>
      <c r="H18" s="861"/>
      <c r="I18" s="861"/>
      <c r="J18" s="262">
        <f t="shared" si="0"/>
        <v>0</v>
      </c>
      <c r="K18" s="262">
        <f t="shared" si="1"/>
        <v>0</v>
      </c>
      <c r="L18" s="262">
        <f t="shared" si="2"/>
        <v>0</v>
      </c>
      <c r="M18" s="861"/>
      <c r="N18" s="864"/>
      <c r="O18" s="857"/>
    </row>
    <row r="19" spans="1:16" s="14" customFormat="1" ht="15.75" customHeight="1" x14ac:dyDescent="0.25">
      <c r="A19" s="8">
        <v>5</v>
      </c>
      <c r="B19" s="31">
        <f>'2. Prelim'!B28</f>
        <v>0</v>
      </c>
      <c r="C19" s="32">
        <f>'2. Prelim'!C28</f>
        <v>0</v>
      </c>
      <c r="D19" s="32">
        <f>'2d. CPS Exempt'!F33</f>
        <v>0</v>
      </c>
      <c r="E19" s="32">
        <f>'2d. CPS Exempt'!G33</f>
        <v>0</v>
      </c>
      <c r="F19" s="729"/>
      <c r="G19" s="729"/>
      <c r="H19" s="861"/>
      <c r="I19" s="861"/>
      <c r="J19" s="262">
        <f t="shared" si="0"/>
        <v>0</v>
      </c>
      <c r="K19" s="262">
        <f t="shared" si="1"/>
        <v>0</v>
      </c>
      <c r="L19" s="262">
        <f t="shared" si="2"/>
        <v>0</v>
      </c>
      <c r="M19" s="861"/>
      <c r="N19" s="864"/>
      <c r="O19" s="857"/>
    </row>
    <row r="20" spans="1:16" s="14" customFormat="1" ht="15.75" customHeight="1" x14ac:dyDescent="0.25">
      <c r="A20" s="8">
        <v>6</v>
      </c>
      <c r="B20" s="31">
        <f>'2. Prelim'!B29</f>
        <v>0</v>
      </c>
      <c r="C20" s="32">
        <f>'2. Prelim'!C29</f>
        <v>0</v>
      </c>
      <c r="D20" s="32">
        <f>'2d. CPS Exempt'!F34</f>
        <v>0</v>
      </c>
      <c r="E20" s="32">
        <f>'2d. CPS Exempt'!G34</f>
        <v>0</v>
      </c>
      <c r="F20" s="729"/>
      <c r="G20" s="729"/>
      <c r="H20" s="861"/>
      <c r="I20" s="861"/>
      <c r="J20" s="262">
        <f t="shared" si="0"/>
        <v>0</v>
      </c>
      <c r="K20" s="262">
        <f t="shared" si="1"/>
        <v>0</v>
      </c>
      <c r="L20" s="262">
        <f t="shared" si="2"/>
        <v>0</v>
      </c>
      <c r="M20" s="861"/>
      <c r="N20" s="864"/>
      <c r="O20" s="857"/>
    </row>
    <row r="21" spans="1:16" s="14" customFormat="1" ht="15.75" customHeight="1" x14ac:dyDescent="0.25">
      <c r="A21" s="8">
        <v>7</v>
      </c>
      <c r="B21" s="31">
        <f>'2. Prelim'!B30</f>
        <v>0</v>
      </c>
      <c r="C21" s="32">
        <f>'2. Prelim'!C30</f>
        <v>0</v>
      </c>
      <c r="D21" s="32">
        <f>'2d. CPS Exempt'!F35</f>
        <v>0</v>
      </c>
      <c r="E21" s="32">
        <f>'2d. CPS Exempt'!G35</f>
        <v>0</v>
      </c>
      <c r="F21" s="729"/>
      <c r="G21" s="729"/>
      <c r="H21" s="861"/>
      <c r="I21" s="861"/>
      <c r="J21" s="262">
        <f t="shared" si="0"/>
        <v>0</v>
      </c>
      <c r="K21" s="262">
        <f t="shared" si="1"/>
        <v>0</v>
      </c>
      <c r="L21" s="262">
        <f t="shared" si="2"/>
        <v>0</v>
      </c>
      <c r="M21" s="861"/>
      <c r="N21" s="864"/>
      <c r="O21" s="857"/>
    </row>
    <row r="22" spans="1:16" s="14" customFormat="1" ht="15.75" customHeight="1" thickBot="1" x14ac:dyDescent="0.3">
      <c r="A22" s="8">
        <v>8</v>
      </c>
      <c r="B22" s="65">
        <f>'2. Prelim'!B31</f>
        <v>0</v>
      </c>
      <c r="C22" s="66">
        <f>'2. Prelim'!C31</f>
        <v>0</v>
      </c>
      <c r="D22" s="66">
        <f>'2d. CPS Exempt'!F36</f>
        <v>0</v>
      </c>
      <c r="E22" s="66">
        <f>'2d. CPS Exempt'!G36</f>
        <v>0</v>
      </c>
      <c r="F22" s="734"/>
      <c r="G22" s="734"/>
      <c r="H22" s="862"/>
      <c r="I22" s="862"/>
      <c r="J22" s="263">
        <f t="shared" si="0"/>
        <v>0</v>
      </c>
      <c r="K22" s="263">
        <f t="shared" si="1"/>
        <v>0</v>
      </c>
      <c r="L22" s="263">
        <f t="shared" si="2"/>
        <v>0</v>
      </c>
      <c r="M22" s="862"/>
      <c r="N22" s="865"/>
      <c r="O22" s="858"/>
    </row>
    <row r="23" spans="1:16" s="14" customFormat="1" ht="13.5" thickBot="1" x14ac:dyDescent="0.3">
      <c r="A23" s="58"/>
      <c r="B23" s="264" t="s">
        <v>152</v>
      </c>
      <c r="C23" s="61">
        <f>'2. Prelim'!C32</f>
        <v>0</v>
      </c>
      <c r="D23" s="61">
        <f>'2d. CPS Exempt'!F37</f>
        <v>0</v>
      </c>
      <c r="E23" s="61">
        <f>'2d. CPS Exempt'!G37</f>
        <v>0</v>
      </c>
      <c r="F23" s="739">
        <f t="shared" ref="F23" si="3">SUM(F15:F22)</f>
        <v>0</v>
      </c>
      <c r="G23" s="265">
        <f t="shared" ref="G23:L23" si="4">SUM(G15:G22)</f>
        <v>0</v>
      </c>
      <c r="H23" s="291">
        <f t="shared" si="4"/>
        <v>0</v>
      </c>
      <c r="I23" s="291">
        <f t="shared" si="4"/>
        <v>0</v>
      </c>
      <c r="J23" s="265">
        <f t="shared" si="4"/>
        <v>0</v>
      </c>
      <c r="K23" s="291">
        <f t="shared" si="4"/>
        <v>0</v>
      </c>
      <c r="L23" s="266">
        <f t="shared" si="4"/>
        <v>0</v>
      </c>
      <c r="M23" s="267">
        <f>IF(K23&gt;L23,K23-L23,0)</f>
        <v>0</v>
      </c>
      <c r="N23" s="265">
        <f>ROUNDDOWN($N$12*L23,0)</f>
        <v>0</v>
      </c>
      <c r="O23" s="268">
        <f>MIN(M23,N23)</f>
        <v>0</v>
      </c>
    </row>
    <row r="24" spans="1:16" s="14" customFormat="1" ht="13.5" thickTop="1" x14ac:dyDescent="0.25">
      <c r="A24" s="58"/>
      <c r="B24" s="269"/>
      <c r="C24" s="79"/>
      <c r="D24" s="79"/>
      <c r="F24" s="743"/>
      <c r="G24" s="270">
        <f>'4. Errant'!G14</f>
        <v>0</v>
      </c>
      <c r="H24" s="79"/>
      <c r="I24" s="79"/>
      <c r="J24" s="79"/>
      <c r="K24" s="79"/>
      <c r="L24" s="79"/>
      <c r="M24" s="79"/>
      <c r="N24" s="79"/>
      <c r="O24" s="79"/>
      <c r="P24" s="23"/>
    </row>
    <row r="25" spans="1:16" ht="6" customHeight="1" thickBot="1" x14ac:dyDescent="0.3">
      <c r="A25" s="74" t="s">
        <v>153</v>
      </c>
      <c r="B25" s="868"/>
      <c r="C25" s="868"/>
      <c r="D25" s="868"/>
      <c r="E25" s="868"/>
      <c r="F25" s="112"/>
      <c r="G25" s="868"/>
      <c r="H25" s="868"/>
      <c r="I25" s="868"/>
      <c r="J25" s="868"/>
      <c r="K25" s="86"/>
      <c r="L25" s="86"/>
      <c r="M25" s="868"/>
      <c r="N25" s="86"/>
      <c r="O25" s="86"/>
    </row>
    <row r="26" spans="1:16" ht="13" thickBot="1" x14ac:dyDescent="0.3">
      <c r="A26" s="74"/>
      <c r="B26" s="10"/>
      <c r="C26" t="s">
        <v>174</v>
      </c>
      <c r="F26"/>
      <c r="M26" s="868"/>
      <c r="N26" s="868"/>
      <c r="O26" s="868"/>
    </row>
    <row r="27" spans="1:16" s="3" customFormat="1" ht="4.5" customHeight="1" thickBot="1" x14ac:dyDescent="0.3">
      <c r="A27" s="869"/>
      <c r="B27" s="1206"/>
      <c r="C27" s="1207"/>
      <c r="D27" s="1207"/>
      <c r="E27" s="869"/>
      <c r="F27" s="763"/>
      <c r="G27" s="869"/>
      <c r="H27" s="869"/>
      <c r="I27" s="869"/>
      <c r="J27" s="869"/>
      <c r="K27" s="869"/>
      <c r="L27" s="869"/>
      <c r="M27" s="869"/>
      <c r="N27" s="869"/>
      <c r="O27" s="869"/>
    </row>
    <row r="28" spans="1:16" s="9" customFormat="1" ht="13.4" customHeight="1" thickBot="1" x14ac:dyDescent="0.3">
      <c r="A28" s="76"/>
      <c r="B28" s="271"/>
      <c r="C28" s="272" t="s">
        <v>586</v>
      </c>
      <c r="D28" s="76"/>
      <c r="E28" s="76"/>
      <c r="F28" s="76"/>
      <c r="G28" s="76"/>
      <c r="H28" s="76"/>
      <c r="I28" s="76"/>
      <c r="J28" s="76"/>
      <c r="K28" s="76"/>
      <c r="L28" s="76"/>
      <c r="M28" s="76"/>
      <c r="N28" s="76"/>
      <c r="O28" s="76"/>
    </row>
    <row r="29" spans="1:16" ht="4.5" customHeight="1" thickBot="1" x14ac:dyDescent="0.3">
      <c r="A29" s="868"/>
      <c r="C29" s="868"/>
      <c r="D29" s="868"/>
      <c r="E29" s="868"/>
      <c r="F29" s="894"/>
      <c r="G29" s="868"/>
      <c r="H29" s="868"/>
      <c r="I29" s="868"/>
      <c r="J29" s="868"/>
      <c r="K29" s="868"/>
      <c r="L29" s="868"/>
      <c r="M29" s="868"/>
      <c r="N29" s="868"/>
      <c r="O29" s="868"/>
    </row>
    <row r="30" spans="1:16" ht="13.5" thickBot="1" x14ac:dyDescent="0.35">
      <c r="A30" s="868"/>
      <c r="B30" s="273"/>
      <c r="C30" s="75" t="s">
        <v>73</v>
      </c>
      <c r="D30" s="868"/>
      <c r="E30" s="868"/>
      <c r="F30" s="894"/>
      <c r="G30" s="868"/>
      <c r="H30" s="868"/>
      <c r="I30" s="868"/>
      <c r="J30" s="868"/>
      <c r="K30" s="868"/>
      <c r="L30" s="868"/>
      <c r="M30" s="868"/>
      <c r="N30" s="868"/>
      <c r="O30" s="868"/>
    </row>
    <row r="31" spans="1:16" ht="4.5" customHeight="1" x14ac:dyDescent="0.25">
      <c r="A31" s="868"/>
      <c r="B31" s="868"/>
      <c r="C31" s="868"/>
      <c r="D31" s="868"/>
      <c r="E31" s="868"/>
      <c r="F31" s="743"/>
      <c r="G31" s="868"/>
      <c r="H31" s="868"/>
      <c r="I31" s="868"/>
      <c r="J31" s="868"/>
      <c r="K31" s="868"/>
      <c r="L31" s="868"/>
      <c r="M31" s="868"/>
      <c r="N31" s="868"/>
      <c r="O31" s="868"/>
    </row>
    <row r="32" spans="1:16" ht="12.75" customHeight="1" x14ac:dyDescent="0.25">
      <c r="A32" s="868"/>
      <c r="B32" s="1201"/>
      <c r="C32" s="1201"/>
      <c r="D32" s="1201"/>
      <c r="E32" s="1201"/>
      <c r="F32" s="1201"/>
      <c r="G32" s="1201"/>
      <c r="H32" s="1201"/>
      <c r="I32" s="1201"/>
      <c r="J32" s="1201"/>
      <c r="K32" s="1201"/>
      <c r="L32" s="1201"/>
      <c r="M32" s="1201"/>
      <c r="N32" s="1201"/>
      <c r="O32" s="1201"/>
      <c r="P32" s="107"/>
    </row>
    <row r="33" spans="1:16" x14ac:dyDescent="0.25">
      <c r="A33" s="868"/>
      <c r="B33" s="1201"/>
      <c r="C33" s="1201"/>
      <c r="D33" s="1201"/>
      <c r="E33" s="1201"/>
      <c r="F33" s="1201"/>
      <c r="G33" s="1201"/>
      <c r="H33" s="1201"/>
      <c r="I33" s="1201"/>
      <c r="J33" s="1201"/>
      <c r="K33" s="1201"/>
      <c r="L33" s="1201"/>
      <c r="M33" s="1201"/>
      <c r="N33" s="1201"/>
      <c r="O33" s="1201"/>
      <c r="P33" s="107"/>
    </row>
    <row r="34" spans="1:16" x14ac:dyDescent="0.25">
      <c r="A34" s="274"/>
      <c r="B34" s="274"/>
      <c r="C34" s="274"/>
      <c r="D34" s="274"/>
      <c r="E34" s="274"/>
      <c r="F34" s="893"/>
      <c r="G34" s="274"/>
      <c r="H34" s="274"/>
      <c r="I34" s="274"/>
      <c r="J34" s="274"/>
      <c r="K34" s="274"/>
      <c r="L34" s="274"/>
      <c r="M34" s="274"/>
      <c r="N34" s="274"/>
      <c r="O34" s="274"/>
    </row>
    <row r="35" spans="1:16" x14ac:dyDescent="0.25">
      <c r="A35" s="868"/>
      <c r="B35" s="868"/>
      <c r="C35" s="868"/>
      <c r="D35" s="868"/>
      <c r="E35" s="868"/>
      <c r="F35" s="715"/>
      <c r="G35" s="868"/>
      <c r="H35" s="868"/>
      <c r="I35" s="868"/>
      <c r="J35" s="868"/>
      <c r="K35" s="868"/>
      <c r="L35" s="868"/>
      <c r="M35" s="868"/>
      <c r="N35" s="868"/>
      <c r="O35" s="868"/>
    </row>
    <row r="36" spans="1:16" x14ac:dyDescent="0.25">
      <c r="A36" s="868"/>
      <c r="B36" s="868"/>
      <c r="C36" s="868"/>
      <c r="D36" s="868"/>
      <c r="E36" s="868"/>
      <c r="F36" s="112"/>
      <c r="G36" s="868"/>
      <c r="H36" s="868"/>
      <c r="I36" s="868"/>
      <c r="J36" s="868"/>
      <c r="K36" s="868"/>
      <c r="L36" s="868"/>
      <c r="M36" s="868"/>
      <c r="N36" s="868"/>
      <c r="O36" s="868"/>
    </row>
    <row r="37" spans="1:16" x14ac:dyDescent="0.25">
      <c r="A37" s="868"/>
      <c r="B37" s="868"/>
      <c r="C37" s="868"/>
      <c r="D37" s="868"/>
      <c r="E37" s="868"/>
      <c r="F37" s="750"/>
      <c r="G37" s="868"/>
      <c r="H37" s="868"/>
      <c r="I37" s="868"/>
      <c r="J37" s="868"/>
      <c r="K37" s="868"/>
      <c r="L37" s="868"/>
      <c r="M37" s="868"/>
      <c r="N37" s="868"/>
      <c r="O37" s="868"/>
    </row>
    <row r="38" spans="1:16" x14ac:dyDescent="0.25">
      <c r="A38" s="868"/>
      <c r="B38" s="868"/>
      <c r="C38" s="868"/>
      <c r="D38" s="868"/>
      <c r="E38" s="868"/>
      <c r="F38" s="112"/>
      <c r="G38" s="868"/>
      <c r="H38" s="868"/>
      <c r="I38" s="868"/>
      <c r="J38" s="868"/>
      <c r="K38" s="868"/>
      <c r="L38" s="868"/>
      <c r="M38" s="868"/>
      <c r="N38" s="868"/>
      <c r="O38" s="868"/>
    </row>
    <row r="39" spans="1:16" x14ac:dyDescent="0.25">
      <c r="A39" s="868"/>
      <c r="B39" s="868"/>
      <c r="C39" s="868"/>
      <c r="D39" s="868"/>
      <c r="E39" s="868"/>
      <c r="F39" s="894"/>
      <c r="G39" s="868"/>
      <c r="H39" s="868"/>
      <c r="I39" s="868"/>
      <c r="J39" s="868"/>
      <c r="K39" s="868"/>
      <c r="L39" s="868"/>
      <c r="M39" s="868"/>
      <c r="N39" s="868"/>
      <c r="O39" s="868"/>
    </row>
    <row r="40" spans="1:16" x14ac:dyDescent="0.25">
      <c r="A40" s="868"/>
      <c r="B40" s="868"/>
      <c r="C40" s="868"/>
      <c r="D40" s="868"/>
      <c r="E40" s="868"/>
      <c r="G40" s="868"/>
      <c r="H40" s="868"/>
      <c r="I40" s="868"/>
      <c r="J40" s="868"/>
      <c r="K40" s="868"/>
      <c r="L40" s="868"/>
      <c r="M40" s="868"/>
      <c r="N40" s="868"/>
      <c r="O40" s="868"/>
    </row>
    <row r="41" spans="1:16" x14ac:dyDescent="0.25">
      <c r="A41" s="868"/>
      <c r="B41" s="868"/>
      <c r="C41" s="868"/>
      <c r="D41" s="868"/>
      <c r="E41" s="868"/>
      <c r="F41" s="752"/>
      <c r="G41" s="868"/>
      <c r="H41" s="868"/>
      <c r="I41" s="868"/>
      <c r="J41" s="868"/>
      <c r="K41" s="868"/>
      <c r="L41" s="868"/>
      <c r="M41" s="868"/>
      <c r="N41" s="868"/>
      <c r="O41" s="868"/>
    </row>
    <row r="42" spans="1:16" x14ac:dyDescent="0.25">
      <c r="F42"/>
    </row>
    <row r="43" spans="1:16" x14ac:dyDescent="0.25">
      <c r="F43" s="671"/>
    </row>
  </sheetData>
  <sheetProtection algorithmName="SHA-512" hashValue="IFUMZSRdiZk6fXVk1DFYOEF8zMjIZojk7vzKpUV9UrFuhAHN1jNNs1KGoanECl68YeyaFeCLjWuU5LkWUddrqw==" saltValue="tqxhyA1LpeoP/fovNB0OyA==" spinCount="100000" sheet="1" objects="1" scenarios="1"/>
  <protectedRanges>
    <protectedRange sqref="G15:I22" name="Range1"/>
    <protectedRange sqref="F16:F22" name="Range1_2"/>
  </protectedRanges>
  <mergeCells count="8">
    <mergeCell ref="B27:D27"/>
    <mergeCell ref="B32:O33"/>
    <mergeCell ref="B1:N1"/>
    <mergeCell ref="B6:G6"/>
    <mergeCell ref="B7:N7"/>
    <mergeCell ref="B9:N9"/>
    <mergeCell ref="B3:O3"/>
    <mergeCell ref="B5:O5"/>
  </mergeCells>
  <printOptions horizontalCentered="1" verticalCentered="1"/>
  <pageMargins left="0.25" right="0.25" top="0.75" bottom="0.75" header="0" footer="0.3"/>
  <pageSetup scale="9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BFE0-B420-4B84-B1C0-B8A45BC2504E}">
  <sheetPr codeName="Sheet15">
    <tabColor rgb="FF00B0F0"/>
  </sheetPr>
  <dimension ref="A1:DA42"/>
  <sheetViews>
    <sheetView zoomScale="90" zoomScaleNormal="90" zoomScaleSheetLayoutView="80" workbookViewId="0"/>
  </sheetViews>
  <sheetFormatPr defaultColWidth="8.90625" defaultRowHeight="12.5" x14ac:dyDescent="0.25"/>
  <cols>
    <col min="1" max="1" width="3" style="111" bestFit="1" customWidth="1"/>
    <col min="2" max="2" width="10.453125" style="111" customWidth="1"/>
    <col min="3" max="3" width="15" style="111" customWidth="1"/>
    <col min="4" max="4" width="12.54296875" style="111" customWidth="1"/>
    <col min="5" max="5" width="12.54296875" style="111" bestFit="1" customWidth="1"/>
    <col min="6" max="6" width="11.453125" style="111" customWidth="1"/>
    <col min="7" max="7" width="10.90625" style="111" customWidth="1"/>
    <col min="8" max="8" width="11.90625" style="111" customWidth="1"/>
    <col min="9" max="9" width="11.453125" style="111" customWidth="1"/>
    <col min="10" max="10" width="10.453125" style="111" customWidth="1"/>
    <col min="11" max="11" width="11.08984375" style="111" customWidth="1"/>
    <col min="12" max="12" width="9.453125" style="111" customWidth="1"/>
    <col min="13" max="15" width="10.453125" style="111" customWidth="1"/>
    <col min="16" max="16" width="10.6328125" style="111" customWidth="1"/>
    <col min="17" max="16384" width="8.90625" style="111"/>
  </cols>
  <sheetData>
    <row r="1" spans="1:105" ht="18.75" customHeight="1" x14ac:dyDescent="0.25">
      <c r="B1" s="1192" t="str">
        <f>'2. Prelim'!B1:E1</f>
        <v>RPS/APS/CES/CPS 2020 Annual Compliance Workbook</v>
      </c>
      <c r="C1" s="1192"/>
      <c r="D1" s="1192"/>
      <c r="E1" s="1192"/>
      <c r="F1" s="1192"/>
      <c r="G1" s="1192"/>
      <c r="H1" s="1192"/>
      <c r="I1" s="1192"/>
      <c r="J1" s="1192"/>
      <c r="K1" s="1192"/>
      <c r="L1" s="1192"/>
      <c r="M1" s="1192"/>
      <c r="N1" s="1192"/>
      <c r="O1" s="1192"/>
      <c r="P1" s="693"/>
    </row>
    <row r="2" spans="1:105" ht="7.5" customHeight="1" thickBot="1" x14ac:dyDescent="0.4">
      <c r="A2" s="199"/>
      <c r="B2" s="693"/>
      <c r="C2" s="693"/>
      <c r="D2" s="693"/>
      <c r="E2" s="693"/>
      <c r="F2" s="693"/>
      <c r="G2" s="693"/>
      <c r="H2" s="693"/>
      <c r="I2" s="693"/>
      <c r="J2" s="693"/>
      <c r="K2" s="693"/>
      <c r="L2" s="693"/>
      <c r="M2" s="693"/>
      <c r="N2" s="693"/>
      <c r="O2" s="693"/>
      <c r="P2" s="693"/>
    </row>
    <row r="3" spans="1:105" s="642" customFormat="1" ht="15" customHeight="1" thickBot="1" x14ac:dyDescent="0.3">
      <c r="A3" s="640"/>
      <c r="B3" s="1245" t="s">
        <v>428</v>
      </c>
      <c r="C3" s="1246"/>
      <c r="D3" s="1246"/>
      <c r="E3" s="1246"/>
      <c r="F3" s="1246"/>
      <c r="G3" s="1246"/>
      <c r="H3" s="1246"/>
      <c r="I3" s="1246"/>
      <c r="J3" s="1246"/>
      <c r="K3" s="1246"/>
      <c r="L3" s="1246"/>
      <c r="M3" s="1246"/>
      <c r="N3" s="1246"/>
      <c r="O3" s="1247"/>
      <c r="P3" s="111"/>
    </row>
    <row r="4" spans="1:105" s="640" customFormat="1" ht="7.5" customHeight="1" thickBot="1" x14ac:dyDescent="0.3">
      <c r="B4" s="690" t="s">
        <v>153</v>
      </c>
      <c r="C4" s="690"/>
      <c r="D4" s="690"/>
      <c r="E4" s="690"/>
      <c r="F4" s="494"/>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642"/>
      <c r="BA4" s="642"/>
      <c r="BB4" s="642"/>
      <c r="BC4" s="642"/>
      <c r="BD4" s="642"/>
      <c r="BE4" s="642"/>
      <c r="BF4" s="642"/>
      <c r="BG4" s="642"/>
      <c r="BH4" s="642"/>
      <c r="BI4" s="642"/>
      <c r="BJ4" s="642"/>
      <c r="BK4" s="642"/>
      <c r="BL4" s="642"/>
      <c r="BM4" s="642"/>
      <c r="BN4" s="642"/>
      <c r="BO4" s="642"/>
      <c r="BP4" s="642"/>
      <c r="BQ4" s="642"/>
      <c r="BR4" s="642"/>
      <c r="BS4" s="642"/>
      <c r="BT4" s="642"/>
      <c r="BU4" s="642"/>
      <c r="BV4" s="642"/>
      <c r="BW4" s="642"/>
      <c r="BX4" s="642"/>
      <c r="BY4" s="642"/>
      <c r="BZ4" s="642"/>
      <c r="CA4" s="642"/>
      <c r="CB4" s="642"/>
      <c r="CC4" s="642"/>
      <c r="CD4" s="642"/>
      <c r="CE4" s="642"/>
      <c r="CF4" s="642"/>
      <c r="CG4" s="642"/>
      <c r="CH4" s="642"/>
      <c r="CI4" s="642"/>
      <c r="CJ4" s="642"/>
      <c r="CK4" s="642"/>
      <c r="CL4" s="642"/>
      <c r="CM4" s="642"/>
      <c r="CN4" s="642"/>
      <c r="CO4" s="642"/>
      <c r="CP4" s="642"/>
      <c r="CQ4" s="642"/>
      <c r="CR4" s="642"/>
      <c r="CS4" s="642"/>
      <c r="CT4" s="642"/>
      <c r="CU4" s="642"/>
      <c r="CV4" s="642"/>
      <c r="CW4" s="642"/>
      <c r="CX4" s="642"/>
      <c r="CY4" s="642"/>
      <c r="CZ4" s="642"/>
      <c r="DA4" s="642"/>
    </row>
    <row r="5" spans="1:105" ht="22.5" customHeight="1" thickBot="1" x14ac:dyDescent="0.4">
      <c r="A5" s="694"/>
      <c r="B5" s="1248">
        <f>'1. FilerInfo'!C17</f>
        <v>0</v>
      </c>
      <c r="C5" s="1249"/>
      <c r="D5" s="1249"/>
      <c r="E5" s="1249"/>
      <c r="F5" s="1249"/>
      <c r="G5" s="1249"/>
      <c r="H5" s="1249"/>
      <c r="I5" s="1249"/>
      <c r="J5" s="1249"/>
      <c r="K5" s="1249"/>
      <c r="L5" s="1249"/>
      <c r="M5" s="1249"/>
      <c r="N5" s="1249"/>
      <c r="O5" s="1250"/>
    </row>
    <row r="6" spans="1:105" s="46" customFormat="1" ht="7.5" customHeight="1" x14ac:dyDescent="0.35">
      <c r="A6" s="694"/>
      <c r="B6" s="1163"/>
      <c r="C6" s="1163"/>
      <c r="D6" s="1163"/>
      <c r="E6" s="91"/>
      <c r="F6" s="91"/>
      <c r="G6" s="91"/>
      <c r="H6" s="91"/>
      <c r="I6" s="91"/>
      <c r="J6" s="91"/>
      <c r="K6" s="91"/>
      <c r="L6" s="91"/>
      <c r="M6" s="91"/>
      <c r="N6" s="91"/>
      <c r="O6" s="91"/>
    </row>
    <row r="7" spans="1:105" s="46" customFormat="1" ht="15" customHeight="1" x14ac:dyDescent="0.35">
      <c r="A7" s="91"/>
      <c r="B7" s="1205" t="s">
        <v>414</v>
      </c>
      <c r="C7" s="1205"/>
      <c r="D7" s="1205"/>
      <c r="E7" s="1205"/>
      <c r="F7" s="1205"/>
      <c r="G7" s="1205"/>
      <c r="H7" s="1205"/>
      <c r="I7" s="1205"/>
      <c r="J7" s="1205"/>
      <c r="K7" s="1205"/>
      <c r="L7" s="1205"/>
      <c r="M7" s="1205"/>
      <c r="N7" s="1205"/>
      <c r="O7" s="1205"/>
    </row>
    <row r="8" spans="1:105" s="46" customFormat="1" ht="7.5" customHeight="1" x14ac:dyDescent="0.35">
      <c r="A8" s="91"/>
      <c r="B8" s="695"/>
      <c r="C8" s="695"/>
      <c r="D8" s="695"/>
      <c r="E8" s="695"/>
      <c r="F8" s="203"/>
      <c r="G8" s="91"/>
      <c r="H8" s="91"/>
      <c r="I8" s="91"/>
      <c r="J8" s="91"/>
      <c r="K8" s="91"/>
      <c r="L8" s="91"/>
      <c r="M8" s="91"/>
      <c r="N8" s="91"/>
      <c r="O8" s="91"/>
    </row>
    <row r="9" spans="1:105" s="658" customFormat="1" ht="19.5" customHeight="1" x14ac:dyDescent="0.35">
      <c r="A9" s="660"/>
      <c r="B9" s="909" t="s">
        <v>591</v>
      </c>
      <c r="C9" s="909"/>
      <c r="D9" s="909"/>
      <c r="E9" s="909"/>
      <c r="F9" s="909"/>
      <c r="G9" s="909"/>
      <c r="H9" s="909"/>
      <c r="I9" s="909"/>
      <c r="J9" s="909"/>
      <c r="K9" s="909"/>
      <c r="L9" s="909"/>
      <c r="M9" s="909"/>
      <c r="N9" s="909"/>
      <c r="O9" s="909"/>
      <c r="P9" s="909"/>
    </row>
    <row r="10" spans="1:105" ht="7.5" customHeight="1" thickBot="1" x14ac:dyDescent="0.35">
      <c r="A10" s="112"/>
      <c r="B10" s="112"/>
      <c r="C10" s="112"/>
      <c r="D10" s="112"/>
      <c r="E10" s="112"/>
      <c r="F10" s="696"/>
      <c r="G10" s="112"/>
      <c r="H10" s="112"/>
      <c r="I10" s="112"/>
      <c r="J10" s="112"/>
      <c r="K10" s="112"/>
      <c r="L10" s="112"/>
    </row>
    <row r="11" spans="1:105" s="702" customFormat="1" ht="9.75" customHeight="1" thickBot="1" x14ac:dyDescent="0.3">
      <c r="A11" s="697" t="s">
        <v>139</v>
      </c>
      <c r="B11" s="719" t="s">
        <v>140</v>
      </c>
      <c r="C11" s="719" t="s">
        <v>141</v>
      </c>
      <c r="D11" s="719" t="s">
        <v>142</v>
      </c>
      <c r="E11" s="719" t="s">
        <v>143</v>
      </c>
      <c r="F11" s="719" t="s">
        <v>157</v>
      </c>
      <c r="G11" s="719" t="s">
        <v>144</v>
      </c>
      <c r="H11" s="719" t="s">
        <v>145</v>
      </c>
      <c r="I11" s="719" t="s">
        <v>146</v>
      </c>
      <c r="J11" s="700" t="s">
        <v>147</v>
      </c>
      <c r="K11" s="701" t="s">
        <v>148</v>
      </c>
      <c r="L11" s="701" t="s">
        <v>149</v>
      </c>
      <c r="M11" s="701" t="s">
        <v>158</v>
      </c>
      <c r="N11" s="701" t="s">
        <v>159</v>
      </c>
      <c r="O11" s="701" t="s">
        <v>161</v>
      </c>
      <c r="P11" s="111"/>
    </row>
    <row r="12" spans="1:105" ht="33" customHeight="1" thickBot="1" x14ac:dyDescent="0.3">
      <c r="A12" s="703"/>
      <c r="B12" s="872"/>
      <c r="C12" s="872"/>
      <c r="D12" s="872"/>
      <c r="E12" s="872"/>
      <c r="F12" s="872"/>
      <c r="G12" s="872"/>
      <c r="H12" s="872"/>
      <c r="I12" s="888"/>
      <c r="J12" s="914" t="s">
        <v>626</v>
      </c>
      <c r="K12" s="889"/>
      <c r="L12" s="886">
        <v>0.2</v>
      </c>
      <c r="M12" s="1251" t="s">
        <v>643</v>
      </c>
      <c r="N12" s="1252"/>
      <c r="O12" s="706">
        <v>0.3</v>
      </c>
    </row>
    <row r="13" spans="1:105" s="715" customFormat="1" ht="102.75" customHeight="1" thickBot="1" x14ac:dyDescent="0.3">
      <c r="A13" s="707"/>
      <c r="B13" s="710" t="s">
        <v>150</v>
      </c>
      <c r="C13" s="708" t="s">
        <v>499</v>
      </c>
      <c r="D13" s="709" t="s">
        <v>644</v>
      </c>
      <c r="E13" s="710" t="s">
        <v>506</v>
      </c>
      <c r="F13" s="509" t="s">
        <v>500</v>
      </c>
      <c r="G13" s="510" t="s">
        <v>501</v>
      </c>
      <c r="H13" s="710" t="s">
        <v>620</v>
      </c>
      <c r="I13" s="711" t="s">
        <v>621</v>
      </c>
      <c r="J13" s="712" t="s">
        <v>625</v>
      </c>
      <c r="K13" s="712" t="s">
        <v>1084</v>
      </c>
      <c r="L13" s="712" t="s">
        <v>502</v>
      </c>
      <c r="M13" s="713" t="s">
        <v>1082</v>
      </c>
      <c r="N13" s="714" t="s">
        <v>505</v>
      </c>
      <c r="O13" s="713" t="s">
        <v>1083</v>
      </c>
    </row>
    <row r="14" spans="1:105" s="722" customFormat="1" ht="9.75" customHeight="1" thickBot="1" x14ac:dyDescent="0.3">
      <c r="A14" s="716"/>
      <c r="B14" s="717"/>
      <c r="C14" s="718" t="s">
        <v>151</v>
      </c>
      <c r="D14" s="720" t="s">
        <v>151</v>
      </c>
      <c r="E14" s="719" t="s">
        <v>151</v>
      </c>
      <c r="F14" s="620" t="s">
        <v>151</v>
      </c>
      <c r="G14" s="622" t="s">
        <v>151</v>
      </c>
      <c r="H14" s="720" t="s">
        <v>151</v>
      </c>
      <c r="I14" s="721" t="s">
        <v>151</v>
      </c>
      <c r="J14" s="699" t="s">
        <v>151</v>
      </c>
      <c r="K14" s="699" t="s">
        <v>151</v>
      </c>
      <c r="L14" s="699" t="s">
        <v>151</v>
      </c>
      <c r="M14" s="699" t="s">
        <v>151</v>
      </c>
      <c r="N14" s="700" t="s">
        <v>151</v>
      </c>
      <c r="O14" s="699" t="s">
        <v>151</v>
      </c>
    </row>
    <row r="15" spans="1:105" s="114" customFormat="1" ht="15.75" customHeight="1" x14ac:dyDescent="0.25">
      <c r="A15" s="226">
        <v>1</v>
      </c>
      <c r="B15" s="723">
        <f>'2. Prelim'!B24</f>
        <v>0</v>
      </c>
      <c r="C15" s="723">
        <f>'2. Prelim'!C24</f>
        <v>0</v>
      </c>
      <c r="D15" s="724"/>
      <c r="E15" s="108"/>
      <c r="F15" s="860"/>
      <c r="G15" s="860"/>
      <c r="H15" s="725">
        <f>MAX(J15-SUM(D15:E15),0)</f>
        <v>0</v>
      </c>
      <c r="I15" s="725">
        <f>SUM(D15:H15)</f>
        <v>0</v>
      </c>
      <c r="J15" s="1038">
        <f>L15-K15</f>
        <v>0</v>
      </c>
      <c r="K15" s="1038">
        <f>'5. RPS I non-SCO'!N15</f>
        <v>0</v>
      </c>
      <c r="L15" s="1036">
        <f>ROUNDUP(L$12*C15,0)</f>
        <v>0</v>
      </c>
      <c r="M15" s="727"/>
      <c r="N15" s="726"/>
      <c r="O15" s="727"/>
      <c r="P15" s="728"/>
    </row>
    <row r="16" spans="1:105" s="114" customFormat="1" ht="15.75" customHeight="1" x14ac:dyDescent="0.25">
      <c r="A16" s="228">
        <v>2</v>
      </c>
      <c r="B16" s="723">
        <f>'2. Prelim'!B25</f>
        <v>0</v>
      </c>
      <c r="C16" s="723">
        <f>'2. Prelim'!C25</f>
        <v>0</v>
      </c>
      <c r="D16" s="729"/>
      <c r="E16" s="109"/>
      <c r="F16" s="861"/>
      <c r="G16" s="861"/>
      <c r="H16" s="730">
        <f t="shared" ref="H16:H22" si="0">MAX(J16-SUM(D16:E16),0)</f>
        <v>0</v>
      </c>
      <c r="I16" s="730">
        <f t="shared" ref="I16:I22" si="1">SUM(D16:H16)</f>
        <v>0</v>
      </c>
      <c r="J16" s="1039">
        <f t="shared" ref="J16:J22" si="2">L16-K16</f>
        <v>0</v>
      </c>
      <c r="K16" s="1039">
        <f>'5. RPS I non-SCO'!N16</f>
        <v>0</v>
      </c>
      <c r="L16" s="1033">
        <f t="shared" ref="L16:L22" si="3">ROUNDUP(L$12*C16,0)</f>
        <v>0</v>
      </c>
      <c r="M16" s="732"/>
      <c r="N16" s="731"/>
      <c r="O16" s="732"/>
    </row>
    <row r="17" spans="1:15" s="114" customFormat="1" ht="15.75" customHeight="1" x14ac:dyDescent="0.25">
      <c r="A17" s="228">
        <v>3</v>
      </c>
      <c r="B17" s="723">
        <f>'2. Prelim'!B26</f>
        <v>0</v>
      </c>
      <c r="C17" s="723">
        <f>'2. Prelim'!C26</f>
        <v>0</v>
      </c>
      <c r="D17" s="729"/>
      <c r="E17" s="109"/>
      <c r="F17" s="861"/>
      <c r="G17" s="861"/>
      <c r="H17" s="730">
        <f t="shared" si="0"/>
        <v>0</v>
      </c>
      <c r="I17" s="730">
        <f t="shared" si="1"/>
        <v>0</v>
      </c>
      <c r="J17" s="1039">
        <f t="shared" si="2"/>
        <v>0</v>
      </c>
      <c r="K17" s="1039">
        <f>'5. RPS I non-SCO'!N17</f>
        <v>0</v>
      </c>
      <c r="L17" s="1033">
        <f t="shared" si="3"/>
        <v>0</v>
      </c>
      <c r="M17" s="732"/>
      <c r="N17" s="731"/>
      <c r="O17" s="732"/>
    </row>
    <row r="18" spans="1:15" s="114" customFormat="1" ht="15.75" customHeight="1" x14ac:dyDescent="0.25">
      <c r="A18" s="228">
        <v>4</v>
      </c>
      <c r="B18" s="723">
        <f>'2. Prelim'!B27</f>
        <v>0</v>
      </c>
      <c r="C18" s="723">
        <f>'2. Prelim'!C27</f>
        <v>0</v>
      </c>
      <c r="D18" s="729"/>
      <c r="E18" s="109"/>
      <c r="F18" s="861"/>
      <c r="G18" s="861"/>
      <c r="H18" s="730">
        <f t="shared" si="0"/>
        <v>0</v>
      </c>
      <c r="I18" s="730">
        <f t="shared" si="1"/>
        <v>0</v>
      </c>
      <c r="J18" s="1039">
        <f t="shared" si="2"/>
        <v>0</v>
      </c>
      <c r="K18" s="1039">
        <f>'5. RPS I non-SCO'!N18</f>
        <v>0</v>
      </c>
      <c r="L18" s="1033">
        <f t="shared" si="3"/>
        <v>0</v>
      </c>
      <c r="M18" s="732"/>
      <c r="N18" s="731"/>
      <c r="O18" s="732"/>
    </row>
    <row r="19" spans="1:15" s="114" customFormat="1" ht="15.75" customHeight="1" x14ac:dyDescent="0.25">
      <c r="A19" s="228">
        <v>5</v>
      </c>
      <c r="B19" s="723">
        <f>'2. Prelim'!B28</f>
        <v>0</v>
      </c>
      <c r="C19" s="723">
        <f>'2. Prelim'!C28</f>
        <v>0</v>
      </c>
      <c r="D19" s="729"/>
      <c r="E19" s="109"/>
      <c r="F19" s="861"/>
      <c r="G19" s="861"/>
      <c r="H19" s="730">
        <f t="shared" si="0"/>
        <v>0</v>
      </c>
      <c r="I19" s="730">
        <f t="shared" si="1"/>
        <v>0</v>
      </c>
      <c r="J19" s="1039">
        <f t="shared" si="2"/>
        <v>0</v>
      </c>
      <c r="K19" s="1039">
        <f>'5. RPS I non-SCO'!N19</f>
        <v>0</v>
      </c>
      <c r="L19" s="1033">
        <f t="shared" si="3"/>
        <v>0</v>
      </c>
      <c r="M19" s="732"/>
      <c r="N19" s="731"/>
      <c r="O19" s="732"/>
    </row>
    <row r="20" spans="1:15" s="114" customFormat="1" ht="15.75" customHeight="1" x14ac:dyDescent="0.25">
      <c r="A20" s="228">
        <v>6</v>
      </c>
      <c r="B20" s="723">
        <f>'2. Prelim'!B29</f>
        <v>0</v>
      </c>
      <c r="C20" s="723">
        <f>'2. Prelim'!C29</f>
        <v>0</v>
      </c>
      <c r="D20" s="729"/>
      <c r="E20" s="109"/>
      <c r="F20" s="861"/>
      <c r="G20" s="861"/>
      <c r="H20" s="730">
        <f t="shared" si="0"/>
        <v>0</v>
      </c>
      <c r="I20" s="730">
        <f t="shared" si="1"/>
        <v>0</v>
      </c>
      <c r="J20" s="1039">
        <f t="shared" si="2"/>
        <v>0</v>
      </c>
      <c r="K20" s="1039">
        <f>'5. RPS I non-SCO'!N20</f>
        <v>0</v>
      </c>
      <c r="L20" s="1033">
        <f t="shared" si="3"/>
        <v>0</v>
      </c>
      <c r="M20" s="732"/>
      <c r="N20" s="731"/>
      <c r="O20" s="732"/>
    </row>
    <row r="21" spans="1:15" s="114" customFormat="1" ht="15.75" customHeight="1" x14ac:dyDescent="0.25">
      <c r="A21" s="228">
        <v>7</v>
      </c>
      <c r="B21" s="723">
        <f>'2. Prelim'!B30</f>
        <v>0</v>
      </c>
      <c r="C21" s="723">
        <f>'2. Prelim'!C30</f>
        <v>0</v>
      </c>
      <c r="D21" s="729"/>
      <c r="E21" s="109"/>
      <c r="F21" s="861"/>
      <c r="G21" s="861"/>
      <c r="H21" s="730">
        <f t="shared" si="0"/>
        <v>0</v>
      </c>
      <c r="I21" s="730">
        <f t="shared" si="1"/>
        <v>0</v>
      </c>
      <c r="J21" s="1039">
        <f t="shared" si="2"/>
        <v>0</v>
      </c>
      <c r="K21" s="1039">
        <f>'5. RPS I non-SCO'!N21</f>
        <v>0</v>
      </c>
      <c r="L21" s="1033">
        <f t="shared" si="3"/>
        <v>0</v>
      </c>
      <c r="M21" s="732"/>
      <c r="N21" s="731"/>
      <c r="O21" s="732"/>
    </row>
    <row r="22" spans="1:15" s="114" customFormat="1" ht="15.75" customHeight="1" thickBot="1" x14ac:dyDescent="0.3">
      <c r="A22" s="228">
        <v>8</v>
      </c>
      <c r="B22" s="733">
        <f>'2. Prelim'!B31</f>
        <v>0</v>
      </c>
      <c r="C22" s="733">
        <f>'2. Prelim'!C31</f>
        <v>0</v>
      </c>
      <c r="D22" s="734"/>
      <c r="E22" s="110"/>
      <c r="F22" s="862"/>
      <c r="G22" s="862"/>
      <c r="H22" s="735">
        <f t="shared" si="0"/>
        <v>0</v>
      </c>
      <c r="I22" s="735">
        <f t="shared" si="1"/>
        <v>0</v>
      </c>
      <c r="J22" s="1040">
        <f t="shared" si="2"/>
        <v>0</v>
      </c>
      <c r="K22" s="1040">
        <f>'5. RPS I non-SCO'!N22</f>
        <v>0</v>
      </c>
      <c r="L22" s="1034">
        <f t="shared" si="3"/>
        <v>0</v>
      </c>
      <c r="M22" s="737"/>
      <c r="N22" s="736"/>
      <c r="O22" s="737"/>
    </row>
    <row r="23" spans="1:15" s="114" customFormat="1" ht="21.5" thickBot="1" x14ac:dyDescent="0.3">
      <c r="A23" s="206"/>
      <c r="B23" s="738" t="s">
        <v>152</v>
      </c>
      <c r="C23" s="61">
        <f>'2. Prelim'!C32</f>
        <v>0</v>
      </c>
      <c r="D23" s="739">
        <f t="shared" ref="D23:E23" si="4">SUM(D15:D22)</f>
        <v>0</v>
      </c>
      <c r="E23" s="739">
        <f t="shared" si="4"/>
        <v>0</v>
      </c>
      <c r="F23" s="739">
        <f t="shared" ref="F23:L23" si="5">SUM(F15:F22)</f>
        <v>0</v>
      </c>
      <c r="G23" s="739">
        <f t="shared" si="5"/>
        <v>0</v>
      </c>
      <c r="H23" s="739">
        <f t="shared" si="5"/>
        <v>0</v>
      </c>
      <c r="I23" s="1035">
        <f t="shared" si="5"/>
        <v>0</v>
      </c>
      <c r="J23" s="739">
        <f t="shared" si="5"/>
        <v>0</v>
      </c>
      <c r="K23" s="739">
        <f>'5. RPS I non-SCO'!N23</f>
        <v>0</v>
      </c>
      <c r="L23" s="1037">
        <f t="shared" si="5"/>
        <v>0</v>
      </c>
      <c r="M23" s="740">
        <f>IF(I23&gt;J23,I23-J23,0)</f>
        <v>0</v>
      </c>
      <c r="N23" s="739">
        <f>ROUNDDOWN($O$12*J23,0)</f>
        <v>0</v>
      </c>
      <c r="O23" s="741">
        <f>MIN(M23,N23)</f>
        <v>0</v>
      </c>
    </row>
    <row r="24" spans="1:15" s="114" customFormat="1" ht="13" x14ac:dyDescent="0.25">
      <c r="A24" s="206"/>
      <c r="B24" s="742"/>
      <c r="C24" s="743"/>
      <c r="D24" s="743"/>
      <c r="E24" s="743"/>
      <c r="F24" s="112"/>
      <c r="G24" s="270">
        <f>'4. Errant'!H16</f>
        <v>0</v>
      </c>
      <c r="H24" s="743"/>
      <c r="I24" s="743"/>
      <c r="J24" s="743"/>
      <c r="K24" s="743"/>
      <c r="L24" s="743"/>
      <c r="M24" s="744"/>
      <c r="N24" s="744"/>
      <c r="O24" s="744"/>
    </row>
    <row r="25" spans="1:15" s="114" customFormat="1" ht="13" x14ac:dyDescent="0.3">
      <c r="A25" s="206"/>
      <c r="B25" s="745" t="s">
        <v>239</v>
      </c>
      <c r="C25" s="112"/>
      <c r="D25" s="112"/>
      <c r="E25" s="112"/>
      <c r="F25" s="112"/>
      <c r="G25" s="112"/>
      <c r="H25" s="112"/>
      <c r="I25" s="112"/>
      <c r="J25" s="112"/>
      <c r="K25" s="112"/>
      <c r="L25" s="743"/>
      <c r="M25" s="744"/>
      <c r="N25" s="744"/>
      <c r="O25" s="744"/>
    </row>
    <row r="26" spans="1:15" s="114" customFormat="1" ht="12.75" customHeight="1" x14ac:dyDescent="0.25">
      <c r="A26" s="206"/>
      <c r="B26" s="746" t="s">
        <v>291</v>
      </c>
      <c r="C26" s="908" t="s">
        <v>604</v>
      </c>
      <c r="D26" s="908"/>
      <c r="E26" s="908"/>
      <c r="F26" s="908"/>
      <c r="G26" s="908"/>
      <c r="H26" s="908"/>
      <c r="I26" s="908"/>
      <c r="J26" s="908"/>
      <c r="K26" s="908"/>
      <c r="L26" s="908"/>
      <c r="M26" s="908"/>
      <c r="N26" s="908"/>
      <c r="O26" s="908"/>
    </row>
    <row r="27" spans="1:15" s="114" customFormat="1" x14ac:dyDescent="0.25">
      <c r="A27" s="206"/>
      <c r="B27" s="746"/>
      <c r="C27" s="114" t="s">
        <v>603</v>
      </c>
      <c r="D27" s="908"/>
      <c r="E27" s="908"/>
      <c r="F27" s="908"/>
      <c r="G27" s="908"/>
      <c r="H27" s="908"/>
      <c r="I27" s="908"/>
      <c r="J27" s="908"/>
      <c r="K27" s="908"/>
      <c r="L27" s="908"/>
      <c r="M27" s="908"/>
      <c r="N27" s="908"/>
      <c r="O27" s="908"/>
    </row>
    <row r="28" spans="1:15" s="114" customFormat="1" ht="12.5" customHeight="1" x14ac:dyDescent="0.25">
      <c r="A28" s="206"/>
      <c r="C28" s="114" t="s">
        <v>602</v>
      </c>
      <c r="D28" s="908"/>
      <c r="E28" s="908"/>
      <c r="F28" s="908"/>
      <c r="G28" s="908"/>
      <c r="H28" s="908"/>
      <c r="I28" s="908"/>
      <c r="J28" s="908"/>
      <c r="K28" s="908"/>
      <c r="L28" s="908"/>
      <c r="M28" s="908"/>
      <c r="N28" s="908"/>
      <c r="O28" s="908"/>
    </row>
    <row r="29" spans="1:15" s="114" customFormat="1" x14ac:dyDescent="0.25">
      <c r="A29" s="206"/>
    </row>
    <row r="30" spans="1:15" s="114" customFormat="1" x14ac:dyDescent="0.25">
      <c r="A30" s="206"/>
      <c r="B30" s="746" t="s">
        <v>292</v>
      </c>
      <c r="C30" s="747" t="s">
        <v>622</v>
      </c>
      <c r="D30" s="743"/>
      <c r="E30" s="743"/>
      <c r="F30" s="743"/>
      <c r="G30" s="743"/>
      <c r="H30" s="743"/>
      <c r="I30" s="743"/>
      <c r="J30" s="743"/>
      <c r="K30" s="743"/>
      <c r="L30" s="743"/>
      <c r="M30" s="227"/>
      <c r="N30" s="227"/>
      <c r="O30" s="744"/>
    </row>
    <row r="31" spans="1:15" s="114" customFormat="1" x14ac:dyDescent="0.25">
      <c r="A31" s="206"/>
      <c r="B31" s="746"/>
      <c r="C31" s="114" t="s">
        <v>605</v>
      </c>
    </row>
    <row r="32" spans="1:15" s="114" customFormat="1" ht="13" thickBot="1" x14ac:dyDescent="0.3">
      <c r="A32" s="206"/>
      <c r="O32" s="227"/>
    </row>
    <row r="33" spans="1:15" ht="13" thickBot="1" x14ac:dyDescent="0.3">
      <c r="A33" s="748"/>
      <c r="B33" s="230"/>
      <c r="C33" s="111" t="s">
        <v>225</v>
      </c>
      <c r="D33" s="112"/>
      <c r="E33" s="112"/>
      <c r="F33" s="112"/>
      <c r="G33" s="112"/>
      <c r="H33" s="112"/>
      <c r="I33" s="112"/>
      <c r="J33" s="112"/>
      <c r="K33" s="112"/>
      <c r="L33" s="112"/>
      <c r="M33" s="112"/>
      <c r="N33" s="112"/>
      <c r="O33" s="112"/>
    </row>
    <row r="34" spans="1:15" s="113" customFormat="1" ht="5.25" customHeight="1" thickBot="1" x14ac:dyDescent="0.3">
      <c r="A34" s="689"/>
      <c r="B34" s="1141"/>
      <c r="C34" s="1142"/>
      <c r="D34" s="689"/>
      <c r="E34" s="689"/>
      <c r="F34" s="689"/>
      <c r="G34" s="689"/>
      <c r="H34" s="689"/>
      <c r="I34" s="689"/>
      <c r="J34" s="689"/>
      <c r="K34" s="689"/>
      <c r="L34" s="689"/>
      <c r="M34" s="689"/>
      <c r="N34" s="689"/>
      <c r="O34" s="689"/>
    </row>
    <row r="35" spans="1:15" ht="13" thickBot="1" x14ac:dyDescent="0.3">
      <c r="B35" s="764"/>
      <c r="C35" s="765"/>
      <c r="D35" s="715" t="s">
        <v>606</v>
      </c>
      <c r="E35" s="112"/>
      <c r="F35" s="112"/>
      <c r="G35" s="112"/>
      <c r="H35" s="112"/>
      <c r="I35" s="112"/>
      <c r="J35" s="112"/>
      <c r="K35" s="112"/>
      <c r="L35" s="112"/>
      <c r="M35" s="112"/>
      <c r="N35" s="112"/>
      <c r="O35" s="112"/>
    </row>
    <row r="36" spans="1:15" ht="6.75" customHeight="1" thickBot="1" x14ac:dyDescent="0.3">
      <c r="A36" s="112"/>
      <c r="B36" s="112"/>
      <c r="C36" s="112"/>
      <c r="D36" s="112"/>
      <c r="E36" s="112"/>
      <c r="F36" s="112"/>
      <c r="G36" s="112"/>
      <c r="H36" s="112"/>
      <c r="I36" s="112"/>
      <c r="J36" s="112"/>
      <c r="K36" s="112"/>
      <c r="L36" s="112"/>
      <c r="M36" s="112"/>
      <c r="N36" s="112"/>
      <c r="O36" s="112"/>
    </row>
    <row r="37" spans="1:15" s="715" customFormat="1" ht="13.4" customHeight="1" thickBot="1" x14ac:dyDescent="0.3">
      <c r="B37" s="749"/>
      <c r="C37" s="272" t="s">
        <v>415</v>
      </c>
      <c r="D37" s="750"/>
      <c r="E37" s="750"/>
      <c r="F37" s="750"/>
      <c r="G37" s="750"/>
      <c r="H37" s="750"/>
      <c r="I37" s="750"/>
      <c r="J37" s="750"/>
      <c r="K37" s="750"/>
      <c r="L37" s="750"/>
      <c r="M37" s="750"/>
      <c r="N37" s="750"/>
      <c r="O37" s="750"/>
    </row>
    <row r="38" spans="1:15" ht="6.75" customHeight="1" x14ac:dyDescent="0.25">
      <c r="A38" s="112"/>
      <c r="B38" s="112"/>
      <c r="C38" s="112"/>
      <c r="D38" s="112"/>
      <c r="E38" s="112"/>
      <c r="F38" s="112"/>
      <c r="G38" s="112"/>
      <c r="H38" s="112"/>
      <c r="I38" s="112"/>
      <c r="J38" s="112"/>
      <c r="K38" s="112"/>
      <c r="L38" s="112"/>
      <c r="M38" s="112"/>
      <c r="N38" s="112"/>
      <c r="O38" s="112"/>
    </row>
    <row r="39" spans="1:15" ht="13" x14ac:dyDescent="0.3">
      <c r="A39" s="112"/>
      <c r="B39" s="754"/>
      <c r="C39" s="112"/>
      <c r="L39" s="112"/>
      <c r="M39" s="112"/>
      <c r="N39" s="112"/>
      <c r="O39" s="112"/>
    </row>
    <row r="40" spans="1:15" s="753" customFormat="1" ht="12.75" customHeight="1" x14ac:dyDescent="0.25">
      <c r="A40" s="201"/>
      <c r="B40" s="751"/>
      <c r="C40" s="752"/>
      <c r="D40" s="752"/>
      <c r="E40" s="752"/>
      <c r="F40" s="752"/>
      <c r="G40" s="752"/>
      <c r="H40" s="752"/>
      <c r="I40" s="752"/>
      <c r="J40" s="201"/>
      <c r="K40" s="201"/>
      <c r="L40" s="201"/>
      <c r="M40" s="201"/>
      <c r="N40" s="201"/>
      <c r="O40" s="201"/>
    </row>
    <row r="41" spans="1:15" s="753" customFormat="1" ht="12.75" customHeight="1" x14ac:dyDescent="0.25">
      <c r="A41" s="201"/>
      <c r="B41" s="751"/>
      <c r="C41" s="1244" t="s">
        <v>607</v>
      </c>
      <c r="D41" s="1244"/>
      <c r="E41" s="1244"/>
      <c r="F41" s="1244"/>
      <c r="G41" s="1244"/>
      <c r="H41" s="1244"/>
      <c r="I41" s="1244"/>
      <c r="J41" s="1244"/>
      <c r="K41" s="1244"/>
      <c r="L41" s="1244"/>
      <c r="M41" s="201"/>
      <c r="N41" s="201"/>
      <c r="O41" s="201"/>
    </row>
    <row r="42" spans="1:15" x14ac:dyDescent="0.25">
      <c r="A42" s="671"/>
      <c r="B42" s="671"/>
      <c r="C42" s="671"/>
      <c r="D42" s="671"/>
      <c r="E42" s="671"/>
      <c r="F42" s="671"/>
      <c r="G42" s="671"/>
      <c r="H42" s="671"/>
      <c r="I42" s="671"/>
      <c r="J42" s="671"/>
      <c r="K42" s="671"/>
      <c r="L42" s="671"/>
      <c r="M42" s="671"/>
      <c r="N42" s="671"/>
      <c r="O42" s="671"/>
    </row>
  </sheetData>
  <sheetProtection algorithmName="SHA-512" hashValue="5RvFQa7dAowTsH9ConAHlkK6MTDFQA5B6Sd5DADonltfw9DcIzhoXTHlFNdvcmYGrgfAWsplhaEUFe9ejKVQDQ==" saltValue="/Zaq91jfTJRsglJA1r/1Wg==" spinCount="100000" sheet="1" objects="1" scenarios="1"/>
  <protectedRanges>
    <protectedRange sqref="D16:D22" name="Range1"/>
    <protectedRange sqref="E15:E22" name="Range1_1"/>
  </protectedRanges>
  <mergeCells count="8">
    <mergeCell ref="B34:C34"/>
    <mergeCell ref="C41:L41"/>
    <mergeCell ref="B1:O1"/>
    <mergeCell ref="B3:O3"/>
    <mergeCell ref="B5:O5"/>
    <mergeCell ref="B6:D6"/>
    <mergeCell ref="B7:O7"/>
    <mergeCell ref="M12:N12"/>
  </mergeCells>
  <printOptions horizontalCentered="1" verticalCentered="1"/>
  <pageMargins left="0.25" right="0.25" top="0.75" bottom="0.75" header="0.3" footer="0.3"/>
  <pageSetup scale="75" fitToWidth="0" fitToHeight="0" orientation="landscape" r:id="rId1"/>
  <headerFooter scaleWithDoc="0" alignWithMargins="0"/>
  <ignoredErrors>
    <ignoredError sqref="K23" formula="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B631-D687-4F4D-B381-FD0B640AB5DD}">
  <sheetPr>
    <tabColor rgb="FF908652"/>
  </sheetPr>
  <dimension ref="B1:O52"/>
  <sheetViews>
    <sheetView zoomScale="90" zoomScaleNormal="90" zoomScaleSheetLayoutView="80" workbookViewId="0">
      <selection activeCell="C17" sqref="C17"/>
    </sheetView>
  </sheetViews>
  <sheetFormatPr defaultColWidth="11.6328125" defaultRowHeight="15.5" x14ac:dyDescent="0.35"/>
  <cols>
    <col min="1" max="1" width="7.26953125" style="921" customWidth="1"/>
    <col min="2" max="2" width="17.453125" style="921" customWidth="1"/>
    <col min="3" max="3" width="15.08984375" style="921" customWidth="1"/>
    <col min="4" max="4" width="16.54296875" style="921" customWidth="1"/>
    <col min="5" max="5" width="15.6328125" style="921" customWidth="1"/>
    <col min="6" max="6" width="17.08984375" style="921" customWidth="1"/>
    <col min="7" max="7" width="20.54296875" style="921" customWidth="1"/>
    <col min="8" max="8" width="20.90625" style="921" customWidth="1"/>
    <col min="9" max="9" width="18.36328125" style="921" customWidth="1"/>
    <col min="10" max="10" width="18.81640625" style="921" customWidth="1"/>
    <col min="11" max="11" width="16.36328125" style="921" customWidth="1"/>
    <col min="12" max="16384" width="11.6328125" style="921"/>
  </cols>
  <sheetData>
    <row r="1" spans="2:15" ht="17.5" x14ac:dyDescent="0.35">
      <c r="B1" s="1192" t="str">
        <f>'2. Prelim'!B1:E1</f>
        <v>RPS/APS/CES/CPS 2020 Annual Compliance Workbook</v>
      </c>
      <c r="C1" s="1192"/>
      <c r="D1" s="1192"/>
      <c r="E1" s="1192"/>
      <c r="F1" s="1192"/>
      <c r="G1" s="1192"/>
      <c r="H1" s="1192"/>
      <c r="I1" s="1192"/>
      <c r="J1" s="1192"/>
      <c r="K1" s="234"/>
      <c r="L1" s="234"/>
      <c r="M1" s="234"/>
      <c r="N1" s="234"/>
      <c r="O1" s="234"/>
    </row>
    <row r="2" spans="2:15" ht="16" thickBot="1" x14ac:dyDescent="0.4"/>
    <row r="3" spans="2:15" ht="18" thickBot="1" x14ac:dyDescent="0.4">
      <c r="B3" s="1269" t="s">
        <v>630</v>
      </c>
      <c r="C3" s="1270"/>
      <c r="D3" s="1270"/>
      <c r="E3" s="1270"/>
      <c r="F3" s="1270"/>
      <c r="G3" s="1270"/>
      <c r="H3" s="1270"/>
      <c r="I3" s="1270"/>
      <c r="J3" s="1271"/>
    </row>
    <row r="4" spans="2:15" ht="16" thickBot="1" x14ac:dyDescent="0.4">
      <c r="B4" s="922"/>
      <c r="C4" s="922"/>
      <c r="D4" s="922"/>
      <c r="E4" s="923"/>
      <c r="F4" s="922"/>
      <c r="G4" s="922"/>
      <c r="H4" s="924"/>
      <c r="I4" s="924"/>
      <c r="J4" s="924"/>
    </row>
    <row r="5" spans="2:15" ht="16" thickBot="1" x14ac:dyDescent="0.4">
      <c r="B5" s="1272" t="s">
        <v>314</v>
      </c>
      <c r="C5" s="1273"/>
      <c r="D5" s="1273"/>
      <c r="E5" s="1273"/>
      <c r="F5" s="1273"/>
      <c r="G5" s="1273"/>
      <c r="H5" s="1273"/>
      <c r="I5" s="1273"/>
      <c r="J5" s="1274"/>
    </row>
    <row r="6" spans="2:15" ht="16" thickBot="1" x14ac:dyDescent="0.4">
      <c r="B6" s="925" t="s">
        <v>153</v>
      </c>
      <c r="C6" s="925"/>
      <c r="D6" s="925"/>
      <c r="E6" s="925"/>
      <c r="F6" s="925"/>
      <c r="G6" s="925"/>
      <c r="H6" s="926"/>
      <c r="I6" s="926"/>
      <c r="J6" s="926"/>
    </row>
    <row r="7" spans="2:15" ht="17" thickBot="1" x14ac:dyDescent="0.4">
      <c r="B7" s="1099">
        <f>'1. FilerInfo'!C17</f>
        <v>0</v>
      </c>
      <c r="C7" s="1193"/>
      <c r="D7" s="1193"/>
      <c r="E7" s="1193"/>
      <c r="F7" s="1193"/>
      <c r="G7" s="1193"/>
      <c r="H7" s="1193"/>
      <c r="I7" s="1193"/>
      <c r="J7" s="1194"/>
      <c r="K7"/>
      <c r="L7"/>
      <c r="M7"/>
      <c r="N7"/>
      <c r="O7"/>
    </row>
    <row r="8" spans="2:15" ht="6" customHeight="1" thickBot="1" x14ac:dyDescent="0.4">
      <c r="B8" s="927"/>
      <c r="C8" s="927"/>
      <c r="D8" s="927"/>
      <c r="E8" s="927"/>
      <c r="F8" s="927"/>
      <c r="G8" s="927"/>
      <c r="H8" s="927"/>
      <c r="I8" s="927"/>
      <c r="J8" s="927"/>
    </row>
    <row r="9" spans="2:15" ht="16" thickBot="1" x14ac:dyDescent="0.4">
      <c r="B9" s="928" t="s">
        <v>296</v>
      </c>
      <c r="C9" s="929"/>
      <c r="D9" s="929"/>
      <c r="E9" s="929"/>
      <c r="F9" s="929"/>
      <c r="G9" s="929"/>
      <c r="H9" s="929"/>
      <c r="I9" s="930"/>
      <c r="J9" s="931"/>
    </row>
    <row r="10" spans="2:15" ht="6" customHeight="1" thickBot="1" x14ac:dyDescent="0.4">
      <c r="B10" s="932"/>
      <c r="C10" s="932"/>
      <c r="D10" s="932"/>
      <c r="E10" s="932"/>
      <c r="F10" s="932"/>
      <c r="G10" s="932"/>
      <c r="H10" s="922"/>
      <c r="I10" s="922"/>
      <c r="J10" s="922"/>
    </row>
    <row r="11" spans="2:15" ht="17" customHeight="1" thickBot="1" x14ac:dyDescent="0.4">
      <c r="B11" s="1275" t="s">
        <v>631</v>
      </c>
      <c r="C11" s="1276"/>
      <c r="D11" s="1276"/>
      <c r="E11" s="1276"/>
      <c r="F11" s="1276"/>
      <c r="G11" s="1276"/>
      <c r="H11" s="1276"/>
      <c r="I11" s="1276"/>
      <c r="J11" s="1277"/>
    </row>
    <row r="12" spans="2:15" ht="16" thickBot="1" x14ac:dyDescent="0.4">
      <c r="B12" s="924"/>
      <c r="C12" s="924"/>
      <c r="D12" s="924"/>
      <c r="E12" s="924"/>
      <c r="F12" s="924"/>
      <c r="G12" s="924"/>
      <c r="H12" s="924"/>
      <c r="I12" s="933"/>
      <c r="J12" s="924"/>
    </row>
    <row r="13" spans="2:15" ht="16" thickBot="1" x14ac:dyDescent="0.4">
      <c r="B13" s="934" t="s">
        <v>140</v>
      </c>
      <c r="C13" s="935" t="s">
        <v>141</v>
      </c>
      <c r="D13" s="936" t="s">
        <v>142</v>
      </c>
      <c r="E13" s="936" t="s">
        <v>143</v>
      </c>
      <c r="F13" s="936" t="s">
        <v>157</v>
      </c>
      <c r="G13" s="937" t="s">
        <v>144</v>
      </c>
      <c r="H13" s="938" t="s">
        <v>145</v>
      </c>
      <c r="I13" s="939" t="s">
        <v>146</v>
      </c>
      <c r="J13" s="937" t="s">
        <v>147</v>
      </c>
    </row>
    <row r="14" spans="2:15" ht="16" thickBot="1" x14ac:dyDescent="0.4">
      <c r="B14" s="940"/>
      <c r="C14" s="1278" t="s">
        <v>286</v>
      </c>
      <c r="D14" s="1279"/>
      <c r="E14" s="1279"/>
      <c r="F14" s="1280"/>
      <c r="G14" s="1278" t="s">
        <v>285</v>
      </c>
      <c r="H14" s="1279"/>
      <c r="I14" s="1279"/>
      <c r="J14" s="1280"/>
    </row>
    <row r="15" spans="2:15" ht="54" thickBot="1" x14ac:dyDescent="0.4">
      <c r="B15" s="941" t="s">
        <v>284</v>
      </c>
      <c r="C15" s="942" t="s">
        <v>283</v>
      </c>
      <c r="D15" s="943" t="s">
        <v>282</v>
      </c>
      <c r="E15" s="943" t="s">
        <v>43</v>
      </c>
      <c r="F15" s="944" t="s">
        <v>281</v>
      </c>
      <c r="G15" s="945" t="s">
        <v>260</v>
      </c>
      <c r="H15" s="946" t="s">
        <v>259</v>
      </c>
      <c r="I15" s="946" t="s">
        <v>632</v>
      </c>
      <c r="J15" s="944" t="s">
        <v>633</v>
      </c>
    </row>
    <row r="16" spans="2:15" ht="16" thickBot="1" x14ac:dyDescent="0.4">
      <c r="B16" s="947"/>
      <c r="C16" s="948" t="s">
        <v>280</v>
      </c>
      <c r="D16" s="939" t="s">
        <v>280</v>
      </c>
      <c r="E16" s="939" t="s">
        <v>280</v>
      </c>
      <c r="F16" s="939" t="s">
        <v>280</v>
      </c>
      <c r="G16" s="939" t="s">
        <v>280</v>
      </c>
      <c r="H16" s="939" t="s">
        <v>280</v>
      </c>
      <c r="I16" s="939" t="s">
        <v>280</v>
      </c>
      <c r="J16" s="937" t="s">
        <v>280</v>
      </c>
    </row>
    <row r="17" spans="2:10" ht="16" thickBot="1" x14ac:dyDescent="0.4">
      <c r="B17" s="949" t="s">
        <v>279</v>
      </c>
      <c r="C17" s="950"/>
      <c r="D17" s="951"/>
      <c r="E17" s="951"/>
      <c r="F17" s="952"/>
      <c r="G17" s="950"/>
      <c r="H17" s="953"/>
      <c r="I17" s="953"/>
      <c r="J17" s="954"/>
    </row>
    <row r="18" spans="2:10" ht="16" thickBot="1" x14ac:dyDescent="0.4">
      <c r="B18" s="955"/>
      <c r="C18" s="955"/>
      <c r="D18" s="955"/>
      <c r="E18" s="955"/>
      <c r="F18" s="955"/>
      <c r="G18" s="955"/>
      <c r="H18" s="955"/>
      <c r="I18" s="955"/>
      <c r="J18" s="955"/>
    </row>
    <row r="19" spans="2:10" ht="16" thickBot="1" x14ac:dyDescent="0.4">
      <c r="B19" s="1255" t="s">
        <v>634</v>
      </c>
      <c r="C19" s="1256"/>
      <c r="D19" s="1256"/>
      <c r="E19" s="1256"/>
      <c r="F19" s="1256"/>
      <c r="G19" s="1256"/>
      <c r="H19" s="1256"/>
      <c r="I19" s="1256"/>
      <c r="J19" s="1257"/>
    </row>
    <row r="20" spans="2:10" x14ac:dyDescent="0.35">
      <c r="B20" s="956"/>
      <c r="C20" s="957" t="s">
        <v>278</v>
      </c>
      <c r="D20" s="958"/>
      <c r="E20" s="959" t="s">
        <v>274</v>
      </c>
      <c r="F20" s="960"/>
      <c r="G20" s="961"/>
      <c r="H20" s="962" t="s">
        <v>635</v>
      </c>
      <c r="I20" s="963"/>
      <c r="J20" s="964"/>
    </row>
    <row r="21" spans="2:10" ht="17" thickBot="1" x14ac:dyDescent="0.5">
      <c r="B21" s="956"/>
      <c r="C21" s="958"/>
      <c r="D21" s="965" t="s">
        <v>277</v>
      </c>
      <c r="E21" s="966" t="s">
        <v>276</v>
      </c>
      <c r="F21" s="958"/>
      <c r="G21" s="957" t="s">
        <v>275</v>
      </c>
      <c r="H21" s="958"/>
      <c r="I21" s="959" t="s">
        <v>274</v>
      </c>
      <c r="J21" s="964"/>
    </row>
    <row r="22" spans="2:10" ht="17" thickBot="1" x14ac:dyDescent="0.5">
      <c r="B22" s="956"/>
      <c r="C22" s="965" t="s">
        <v>273</v>
      </c>
      <c r="D22" s="967">
        <f>C17+D17+E17+F17</f>
        <v>0</v>
      </c>
      <c r="E22" s="966" t="s">
        <v>272</v>
      </c>
      <c r="F22" s="958"/>
      <c r="G22" s="965" t="s">
        <v>271</v>
      </c>
      <c r="H22" s="968">
        <f>J50+K50+((H51+I51+K51)*E40)+((H52+I52+K52)*G40)</f>
        <v>0</v>
      </c>
      <c r="I22" s="966" t="s">
        <v>268</v>
      </c>
      <c r="J22" s="964"/>
    </row>
    <row r="23" spans="2:10" ht="17" thickBot="1" x14ac:dyDescent="0.5">
      <c r="B23" s="956"/>
      <c r="C23" s="965" t="s">
        <v>270</v>
      </c>
      <c r="D23" s="967">
        <f>G17+H17+I17+J17</f>
        <v>0</v>
      </c>
      <c r="E23" s="966" t="s">
        <v>268</v>
      </c>
      <c r="F23" s="958"/>
      <c r="G23" s="965" t="s">
        <v>269</v>
      </c>
      <c r="H23" s="967">
        <f>H49+I49+K49</f>
        <v>0</v>
      </c>
      <c r="I23" s="966" t="s">
        <v>268</v>
      </c>
      <c r="J23" s="964"/>
    </row>
    <row r="24" spans="2:10" ht="16" thickBot="1" x14ac:dyDescent="0.4">
      <c r="B24" s="969"/>
      <c r="C24" s="970"/>
      <c r="D24" s="970"/>
      <c r="E24" s="970"/>
      <c r="F24" s="970"/>
      <c r="G24" s="970"/>
      <c r="H24" s="970"/>
      <c r="I24" s="970"/>
      <c r="J24" s="971"/>
    </row>
    <row r="25" spans="2:10" ht="4.5" customHeight="1" thickBot="1" x14ac:dyDescent="0.4">
      <c r="B25" s="924"/>
      <c r="C25" s="924"/>
      <c r="D25" s="924"/>
      <c r="E25" s="924"/>
      <c r="F25" s="972"/>
      <c r="G25" s="973"/>
      <c r="H25" s="924"/>
      <c r="I25" s="924"/>
      <c r="J25" s="924"/>
    </row>
    <row r="26" spans="2:10" ht="16" thickBot="1" x14ac:dyDescent="0.4">
      <c r="B26" s="974"/>
      <c r="C26" s="924" t="s">
        <v>267</v>
      </c>
      <c r="D26" s="924"/>
      <c r="E26" s="924"/>
      <c r="F26" s="972"/>
      <c r="G26" s="973"/>
      <c r="H26" s="924"/>
      <c r="I26" s="924"/>
      <c r="J26" s="924"/>
    </row>
    <row r="27" spans="2:10" ht="5" customHeight="1" thickBot="1" x14ac:dyDescent="0.4">
      <c r="B27" s="961"/>
      <c r="C27" s="924"/>
      <c r="D27" s="924"/>
      <c r="E27" s="924"/>
      <c r="F27" s="972"/>
      <c r="G27" s="973"/>
      <c r="H27" s="924"/>
      <c r="I27" s="924"/>
      <c r="J27" s="924"/>
    </row>
    <row r="28" spans="2:10" ht="16" thickBot="1" x14ac:dyDescent="0.4">
      <c r="B28" s="975"/>
      <c r="C28" s="961" t="s">
        <v>266</v>
      </c>
      <c r="D28" s="961"/>
      <c r="E28" s="961"/>
      <c r="F28" s="961"/>
      <c r="G28" s="924"/>
      <c r="H28" s="924"/>
      <c r="I28" s="961"/>
      <c r="J28" s="961"/>
    </row>
    <row r="29" spans="2:10" ht="5.5" customHeight="1" x14ac:dyDescent="0.35">
      <c r="B29" s="976"/>
      <c r="C29" s="977"/>
      <c r="D29" s="978"/>
      <c r="E29" s="978"/>
      <c r="F29" s="978"/>
      <c r="G29" s="978"/>
      <c r="H29" s="978"/>
      <c r="I29" s="978"/>
      <c r="J29" s="978"/>
    </row>
    <row r="30" spans="2:10" x14ac:dyDescent="0.35">
      <c r="B30" s="979" t="s">
        <v>636</v>
      </c>
      <c r="C30" s="979"/>
      <c r="D30" s="979"/>
      <c r="E30" s="979"/>
      <c r="F30" s="979"/>
      <c r="G30" s="979"/>
      <c r="H30" s="979"/>
      <c r="I30" s="979"/>
      <c r="J30" s="979"/>
    </row>
    <row r="31" spans="2:10" x14ac:dyDescent="0.35">
      <c r="B31" s="980" t="s">
        <v>265</v>
      </c>
      <c r="C31" s="961"/>
      <c r="D31" s="979"/>
      <c r="E31" s="979"/>
      <c r="F31" s="961"/>
      <c r="G31" s="924"/>
      <c r="H31" s="924"/>
      <c r="I31" s="924"/>
      <c r="J31" s="924"/>
    </row>
    <row r="32" spans="2:10" x14ac:dyDescent="0.35">
      <c r="B32" s="979" t="s">
        <v>637</v>
      </c>
      <c r="C32" s="961"/>
      <c r="D32" s="961"/>
      <c r="E32" s="924"/>
      <c r="F32" s="924"/>
      <c r="G32" s="924"/>
      <c r="H32" s="924"/>
      <c r="I32" s="924"/>
      <c r="J32" s="924"/>
    </row>
    <row r="33" spans="2:11" x14ac:dyDescent="0.35">
      <c r="B33" s="979" t="s">
        <v>264</v>
      </c>
      <c r="C33" s="961"/>
      <c r="D33" s="961"/>
      <c r="E33" s="924"/>
      <c r="F33" s="924"/>
      <c r="G33" s="924"/>
      <c r="H33" s="924"/>
      <c r="I33" s="924"/>
      <c r="J33" s="924"/>
    </row>
    <row r="34" spans="2:11" x14ac:dyDescent="0.35">
      <c r="B34" s="979" t="s">
        <v>419</v>
      </c>
      <c r="C34" s="961"/>
      <c r="D34" s="961"/>
      <c r="E34" s="924"/>
      <c r="F34" s="924"/>
      <c r="G34" s="924"/>
      <c r="H34" s="924"/>
      <c r="I34" s="924"/>
      <c r="J34" s="924"/>
    </row>
    <row r="35" spans="2:11" x14ac:dyDescent="0.35">
      <c r="B35" s="979" t="s">
        <v>263</v>
      </c>
      <c r="C35" s="958"/>
      <c r="D35" s="958"/>
      <c r="E35" s="958"/>
      <c r="F35" s="958"/>
      <c r="G35" s="958"/>
      <c r="H35" s="958"/>
      <c r="I35" s="958"/>
      <c r="J35" s="958"/>
    </row>
    <row r="36" spans="2:11" x14ac:dyDescent="0.35">
      <c r="B36" s="979" t="s">
        <v>262</v>
      </c>
      <c r="C36" s="981"/>
      <c r="D36" s="982"/>
      <c r="E36" s="982"/>
      <c r="F36" s="982"/>
      <c r="G36" s="982"/>
      <c r="H36" s="982"/>
      <c r="I36" s="982"/>
      <c r="J36" s="982"/>
    </row>
    <row r="37" spans="2:11" ht="6" customHeight="1" thickBot="1" x14ac:dyDescent="0.4">
      <c r="B37" s="983"/>
      <c r="C37" s="983"/>
      <c r="D37" s="983"/>
      <c r="E37" s="983"/>
      <c r="F37" s="983"/>
      <c r="G37" s="983"/>
      <c r="H37" s="983"/>
      <c r="I37" s="983"/>
      <c r="J37" s="983"/>
    </row>
    <row r="38" spans="2:11" ht="16" thickBot="1" x14ac:dyDescent="0.4">
      <c r="B38" s="1258" t="s">
        <v>261</v>
      </c>
      <c r="C38" s="1259"/>
      <c r="D38" s="1259"/>
      <c r="E38" s="1259"/>
      <c r="F38" s="1259"/>
      <c r="G38" s="1259"/>
      <c r="H38" s="1259"/>
      <c r="I38" s="1259"/>
      <c r="J38" s="1259"/>
      <c r="K38" s="1260"/>
    </row>
    <row r="39" spans="2:11" ht="7" customHeight="1" thickBot="1" x14ac:dyDescent="0.4">
      <c r="B39" s="961"/>
      <c r="C39" s="961"/>
      <c r="D39" s="984"/>
      <c r="E39" s="984"/>
      <c r="F39" s="924"/>
      <c r="G39" s="924"/>
      <c r="H39" s="924"/>
      <c r="I39" s="924"/>
      <c r="J39" s="924"/>
    </row>
    <row r="40" spans="2:11" ht="39" customHeight="1" thickBot="1" x14ac:dyDescent="0.5">
      <c r="B40" s="1261" t="s">
        <v>420</v>
      </c>
      <c r="C40" s="1262"/>
      <c r="D40" s="985" t="s">
        <v>421</v>
      </c>
      <c r="E40" s="986">
        <v>25</v>
      </c>
      <c r="F40" s="987" t="s">
        <v>422</v>
      </c>
      <c r="G40" s="986">
        <v>298</v>
      </c>
      <c r="H40" s="988" t="s">
        <v>260</v>
      </c>
      <c r="I40" s="989" t="s">
        <v>259</v>
      </c>
      <c r="J40" s="989" t="s">
        <v>638</v>
      </c>
      <c r="K40" s="990" t="s">
        <v>639</v>
      </c>
    </row>
    <row r="41" spans="2:11" ht="16" customHeight="1" x14ac:dyDescent="0.35">
      <c r="B41" s="1263" t="s">
        <v>297</v>
      </c>
      <c r="C41" s="1264"/>
      <c r="D41" s="1264"/>
      <c r="E41" s="991"/>
      <c r="F41" s="992"/>
      <c r="G41" s="993" t="s">
        <v>258</v>
      </c>
      <c r="H41" s="994">
        <v>11.589986739459002</v>
      </c>
      <c r="I41" s="995">
        <v>14.915368147821958</v>
      </c>
      <c r="J41" s="996" t="s">
        <v>249</v>
      </c>
      <c r="K41" s="997">
        <v>18.510606884113329</v>
      </c>
    </row>
    <row r="42" spans="2:11" ht="16.5" x14ac:dyDescent="0.45">
      <c r="B42" s="1265"/>
      <c r="C42" s="1266"/>
      <c r="D42" s="1266"/>
      <c r="E42" s="998"/>
      <c r="F42" s="998"/>
      <c r="G42" s="999" t="s">
        <v>257</v>
      </c>
      <c r="H42" s="1000">
        <v>114.79469982339999</v>
      </c>
      <c r="I42" s="1000">
        <v>206.79360175599999</v>
      </c>
      <c r="J42" s="1001" t="s">
        <v>249</v>
      </c>
      <c r="K42" s="1002">
        <v>202.62948932689085</v>
      </c>
    </row>
    <row r="43" spans="2:11" ht="16.5" x14ac:dyDescent="0.45">
      <c r="B43" s="1265"/>
      <c r="C43" s="1266"/>
      <c r="D43" s="1266"/>
      <c r="E43" s="998"/>
      <c r="F43" s="998"/>
      <c r="G43" s="999" t="s">
        <v>256</v>
      </c>
      <c r="H43" s="1001" t="s">
        <v>249</v>
      </c>
      <c r="I43" s="1001" t="s">
        <v>249</v>
      </c>
      <c r="J43" s="1001" t="s">
        <v>249</v>
      </c>
      <c r="K43" s="1002">
        <v>209.33999930459942</v>
      </c>
    </row>
    <row r="44" spans="2:11" ht="17" customHeight="1" x14ac:dyDescent="0.45">
      <c r="B44" s="1265" t="s">
        <v>255</v>
      </c>
      <c r="C44" s="1266"/>
      <c r="D44" s="1266"/>
      <c r="E44" s="998"/>
      <c r="F44" s="998"/>
      <c r="G44" s="999" t="s">
        <v>254</v>
      </c>
      <c r="H44" s="1000">
        <v>7.054792384E-3</v>
      </c>
      <c r="I44" s="1000">
        <v>1.5873282863999999E-2</v>
      </c>
      <c r="J44" s="1001" t="s">
        <v>249</v>
      </c>
      <c r="K44" s="1002">
        <v>6.6290999779789792E-2</v>
      </c>
    </row>
    <row r="45" spans="2:11" ht="16.5" x14ac:dyDescent="0.45">
      <c r="B45" s="1265"/>
      <c r="C45" s="1266"/>
      <c r="D45" s="1266"/>
      <c r="E45" s="998"/>
      <c r="F45" s="998"/>
      <c r="G45" s="999" t="s">
        <v>640</v>
      </c>
      <c r="H45" s="1000">
        <v>1.3889122505999999E-3</v>
      </c>
      <c r="I45" s="1000">
        <v>7.9366414319999995E-3</v>
      </c>
      <c r="J45" s="1001" t="s">
        <v>249</v>
      </c>
      <c r="K45" s="1002">
        <v>8.838799970638642E-3</v>
      </c>
    </row>
    <row r="46" spans="2:11" ht="15.5" customHeight="1" thickBot="1" x14ac:dyDescent="0.5">
      <c r="B46" s="1267" t="s">
        <v>641</v>
      </c>
      <c r="C46" s="1268"/>
      <c r="D46" s="1268"/>
      <c r="E46" s="1003"/>
      <c r="F46" s="1003"/>
      <c r="G46" s="1004" t="s">
        <v>642</v>
      </c>
      <c r="H46" s="1001" t="s">
        <v>249</v>
      </c>
      <c r="I46" s="1005" t="s">
        <v>249</v>
      </c>
      <c r="J46" s="1000">
        <v>745.9</v>
      </c>
      <c r="K46" s="1006" t="s">
        <v>249</v>
      </c>
    </row>
    <row r="47" spans="2:11" ht="7.5" customHeight="1" x14ac:dyDescent="0.35">
      <c r="B47" s="1007"/>
      <c r="C47" s="961"/>
      <c r="D47" s="961"/>
      <c r="E47" s="961"/>
      <c r="F47" s="961"/>
      <c r="G47" s="961"/>
      <c r="H47" s="1008"/>
      <c r="I47" s="1009"/>
      <c r="K47" s="1010"/>
    </row>
    <row r="48" spans="2:11" x14ac:dyDescent="0.35">
      <c r="B48" s="1011"/>
      <c r="C48" s="1012"/>
      <c r="D48" s="1012"/>
      <c r="E48" s="1012"/>
      <c r="F48" s="1012"/>
      <c r="G48" s="1013" t="s">
        <v>253</v>
      </c>
      <c r="H48" s="1014">
        <f>G17*H41</f>
        <v>0</v>
      </c>
      <c r="I48" s="1015">
        <f>H17*I41</f>
        <v>0</v>
      </c>
      <c r="J48" s="1001" t="s">
        <v>249</v>
      </c>
      <c r="K48" s="1002">
        <f>J17*K41</f>
        <v>0</v>
      </c>
    </row>
    <row r="49" spans="2:11" ht="17" customHeight="1" x14ac:dyDescent="0.45">
      <c r="B49" s="1253" t="s">
        <v>252</v>
      </c>
      <c r="C49" s="1254"/>
      <c r="D49" s="1254"/>
      <c r="E49" s="998"/>
      <c r="F49" s="998"/>
      <c r="G49" s="1016" t="s">
        <v>251</v>
      </c>
      <c r="H49" s="1014">
        <f>H48*H42/2000</f>
        <v>0</v>
      </c>
      <c r="I49" s="1015">
        <f>I48*I42/2000</f>
        <v>0</v>
      </c>
      <c r="J49" s="1001" t="s">
        <v>249</v>
      </c>
      <c r="K49" s="1002">
        <f>(K48*0.51)*K42/2000</f>
        <v>0</v>
      </c>
    </row>
    <row r="50" spans="2:11" ht="16.5" x14ac:dyDescent="0.45">
      <c r="B50" s="1253"/>
      <c r="C50" s="1254"/>
      <c r="D50" s="1254"/>
      <c r="E50" s="998"/>
      <c r="F50" s="998"/>
      <c r="G50" s="1016" t="s">
        <v>250</v>
      </c>
      <c r="H50" s="1017" t="s">
        <v>249</v>
      </c>
      <c r="I50" s="1005" t="s">
        <v>249</v>
      </c>
      <c r="J50" s="1015">
        <f>I17*J46</f>
        <v>0</v>
      </c>
      <c r="K50" s="1002">
        <f>(K48*0.49)*K43/2000</f>
        <v>0</v>
      </c>
    </row>
    <row r="51" spans="2:11" ht="16.5" x14ac:dyDescent="0.45">
      <c r="B51" s="1253"/>
      <c r="C51" s="1254"/>
      <c r="D51" s="1254"/>
      <c r="E51" s="998"/>
      <c r="F51" s="998"/>
      <c r="G51" s="1016" t="s">
        <v>248</v>
      </c>
      <c r="H51" s="1014">
        <f>H48*H44/2000</f>
        <v>0</v>
      </c>
      <c r="I51" s="1015">
        <f>I48*I44/2000</f>
        <v>0</v>
      </c>
      <c r="J51" s="1001" t="s">
        <v>249</v>
      </c>
      <c r="K51" s="1002">
        <f>K48*K44/2000</f>
        <v>0</v>
      </c>
    </row>
    <row r="52" spans="2:11" ht="17" thickBot="1" x14ac:dyDescent="0.5">
      <c r="B52" s="1018"/>
      <c r="C52" s="1019"/>
      <c r="D52" s="1019"/>
      <c r="E52" s="1019"/>
      <c r="F52" s="1019"/>
      <c r="G52" s="1020" t="s">
        <v>247</v>
      </c>
      <c r="H52" s="1021">
        <f>H48*H45/2000</f>
        <v>0</v>
      </c>
      <c r="I52" s="1022">
        <f>I48*I45/2000</f>
        <v>0</v>
      </c>
      <c r="J52" s="1023" t="s">
        <v>249</v>
      </c>
      <c r="K52" s="1024">
        <f>K48*K45/2000</f>
        <v>0</v>
      </c>
    </row>
  </sheetData>
  <mergeCells count="14">
    <mergeCell ref="B49:D51"/>
    <mergeCell ref="B1:J1"/>
    <mergeCell ref="B19:J19"/>
    <mergeCell ref="B38:K38"/>
    <mergeCell ref="B40:C40"/>
    <mergeCell ref="B41:D43"/>
    <mergeCell ref="B44:D45"/>
    <mergeCell ref="B46:D46"/>
    <mergeCell ref="B3:J3"/>
    <mergeCell ref="B5:J5"/>
    <mergeCell ref="B7:J7"/>
    <mergeCell ref="B11:J11"/>
    <mergeCell ref="C14:F14"/>
    <mergeCell ref="G14:J14"/>
  </mergeCells>
  <pageMargins left="0.7" right="0.7" top="0.75" bottom="0.75" header="0.3" footer="0.3"/>
  <pageSetup scale="66" orientation="landscape" r:id="rId1"/>
  <rowBreaks count="1" manualBreakCount="1">
    <brk id="25" max="1638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AY34"/>
  <sheetViews>
    <sheetView workbookViewId="0"/>
  </sheetViews>
  <sheetFormatPr defaultColWidth="8.90625" defaultRowHeight="12.5" x14ac:dyDescent="0.25"/>
  <cols>
    <col min="1" max="1" width="3" customWidth="1"/>
    <col min="2" max="2" width="19.453125" customWidth="1"/>
    <col min="3" max="3" width="39.453125" customWidth="1"/>
    <col min="4" max="4" width="17.36328125" customWidth="1"/>
    <col min="5" max="5" width="18.453125" customWidth="1"/>
    <col min="6" max="6" width="2.453125" customWidth="1"/>
  </cols>
  <sheetData>
    <row r="1" spans="1:51" ht="18.75" customHeight="1" x14ac:dyDescent="0.25">
      <c r="A1" s="19"/>
      <c r="B1" s="1192" t="str">
        <f>'2. Prelim'!B1:E1</f>
        <v>RPS/APS/CES/CPS 2020 Annual Compliance Workbook</v>
      </c>
      <c r="C1" s="1192"/>
      <c r="D1" s="1192"/>
      <c r="E1" s="1192"/>
      <c r="F1" s="234"/>
      <c r="G1" s="234"/>
      <c r="H1" s="234"/>
      <c r="I1" s="234"/>
      <c r="J1" s="234"/>
      <c r="K1" s="234"/>
      <c r="L1" s="102"/>
      <c r="M1" s="102"/>
      <c r="N1" s="102"/>
      <c r="O1" s="102"/>
    </row>
    <row r="2" spans="1:51" ht="11.25" customHeight="1" thickBot="1" x14ac:dyDescent="0.4">
      <c r="A2" s="71"/>
      <c r="B2" s="20"/>
      <c r="C2" s="20"/>
      <c r="D2" s="20"/>
      <c r="E2" s="72"/>
      <c r="F2" s="20"/>
    </row>
    <row r="3" spans="1:51" s="40" customFormat="1" ht="19.5" customHeight="1" thickBot="1" x14ac:dyDescent="0.3">
      <c r="B3" s="1120" t="s">
        <v>429</v>
      </c>
      <c r="C3" s="1121"/>
      <c r="D3" s="1121"/>
      <c r="E3" s="1121"/>
      <c r="F3" s="45"/>
      <c r="G3" s="103"/>
      <c r="H3" s="103"/>
      <c r="I3" s="103"/>
      <c r="J3" s="103"/>
      <c r="K3" s="103"/>
      <c r="L3" s="103"/>
      <c r="M3" s="103"/>
      <c r="N3" s="103"/>
      <c r="O3" s="103"/>
    </row>
    <row r="4" spans="1:51" s="53" customFormat="1" ht="10.5" customHeight="1" thickBot="1" x14ac:dyDescent="0.3">
      <c r="B4" s="54" t="s">
        <v>153</v>
      </c>
      <c r="C4" s="54"/>
      <c r="D4" s="54"/>
      <c r="E4" s="54"/>
      <c r="F4" s="45"/>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51" ht="22.5" customHeight="1" thickBot="1" x14ac:dyDescent="0.4">
      <c r="A5" s="37"/>
      <c r="B5" s="1099">
        <f>'1. FilerInfo'!C17</f>
        <v>0</v>
      </c>
      <c r="C5" s="1193"/>
      <c r="D5" s="1193"/>
      <c r="E5" s="1193"/>
      <c r="F5" s="235"/>
      <c r="G5" s="104"/>
      <c r="H5" s="104"/>
      <c r="I5" s="104"/>
      <c r="J5" s="104"/>
      <c r="K5" s="104"/>
      <c r="L5" s="104"/>
      <c r="M5" s="104"/>
      <c r="N5" s="104"/>
      <c r="O5" s="104"/>
    </row>
    <row r="6" spans="1:51" s="5" customFormat="1" ht="10.5" customHeight="1" x14ac:dyDescent="0.35">
      <c r="A6" s="38"/>
      <c r="B6" s="1102"/>
      <c r="C6" s="1102"/>
      <c r="D6" s="1102"/>
      <c r="E6" s="1102"/>
      <c r="F6" s="20"/>
    </row>
    <row r="7" spans="1:51" s="5" customFormat="1" ht="15" customHeight="1" x14ac:dyDescent="0.35">
      <c r="A7" s="20"/>
      <c r="B7" s="1205" t="s">
        <v>414</v>
      </c>
      <c r="C7" s="1205"/>
      <c r="D7" s="1205"/>
      <c r="E7" s="1205"/>
      <c r="F7" s="233"/>
      <c r="G7" s="233"/>
      <c r="H7" s="233"/>
      <c r="I7" s="233"/>
      <c r="J7" s="233"/>
      <c r="K7" s="233"/>
    </row>
    <row r="8" spans="1:51" ht="9.65" customHeight="1" x14ac:dyDescent="0.35">
      <c r="A8" s="20"/>
      <c r="B8" s="236"/>
      <c r="C8" s="237"/>
      <c r="D8" s="237"/>
      <c r="E8" s="236"/>
      <c r="F8" s="19"/>
    </row>
    <row r="9" spans="1:51" ht="5.4" customHeight="1" thickBot="1" x14ac:dyDescent="0.3">
      <c r="A9" s="19"/>
      <c r="B9" s="19"/>
      <c r="C9" s="19"/>
      <c r="D9" s="19"/>
      <c r="E9" s="19"/>
      <c r="F9" s="19"/>
    </row>
    <row r="10" spans="1:51" s="14" customFormat="1" ht="22.5" customHeight="1" thickBot="1" x14ac:dyDescent="0.3">
      <c r="B10" s="1281" t="s">
        <v>431</v>
      </c>
      <c r="C10" s="1282"/>
      <c r="D10" s="1282"/>
      <c r="E10" s="1282"/>
    </row>
    <row r="11" spans="1:51" s="14" customFormat="1" ht="9.65" customHeight="1" x14ac:dyDescent="0.25">
      <c r="A11" s="28"/>
      <c r="B11" s="343"/>
      <c r="C11" s="344"/>
      <c r="D11" s="344"/>
      <c r="E11" s="344"/>
      <c r="F11" s="28"/>
    </row>
    <row r="12" spans="1:51" s="17" customFormat="1" ht="9.5" thickBot="1" x14ac:dyDescent="0.25">
      <c r="A12" s="345" t="s">
        <v>139</v>
      </c>
      <c r="B12" s="346" t="s">
        <v>140</v>
      </c>
      <c r="C12" s="346"/>
      <c r="D12" s="346" t="s">
        <v>142</v>
      </c>
      <c r="E12" s="346" t="s">
        <v>143</v>
      </c>
      <c r="F12" s="346"/>
    </row>
    <row r="13" spans="1:51" ht="13.4" customHeight="1" x14ac:dyDescent="0.25">
      <c r="A13" s="1285"/>
      <c r="B13" s="1297" t="s">
        <v>166</v>
      </c>
      <c r="C13" s="1298"/>
      <c r="D13" s="1295" t="s">
        <v>592</v>
      </c>
      <c r="E13" s="1291" t="s">
        <v>176</v>
      </c>
      <c r="F13" s="19"/>
    </row>
    <row r="14" spans="1:51" ht="78" customHeight="1" thickBot="1" x14ac:dyDescent="0.3">
      <c r="A14" s="1286"/>
      <c r="B14" s="1299"/>
      <c r="C14" s="1300"/>
      <c r="D14" s="1296"/>
      <c r="E14" s="1292"/>
      <c r="F14" s="19"/>
    </row>
    <row r="15" spans="1:51" ht="18" customHeight="1" thickBot="1" x14ac:dyDescent="0.4">
      <c r="A15" s="347"/>
      <c r="B15" s="348"/>
      <c r="C15" s="348"/>
      <c r="D15" s="902" t="s">
        <v>151</v>
      </c>
      <c r="E15" s="902" t="s">
        <v>151</v>
      </c>
      <c r="F15" s="19"/>
    </row>
    <row r="16" spans="1:51" s="301" customFormat="1" ht="15" customHeight="1" x14ac:dyDescent="0.25">
      <c r="A16" s="353">
        <v>1</v>
      </c>
      <c r="B16" s="1287"/>
      <c r="C16" s="1288"/>
      <c r="D16" s="97"/>
      <c r="E16" s="887"/>
      <c r="F16" s="274"/>
    </row>
    <row r="17" spans="1:6" s="301" customFormat="1" ht="15.5" x14ac:dyDescent="0.25">
      <c r="A17" s="354">
        <v>2</v>
      </c>
      <c r="B17" s="1289"/>
      <c r="C17" s="1290"/>
      <c r="D17" s="98"/>
      <c r="E17" s="99"/>
      <c r="F17" s="274"/>
    </row>
    <row r="18" spans="1:6" s="301" customFormat="1" ht="15.5" x14ac:dyDescent="0.25">
      <c r="A18" s="354">
        <v>3</v>
      </c>
      <c r="B18" s="1289"/>
      <c r="C18" s="1290"/>
      <c r="D18" s="98"/>
      <c r="E18" s="99"/>
      <c r="F18" s="274"/>
    </row>
    <row r="19" spans="1:6" s="301" customFormat="1" ht="15.5" x14ac:dyDescent="0.25">
      <c r="A19" s="354">
        <v>4</v>
      </c>
      <c r="B19" s="1283"/>
      <c r="C19" s="1284"/>
      <c r="D19" s="98"/>
      <c r="E19" s="99"/>
      <c r="F19" s="274"/>
    </row>
    <row r="20" spans="1:6" s="301" customFormat="1" ht="15.5" x14ac:dyDescent="0.25">
      <c r="A20" s="354">
        <v>5</v>
      </c>
      <c r="B20" s="1283"/>
      <c r="C20" s="1284"/>
      <c r="D20" s="98"/>
      <c r="E20" s="99"/>
      <c r="F20" s="274"/>
    </row>
    <row r="21" spans="1:6" s="301" customFormat="1" ht="15.5" x14ac:dyDescent="0.25">
      <c r="A21" s="354">
        <v>6</v>
      </c>
      <c r="B21" s="1283"/>
      <c r="C21" s="1284"/>
      <c r="D21" s="98"/>
      <c r="E21" s="99"/>
      <c r="F21" s="274"/>
    </row>
    <row r="22" spans="1:6" s="301" customFormat="1" ht="15.5" x14ac:dyDescent="0.25">
      <c r="A22" s="354">
        <v>7</v>
      </c>
      <c r="B22" s="1283"/>
      <c r="C22" s="1284"/>
      <c r="D22" s="98"/>
      <c r="E22" s="99"/>
      <c r="F22" s="274"/>
    </row>
    <row r="23" spans="1:6" s="301" customFormat="1" ht="15.5" x14ac:dyDescent="0.25">
      <c r="A23" s="354">
        <v>8</v>
      </c>
      <c r="B23" s="1284"/>
      <c r="C23" s="1301"/>
      <c r="D23" s="98"/>
      <c r="E23" s="99"/>
      <c r="F23" s="274"/>
    </row>
    <row r="24" spans="1:6" s="301" customFormat="1" ht="15.5" x14ac:dyDescent="0.25">
      <c r="A24" s="354">
        <v>9</v>
      </c>
      <c r="B24" s="1284"/>
      <c r="C24" s="1301"/>
      <c r="D24" s="98"/>
      <c r="E24" s="99"/>
      <c r="F24" s="274"/>
    </row>
    <row r="25" spans="1:6" s="301" customFormat="1" ht="16" thickBot="1" x14ac:dyDescent="0.3">
      <c r="A25" s="580">
        <v>10</v>
      </c>
      <c r="B25" s="1283"/>
      <c r="C25" s="1284"/>
      <c r="D25" s="98"/>
      <c r="E25" s="99"/>
      <c r="F25" s="274"/>
    </row>
    <row r="26" spans="1:6" s="301" customFormat="1" ht="16" thickBot="1" x14ac:dyDescent="0.3">
      <c r="A26" s="602">
        <v>11</v>
      </c>
      <c r="B26" s="1293"/>
      <c r="C26" s="1294"/>
      <c r="D26" s="100"/>
      <c r="E26" s="101"/>
      <c r="F26" s="274"/>
    </row>
    <row r="27" spans="1:6" s="14" customFormat="1" ht="15" customHeight="1" thickBot="1" x14ac:dyDescent="0.3">
      <c r="A27" s="601" t="s">
        <v>214</v>
      </c>
      <c r="B27" s="28"/>
      <c r="C27" s="349" t="s">
        <v>173</v>
      </c>
      <c r="D27" s="292">
        <f>SUM(D16:D26)</f>
        <v>0</v>
      </c>
      <c r="E27" s="292">
        <f>SUM(E16:E26)</f>
        <v>0</v>
      </c>
      <c r="F27" s="28"/>
    </row>
    <row r="28" spans="1:6" ht="9.75" customHeight="1" x14ac:dyDescent="0.3">
      <c r="A28" s="350"/>
      <c r="B28" s="19"/>
      <c r="C28" s="19"/>
      <c r="D28" s="19"/>
      <c r="E28" s="19"/>
      <c r="F28" s="19"/>
    </row>
    <row r="29" spans="1:6" ht="15" customHeight="1" x14ac:dyDescent="0.3">
      <c r="A29" s="239" t="s">
        <v>167</v>
      </c>
      <c r="B29" s="19"/>
      <c r="C29" s="19"/>
      <c r="D29" s="19"/>
      <c r="E29" s="19"/>
      <c r="F29" s="19"/>
    </row>
    <row r="30" spans="1:6" s="14" customFormat="1" ht="15" customHeight="1" x14ac:dyDescent="0.25">
      <c r="A30" s="28"/>
      <c r="B30" s="351" t="s">
        <v>177</v>
      </c>
      <c r="C30" s="352"/>
      <c r="D30" s="352"/>
      <c r="E30" s="352"/>
      <c r="F30" s="28"/>
    </row>
    <row r="31" spans="1:6" s="14" customFormat="1" ht="15" customHeight="1" x14ac:dyDescent="0.25">
      <c r="A31" s="28"/>
      <c r="B31" s="351" t="s">
        <v>64</v>
      </c>
      <c r="C31" s="352"/>
      <c r="D31" s="352"/>
      <c r="E31" s="352"/>
      <c r="F31" s="28"/>
    </row>
    <row r="32" spans="1:6" s="356" customFormat="1" ht="15" customHeight="1" x14ac:dyDescent="0.25">
      <c r="A32" s="355"/>
      <c r="C32" s="355"/>
      <c r="D32" s="355"/>
      <c r="E32" s="355"/>
      <c r="F32" s="355"/>
    </row>
    <row r="33" spans="1:6" s="356" customFormat="1" x14ac:dyDescent="0.25">
      <c r="A33" s="355"/>
      <c r="B33" s="355"/>
      <c r="C33" s="355"/>
      <c r="D33" s="355"/>
      <c r="E33" s="355"/>
      <c r="F33" s="355"/>
    </row>
    <row r="34" spans="1:6" s="14" customFormat="1" x14ac:dyDescent="0.25">
      <c r="A34" s="28"/>
      <c r="B34" s="28"/>
      <c r="C34" s="28"/>
      <c r="D34" s="28"/>
      <c r="E34" s="28"/>
      <c r="F34" s="28"/>
    </row>
  </sheetData>
  <sheetProtection algorithmName="SHA-512" hashValue="hDRB9fVZHrl8jLcclGSh58J/5ON/PjrKbAHKQTzksAav7Reyh3IUVAV7ec99Sa+bWtfsC90WIoEGC4XKa8xCQg==" saltValue="trK60fclhitG4nVx1zVrKw==" spinCount="100000" sheet="1" objects="1" scenarios="1"/>
  <protectedRanges>
    <protectedRange sqref="B16:E26" name="Range1"/>
  </protectedRanges>
  <mergeCells count="21">
    <mergeCell ref="B26:C26"/>
    <mergeCell ref="D13:D14"/>
    <mergeCell ref="B13:C14"/>
    <mergeCell ref="B25:C25"/>
    <mergeCell ref="B22:C22"/>
    <mergeCell ref="B21:C21"/>
    <mergeCell ref="B23:C23"/>
    <mergeCell ref="B24:C24"/>
    <mergeCell ref="B1:E1"/>
    <mergeCell ref="B5:E5"/>
    <mergeCell ref="B10:E10"/>
    <mergeCell ref="B20:C20"/>
    <mergeCell ref="A13:A14"/>
    <mergeCell ref="B16:C16"/>
    <mergeCell ref="B17:C17"/>
    <mergeCell ref="B18:C18"/>
    <mergeCell ref="B19:C19"/>
    <mergeCell ref="B6:E6"/>
    <mergeCell ref="B7:E7"/>
    <mergeCell ref="B3:E3"/>
    <mergeCell ref="E13:E14"/>
  </mergeCells>
  <phoneticPr fontId="21" type="noConversion"/>
  <printOptions horizontalCentered="1" verticalCentered="1"/>
  <pageMargins left="1.863" right="0.7" top="0.75" bottom="0.75" header="0.3" footer="0.3"/>
  <pageSetup scale="81" orientation="landscape" verticalDpi="3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A1D7-CA06-4D6A-95DD-8C2BA20D34C1}">
  <dimension ref="A1:M247"/>
  <sheetViews>
    <sheetView topLeftCell="A118" workbookViewId="0">
      <selection activeCell="K130" sqref="K130"/>
    </sheetView>
  </sheetViews>
  <sheetFormatPr defaultRowHeight="13" x14ac:dyDescent="0.3"/>
  <cols>
    <col min="2" max="2" width="9.36328125" customWidth="1"/>
    <col min="3" max="3" width="10.1796875" customWidth="1"/>
    <col min="4" max="4" width="13.54296875" customWidth="1"/>
    <col min="5" max="5" width="12.6328125" customWidth="1"/>
    <col min="6" max="6" width="22.26953125" style="1025" customWidth="1"/>
    <col min="7" max="7" width="12.81640625" customWidth="1"/>
    <col min="8" max="8" width="10.453125" customWidth="1"/>
    <col min="9" max="9" width="11.90625" customWidth="1"/>
  </cols>
  <sheetData>
    <row r="1" spans="1:9" ht="13.5" thickBot="1" x14ac:dyDescent="0.35">
      <c r="A1" s="844" t="s">
        <v>215</v>
      </c>
      <c r="B1" s="844" t="s">
        <v>192</v>
      </c>
      <c r="C1" s="844" t="s">
        <v>193</v>
      </c>
      <c r="D1" s="844" t="s">
        <v>1052</v>
      </c>
      <c r="E1" s="844" t="s">
        <v>438</v>
      </c>
      <c r="F1" s="844" t="s">
        <v>1054</v>
      </c>
      <c r="G1" s="844" t="s">
        <v>437</v>
      </c>
      <c r="H1" s="844" t="s">
        <v>1055</v>
      </c>
      <c r="I1" s="845" t="s">
        <v>194</v>
      </c>
    </row>
    <row r="2" spans="1:9" x14ac:dyDescent="0.3">
      <c r="A2" s="1057" t="str">
        <f>'1. FilerInfo'!$H$51</f>
        <v>CY2020</v>
      </c>
      <c r="B2" s="1058">
        <f>'1. FilerInfo'!$H$17</f>
        <v>0</v>
      </c>
      <c r="C2" s="1058">
        <f>'1. FilerInfo'!$C$17</f>
        <v>0</v>
      </c>
      <c r="D2" s="1059">
        <v>2</v>
      </c>
      <c r="E2" s="1059" t="s">
        <v>195</v>
      </c>
      <c r="F2" s="1059" t="s">
        <v>196</v>
      </c>
      <c r="G2" s="1059" t="s">
        <v>463</v>
      </c>
      <c r="H2" s="1065" t="s">
        <v>647</v>
      </c>
      <c r="I2" s="1065">
        <f>'2. Prelim'!D36</f>
        <v>0</v>
      </c>
    </row>
    <row r="3" spans="1:9" x14ac:dyDescent="0.3">
      <c r="A3" s="1057" t="str">
        <f>'1. FilerInfo'!$H$51</f>
        <v>CY2020</v>
      </c>
      <c r="B3" s="1058">
        <f>'1. FilerInfo'!$H$17</f>
        <v>0</v>
      </c>
      <c r="C3" s="1058">
        <f>'1. FilerInfo'!$C$17</f>
        <v>0</v>
      </c>
      <c r="D3" s="1059">
        <v>2</v>
      </c>
      <c r="E3" s="1059" t="s">
        <v>195</v>
      </c>
      <c r="F3" s="1059" t="s">
        <v>197</v>
      </c>
      <c r="G3" s="1059" t="s">
        <v>464</v>
      </c>
      <c r="H3" s="1065" t="s">
        <v>477</v>
      </c>
      <c r="I3" s="1065">
        <f>'2. Prelim'!D37</f>
        <v>0</v>
      </c>
    </row>
    <row r="4" spans="1:9" x14ac:dyDescent="0.3">
      <c r="A4" s="1057" t="str">
        <f>'1. FilerInfo'!$H$51</f>
        <v>CY2020</v>
      </c>
      <c r="B4" s="1058">
        <f>'1. FilerInfo'!$H$17</f>
        <v>0</v>
      </c>
      <c r="C4" s="1058">
        <f>'1. FilerInfo'!$C$17</f>
        <v>0</v>
      </c>
      <c r="D4" s="1059">
        <v>2</v>
      </c>
      <c r="E4" s="1059" t="s">
        <v>195</v>
      </c>
      <c r="F4" s="1059" t="s">
        <v>198</v>
      </c>
      <c r="G4" s="1059" t="s">
        <v>464</v>
      </c>
      <c r="H4" s="1065" t="s">
        <v>478</v>
      </c>
      <c r="I4" s="1065">
        <f>'2. Prelim'!D38</f>
        <v>0</v>
      </c>
    </row>
    <row r="5" spans="1:9" x14ac:dyDescent="0.3">
      <c r="A5" s="1057" t="str">
        <f>'1. FilerInfo'!$H$51</f>
        <v>CY2020</v>
      </c>
      <c r="B5" s="1058">
        <f>'1. FilerInfo'!$H$17</f>
        <v>0</v>
      </c>
      <c r="C5" s="1058">
        <f>'1. FilerInfo'!$C$17</f>
        <v>0</v>
      </c>
      <c r="D5" s="1059">
        <v>2</v>
      </c>
      <c r="E5" s="1059" t="s">
        <v>195</v>
      </c>
      <c r="F5" s="1059" t="s">
        <v>199</v>
      </c>
      <c r="G5" s="1059" t="s">
        <v>464</v>
      </c>
      <c r="H5" s="1065" t="s">
        <v>479</v>
      </c>
      <c r="I5" s="1065">
        <f>'2. Prelim'!D39</f>
        <v>0</v>
      </c>
    </row>
    <row r="6" spans="1:9" x14ac:dyDescent="0.3">
      <c r="A6" s="1057" t="str">
        <f>'1. FilerInfo'!$H$51</f>
        <v>CY2020</v>
      </c>
      <c r="B6" s="1058">
        <f>'1. FilerInfo'!$H$17</f>
        <v>0</v>
      </c>
      <c r="C6" s="1058">
        <f>'1. FilerInfo'!$C$17</f>
        <v>0</v>
      </c>
      <c r="D6" s="1059">
        <v>2</v>
      </c>
      <c r="E6" s="1059" t="s">
        <v>195</v>
      </c>
      <c r="F6" s="1059" t="s">
        <v>200</v>
      </c>
      <c r="G6" s="1059" t="s">
        <v>464</v>
      </c>
      <c r="H6" s="1065" t="s">
        <v>480</v>
      </c>
      <c r="I6" s="1065">
        <f>'2. Prelim'!D40</f>
        <v>0</v>
      </c>
    </row>
    <row r="7" spans="1:9" x14ac:dyDescent="0.3">
      <c r="A7" s="1057" t="str">
        <f>'1. FilerInfo'!$H$51</f>
        <v>CY2020</v>
      </c>
      <c r="B7" s="1058">
        <f>'1. FilerInfo'!$H$17</f>
        <v>0</v>
      </c>
      <c r="C7" s="1058">
        <f>'1. FilerInfo'!$C$17</f>
        <v>0</v>
      </c>
      <c r="D7" s="1059">
        <v>2</v>
      </c>
      <c r="E7" s="1059" t="s">
        <v>195</v>
      </c>
      <c r="F7" s="1059" t="s">
        <v>201</v>
      </c>
      <c r="G7" s="1059" t="s">
        <v>464</v>
      </c>
      <c r="H7" s="1065" t="s">
        <v>481</v>
      </c>
      <c r="I7" s="1065">
        <f>'2. Prelim'!D41</f>
        <v>0</v>
      </c>
    </row>
    <row r="8" spans="1:9" x14ac:dyDescent="0.3">
      <c r="A8" s="1057" t="str">
        <f>'1. FilerInfo'!$H$51</f>
        <v>CY2020</v>
      </c>
      <c r="B8" s="1058">
        <f>'1. FilerInfo'!$H$17</f>
        <v>0</v>
      </c>
      <c r="C8" s="1058">
        <f>'1. FilerInfo'!$C$17</f>
        <v>0</v>
      </c>
      <c r="D8" s="1059">
        <v>2</v>
      </c>
      <c r="E8" s="1059" t="s">
        <v>195</v>
      </c>
      <c r="F8" s="1059" t="s">
        <v>202</v>
      </c>
      <c r="G8" s="1059" t="s">
        <v>464</v>
      </c>
      <c r="H8" s="1065" t="s">
        <v>482</v>
      </c>
      <c r="I8" s="1065">
        <f>'2. Prelim'!D42</f>
        <v>0</v>
      </c>
    </row>
    <row r="9" spans="1:9" x14ac:dyDescent="0.3">
      <c r="A9" s="1057" t="str">
        <f>'1. FilerInfo'!$H$51</f>
        <v>CY2020</v>
      </c>
      <c r="B9" s="1058">
        <f>'1. FilerInfo'!$H$17</f>
        <v>0</v>
      </c>
      <c r="C9" s="1058">
        <f>'1. FilerInfo'!$C$17</f>
        <v>0</v>
      </c>
      <c r="D9" s="1059">
        <v>2</v>
      </c>
      <c r="E9" s="1059" t="s">
        <v>195</v>
      </c>
      <c r="F9" s="1059" t="s">
        <v>203</v>
      </c>
      <c r="G9" s="1059" t="s">
        <v>464</v>
      </c>
      <c r="H9" s="1065" t="s">
        <v>483</v>
      </c>
      <c r="I9" s="1065">
        <f>'2. Prelim'!D43</f>
        <v>0</v>
      </c>
    </row>
    <row r="10" spans="1:9" x14ac:dyDescent="0.3">
      <c r="A10" s="1057" t="str">
        <f>'1. FilerInfo'!$H$51</f>
        <v>CY2020</v>
      </c>
      <c r="B10" s="1058">
        <f>'1. FilerInfo'!$H$17</f>
        <v>0</v>
      </c>
      <c r="C10" s="1058">
        <f>'1. FilerInfo'!$C$17</f>
        <v>0</v>
      </c>
      <c r="D10" s="1059">
        <v>2</v>
      </c>
      <c r="E10" s="1059" t="s">
        <v>195</v>
      </c>
      <c r="F10" s="1059" t="s">
        <v>204</v>
      </c>
      <c r="G10" s="1059" t="s">
        <v>464</v>
      </c>
      <c r="H10" s="1065" t="s">
        <v>484</v>
      </c>
      <c r="I10" s="1065">
        <f>'2. Prelim'!D44</f>
        <v>0</v>
      </c>
    </row>
    <row r="11" spans="1:9" x14ac:dyDescent="0.3">
      <c r="A11" s="1057" t="str">
        <f>'1. FilerInfo'!$H$51</f>
        <v>CY2020</v>
      </c>
      <c r="B11" s="1058">
        <f>'1. FilerInfo'!$H$17</f>
        <v>0</v>
      </c>
      <c r="C11" s="1058">
        <f>'1. FilerInfo'!$C$17</f>
        <v>0</v>
      </c>
      <c r="D11" s="1059">
        <v>2</v>
      </c>
      <c r="E11" s="1059" t="s">
        <v>195</v>
      </c>
      <c r="F11" s="1059" t="s">
        <v>205</v>
      </c>
      <c r="G11" s="1059" t="s">
        <v>464</v>
      </c>
      <c r="H11" s="1065" t="s">
        <v>485</v>
      </c>
      <c r="I11" s="1065">
        <f>'2. Prelim'!D45</f>
        <v>0</v>
      </c>
    </row>
    <row r="12" spans="1:9" x14ac:dyDescent="0.3">
      <c r="A12" s="1057" t="str">
        <f>'1. FilerInfo'!$H$51</f>
        <v>CY2020</v>
      </c>
      <c r="B12" s="1058">
        <f>'1. FilerInfo'!$H$17</f>
        <v>0</v>
      </c>
      <c r="C12" s="1058">
        <f>'1. FilerInfo'!$C$17</f>
        <v>0</v>
      </c>
      <c r="D12" s="1059">
        <v>2</v>
      </c>
      <c r="E12" s="1059" t="s">
        <v>195</v>
      </c>
      <c r="F12" s="1059" t="s">
        <v>206</v>
      </c>
      <c r="G12" s="1059" t="s">
        <v>465</v>
      </c>
      <c r="H12" s="1065" t="s">
        <v>486</v>
      </c>
      <c r="I12" s="1066">
        <f>'2. Prelim'!D48</f>
        <v>0</v>
      </c>
    </row>
    <row r="13" spans="1:9" x14ac:dyDescent="0.3">
      <c r="A13" s="1057" t="str">
        <f>'1. FilerInfo'!$H$51</f>
        <v>CY2020</v>
      </c>
      <c r="B13" s="1058">
        <f>'1. FilerInfo'!$H$17</f>
        <v>0</v>
      </c>
      <c r="C13" s="1058">
        <f>'1. FilerInfo'!$C$17</f>
        <v>0</v>
      </c>
      <c r="D13" s="1059">
        <v>2</v>
      </c>
      <c r="E13" s="1059" t="s">
        <v>195</v>
      </c>
      <c r="F13" s="1059" t="s">
        <v>207</v>
      </c>
      <c r="G13" s="1059" t="s">
        <v>465</v>
      </c>
      <c r="H13" s="1065" t="s">
        <v>487</v>
      </c>
      <c r="I13" s="1066">
        <f>'2. Prelim'!D49</f>
        <v>0</v>
      </c>
    </row>
    <row r="14" spans="1:9" x14ac:dyDescent="0.3">
      <c r="A14" s="1057" t="str">
        <f>'1. FilerInfo'!$H$51</f>
        <v>CY2020</v>
      </c>
      <c r="B14" s="1058">
        <f>'1. FilerInfo'!$H$17</f>
        <v>0</v>
      </c>
      <c r="C14" s="1058">
        <f>'1. FilerInfo'!$C$17</f>
        <v>0</v>
      </c>
      <c r="D14" s="1059">
        <v>2</v>
      </c>
      <c r="E14" s="1059" t="s">
        <v>195</v>
      </c>
      <c r="F14" s="1059" t="s">
        <v>208</v>
      </c>
      <c r="G14" s="1059" t="s">
        <v>465</v>
      </c>
      <c r="H14" s="1065" t="s">
        <v>488</v>
      </c>
      <c r="I14" s="1066">
        <f>'2. Prelim'!D50</f>
        <v>0</v>
      </c>
    </row>
    <row r="15" spans="1:9" x14ac:dyDescent="0.3">
      <c r="A15" s="1057" t="str">
        <f>'1. FilerInfo'!$H$51</f>
        <v>CY2020</v>
      </c>
      <c r="B15" s="1058">
        <f>'1. FilerInfo'!$H$17</f>
        <v>0</v>
      </c>
      <c r="C15" s="1058">
        <f>'1. FilerInfo'!$C$17</f>
        <v>0</v>
      </c>
      <c r="D15" s="1059">
        <v>2</v>
      </c>
      <c r="E15" s="1059" t="s">
        <v>195</v>
      </c>
      <c r="F15" s="1059" t="s">
        <v>209</v>
      </c>
      <c r="G15" s="1059" t="s">
        <v>465</v>
      </c>
      <c r="H15" s="1065" t="s">
        <v>489</v>
      </c>
      <c r="I15" s="1066">
        <f>'2. Prelim'!D51</f>
        <v>0</v>
      </c>
    </row>
    <row r="16" spans="1:9" x14ac:dyDescent="0.3">
      <c r="A16" s="1057" t="str">
        <f>'1. FilerInfo'!$H$51</f>
        <v>CY2020</v>
      </c>
      <c r="B16" s="1058">
        <f>'1. FilerInfo'!$H$17</f>
        <v>0</v>
      </c>
      <c r="C16" s="1058">
        <f>'1. FilerInfo'!$C$17</f>
        <v>0</v>
      </c>
      <c r="D16" s="1059">
        <v>2</v>
      </c>
      <c r="E16" s="1059" t="s">
        <v>195</v>
      </c>
      <c r="F16" s="1059" t="s">
        <v>201</v>
      </c>
      <c r="G16" s="1059" t="s">
        <v>465</v>
      </c>
      <c r="H16" s="1065" t="s">
        <v>490</v>
      </c>
      <c r="I16" s="1066">
        <f>'2. Prelim'!D52</f>
        <v>0</v>
      </c>
    </row>
    <row r="17" spans="1:9" x14ac:dyDescent="0.3">
      <c r="A17" s="1057" t="str">
        <f>'1. FilerInfo'!$H$51</f>
        <v>CY2020</v>
      </c>
      <c r="B17" s="1058">
        <f>'1. FilerInfo'!$H$17</f>
        <v>0</v>
      </c>
      <c r="C17" s="1058">
        <f>'1. FilerInfo'!$C$17</f>
        <v>0</v>
      </c>
      <c r="D17" s="1059">
        <v>2</v>
      </c>
      <c r="E17" s="1059" t="s">
        <v>195</v>
      </c>
      <c r="F17" s="1059" t="s">
        <v>210</v>
      </c>
      <c r="G17" s="1059" t="s">
        <v>465</v>
      </c>
      <c r="H17" s="1065" t="s">
        <v>491</v>
      </c>
      <c r="I17" s="1066">
        <f>'2. Prelim'!D53</f>
        <v>0</v>
      </c>
    </row>
    <row r="18" spans="1:9" x14ac:dyDescent="0.3">
      <c r="A18" s="1057" t="str">
        <f>'1. FilerInfo'!$H$51</f>
        <v>CY2020</v>
      </c>
      <c r="B18" s="1058">
        <f>'1. FilerInfo'!$H$17</f>
        <v>0</v>
      </c>
      <c r="C18" s="1058">
        <f>'1. FilerInfo'!$C$17</f>
        <v>0</v>
      </c>
      <c r="D18" s="1059">
        <v>2</v>
      </c>
      <c r="E18" s="1059" t="s">
        <v>195</v>
      </c>
      <c r="F18" s="1059" t="s">
        <v>211</v>
      </c>
      <c r="G18" s="1059" t="s">
        <v>465</v>
      </c>
      <c r="H18" s="1065" t="s">
        <v>492</v>
      </c>
      <c r="I18" s="1066">
        <f>'2. Prelim'!D54</f>
        <v>0</v>
      </c>
    </row>
    <row r="19" spans="1:9" x14ac:dyDescent="0.3">
      <c r="A19" s="1057" t="str">
        <f>'1. FilerInfo'!$H$51</f>
        <v>CY2020</v>
      </c>
      <c r="B19" s="1058">
        <f>'1. FilerInfo'!$H$17</f>
        <v>0</v>
      </c>
      <c r="C19" s="1058">
        <f>'1. FilerInfo'!$C$17</f>
        <v>0</v>
      </c>
      <c r="D19" s="1059">
        <v>2</v>
      </c>
      <c r="E19" s="1059" t="s">
        <v>195</v>
      </c>
      <c r="F19" s="1059" t="s">
        <v>212</v>
      </c>
      <c r="G19" s="1059" t="s">
        <v>465</v>
      </c>
      <c r="H19" s="1065" t="s">
        <v>493</v>
      </c>
      <c r="I19" s="1066">
        <f>'2. Prelim'!D55</f>
        <v>0</v>
      </c>
    </row>
    <row r="20" spans="1:9" x14ac:dyDescent="0.3">
      <c r="A20" s="1057" t="str">
        <f>'1. FilerInfo'!$H$51</f>
        <v>CY2020</v>
      </c>
      <c r="B20" s="1058">
        <f>'1. FilerInfo'!$H$17</f>
        <v>0</v>
      </c>
      <c r="C20" s="1058">
        <f>'1. FilerInfo'!$C$17</f>
        <v>0</v>
      </c>
      <c r="D20" s="1059">
        <v>2</v>
      </c>
      <c r="E20" s="1059" t="s">
        <v>195</v>
      </c>
      <c r="F20" s="1059" t="s">
        <v>213</v>
      </c>
      <c r="G20" s="1059" t="s">
        <v>465</v>
      </c>
      <c r="H20" s="1065" t="s">
        <v>494</v>
      </c>
      <c r="I20" s="1066">
        <f>'2. Prelim'!D56</f>
        <v>0</v>
      </c>
    </row>
    <row r="21" spans="1:9" x14ac:dyDescent="0.3">
      <c r="A21" s="1057" t="str">
        <f>'1. FilerInfo'!$H$51</f>
        <v>CY2020</v>
      </c>
      <c r="B21" s="1058">
        <f>'1. FilerInfo'!$H$17</f>
        <v>0</v>
      </c>
      <c r="C21" s="1058">
        <f>'1. FilerInfo'!$C$17</f>
        <v>0</v>
      </c>
      <c r="D21" s="1060" t="s">
        <v>649</v>
      </c>
      <c r="E21" s="1067" t="s">
        <v>650</v>
      </c>
      <c r="F21" s="1058" t="s">
        <v>769</v>
      </c>
      <c r="G21" s="1067" t="s">
        <v>648</v>
      </c>
      <c r="H21" s="1068" t="s">
        <v>651</v>
      </c>
      <c r="I21" s="1058">
        <f>'2a. RPS Class I Exempt'!D32</f>
        <v>0</v>
      </c>
    </row>
    <row r="22" spans="1:9" x14ac:dyDescent="0.3">
      <c r="A22" s="1057" t="str">
        <f>'1. FilerInfo'!$H$51</f>
        <v>CY2020</v>
      </c>
      <c r="B22" s="1058">
        <f>'1. FilerInfo'!$H$17</f>
        <v>0</v>
      </c>
      <c r="C22" s="1058">
        <f>'1. FilerInfo'!$C$17</f>
        <v>0</v>
      </c>
      <c r="D22" s="1060" t="s">
        <v>649</v>
      </c>
      <c r="E22" s="1067" t="s">
        <v>650</v>
      </c>
      <c r="F22" s="1058" t="s">
        <v>657</v>
      </c>
      <c r="G22" s="1067" t="s">
        <v>648</v>
      </c>
      <c r="H22" s="1068" t="s">
        <v>652</v>
      </c>
      <c r="I22" s="1061">
        <f>'2a. RPS Class I Exempt'!E32</f>
        <v>0</v>
      </c>
    </row>
    <row r="23" spans="1:9" x14ac:dyDescent="0.3">
      <c r="A23" s="1057" t="str">
        <f>'1. FilerInfo'!$H$51</f>
        <v>CY2020</v>
      </c>
      <c r="B23" s="1058">
        <f>'1. FilerInfo'!$H$17</f>
        <v>0</v>
      </c>
      <c r="C23" s="1058">
        <f>'1. FilerInfo'!$C$17</f>
        <v>0</v>
      </c>
      <c r="D23" s="1060" t="s">
        <v>649</v>
      </c>
      <c r="E23" s="1067" t="s">
        <v>650</v>
      </c>
      <c r="F23" s="1058" t="s">
        <v>655</v>
      </c>
      <c r="G23" s="1067" t="s">
        <v>648</v>
      </c>
      <c r="H23" s="1068" t="s">
        <v>653</v>
      </c>
      <c r="I23" s="1061">
        <f>'2a. RPS Class I Exempt'!F32</f>
        <v>0</v>
      </c>
    </row>
    <row r="24" spans="1:9" x14ac:dyDescent="0.3">
      <c r="A24" s="1057" t="str">
        <f>'1. FilerInfo'!$H$51</f>
        <v>CY2020</v>
      </c>
      <c r="B24" s="1058">
        <f>'1. FilerInfo'!$H$17</f>
        <v>0</v>
      </c>
      <c r="C24" s="1058">
        <f>'1. FilerInfo'!$C$17</f>
        <v>0</v>
      </c>
      <c r="D24" s="1060" t="s">
        <v>649</v>
      </c>
      <c r="E24" s="1067" t="s">
        <v>650</v>
      </c>
      <c r="F24" s="1058" t="s">
        <v>656</v>
      </c>
      <c r="G24" s="1067" t="s">
        <v>648</v>
      </c>
      <c r="H24" s="1068" t="s">
        <v>654</v>
      </c>
      <c r="I24" s="1061">
        <f>'2a. RPS Class I Exempt'!G32</f>
        <v>0</v>
      </c>
    </row>
    <row r="25" spans="1:9" x14ac:dyDescent="0.3">
      <c r="A25" s="1057" t="str">
        <f>'1. FilerInfo'!$H$51</f>
        <v>CY2020</v>
      </c>
      <c r="B25" s="1058">
        <f>'1. FilerInfo'!$H$17</f>
        <v>0</v>
      </c>
      <c r="C25" s="1058">
        <f>'1. FilerInfo'!$C$17</f>
        <v>0</v>
      </c>
      <c r="D25" s="1060" t="s">
        <v>649</v>
      </c>
      <c r="E25" s="1067" t="s">
        <v>650</v>
      </c>
      <c r="F25" s="1058" t="s">
        <v>702</v>
      </c>
      <c r="G25" s="1067" t="s">
        <v>658</v>
      </c>
      <c r="H25" s="1068" t="s">
        <v>659</v>
      </c>
      <c r="I25" s="1061">
        <f>'2a. RPS Class I Exempt'!D47</f>
        <v>0</v>
      </c>
    </row>
    <row r="26" spans="1:9" x14ac:dyDescent="0.3">
      <c r="A26" s="1057" t="str">
        <f>'1. FilerInfo'!$H$51</f>
        <v>CY2020</v>
      </c>
      <c r="B26" s="1058">
        <f>'1. FilerInfo'!$H$17</f>
        <v>0</v>
      </c>
      <c r="C26" s="1058">
        <f>'1. FilerInfo'!$C$17</f>
        <v>0</v>
      </c>
      <c r="D26" s="1060" t="s">
        <v>649</v>
      </c>
      <c r="E26" s="1067" t="s">
        <v>650</v>
      </c>
      <c r="F26" s="1058" t="s">
        <v>703</v>
      </c>
      <c r="G26" s="1067" t="s">
        <v>658</v>
      </c>
      <c r="H26" s="1068" t="s">
        <v>660</v>
      </c>
      <c r="I26" s="1061">
        <f>'2a. RPS Class I Exempt'!D48</f>
        <v>0</v>
      </c>
    </row>
    <row r="27" spans="1:9" x14ac:dyDescent="0.3">
      <c r="A27" s="1057" t="str">
        <f>'1. FilerInfo'!$H$51</f>
        <v>CY2020</v>
      </c>
      <c r="B27" s="1058">
        <f>'1. FilerInfo'!$H$17</f>
        <v>0</v>
      </c>
      <c r="C27" s="1058">
        <f>'1. FilerInfo'!$C$17</f>
        <v>0</v>
      </c>
      <c r="D27" s="1060" t="s">
        <v>649</v>
      </c>
      <c r="E27" s="1067" t="s">
        <v>650</v>
      </c>
      <c r="F27" s="1058" t="s">
        <v>704</v>
      </c>
      <c r="G27" s="1067" t="s">
        <v>658</v>
      </c>
      <c r="H27" s="1068" t="s">
        <v>662</v>
      </c>
      <c r="I27" s="1061">
        <f>'2a. RPS Class I Exempt'!D49</f>
        <v>0</v>
      </c>
    </row>
    <row r="28" spans="1:9" x14ac:dyDescent="0.3">
      <c r="A28" s="1057" t="str">
        <f>'1. FilerInfo'!$H$51</f>
        <v>CY2020</v>
      </c>
      <c r="B28" s="1058">
        <f>'1. FilerInfo'!$H$17</f>
        <v>0</v>
      </c>
      <c r="C28" s="1058">
        <f>'1. FilerInfo'!$C$17</f>
        <v>0</v>
      </c>
      <c r="D28" s="1060" t="s">
        <v>649</v>
      </c>
      <c r="E28" s="1067" t="s">
        <v>650</v>
      </c>
      <c r="F28" s="1058" t="s">
        <v>705</v>
      </c>
      <c r="G28" s="1067" t="s">
        <v>658</v>
      </c>
      <c r="H28" s="1068" t="s">
        <v>661</v>
      </c>
      <c r="I28" s="1061">
        <f>'2a. RPS Class I Exempt'!D50</f>
        <v>0</v>
      </c>
    </row>
    <row r="29" spans="1:9" x14ac:dyDescent="0.3">
      <c r="A29" s="1057" t="str">
        <f>'1. FilerInfo'!$H$51</f>
        <v>CY2020</v>
      </c>
      <c r="B29" s="1058">
        <f>'1. FilerInfo'!$H$17</f>
        <v>0</v>
      </c>
      <c r="C29" s="1058">
        <f>'1. FilerInfo'!$C$17</f>
        <v>0</v>
      </c>
      <c r="D29" s="1060" t="s">
        <v>649</v>
      </c>
      <c r="E29" s="1067" t="s">
        <v>650</v>
      </c>
      <c r="F29" s="1058" t="s">
        <v>706</v>
      </c>
      <c r="G29" s="1067" t="s">
        <v>658</v>
      </c>
      <c r="H29" s="1068" t="s">
        <v>663</v>
      </c>
      <c r="I29" s="1061">
        <f>'2a. RPS Class I Exempt'!D51</f>
        <v>0</v>
      </c>
    </row>
    <row r="30" spans="1:9" x14ac:dyDescent="0.3">
      <c r="A30" s="1057" t="str">
        <f>'1. FilerInfo'!$H$51</f>
        <v>CY2020</v>
      </c>
      <c r="B30" s="1058">
        <f>'1. FilerInfo'!$H$17</f>
        <v>0</v>
      </c>
      <c r="C30" s="1058">
        <f>'1. FilerInfo'!$C$17</f>
        <v>0</v>
      </c>
      <c r="D30" s="1060" t="s">
        <v>649</v>
      </c>
      <c r="E30" s="1067" t="s">
        <v>650</v>
      </c>
      <c r="F30" s="1058" t="s">
        <v>707</v>
      </c>
      <c r="G30" s="1067" t="s">
        <v>658</v>
      </c>
      <c r="H30" s="1068" t="s">
        <v>664</v>
      </c>
      <c r="I30" s="1061">
        <f>'2a. RPS Class I Exempt'!E47</f>
        <v>0</v>
      </c>
    </row>
    <row r="31" spans="1:9" x14ac:dyDescent="0.3">
      <c r="A31" s="1057" t="str">
        <f>'1. FilerInfo'!$H$51</f>
        <v>CY2020</v>
      </c>
      <c r="B31" s="1058">
        <f>'1. FilerInfo'!$H$17</f>
        <v>0</v>
      </c>
      <c r="C31" s="1058">
        <f>'1. FilerInfo'!$C$17</f>
        <v>0</v>
      </c>
      <c r="D31" s="1060" t="s">
        <v>649</v>
      </c>
      <c r="E31" s="1067" t="s">
        <v>650</v>
      </c>
      <c r="F31" s="1058" t="s">
        <v>708</v>
      </c>
      <c r="G31" s="1067" t="s">
        <v>658</v>
      </c>
      <c r="H31" s="1068" t="s">
        <v>665</v>
      </c>
      <c r="I31" s="1061">
        <f>'2a. RPS Class I Exempt'!E48</f>
        <v>0</v>
      </c>
    </row>
    <row r="32" spans="1:9" x14ac:dyDescent="0.3">
      <c r="A32" s="1057" t="str">
        <f>'1. FilerInfo'!$H$51</f>
        <v>CY2020</v>
      </c>
      <c r="B32" s="1058">
        <f>'1. FilerInfo'!$H$17</f>
        <v>0</v>
      </c>
      <c r="C32" s="1058">
        <f>'1. FilerInfo'!$C$17</f>
        <v>0</v>
      </c>
      <c r="D32" s="1060" t="s">
        <v>649</v>
      </c>
      <c r="E32" s="1067" t="s">
        <v>650</v>
      </c>
      <c r="F32" s="1058" t="s">
        <v>709</v>
      </c>
      <c r="G32" s="1067" t="s">
        <v>658</v>
      </c>
      <c r="H32" s="1068" t="s">
        <v>666</v>
      </c>
      <c r="I32" s="1061">
        <f>'2a. RPS Class I Exempt'!E49</f>
        <v>0</v>
      </c>
    </row>
    <row r="33" spans="1:9" x14ac:dyDescent="0.3">
      <c r="A33" s="1057" t="str">
        <f>'1. FilerInfo'!$H$51</f>
        <v>CY2020</v>
      </c>
      <c r="B33" s="1058">
        <f>'1. FilerInfo'!$H$17</f>
        <v>0</v>
      </c>
      <c r="C33" s="1058">
        <f>'1. FilerInfo'!$C$17</f>
        <v>0</v>
      </c>
      <c r="D33" s="1060" t="s">
        <v>649</v>
      </c>
      <c r="E33" s="1067" t="s">
        <v>650</v>
      </c>
      <c r="F33" s="1058" t="s">
        <v>710</v>
      </c>
      <c r="G33" s="1067" t="s">
        <v>658</v>
      </c>
      <c r="H33" s="1068" t="s">
        <v>667</v>
      </c>
      <c r="I33" s="1061">
        <f>'2a. RPS Class I Exempt'!E50</f>
        <v>0</v>
      </c>
    </row>
    <row r="34" spans="1:9" x14ac:dyDescent="0.3">
      <c r="A34" s="1057" t="str">
        <f>'1. FilerInfo'!$H$51</f>
        <v>CY2020</v>
      </c>
      <c r="B34" s="1058">
        <f>'1. FilerInfo'!$H$17</f>
        <v>0</v>
      </c>
      <c r="C34" s="1058">
        <f>'1. FilerInfo'!$C$17</f>
        <v>0</v>
      </c>
      <c r="D34" s="1060" t="s">
        <v>649</v>
      </c>
      <c r="E34" s="1067" t="s">
        <v>650</v>
      </c>
      <c r="F34" s="1058" t="s">
        <v>711</v>
      </c>
      <c r="G34" s="1067" t="s">
        <v>658</v>
      </c>
      <c r="H34" s="1068" t="s">
        <v>668</v>
      </c>
      <c r="I34" s="1061">
        <f>'2a. RPS Class I Exempt'!E51</f>
        <v>0</v>
      </c>
    </row>
    <row r="35" spans="1:9" x14ac:dyDescent="0.3">
      <c r="A35" s="1057" t="str">
        <f>'1. FilerInfo'!$H$51</f>
        <v>CY2020</v>
      </c>
      <c r="B35" s="1058">
        <f>'1. FilerInfo'!$H$17</f>
        <v>0</v>
      </c>
      <c r="C35" s="1058">
        <f>'1. FilerInfo'!$C$17</f>
        <v>0</v>
      </c>
      <c r="D35" s="1060" t="s">
        <v>686</v>
      </c>
      <c r="E35" s="1067" t="s">
        <v>670</v>
      </c>
      <c r="F35" s="1059" t="s">
        <v>433</v>
      </c>
      <c r="G35" s="1067" t="s">
        <v>669</v>
      </c>
      <c r="H35" s="1068" t="s">
        <v>671</v>
      </c>
      <c r="I35" s="1058">
        <f>'2b. SCO Exempt'!D32</f>
        <v>0</v>
      </c>
    </row>
    <row r="36" spans="1:9" x14ac:dyDescent="0.3">
      <c r="A36" s="1057" t="str">
        <f>'1. FilerInfo'!$H$51</f>
        <v>CY2020</v>
      </c>
      <c r="B36" s="1058">
        <f>'1. FilerInfo'!$H$17</f>
        <v>0</v>
      </c>
      <c r="C36" s="1058">
        <f>'1. FilerInfo'!$C$17</f>
        <v>0</v>
      </c>
      <c r="D36" s="1060" t="s">
        <v>686</v>
      </c>
      <c r="E36" s="1067" t="s">
        <v>670</v>
      </c>
      <c r="F36" s="1059" t="s">
        <v>436</v>
      </c>
      <c r="G36" s="1067" t="s">
        <v>669</v>
      </c>
      <c r="H36" s="1068" t="s">
        <v>672</v>
      </c>
      <c r="I36" s="1061">
        <f>'2b. SCO Exempt'!E32</f>
        <v>0</v>
      </c>
    </row>
    <row r="37" spans="1:9" x14ac:dyDescent="0.3">
      <c r="A37" s="1057" t="str">
        <f>'1. FilerInfo'!$H$51</f>
        <v>CY2020</v>
      </c>
      <c r="B37" s="1058">
        <f>'1. FilerInfo'!$H$17</f>
        <v>0</v>
      </c>
      <c r="C37" s="1058">
        <f>'1. FilerInfo'!$C$17</f>
        <v>0</v>
      </c>
      <c r="D37" s="1060" t="s">
        <v>686</v>
      </c>
      <c r="E37" s="1067" t="s">
        <v>670</v>
      </c>
      <c r="F37" s="1059" t="s">
        <v>434</v>
      </c>
      <c r="G37" s="1067" t="s">
        <v>669</v>
      </c>
      <c r="H37" s="1068" t="s">
        <v>673</v>
      </c>
      <c r="I37" s="1061">
        <f>'2b. SCO Exempt'!F32</f>
        <v>0</v>
      </c>
    </row>
    <row r="38" spans="1:9" x14ac:dyDescent="0.3">
      <c r="A38" s="1057" t="str">
        <f>'1. FilerInfo'!$H$51</f>
        <v>CY2020</v>
      </c>
      <c r="B38" s="1058">
        <f>'1. FilerInfo'!$H$17</f>
        <v>0</v>
      </c>
      <c r="C38" s="1058">
        <f>'1. FilerInfo'!$C$17</f>
        <v>0</v>
      </c>
      <c r="D38" s="1060" t="s">
        <v>686</v>
      </c>
      <c r="E38" s="1067" t="s">
        <v>670</v>
      </c>
      <c r="F38" s="1059" t="s">
        <v>435</v>
      </c>
      <c r="G38" s="1067" t="s">
        <v>669</v>
      </c>
      <c r="H38" s="1068" t="s">
        <v>674</v>
      </c>
      <c r="I38" s="1061">
        <f>'2b. SCO Exempt'!G32</f>
        <v>0</v>
      </c>
    </row>
    <row r="39" spans="1:9" x14ac:dyDescent="0.3">
      <c r="A39" s="1057" t="str">
        <f>'1. FilerInfo'!$H$51</f>
        <v>CY2020</v>
      </c>
      <c r="B39" s="1058">
        <f>'1. FilerInfo'!$H$17</f>
        <v>0</v>
      </c>
      <c r="C39" s="1058">
        <f>'1. FilerInfo'!$C$17</f>
        <v>0</v>
      </c>
      <c r="D39" s="1060" t="s">
        <v>686</v>
      </c>
      <c r="E39" s="1067" t="s">
        <v>670</v>
      </c>
      <c r="F39" s="1058" t="s">
        <v>712</v>
      </c>
      <c r="G39" s="1067" t="s">
        <v>675</v>
      </c>
      <c r="H39" s="1068" t="s">
        <v>676</v>
      </c>
      <c r="I39" s="1061">
        <f>'2b. SCO Exempt'!D47</f>
        <v>0</v>
      </c>
    </row>
    <row r="40" spans="1:9" x14ac:dyDescent="0.3">
      <c r="A40" s="1057" t="str">
        <f>'1. FilerInfo'!$H$51</f>
        <v>CY2020</v>
      </c>
      <c r="B40" s="1058">
        <f>'1. FilerInfo'!$H$17</f>
        <v>0</v>
      </c>
      <c r="C40" s="1058">
        <f>'1. FilerInfo'!$C$17</f>
        <v>0</v>
      </c>
      <c r="D40" s="1060" t="s">
        <v>686</v>
      </c>
      <c r="E40" s="1067" t="s">
        <v>670</v>
      </c>
      <c r="F40" s="1058" t="s">
        <v>703</v>
      </c>
      <c r="G40" s="1067" t="s">
        <v>675</v>
      </c>
      <c r="H40" s="1068" t="s">
        <v>677</v>
      </c>
      <c r="I40" s="1061">
        <f>'2b. SCO Exempt'!D48</f>
        <v>0</v>
      </c>
    </row>
    <row r="41" spans="1:9" x14ac:dyDescent="0.3">
      <c r="A41" s="1057" t="str">
        <f>'1. FilerInfo'!$H$51</f>
        <v>CY2020</v>
      </c>
      <c r="B41" s="1058">
        <f>'1. FilerInfo'!$H$17</f>
        <v>0</v>
      </c>
      <c r="C41" s="1058">
        <f>'1. FilerInfo'!$C$17</f>
        <v>0</v>
      </c>
      <c r="D41" s="1060" t="s">
        <v>686</v>
      </c>
      <c r="E41" s="1067" t="s">
        <v>670</v>
      </c>
      <c r="F41" s="1058" t="s">
        <v>704</v>
      </c>
      <c r="G41" s="1067" t="s">
        <v>675</v>
      </c>
      <c r="H41" s="1068" t="s">
        <v>678</v>
      </c>
      <c r="I41" s="1061">
        <f>'2b. SCO Exempt'!D49</f>
        <v>0</v>
      </c>
    </row>
    <row r="42" spans="1:9" x14ac:dyDescent="0.3">
      <c r="A42" s="1057" t="str">
        <f>'1. FilerInfo'!$H$51</f>
        <v>CY2020</v>
      </c>
      <c r="B42" s="1058">
        <f>'1. FilerInfo'!$H$17</f>
        <v>0</v>
      </c>
      <c r="C42" s="1058">
        <f>'1. FilerInfo'!$C$17</f>
        <v>0</v>
      </c>
      <c r="D42" s="1060" t="s">
        <v>686</v>
      </c>
      <c r="E42" s="1067" t="s">
        <v>670</v>
      </c>
      <c r="F42" s="1058" t="s">
        <v>713</v>
      </c>
      <c r="G42" s="1067" t="s">
        <v>675</v>
      </c>
      <c r="H42" s="1068" t="s">
        <v>679</v>
      </c>
      <c r="I42" s="1061">
        <f>'2b. SCO Exempt'!D50</f>
        <v>0</v>
      </c>
    </row>
    <row r="43" spans="1:9" x14ac:dyDescent="0.3">
      <c r="A43" s="1057" t="str">
        <f>'1. FilerInfo'!$H$51</f>
        <v>CY2020</v>
      </c>
      <c r="B43" s="1058">
        <f>'1. FilerInfo'!$H$17</f>
        <v>0</v>
      </c>
      <c r="C43" s="1058">
        <f>'1. FilerInfo'!$C$17</f>
        <v>0</v>
      </c>
      <c r="D43" s="1060" t="s">
        <v>686</v>
      </c>
      <c r="E43" s="1067" t="s">
        <v>670</v>
      </c>
      <c r="F43" s="1058" t="s">
        <v>714</v>
      </c>
      <c r="G43" s="1067" t="s">
        <v>675</v>
      </c>
      <c r="H43" s="1068" t="s">
        <v>680</v>
      </c>
      <c r="I43" s="1061">
        <f>'2b. SCO Exempt'!D51</f>
        <v>0</v>
      </c>
    </row>
    <row r="44" spans="1:9" x14ac:dyDescent="0.3">
      <c r="A44" s="1057" t="str">
        <f>'1. FilerInfo'!$H$51</f>
        <v>CY2020</v>
      </c>
      <c r="B44" s="1058">
        <f>'1. FilerInfo'!$H$17</f>
        <v>0</v>
      </c>
      <c r="C44" s="1058">
        <f>'1. FilerInfo'!$C$17</f>
        <v>0</v>
      </c>
      <c r="D44" s="1060" t="s">
        <v>686</v>
      </c>
      <c r="E44" s="1067" t="s">
        <v>670</v>
      </c>
      <c r="F44" s="1058" t="s">
        <v>715</v>
      </c>
      <c r="G44" s="1067" t="s">
        <v>675</v>
      </c>
      <c r="H44" s="1068" t="s">
        <v>681</v>
      </c>
      <c r="I44" s="1061">
        <f>'2b. SCO Exempt'!E47</f>
        <v>0</v>
      </c>
    </row>
    <row r="45" spans="1:9" x14ac:dyDescent="0.3">
      <c r="A45" s="1057" t="str">
        <f>'1. FilerInfo'!$H$51</f>
        <v>CY2020</v>
      </c>
      <c r="B45" s="1058">
        <f>'1. FilerInfo'!$H$17</f>
        <v>0</v>
      </c>
      <c r="C45" s="1058">
        <f>'1. FilerInfo'!$C$17</f>
        <v>0</v>
      </c>
      <c r="D45" s="1060" t="s">
        <v>686</v>
      </c>
      <c r="E45" s="1067" t="s">
        <v>670</v>
      </c>
      <c r="F45" s="1058" t="s">
        <v>716</v>
      </c>
      <c r="G45" s="1067" t="s">
        <v>675</v>
      </c>
      <c r="H45" s="1068" t="s">
        <v>682</v>
      </c>
      <c r="I45" s="1061">
        <f>'2b. SCO Exempt'!E48</f>
        <v>0</v>
      </c>
    </row>
    <row r="46" spans="1:9" x14ac:dyDescent="0.3">
      <c r="A46" s="1057" t="str">
        <f>'1. FilerInfo'!$H$51</f>
        <v>CY2020</v>
      </c>
      <c r="B46" s="1058">
        <f>'1. FilerInfo'!$H$17</f>
        <v>0</v>
      </c>
      <c r="C46" s="1058">
        <f>'1. FilerInfo'!$C$17</f>
        <v>0</v>
      </c>
      <c r="D46" s="1060" t="s">
        <v>686</v>
      </c>
      <c r="E46" s="1067" t="s">
        <v>670</v>
      </c>
      <c r="F46" s="1058" t="s">
        <v>709</v>
      </c>
      <c r="G46" s="1067" t="s">
        <v>675</v>
      </c>
      <c r="H46" s="1068" t="s">
        <v>683</v>
      </c>
      <c r="I46" s="1061">
        <f>'2b. SCO Exempt'!E49</f>
        <v>0</v>
      </c>
    </row>
    <row r="47" spans="1:9" x14ac:dyDescent="0.3">
      <c r="A47" s="1057" t="str">
        <f>'1. FilerInfo'!$H$51</f>
        <v>CY2020</v>
      </c>
      <c r="B47" s="1058">
        <f>'1. FilerInfo'!$H$17</f>
        <v>0</v>
      </c>
      <c r="C47" s="1058">
        <f>'1. FilerInfo'!$C$17</f>
        <v>0</v>
      </c>
      <c r="D47" s="1060" t="s">
        <v>686</v>
      </c>
      <c r="E47" s="1067" t="s">
        <v>670</v>
      </c>
      <c r="F47" s="1058" t="s">
        <v>710</v>
      </c>
      <c r="G47" s="1067" t="s">
        <v>675</v>
      </c>
      <c r="H47" s="1068" t="s">
        <v>684</v>
      </c>
      <c r="I47" s="1061">
        <f>'2b. SCO Exempt'!E50</f>
        <v>0</v>
      </c>
    </row>
    <row r="48" spans="1:9" x14ac:dyDescent="0.3">
      <c r="A48" s="1057" t="str">
        <f>'1. FilerInfo'!$H$51</f>
        <v>CY2020</v>
      </c>
      <c r="B48" s="1058">
        <f>'1. FilerInfo'!$H$17</f>
        <v>0</v>
      </c>
      <c r="C48" s="1058">
        <f>'1. FilerInfo'!$C$17</f>
        <v>0</v>
      </c>
      <c r="D48" s="1060" t="s">
        <v>686</v>
      </c>
      <c r="E48" s="1067" t="s">
        <v>670</v>
      </c>
      <c r="F48" s="1058" t="s">
        <v>711</v>
      </c>
      <c r="G48" s="1067" t="s">
        <v>675</v>
      </c>
      <c r="H48" s="1068" t="s">
        <v>685</v>
      </c>
      <c r="I48" s="1061">
        <f>'2b. SCO Exempt'!E51</f>
        <v>0</v>
      </c>
    </row>
    <row r="49" spans="1:9" x14ac:dyDescent="0.3">
      <c r="A49" s="1057" t="str">
        <f>'1. FilerInfo'!$H$51</f>
        <v>CY2020</v>
      </c>
      <c r="B49" s="1058">
        <f>'1. FilerInfo'!$H$17</f>
        <v>0</v>
      </c>
      <c r="C49" s="1058">
        <f>'1. FilerInfo'!$C$17</f>
        <v>0</v>
      </c>
      <c r="D49" s="1060" t="s">
        <v>687</v>
      </c>
      <c r="E49" s="1067" t="s">
        <v>688</v>
      </c>
      <c r="F49" s="1059" t="s">
        <v>769</v>
      </c>
      <c r="G49" s="1067" t="s">
        <v>695</v>
      </c>
      <c r="H49" s="1068" t="s">
        <v>689</v>
      </c>
      <c r="I49" s="1061">
        <f>'2c. SCOII Exempt'!D30</f>
        <v>0</v>
      </c>
    </row>
    <row r="50" spans="1:9" x14ac:dyDescent="0.3">
      <c r="A50" s="1057" t="str">
        <f>'1. FilerInfo'!$H$51</f>
        <v>CY2020</v>
      </c>
      <c r="B50" s="1058">
        <f>'1. FilerInfo'!$H$17</f>
        <v>0</v>
      </c>
      <c r="C50" s="1058">
        <f>'1. FilerInfo'!$C$17</f>
        <v>0</v>
      </c>
      <c r="D50" s="1060" t="s">
        <v>687</v>
      </c>
      <c r="E50" s="1067" t="s">
        <v>688</v>
      </c>
      <c r="F50" s="1059" t="s">
        <v>439</v>
      </c>
      <c r="G50" s="1067" t="s">
        <v>695</v>
      </c>
      <c r="H50" s="1068" t="s">
        <v>690</v>
      </c>
      <c r="I50" s="1061">
        <f>'2c. SCOII Exempt'!E30</f>
        <v>0</v>
      </c>
    </row>
    <row r="51" spans="1:9" x14ac:dyDescent="0.3">
      <c r="A51" s="1057" t="str">
        <f>'1. FilerInfo'!$H$51</f>
        <v>CY2020</v>
      </c>
      <c r="B51" s="1058">
        <f>'1. FilerInfo'!$H$17</f>
        <v>0</v>
      </c>
      <c r="C51" s="1058">
        <f>'1. FilerInfo'!$C$17</f>
        <v>0</v>
      </c>
      <c r="D51" s="1060" t="s">
        <v>687</v>
      </c>
      <c r="E51" s="1067" t="s">
        <v>688</v>
      </c>
      <c r="F51" s="1059" t="s">
        <v>441</v>
      </c>
      <c r="G51" s="1067" t="s">
        <v>695</v>
      </c>
      <c r="H51" s="1068" t="s">
        <v>691</v>
      </c>
      <c r="I51" s="1061">
        <f>'2c. SCOII Exempt'!F30</f>
        <v>0</v>
      </c>
    </row>
    <row r="52" spans="1:9" x14ac:dyDescent="0.3">
      <c r="A52" s="1057" t="str">
        <f>'1. FilerInfo'!$H$51</f>
        <v>CY2020</v>
      </c>
      <c r="B52" s="1058">
        <f>'1. FilerInfo'!$H$17</f>
        <v>0</v>
      </c>
      <c r="C52" s="1058">
        <f>'1. FilerInfo'!$C$17</f>
        <v>0</v>
      </c>
      <c r="D52" s="1060" t="s">
        <v>687</v>
      </c>
      <c r="E52" s="1067" t="s">
        <v>688</v>
      </c>
      <c r="F52" s="1059" t="s">
        <v>440</v>
      </c>
      <c r="G52" s="1067" t="s">
        <v>695</v>
      </c>
      <c r="H52" s="1068" t="s">
        <v>692</v>
      </c>
      <c r="I52" s="1061">
        <f>'2c. SCOII Exempt'!G30</f>
        <v>0</v>
      </c>
    </row>
    <row r="53" spans="1:9" x14ac:dyDescent="0.3">
      <c r="A53" s="1057" t="str">
        <f>'1. FilerInfo'!$H$51</f>
        <v>CY2020</v>
      </c>
      <c r="B53" s="1058">
        <f>'1. FilerInfo'!$H$17</f>
        <v>0</v>
      </c>
      <c r="C53" s="1058">
        <f>'1. FilerInfo'!$C$17</f>
        <v>0</v>
      </c>
      <c r="D53" s="1060" t="s">
        <v>687</v>
      </c>
      <c r="E53" s="1067" t="s">
        <v>688</v>
      </c>
      <c r="F53" s="1059" t="s">
        <v>442</v>
      </c>
      <c r="G53" s="1067" t="s">
        <v>695</v>
      </c>
      <c r="H53" s="1068" t="s">
        <v>693</v>
      </c>
      <c r="I53" s="1061">
        <f>'2c. SCOII Exempt'!H30</f>
        <v>0</v>
      </c>
    </row>
    <row r="54" spans="1:9" x14ac:dyDescent="0.3">
      <c r="A54" s="1057" t="str">
        <f>'1. FilerInfo'!$H$51</f>
        <v>CY2020</v>
      </c>
      <c r="B54" s="1058">
        <f>'1. FilerInfo'!$H$17</f>
        <v>0</v>
      </c>
      <c r="C54" s="1058">
        <f>'1. FilerInfo'!$C$17</f>
        <v>0</v>
      </c>
      <c r="D54" s="1060" t="s">
        <v>687</v>
      </c>
      <c r="E54" s="1067" t="s">
        <v>688</v>
      </c>
      <c r="F54" s="1059" t="s">
        <v>443</v>
      </c>
      <c r="G54" s="1067" t="s">
        <v>695</v>
      </c>
      <c r="H54" s="1068" t="s">
        <v>694</v>
      </c>
      <c r="I54" s="1061">
        <f>'2c. SCOII Exempt'!I30</f>
        <v>0</v>
      </c>
    </row>
    <row r="55" spans="1:9" x14ac:dyDescent="0.3">
      <c r="A55" s="1057" t="str">
        <f>'1. FilerInfo'!$H$51</f>
        <v>CY2020</v>
      </c>
      <c r="B55" s="1058">
        <f>'1. FilerInfo'!$H$17</f>
        <v>0</v>
      </c>
      <c r="C55" s="1058">
        <f>'1. FilerInfo'!$C$17</f>
        <v>0</v>
      </c>
      <c r="D55" s="1060" t="s">
        <v>687</v>
      </c>
      <c r="E55" s="1067" t="s">
        <v>688</v>
      </c>
      <c r="F55" s="1059" t="s">
        <v>722</v>
      </c>
      <c r="G55" s="1067" t="s">
        <v>696</v>
      </c>
      <c r="H55" s="1068" t="s">
        <v>697</v>
      </c>
      <c r="I55" s="1061">
        <f>'2c. SCOII Exempt'!D46</f>
        <v>0</v>
      </c>
    </row>
    <row r="56" spans="1:9" x14ac:dyDescent="0.3">
      <c r="A56" s="1057" t="str">
        <f>'1. FilerInfo'!$H$51</f>
        <v>CY2020</v>
      </c>
      <c r="B56" s="1058">
        <f>'1. FilerInfo'!$H$17</f>
        <v>0</v>
      </c>
      <c r="C56" s="1058">
        <f>'1. FilerInfo'!$C$17</f>
        <v>0</v>
      </c>
      <c r="D56" s="1060" t="s">
        <v>687</v>
      </c>
      <c r="E56" s="1067" t="s">
        <v>688</v>
      </c>
      <c r="F56" s="1059" t="s">
        <v>723</v>
      </c>
      <c r="G56" s="1067" t="s">
        <v>696</v>
      </c>
      <c r="H56" s="1068" t="s">
        <v>699</v>
      </c>
      <c r="I56" s="1061">
        <f>'2c. SCOII Exempt'!D47</f>
        <v>0</v>
      </c>
    </row>
    <row r="57" spans="1:9" x14ac:dyDescent="0.3">
      <c r="A57" s="1057" t="str">
        <f>'1. FilerInfo'!$H$51</f>
        <v>CY2020</v>
      </c>
      <c r="B57" s="1058">
        <f>'1. FilerInfo'!$H$17</f>
        <v>0</v>
      </c>
      <c r="C57" s="1058">
        <f>'1. FilerInfo'!$C$17</f>
        <v>0</v>
      </c>
      <c r="D57" s="1060" t="s">
        <v>687</v>
      </c>
      <c r="E57" s="1067" t="s">
        <v>688</v>
      </c>
      <c r="F57" s="1059" t="s">
        <v>724</v>
      </c>
      <c r="G57" s="1067" t="s">
        <v>696</v>
      </c>
      <c r="H57" s="1068" t="s">
        <v>698</v>
      </c>
      <c r="I57" s="1061">
        <f>'2c. SCOII Exempt'!D48</f>
        <v>0</v>
      </c>
    </row>
    <row r="58" spans="1:9" x14ac:dyDescent="0.3">
      <c r="A58" s="1057" t="str">
        <f>'1. FilerInfo'!$H$51</f>
        <v>CY2020</v>
      </c>
      <c r="B58" s="1058">
        <f>'1. FilerInfo'!$H$17</f>
        <v>0</v>
      </c>
      <c r="C58" s="1058">
        <f>'1. FilerInfo'!$C$17</f>
        <v>0</v>
      </c>
      <c r="D58" s="1060" t="s">
        <v>687</v>
      </c>
      <c r="E58" s="1067" t="s">
        <v>688</v>
      </c>
      <c r="F58" s="1059" t="s">
        <v>725</v>
      </c>
      <c r="G58" s="1067" t="s">
        <v>696</v>
      </c>
      <c r="H58" s="1068" t="s">
        <v>700</v>
      </c>
      <c r="I58" s="1061">
        <f>'2c. SCOII Exempt'!D49</f>
        <v>0</v>
      </c>
    </row>
    <row r="59" spans="1:9" x14ac:dyDescent="0.3">
      <c r="A59" s="1057" t="str">
        <f>'1. FilerInfo'!$H$51</f>
        <v>CY2020</v>
      </c>
      <c r="B59" s="1058">
        <f>'1. FilerInfo'!$H$17</f>
        <v>0</v>
      </c>
      <c r="C59" s="1058">
        <f>'1. FilerInfo'!$C$17</f>
        <v>0</v>
      </c>
      <c r="D59" s="1060" t="s">
        <v>687</v>
      </c>
      <c r="E59" s="1067" t="s">
        <v>688</v>
      </c>
      <c r="F59" s="1059" t="s">
        <v>726</v>
      </c>
      <c r="G59" s="1067" t="s">
        <v>696</v>
      </c>
      <c r="H59" s="1068" t="s">
        <v>701</v>
      </c>
      <c r="I59" s="1061">
        <f>'2c. SCOII Exempt'!D50</f>
        <v>0</v>
      </c>
    </row>
    <row r="60" spans="1:9" x14ac:dyDescent="0.3">
      <c r="A60" s="1057" t="str">
        <f>'1. FilerInfo'!$H$51</f>
        <v>CY2020</v>
      </c>
      <c r="B60" s="1058">
        <f>'1. FilerInfo'!$H$17</f>
        <v>0</v>
      </c>
      <c r="C60" s="1058">
        <f>'1. FilerInfo'!$C$17</f>
        <v>0</v>
      </c>
      <c r="D60" s="1060" t="s">
        <v>687</v>
      </c>
      <c r="E60" s="1067" t="s">
        <v>688</v>
      </c>
      <c r="F60" s="1059" t="s">
        <v>727</v>
      </c>
      <c r="G60" s="1067" t="s">
        <v>696</v>
      </c>
      <c r="H60" s="1068" t="s">
        <v>717</v>
      </c>
      <c r="I60" s="1061">
        <f>'2c. SCOII Exempt'!E46</f>
        <v>0</v>
      </c>
    </row>
    <row r="61" spans="1:9" x14ac:dyDescent="0.3">
      <c r="A61" s="1057" t="str">
        <f>'1. FilerInfo'!$H$51</f>
        <v>CY2020</v>
      </c>
      <c r="B61" s="1058">
        <f>'1. FilerInfo'!$H$17</f>
        <v>0</v>
      </c>
      <c r="C61" s="1058">
        <f>'1. FilerInfo'!$C$17</f>
        <v>0</v>
      </c>
      <c r="D61" s="1060" t="s">
        <v>687</v>
      </c>
      <c r="E61" s="1067" t="s">
        <v>688</v>
      </c>
      <c r="F61" s="1059" t="s">
        <v>728</v>
      </c>
      <c r="G61" s="1067" t="s">
        <v>696</v>
      </c>
      <c r="H61" s="1068" t="s">
        <v>718</v>
      </c>
      <c r="I61" s="1061">
        <f>'2c. SCOII Exempt'!E47</f>
        <v>0</v>
      </c>
    </row>
    <row r="62" spans="1:9" x14ac:dyDescent="0.3">
      <c r="A62" s="1057" t="str">
        <f>'1. FilerInfo'!$H$51</f>
        <v>CY2020</v>
      </c>
      <c r="B62" s="1058">
        <f>'1. FilerInfo'!$H$17</f>
        <v>0</v>
      </c>
      <c r="C62" s="1058">
        <f>'1. FilerInfo'!$C$17</f>
        <v>0</v>
      </c>
      <c r="D62" s="1060" t="s">
        <v>687</v>
      </c>
      <c r="E62" s="1067" t="s">
        <v>688</v>
      </c>
      <c r="F62" s="1059" t="s">
        <v>729</v>
      </c>
      <c r="G62" s="1067" t="s">
        <v>696</v>
      </c>
      <c r="H62" s="1068" t="s">
        <v>719</v>
      </c>
      <c r="I62" s="1061">
        <f>'2c. SCOII Exempt'!E48</f>
        <v>0</v>
      </c>
    </row>
    <row r="63" spans="1:9" x14ac:dyDescent="0.3">
      <c r="A63" s="1057" t="str">
        <f>'1. FilerInfo'!$H$51</f>
        <v>CY2020</v>
      </c>
      <c r="B63" s="1058">
        <f>'1. FilerInfo'!$H$17</f>
        <v>0</v>
      </c>
      <c r="C63" s="1058">
        <f>'1. FilerInfo'!$C$17</f>
        <v>0</v>
      </c>
      <c r="D63" s="1060" t="s">
        <v>687</v>
      </c>
      <c r="E63" s="1067" t="s">
        <v>688</v>
      </c>
      <c r="F63" s="1059" t="s">
        <v>730</v>
      </c>
      <c r="G63" s="1067" t="s">
        <v>696</v>
      </c>
      <c r="H63" s="1068" t="s">
        <v>720</v>
      </c>
      <c r="I63" s="1061">
        <f>'2c. SCOII Exempt'!E49</f>
        <v>0</v>
      </c>
    </row>
    <row r="64" spans="1:9" x14ac:dyDescent="0.3">
      <c r="A64" s="1057" t="str">
        <f>'1. FilerInfo'!$H$51</f>
        <v>CY2020</v>
      </c>
      <c r="B64" s="1058">
        <f>'1. FilerInfo'!$H$17</f>
        <v>0</v>
      </c>
      <c r="C64" s="1058">
        <f>'1. FilerInfo'!$C$17</f>
        <v>0</v>
      </c>
      <c r="D64" s="1060" t="s">
        <v>687</v>
      </c>
      <c r="E64" s="1067" t="s">
        <v>688</v>
      </c>
      <c r="F64" s="1059" t="s">
        <v>731</v>
      </c>
      <c r="G64" s="1067" t="s">
        <v>696</v>
      </c>
      <c r="H64" s="1068" t="s">
        <v>721</v>
      </c>
      <c r="I64" s="1061">
        <f>'2c. SCOII Exempt'!E50</f>
        <v>0</v>
      </c>
    </row>
    <row r="65" spans="1:9" x14ac:dyDescent="0.3">
      <c r="A65" s="1057" t="str">
        <f>'1. FilerInfo'!$H$51</f>
        <v>CY2020</v>
      </c>
      <c r="B65" s="1058">
        <f>'1. FilerInfo'!$H$17</f>
        <v>0</v>
      </c>
      <c r="C65" s="1058">
        <f>'1. FilerInfo'!$C$17</f>
        <v>0</v>
      </c>
      <c r="D65" s="1060" t="s">
        <v>687</v>
      </c>
      <c r="E65" s="1067" t="s">
        <v>688</v>
      </c>
      <c r="F65" s="1059" t="s">
        <v>732</v>
      </c>
      <c r="G65" s="1067" t="s">
        <v>696</v>
      </c>
      <c r="H65" s="1068" t="s">
        <v>747</v>
      </c>
      <c r="I65" s="1061">
        <f>'2c. SCOII Exempt'!F46</f>
        <v>0</v>
      </c>
    </row>
    <row r="66" spans="1:9" x14ac:dyDescent="0.3">
      <c r="A66" s="1057" t="str">
        <f>'1. FilerInfo'!$H$51</f>
        <v>CY2020</v>
      </c>
      <c r="B66" s="1058">
        <f>'1. FilerInfo'!$H$17</f>
        <v>0</v>
      </c>
      <c r="C66" s="1058">
        <f>'1. FilerInfo'!$C$17</f>
        <v>0</v>
      </c>
      <c r="D66" s="1060" t="s">
        <v>687</v>
      </c>
      <c r="E66" s="1067" t="s">
        <v>688</v>
      </c>
      <c r="F66" s="1059" t="s">
        <v>733</v>
      </c>
      <c r="G66" s="1067" t="s">
        <v>696</v>
      </c>
      <c r="H66" s="1068" t="s">
        <v>748</v>
      </c>
      <c r="I66" s="1061">
        <f>'2c. SCOII Exempt'!F47</f>
        <v>0</v>
      </c>
    </row>
    <row r="67" spans="1:9" x14ac:dyDescent="0.3">
      <c r="A67" s="1057" t="str">
        <f>'1. FilerInfo'!$H$51</f>
        <v>CY2020</v>
      </c>
      <c r="B67" s="1058">
        <f>'1. FilerInfo'!$H$17</f>
        <v>0</v>
      </c>
      <c r="C67" s="1058">
        <f>'1. FilerInfo'!$C$17</f>
        <v>0</v>
      </c>
      <c r="D67" s="1060" t="s">
        <v>687</v>
      </c>
      <c r="E67" s="1067" t="s">
        <v>688</v>
      </c>
      <c r="F67" s="1059" t="s">
        <v>734</v>
      </c>
      <c r="G67" s="1067" t="s">
        <v>696</v>
      </c>
      <c r="H67" s="1068" t="s">
        <v>719</v>
      </c>
      <c r="I67" s="1061">
        <f>'2c. SCOII Exempt'!F48</f>
        <v>0</v>
      </c>
    </row>
    <row r="68" spans="1:9" x14ac:dyDescent="0.3">
      <c r="A68" s="1057" t="str">
        <f>'1. FilerInfo'!$H$51</f>
        <v>CY2020</v>
      </c>
      <c r="B68" s="1058">
        <f>'1. FilerInfo'!$H$17</f>
        <v>0</v>
      </c>
      <c r="C68" s="1058">
        <f>'1. FilerInfo'!$C$17</f>
        <v>0</v>
      </c>
      <c r="D68" s="1060" t="s">
        <v>687</v>
      </c>
      <c r="E68" s="1067" t="s">
        <v>688</v>
      </c>
      <c r="F68" s="1059" t="s">
        <v>735</v>
      </c>
      <c r="G68" s="1067" t="s">
        <v>696</v>
      </c>
      <c r="H68" s="1068" t="s">
        <v>749</v>
      </c>
      <c r="I68" s="1061">
        <f>'2c. SCOII Exempt'!F49</f>
        <v>0</v>
      </c>
    </row>
    <row r="69" spans="1:9" x14ac:dyDescent="0.3">
      <c r="A69" s="1057" t="str">
        <f>'1. FilerInfo'!$H$51</f>
        <v>CY2020</v>
      </c>
      <c r="B69" s="1058">
        <f>'1. FilerInfo'!$H$17</f>
        <v>0</v>
      </c>
      <c r="C69" s="1058">
        <f>'1. FilerInfo'!$C$17</f>
        <v>0</v>
      </c>
      <c r="D69" s="1060" t="s">
        <v>687</v>
      </c>
      <c r="E69" s="1067" t="s">
        <v>688</v>
      </c>
      <c r="F69" s="1059" t="s">
        <v>736</v>
      </c>
      <c r="G69" s="1067" t="s">
        <v>696</v>
      </c>
      <c r="H69" s="1068" t="s">
        <v>750</v>
      </c>
      <c r="I69" s="1061">
        <f>'2c. SCOII Exempt'!F50</f>
        <v>0</v>
      </c>
    </row>
    <row r="70" spans="1:9" x14ac:dyDescent="0.3">
      <c r="A70" s="1057" t="str">
        <f>'1. FilerInfo'!$H$51</f>
        <v>CY2020</v>
      </c>
      <c r="B70" s="1058">
        <f>'1. FilerInfo'!$H$17</f>
        <v>0</v>
      </c>
      <c r="C70" s="1058">
        <f>'1. FilerInfo'!$C$17</f>
        <v>0</v>
      </c>
      <c r="D70" s="1060" t="s">
        <v>687</v>
      </c>
      <c r="E70" s="1067" t="s">
        <v>688</v>
      </c>
      <c r="F70" s="1059" t="s">
        <v>737</v>
      </c>
      <c r="G70" s="1067" t="s">
        <v>696</v>
      </c>
      <c r="H70" s="1068" t="s">
        <v>751</v>
      </c>
      <c r="I70" s="1061">
        <f>'2c. SCOII Exempt'!G46</f>
        <v>0</v>
      </c>
    </row>
    <row r="71" spans="1:9" x14ac:dyDescent="0.3">
      <c r="A71" s="1057" t="str">
        <f>'1. FilerInfo'!$H$51</f>
        <v>CY2020</v>
      </c>
      <c r="B71" s="1058">
        <f>'1. FilerInfo'!$H$17</f>
        <v>0</v>
      </c>
      <c r="C71" s="1058">
        <f>'1. FilerInfo'!$C$17</f>
        <v>0</v>
      </c>
      <c r="D71" s="1060" t="s">
        <v>687</v>
      </c>
      <c r="E71" s="1067" t="s">
        <v>688</v>
      </c>
      <c r="F71" s="1059" t="s">
        <v>738</v>
      </c>
      <c r="G71" s="1067" t="s">
        <v>696</v>
      </c>
      <c r="H71" s="1068" t="s">
        <v>752</v>
      </c>
      <c r="I71" s="1061">
        <f>'2c. SCOII Exempt'!G47</f>
        <v>0</v>
      </c>
    </row>
    <row r="72" spans="1:9" x14ac:dyDescent="0.3">
      <c r="A72" s="1057" t="str">
        <f>'1. FilerInfo'!$H$51</f>
        <v>CY2020</v>
      </c>
      <c r="B72" s="1058">
        <f>'1. FilerInfo'!$H$17</f>
        <v>0</v>
      </c>
      <c r="C72" s="1058">
        <f>'1. FilerInfo'!$C$17</f>
        <v>0</v>
      </c>
      <c r="D72" s="1060" t="s">
        <v>687</v>
      </c>
      <c r="E72" s="1067" t="s">
        <v>688</v>
      </c>
      <c r="F72" s="1059" t="s">
        <v>739</v>
      </c>
      <c r="G72" s="1067" t="s">
        <v>696</v>
      </c>
      <c r="H72" s="1068" t="s">
        <v>753</v>
      </c>
      <c r="I72" s="1061">
        <f>'2c. SCOII Exempt'!G48</f>
        <v>0</v>
      </c>
    </row>
    <row r="73" spans="1:9" x14ac:dyDescent="0.3">
      <c r="A73" s="1057" t="str">
        <f>'1. FilerInfo'!$H$51</f>
        <v>CY2020</v>
      </c>
      <c r="B73" s="1058">
        <f>'1. FilerInfo'!$H$17</f>
        <v>0</v>
      </c>
      <c r="C73" s="1058">
        <f>'1. FilerInfo'!$C$17</f>
        <v>0</v>
      </c>
      <c r="D73" s="1060" t="s">
        <v>687</v>
      </c>
      <c r="E73" s="1067" t="s">
        <v>688</v>
      </c>
      <c r="F73" s="1059" t="s">
        <v>740</v>
      </c>
      <c r="G73" s="1067" t="s">
        <v>696</v>
      </c>
      <c r="H73" s="1068" t="s">
        <v>754</v>
      </c>
      <c r="I73" s="1061">
        <f>'2c. SCOII Exempt'!G49</f>
        <v>0</v>
      </c>
    </row>
    <row r="74" spans="1:9" x14ac:dyDescent="0.3">
      <c r="A74" s="1057" t="str">
        <f>'1. FilerInfo'!$H$51</f>
        <v>CY2020</v>
      </c>
      <c r="B74" s="1058">
        <f>'1. FilerInfo'!$H$17</f>
        <v>0</v>
      </c>
      <c r="C74" s="1058">
        <f>'1. FilerInfo'!$C$17</f>
        <v>0</v>
      </c>
      <c r="D74" s="1060" t="s">
        <v>687</v>
      </c>
      <c r="E74" s="1067" t="s">
        <v>688</v>
      </c>
      <c r="F74" s="1059" t="s">
        <v>741</v>
      </c>
      <c r="G74" s="1067" t="s">
        <v>696</v>
      </c>
      <c r="H74" s="1068" t="s">
        <v>755</v>
      </c>
      <c r="I74" s="1061">
        <f>'2c. SCOII Exempt'!G50</f>
        <v>0</v>
      </c>
    </row>
    <row r="75" spans="1:9" x14ac:dyDescent="0.3">
      <c r="A75" s="1057" t="str">
        <f>'1. FilerInfo'!$H$51</f>
        <v>CY2020</v>
      </c>
      <c r="B75" s="1058">
        <f>'1. FilerInfo'!$H$17</f>
        <v>0</v>
      </c>
      <c r="C75" s="1058">
        <f>'1. FilerInfo'!$C$17</f>
        <v>0</v>
      </c>
      <c r="D75" s="1060" t="s">
        <v>687</v>
      </c>
      <c r="E75" s="1067" t="s">
        <v>688</v>
      </c>
      <c r="F75" s="1059" t="s">
        <v>742</v>
      </c>
      <c r="G75" s="1067" t="s">
        <v>696</v>
      </c>
      <c r="H75" s="1068" t="s">
        <v>756</v>
      </c>
      <c r="I75" s="1061">
        <f>'2c. SCOII Exempt'!H46</f>
        <v>0</v>
      </c>
    </row>
    <row r="76" spans="1:9" x14ac:dyDescent="0.3">
      <c r="A76" s="1057" t="str">
        <f>'1. FilerInfo'!$H$51</f>
        <v>CY2020</v>
      </c>
      <c r="B76" s="1058">
        <f>'1. FilerInfo'!$H$17</f>
        <v>0</v>
      </c>
      <c r="C76" s="1058">
        <f>'1. FilerInfo'!$C$17</f>
        <v>0</v>
      </c>
      <c r="D76" s="1060" t="s">
        <v>687</v>
      </c>
      <c r="E76" s="1067" t="s">
        <v>688</v>
      </c>
      <c r="F76" s="1059" t="s">
        <v>743</v>
      </c>
      <c r="G76" s="1067" t="s">
        <v>696</v>
      </c>
      <c r="H76" s="1068" t="s">
        <v>757</v>
      </c>
      <c r="I76" s="1061">
        <f>'2c. SCOII Exempt'!H47</f>
        <v>0</v>
      </c>
    </row>
    <row r="77" spans="1:9" x14ac:dyDescent="0.3">
      <c r="A77" s="1057" t="str">
        <f>'1. FilerInfo'!$H$51</f>
        <v>CY2020</v>
      </c>
      <c r="B77" s="1058">
        <f>'1. FilerInfo'!$H$17</f>
        <v>0</v>
      </c>
      <c r="C77" s="1058">
        <f>'1. FilerInfo'!$C$17</f>
        <v>0</v>
      </c>
      <c r="D77" s="1060" t="s">
        <v>687</v>
      </c>
      <c r="E77" s="1067" t="s">
        <v>688</v>
      </c>
      <c r="F77" s="1059" t="s">
        <v>744</v>
      </c>
      <c r="G77" s="1067" t="s">
        <v>696</v>
      </c>
      <c r="H77" s="1068" t="s">
        <v>758</v>
      </c>
      <c r="I77" s="1061">
        <f>'2c. SCOII Exempt'!H48</f>
        <v>0</v>
      </c>
    </row>
    <row r="78" spans="1:9" x14ac:dyDescent="0.3">
      <c r="A78" s="1057" t="str">
        <f>'1. FilerInfo'!$H$51</f>
        <v>CY2020</v>
      </c>
      <c r="B78" s="1058">
        <f>'1. FilerInfo'!$H$17</f>
        <v>0</v>
      </c>
      <c r="C78" s="1058">
        <f>'1. FilerInfo'!$C$17</f>
        <v>0</v>
      </c>
      <c r="D78" s="1060" t="s">
        <v>687</v>
      </c>
      <c r="E78" s="1067" t="s">
        <v>688</v>
      </c>
      <c r="F78" s="1059" t="s">
        <v>745</v>
      </c>
      <c r="G78" s="1067" t="s">
        <v>696</v>
      </c>
      <c r="H78" s="1068" t="s">
        <v>759</v>
      </c>
      <c r="I78" s="1061">
        <f>'2c. SCOII Exempt'!H49</f>
        <v>0</v>
      </c>
    </row>
    <row r="79" spans="1:9" x14ac:dyDescent="0.3">
      <c r="A79" s="1057" t="str">
        <f>'1. FilerInfo'!$H$51</f>
        <v>CY2020</v>
      </c>
      <c r="B79" s="1058">
        <f>'1. FilerInfo'!$H$17</f>
        <v>0</v>
      </c>
      <c r="C79" s="1058">
        <f>'1. FilerInfo'!$C$17</f>
        <v>0</v>
      </c>
      <c r="D79" s="1060" t="s">
        <v>687</v>
      </c>
      <c r="E79" s="1067" t="s">
        <v>688</v>
      </c>
      <c r="F79" s="1059" t="s">
        <v>746</v>
      </c>
      <c r="G79" s="1067" t="s">
        <v>696</v>
      </c>
      <c r="H79" s="1068" t="s">
        <v>760</v>
      </c>
      <c r="I79" s="1061">
        <f>'2c. SCOII Exempt'!H50</f>
        <v>0</v>
      </c>
    </row>
    <row r="80" spans="1:9" x14ac:dyDescent="0.3">
      <c r="A80" s="1057" t="str">
        <f>'1. FilerInfo'!$H$51</f>
        <v>CY2020</v>
      </c>
      <c r="B80" s="1058">
        <f>'1. FilerInfo'!$H$17</f>
        <v>0</v>
      </c>
      <c r="C80" s="1058">
        <f>'1. FilerInfo'!$C$17</f>
        <v>0</v>
      </c>
      <c r="D80" s="1060" t="s">
        <v>761</v>
      </c>
      <c r="E80" s="1067" t="s">
        <v>762</v>
      </c>
      <c r="F80" s="1058" t="s">
        <v>769</v>
      </c>
      <c r="G80" s="1067" t="s">
        <v>763</v>
      </c>
      <c r="H80" s="1068" t="s">
        <v>764</v>
      </c>
      <c r="I80" s="1058">
        <f>'2d. CPS Exempt'!D37</f>
        <v>0</v>
      </c>
    </row>
    <row r="81" spans="1:9" x14ac:dyDescent="0.3">
      <c r="A81" s="1057" t="str">
        <f>'1. FilerInfo'!$H$51</f>
        <v>CY2020</v>
      </c>
      <c r="B81" s="1058">
        <f>'1. FilerInfo'!$H$17</f>
        <v>0</v>
      </c>
      <c r="C81" s="1058">
        <f>'1. FilerInfo'!$C$17</f>
        <v>0</v>
      </c>
      <c r="D81" s="1060" t="s">
        <v>761</v>
      </c>
      <c r="E81" s="1067" t="s">
        <v>762</v>
      </c>
      <c r="F81" s="1058" t="s">
        <v>436</v>
      </c>
      <c r="G81" s="1067" t="s">
        <v>763</v>
      </c>
      <c r="H81" s="1068" t="s">
        <v>765</v>
      </c>
      <c r="I81" s="1061">
        <f>'2d. CPS Exempt'!E37</f>
        <v>0</v>
      </c>
    </row>
    <row r="82" spans="1:9" x14ac:dyDescent="0.3">
      <c r="A82" s="1057" t="str">
        <f>'1. FilerInfo'!$H$51</f>
        <v>CY2020</v>
      </c>
      <c r="B82" s="1058">
        <f>'1. FilerInfo'!$H$17</f>
        <v>0</v>
      </c>
      <c r="C82" s="1058">
        <f>'1. FilerInfo'!$C$17</f>
        <v>0</v>
      </c>
      <c r="D82" s="1060" t="s">
        <v>761</v>
      </c>
      <c r="E82" s="1067" t="s">
        <v>762</v>
      </c>
      <c r="F82" s="1058" t="s">
        <v>770</v>
      </c>
      <c r="G82" s="1067" t="s">
        <v>763</v>
      </c>
      <c r="H82" s="1068" t="s">
        <v>766</v>
      </c>
      <c r="I82" s="1061">
        <f>'2d. CPS Exempt'!F37</f>
        <v>0</v>
      </c>
    </row>
    <row r="83" spans="1:9" x14ac:dyDescent="0.3">
      <c r="A83" s="1057" t="str">
        <f>'1. FilerInfo'!$H$51</f>
        <v>CY2020</v>
      </c>
      <c r="B83" s="1058">
        <f>'1. FilerInfo'!$H$17</f>
        <v>0</v>
      </c>
      <c r="C83" s="1058">
        <f>'1. FilerInfo'!$C$17</f>
        <v>0</v>
      </c>
      <c r="D83" s="1060" t="s">
        <v>761</v>
      </c>
      <c r="E83" s="1067" t="s">
        <v>762</v>
      </c>
      <c r="F83" s="1058" t="s">
        <v>771</v>
      </c>
      <c r="G83" s="1067" t="s">
        <v>763</v>
      </c>
      <c r="H83" s="1068" t="s">
        <v>768</v>
      </c>
      <c r="I83" s="1061">
        <f>'2d. CPS Exempt'!G37</f>
        <v>0</v>
      </c>
    </row>
    <row r="84" spans="1:9" x14ac:dyDescent="0.3">
      <c r="A84" s="1057" t="str">
        <f>'1. FilerInfo'!$H$51</f>
        <v>CY2020</v>
      </c>
      <c r="B84" s="1058">
        <f>'1. FilerInfo'!$H$17</f>
        <v>0</v>
      </c>
      <c r="C84" s="1058">
        <f>'1. FilerInfo'!$C$17</f>
        <v>0</v>
      </c>
      <c r="D84" s="1060" t="s">
        <v>761</v>
      </c>
      <c r="E84" s="1067" t="s">
        <v>762</v>
      </c>
      <c r="F84" s="1058" t="s">
        <v>772</v>
      </c>
      <c r="G84" s="1067" t="s">
        <v>767</v>
      </c>
      <c r="H84" s="1068" t="s">
        <v>782</v>
      </c>
      <c r="I84" s="1061">
        <f>'2d. CPS Exempt'!D52</f>
        <v>0</v>
      </c>
    </row>
    <row r="85" spans="1:9" x14ac:dyDescent="0.3">
      <c r="A85" s="1057" t="str">
        <f>'1. FilerInfo'!$H$51</f>
        <v>CY2020</v>
      </c>
      <c r="B85" s="1058">
        <f>'1. FilerInfo'!$H$17</f>
        <v>0</v>
      </c>
      <c r="C85" s="1058">
        <f>'1. FilerInfo'!$C$17</f>
        <v>0</v>
      </c>
      <c r="D85" s="1060" t="s">
        <v>761</v>
      </c>
      <c r="E85" s="1067" t="s">
        <v>762</v>
      </c>
      <c r="F85" s="1058" t="s">
        <v>773</v>
      </c>
      <c r="G85" s="1067" t="s">
        <v>767</v>
      </c>
      <c r="H85" s="1068" t="s">
        <v>783</v>
      </c>
      <c r="I85" s="1061">
        <f>'2d. CPS Exempt'!D53</f>
        <v>0</v>
      </c>
    </row>
    <row r="86" spans="1:9" x14ac:dyDescent="0.3">
      <c r="A86" s="1057" t="str">
        <f>'1. FilerInfo'!$H$51</f>
        <v>CY2020</v>
      </c>
      <c r="B86" s="1058">
        <f>'1. FilerInfo'!$H$17</f>
        <v>0</v>
      </c>
      <c r="C86" s="1058">
        <f>'1. FilerInfo'!$C$17</f>
        <v>0</v>
      </c>
      <c r="D86" s="1060" t="s">
        <v>761</v>
      </c>
      <c r="E86" s="1067" t="s">
        <v>762</v>
      </c>
      <c r="F86" s="1058" t="s">
        <v>774</v>
      </c>
      <c r="G86" s="1067" t="s">
        <v>767</v>
      </c>
      <c r="H86" s="1068" t="s">
        <v>784</v>
      </c>
      <c r="I86" s="1061">
        <f>'2d. CPS Exempt'!D54</f>
        <v>0</v>
      </c>
    </row>
    <row r="87" spans="1:9" x14ac:dyDescent="0.3">
      <c r="A87" s="1057" t="str">
        <f>'1. FilerInfo'!$H$51</f>
        <v>CY2020</v>
      </c>
      <c r="B87" s="1058">
        <f>'1. FilerInfo'!$H$17</f>
        <v>0</v>
      </c>
      <c r="C87" s="1058">
        <f>'1. FilerInfo'!$C$17</f>
        <v>0</v>
      </c>
      <c r="D87" s="1060" t="s">
        <v>761</v>
      </c>
      <c r="E87" s="1067" t="s">
        <v>762</v>
      </c>
      <c r="F87" s="1058" t="s">
        <v>775</v>
      </c>
      <c r="G87" s="1067" t="s">
        <v>767</v>
      </c>
      <c r="H87" s="1068" t="s">
        <v>785</v>
      </c>
      <c r="I87" s="1061">
        <f>'2d. CPS Exempt'!D55</f>
        <v>0</v>
      </c>
    </row>
    <row r="88" spans="1:9" x14ac:dyDescent="0.3">
      <c r="A88" s="1057" t="str">
        <f>'1. FilerInfo'!$H$51</f>
        <v>CY2020</v>
      </c>
      <c r="B88" s="1058">
        <f>'1. FilerInfo'!$H$17</f>
        <v>0</v>
      </c>
      <c r="C88" s="1058">
        <f>'1. FilerInfo'!$C$17</f>
        <v>0</v>
      </c>
      <c r="D88" s="1060" t="s">
        <v>761</v>
      </c>
      <c r="E88" s="1067" t="s">
        <v>762</v>
      </c>
      <c r="F88" s="1058" t="s">
        <v>776</v>
      </c>
      <c r="G88" s="1067" t="s">
        <v>767</v>
      </c>
      <c r="H88" s="1068" t="s">
        <v>786</v>
      </c>
      <c r="I88" s="1061">
        <f>'2d. CPS Exempt'!D56</f>
        <v>0</v>
      </c>
    </row>
    <row r="89" spans="1:9" x14ac:dyDescent="0.3">
      <c r="A89" s="1057" t="str">
        <f>'1. FilerInfo'!$H$51</f>
        <v>CY2020</v>
      </c>
      <c r="B89" s="1058">
        <f>'1. FilerInfo'!$H$17</f>
        <v>0</v>
      </c>
      <c r="C89" s="1058">
        <f>'1. FilerInfo'!$C$17</f>
        <v>0</v>
      </c>
      <c r="D89" s="1060" t="s">
        <v>761</v>
      </c>
      <c r="E89" s="1067" t="s">
        <v>762</v>
      </c>
      <c r="F89" s="1058" t="s">
        <v>777</v>
      </c>
      <c r="G89" s="1067" t="s">
        <v>767</v>
      </c>
      <c r="H89" s="1068" t="s">
        <v>787</v>
      </c>
      <c r="I89" s="1061">
        <f>'2d. CPS Exempt'!E52</f>
        <v>0</v>
      </c>
    </row>
    <row r="90" spans="1:9" x14ac:dyDescent="0.3">
      <c r="A90" s="1057" t="str">
        <f>'1. FilerInfo'!$H$51</f>
        <v>CY2020</v>
      </c>
      <c r="B90" s="1058">
        <f>'1. FilerInfo'!$H$17</f>
        <v>0</v>
      </c>
      <c r="C90" s="1058">
        <f>'1. FilerInfo'!$C$17</f>
        <v>0</v>
      </c>
      <c r="D90" s="1060" t="s">
        <v>761</v>
      </c>
      <c r="E90" s="1067" t="s">
        <v>762</v>
      </c>
      <c r="F90" s="1058" t="s">
        <v>778</v>
      </c>
      <c r="G90" s="1067" t="s">
        <v>767</v>
      </c>
      <c r="H90" s="1068" t="s">
        <v>788</v>
      </c>
      <c r="I90" s="1061">
        <f>'2d. CPS Exempt'!E53</f>
        <v>0</v>
      </c>
    </row>
    <row r="91" spans="1:9" x14ac:dyDescent="0.3">
      <c r="A91" s="1057" t="str">
        <f>'1. FilerInfo'!$H$51</f>
        <v>CY2020</v>
      </c>
      <c r="B91" s="1058">
        <f>'1. FilerInfo'!$H$17</f>
        <v>0</v>
      </c>
      <c r="C91" s="1058">
        <f>'1. FilerInfo'!$C$17</f>
        <v>0</v>
      </c>
      <c r="D91" s="1060" t="s">
        <v>761</v>
      </c>
      <c r="E91" s="1067" t="s">
        <v>762</v>
      </c>
      <c r="F91" s="1058" t="s">
        <v>779</v>
      </c>
      <c r="G91" s="1067" t="s">
        <v>767</v>
      </c>
      <c r="H91" s="1068" t="s">
        <v>789</v>
      </c>
      <c r="I91" s="1061">
        <f>'2d. CPS Exempt'!E54</f>
        <v>0</v>
      </c>
    </row>
    <row r="92" spans="1:9" x14ac:dyDescent="0.3">
      <c r="A92" s="1057" t="str">
        <f>'1. FilerInfo'!$H$51</f>
        <v>CY2020</v>
      </c>
      <c r="B92" s="1058">
        <f>'1. FilerInfo'!$H$17</f>
        <v>0</v>
      </c>
      <c r="C92" s="1058">
        <f>'1. FilerInfo'!$C$17</f>
        <v>0</v>
      </c>
      <c r="D92" s="1060" t="s">
        <v>761</v>
      </c>
      <c r="E92" s="1067" t="s">
        <v>762</v>
      </c>
      <c r="F92" s="1058" t="s">
        <v>780</v>
      </c>
      <c r="G92" s="1067" t="s">
        <v>767</v>
      </c>
      <c r="H92" s="1068" t="s">
        <v>790</v>
      </c>
      <c r="I92" s="1061">
        <f>'2d. CPS Exempt'!E55</f>
        <v>0</v>
      </c>
    </row>
    <row r="93" spans="1:9" x14ac:dyDescent="0.3">
      <c r="A93" s="1057" t="str">
        <f>'1. FilerInfo'!$H$51</f>
        <v>CY2020</v>
      </c>
      <c r="B93" s="1058">
        <f>'1. FilerInfo'!$H$17</f>
        <v>0</v>
      </c>
      <c r="C93" s="1058">
        <f>'1. FilerInfo'!$C$17</f>
        <v>0</v>
      </c>
      <c r="D93" s="1060" t="s">
        <v>761</v>
      </c>
      <c r="E93" s="1067" t="s">
        <v>762</v>
      </c>
      <c r="F93" s="1058" t="s">
        <v>781</v>
      </c>
      <c r="G93" s="1067" t="s">
        <v>767</v>
      </c>
      <c r="H93" s="1068" t="s">
        <v>791</v>
      </c>
      <c r="I93" s="1061">
        <f>'2d. CPS Exempt'!E56</f>
        <v>0</v>
      </c>
    </row>
    <row r="94" spans="1:9" x14ac:dyDescent="0.3">
      <c r="A94" s="1057" t="str">
        <f>'1. FilerInfo'!$H$51</f>
        <v>CY2020</v>
      </c>
      <c r="B94" s="1058">
        <f>'1. FilerInfo'!$H$17</f>
        <v>0</v>
      </c>
      <c r="C94" s="1058">
        <f>'1. FilerInfo'!$C$17</f>
        <v>0</v>
      </c>
      <c r="D94" s="1058">
        <v>4</v>
      </c>
      <c r="E94" s="1058" t="s">
        <v>216</v>
      </c>
      <c r="F94" s="1058" t="s">
        <v>468</v>
      </c>
      <c r="G94" s="1058" t="s">
        <v>474</v>
      </c>
      <c r="H94" s="1060" t="s">
        <v>793</v>
      </c>
      <c r="I94" s="1058">
        <f>'4. Errant'!G14</f>
        <v>0</v>
      </c>
    </row>
    <row r="95" spans="1:9" x14ac:dyDescent="0.3">
      <c r="A95" s="1057" t="str">
        <f>'1. FilerInfo'!$H$51</f>
        <v>CY2020</v>
      </c>
      <c r="B95" s="1058">
        <f>'1. FilerInfo'!$H$17</f>
        <v>0</v>
      </c>
      <c r="C95" s="1058">
        <f>'1. FilerInfo'!$C$17</f>
        <v>0</v>
      </c>
      <c r="D95" s="1058">
        <v>4</v>
      </c>
      <c r="E95" s="1058" t="s">
        <v>216</v>
      </c>
      <c r="F95" s="1058" t="s">
        <v>469</v>
      </c>
      <c r="G95" s="1058" t="s">
        <v>474</v>
      </c>
      <c r="H95" s="1060" t="s">
        <v>794</v>
      </c>
      <c r="I95" s="1058">
        <f>'4. Errant'!H14</f>
        <v>0</v>
      </c>
    </row>
    <row r="96" spans="1:9" x14ac:dyDescent="0.3">
      <c r="A96" s="1057" t="str">
        <f>'1. FilerInfo'!$H$51</f>
        <v>CY2020</v>
      </c>
      <c r="B96" s="1058">
        <f>'1. FilerInfo'!$H$17</f>
        <v>0</v>
      </c>
      <c r="C96" s="1058">
        <f>'1. FilerInfo'!$C$17</f>
        <v>0</v>
      </c>
      <c r="D96" s="1058">
        <v>4</v>
      </c>
      <c r="E96" s="1058" t="s">
        <v>216</v>
      </c>
      <c r="F96" s="1058" t="s">
        <v>470</v>
      </c>
      <c r="G96" s="1058" t="s">
        <v>474</v>
      </c>
      <c r="H96" s="1060" t="s">
        <v>795</v>
      </c>
      <c r="I96" s="1058">
        <f>'4. Errant'!I14</f>
        <v>0</v>
      </c>
    </row>
    <row r="97" spans="1:13" x14ac:dyDescent="0.3">
      <c r="A97" s="1057" t="str">
        <f>'1. FilerInfo'!$H$51</f>
        <v>CY2020</v>
      </c>
      <c r="B97" s="1058">
        <f>'1. FilerInfo'!$H$17</f>
        <v>0</v>
      </c>
      <c r="C97" s="1058">
        <f>'1. FilerInfo'!$C$17</f>
        <v>0</v>
      </c>
      <c r="D97" s="1058">
        <v>4</v>
      </c>
      <c r="E97" s="1058" t="s">
        <v>216</v>
      </c>
      <c r="F97" s="1058" t="s">
        <v>471</v>
      </c>
      <c r="G97" s="1058" t="s">
        <v>474</v>
      </c>
      <c r="H97" s="1060" t="s">
        <v>796</v>
      </c>
      <c r="I97" s="1058">
        <f>'4. Errant'!J14</f>
        <v>0</v>
      </c>
    </row>
    <row r="98" spans="1:13" x14ac:dyDescent="0.3">
      <c r="A98" s="1057" t="str">
        <f>'1. FilerInfo'!$H$51</f>
        <v>CY2020</v>
      </c>
      <c r="B98" s="1058">
        <f>'1. FilerInfo'!$H$17</f>
        <v>0</v>
      </c>
      <c r="C98" s="1058">
        <f>'1. FilerInfo'!$C$17</f>
        <v>0</v>
      </c>
      <c r="D98" s="1058">
        <v>4</v>
      </c>
      <c r="E98" s="1058" t="s">
        <v>216</v>
      </c>
      <c r="F98" s="1058" t="s">
        <v>472</v>
      </c>
      <c r="G98" s="1058" t="s">
        <v>474</v>
      </c>
      <c r="H98" s="1060" t="s">
        <v>797</v>
      </c>
      <c r="I98" s="1058">
        <f>'4. Errant'!K14</f>
        <v>0</v>
      </c>
    </row>
    <row r="99" spans="1:13" x14ac:dyDescent="0.3">
      <c r="A99" s="1057" t="str">
        <f>'1. FilerInfo'!$H$51</f>
        <v>CY2020</v>
      </c>
      <c r="B99" s="1058">
        <f>'1. FilerInfo'!$H$17</f>
        <v>0</v>
      </c>
      <c r="C99" s="1058">
        <f>'1. FilerInfo'!$C$17</f>
        <v>0</v>
      </c>
      <c r="D99" s="1058">
        <v>4</v>
      </c>
      <c r="E99" s="1058" t="s">
        <v>216</v>
      </c>
      <c r="F99" s="1058" t="s">
        <v>473</v>
      </c>
      <c r="G99" s="1058" t="s">
        <v>474</v>
      </c>
      <c r="H99" s="1060" t="s">
        <v>798</v>
      </c>
      <c r="I99" s="1058">
        <f>'4. Errant'!L14</f>
        <v>0</v>
      </c>
      <c r="M99" s="1025"/>
    </row>
    <row r="100" spans="1:13" x14ac:dyDescent="0.3">
      <c r="A100" s="1057" t="str">
        <f>'1. FilerInfo'!$H$51</f>
        <v>CY2020</v>
      </c>
      <c r="B100" s="1058">
        <f>'1. FilerInfo'!$H$17</f>
        <v>0</v>
      </c>
      <c r="C100" s="1058">
        <f>'1. FilerInfo'!$C$17</f>
        <v>0</v>
      </c>
      <c r="D100" s="1058">
        <v>4</v>
      </c>
      <c r="E100" s="1058" t="s">
        <v>216</v>
      </c>
      <c r="F100" s="1058" t="s">
        <v>792</v>
      </c>
      <c r="G100" s="1058" t="s">
        <v>474</v>
      </c>
      <c r="H100" s="1060" t="s">
        <v>799</v>
      </c>
      <c r="I100" s="1058">
        <f>'4. Errant'!G16</f>
        <v>0</v>
      </c>
      <c r="M100" s="1025"/>
    </row>
    <row r="101" spans="1:13" x14ac:dyDescent="0.3">
      <c r="A101" s="1057" t="str">
        <f>'1. FilerInfo'!$H$51</f>
        <v>CY2020</v>
      </c>
      <c r="B101" s="1058">
        <f>'1. FilerInfo'!$H$17</f>
        <v>0</v>
      </c>
      <c r="C101" s="1058">
        <f>'1. FilerInfo'!$C$17</f>
        <v>0</v>
      </c>
      <c r="D101" s="1058">
        <v>4</v>
      </c>
      <c r="E101" s="1058" t="s">
        <v>216</v>
      </c>
      <c r="F101" s="1058" t="s">
        <v>475</v>
      </c>
      <c r="G101" s="1058" t="s">
        <v>474</v>
      </c>
      <c r="H101" s="1060" t="s">
        <v>800</v>
      </c>
      <c r="I101" s="1058">
        <f>'4. Errant'!H16</f>
        <v>0</v>
      </c>
      <c r="M101" s="1025"/>
    </row>
    <row r="102" spans="1:13" x14ac:dyDescent="0.3">
      <c r="A102" s="1057" t="str">
        <f>'1. FilerInfo'!$H$51</f>
        <v>CY2020</v>
      </c>
      <c r="B102" s="1058">
        <f>'1. FilerInfo'!$H$17</f>
        <v>0</v>
      </c>
      <c r="C102" s="1058">
        <f>'1. FilerInfo'!$C$17</f>
        <v>0</v>
      </c>
      <c r="D102" s="1058">
        <v>4</v>
      </c>
      <c r="E102" s="1058" t="s">
        <v>216</v>
      </c>
      <c r="F102" s="1058" t="s">
        <v>990</v>
      </c>
      <c r="G102" s="1058" t="s">
        <v>1056</v>
      </c>
      <c r="H102" s="1060" t="s">
        <v>982</v>
      </c>
      <c r="I102" s="1061">
        <f>'5. RPS I non-SCO'!G24</f>
        <v>0</v>
      </c>
      <c r="M102" s="1025"/>
    </row>
    <row r="103" spans="1:13" x14ac:dyDescent="0.3">
      <c r="A103" s="1057" t="str">
        <f>'1. FilerInfo'!$H$51</f>
        <v>CY2020</v>
      </c>
      <c r="B103" s="1058">
        <f>'1. FilerInfo'!$H$17</f>
        <v>0</v>
      </c>
      <c r="C103" s="1058">
        <f>'1. FilerInfo'!$C$17</f>
        <v>0</v>
      </c>
      <c r="D103" s="1058">
        <v>4</v>
      </c>
      <c r="E103" s="1058" t="s">
        <v>216</v>
      </c>
      <c r="F103" s="1058" t="s">
        <v>981</v>
      </c>
      <c r="G103" s="1058" t="s">
        <v>1056</v>
      </c>
      <c r="H103" s="1060" t="s">
        <v>983</v>
      </c>
      <c r="I103" s="1061">
        <f>'6. SCO'!G24</f>
        <v>0</v>
      </c>
      <c r="M103" s="1025"/>
    </row>
    <row r="104" spans="1:13" x14ac:dyDescent="0.3">
      <c r="A104" s="1057" t="str">
        <f>'1. FilerInfo'!$H$51</f>
        <v>CY2020</v>
      </c>
      <c r="B104" s="1058">
        <f>'1. FilerInfo'!$H$17</f>
        <v>0</v>
      </c>
      <c r="C104" s="1058">
        <f>'1. FilerInfo'!$C$17</f>
        <v>0</v>
      </c>
      <c r="D104" s="1058">
        <v>4</v>
      </c>
      <c r="E104" s="1058" t="s">
        <v>216</v>
      </c>
      <c r="F104" s="1058" t="s">
        <v>991</v>
      </c>
      <c r="G104" s="1058" t="s">
        <v>1056</v>
      </c>
      <c r="H104" s="1060" t="s">
        <v>984</v>
      </c>
      <c r="I104" s="1061">
        <f>'7. SCO-II'!H24</f>
        <v>0</v>
      </c>
    </row>
    <row r="105" spans="1:13" x14ac:dyDescent="0.3">
      <c r="A105" s="1057" t="str">
        <f>'1. FilerInfo'!$H$51</f>
        <v>CY2020</v>
      </c>
      <c r="B105" s="1058">
        <f>'1. FilerInfo'!$H$17</f>
        <v>0</v>
      </c>
      <c r="C105" s="1058">
        <f>'1. FilerInfo'!$C$17</f>
        <v>0</v>
      </c>
      <c r="D105" s="1058">
        <v>4</v>
      </c>
      <c r="E105" s="1058" t="s">
        <v>216</v>
      </c>
      <c r="F105" s="1058" t="s">
        <v>992</v>
      </c>
      <c r="G105" s="1058" t="s">
        <v>1056</v>
      </c>
      <c r="H105" s="1060" t="s">
        <v>987</v>
      </c>
      <c r="I105" s="1061">
        <f>'8. RPS II RenEn'!E24</f>
        <v>0</v>
      </c>
    </row>
    <row r="106" spans="1:13" x14ac:dyDescent="0.3">
      <c r="A106" s="1057" t="str">
        <f>'1. FilerInfo'!$H$51</f>
        <v>CY2020</v>
      </c>
      <c r="B106" s="1058">
        <f>'1. FilerInfo'!$H$17</f>
        <v>0</v>
      </c>
      <c r="C106" s="1058">
        <f>'1. FilerInfo'!$C$17</f>
        <v>0</v>
      </c>
      <c r="D106" s="1058">
        <v>4</v>
      </c>
      <c r="E106" s="1058" t="s">
        <v>216</v>
      </c>
      <c r="F106" s="1058" t="s">
        <v>993</v>
      </c>
      <c r="G106" s="1058" t="s">
        <v>1056</v>
      </c>
      <c r="H106" s="1060" t="s">
        <v>988</v>
      </c>
      <c r="I106" s="1061">
        <f>'9. RPS II WasteEn'!E24</f>
        <v>0</v>
      </c>
    </row>
    <row r="107" spans="1:13" x14ac:dyDescent="0.3">
      <c r="A107" s="1057" t="str">
        <f>'1. FilerInfo'!$H$51</f>
        <v>CY2020</v>
      </c>
      <c r="B107" s="1058">
        <f>'1. FilerInfo'!$H$17</f>
        <v>0</v>
      </c>
      <c r="C107" s="1058">
        <f>'1. FilerInfo'!$C$17</f>
        <v>0</v>
      </c>
      <c r="D107" s="1058">
        <v>4</v>
      </c>
      <c r="E107" s="1058" t="s">
        <v>216</v>
      </c>
      <c r="F107" s="1058" t="s">
        <v>994</v>
      </c>
      <c r="G107" s="1058" t="s">
        <v>1056</v>
      </c>
      <c r="H107" s="1060" t="s">
        <v>989</v>
      </c>
      <c r="I107" s="1061">
        <f>'10. APS'!E24</f>
        <v>0</v>
      </c>
    </row>
    <row r="108" spans="1:13" x14ac:dyDescent="0.3">
      <c r="A108" s="1057" t="str">
        <f>'1. FilerInfo'!$H$51</f>
        <v>CY2020</v>
      </c>
      <c r="B108" s="1058">
        <f>'1. FilerInfo'!$H$17</f>
        <v>0</v>
      </c>
      <c r="C108" s="1058">
        <f>'1. FilerInfo'!$C$17</f>
        <v>0</v>
      </c>
      <c r="D108" s="1058">
        <v>4</v>
      </c>
      <c r="E108" s="1058" t="s">
        <v>216</v>
      </c>
      <c r="F108" s="1058" t="s">
        <v>995</v>
      </c>
      <c r="G108" s="1058" t="s">
        <v>1056</v>
      </c>
      <c r="H108" s="1060" t="s">
        <v>985</v>
      </c>
      <c r="I108" s="1061">
        <f>'11. CPS'!G24</f>
        <v>0</v>
      </c>
    </row>
    <row r="109" spans="1:13" x14ac:dyDescent="0.3">
      <c r="A109" s="1057" t="str">
        <f>'1. FilerInfo'!$H$51</f>
        <v>CY2020</v>
      </c>
      <c r="B109" s="1058">
        <f>'1. FilerInfo'!$H$17</f>
        <v>0</v>
      </c>
      <c r="C109" s="1058">
        <f>'1. FilerInfo'!$C$17</f>
        <v>0</v>
      </c>
      <c r="D109" s="1058">
        <v>4</v>
      </c>
      <c r="E109" s="1058" t="s">
        <v>216</v>
      </c>
      <c r="F109" s="1058" t="s">
        <v>996</v>
      </c>
      <c r="G109" s="1058" t="s">
        <v>1056</v>
      </c>
      <c r="H109" s="1060" t="s">
        <v>986</v>
      </c>
      <c r="I109" s="1061">
        <f>'12. CES'!G24</f>
        <v>0</v>
      </c>
    </row>
    <row r="110" spans="1:13" x14ac:dyDescent="0.3">
      <c r="A110" s="1057" t="str">
        <f>'1. FilerInfo'!$H$51</f>
        <v>CY2020</v>
      </c>
      <c r="B110" s="1058">
        <f>'1. FilerInfo'!$H$17</f>
        <v>0</v>
      </c>
      <c r="C110" s="1058">
        <f>'1. FilerInfo'!$C$17</f>
        <v>0</v>
      </c>
      <c r="D110" s="1058">
        <v>5</v>
      </c>
      <c r="E110" s="1058" t="s">
        <v>217</v>
      </c>
      <c r="F110" s="1059" t="s">
        <v>809</v>
      </c>
      <c r="G110" s="1058" t="s">
        <v>808</v>
      </c>
      <c r="H110" s="1062" t="s">
        <v>315</v>
      </c>
      <c r="I110" s="1061">
        <f>'5. RPS I non-SCO'!C23</f>
        <v>0</v>
      </c>
    </row>
    <row r="111" spans="1:13" x14ac:dyDescent="0.3">
      <c r="A111" s="1057" t="str">
        <f>'1. FilerInfo'!$H$51</f>
        <v>CY2020</v>
      </c>
      <c r="B111" s="1058">
        <f>'1. FilerInfo'!$H$17</f>
        <v>0</v>
      </c>
      <c r="C111" s="1058">
        <f>'1. FilerInfo'!$C$17</f>
        <v>0</v>
      </c>
      <c r="D111" s="1058">
        <v>5</v>
      </c>
      <c r="E111" s="1058" t="s">
        <v>217</v>
      </c>
      <c r="F111" s="1059" t="s">
        <v>810</v>
      </c>
      <c r="G111" s="1058" t="s">
        <v>808</v>
      </c>
      <c r="H111" s="1062" t="s">
        <v>316</v>
      </c>
      <c r="I111" s="1061">
        <f>'5. RPS I non-SCO'!D23</f>
        <v>0</v>
      </c>
    </row>
    <row r="112" spans="1:13" x14ac:dyDescent="0.3">
      <c r="A112" s="1057" t="str">
        <f>'1. FilerInfo'!$H$51</f>
        <v>CY2020</v>
      </c>
      <c r="B112" s="1058">
        <f>'1. FilerInfo'!$H$17</f>
        <v>0</v>
      </c>
      <c r="C112" s="1058">
        <f>'1. FilerInfo'!$C$17</f>
        <v>0</v>
      </c>
      <c r="D112" s="1058">
        <v>5</v>
      </c>
      <c r="E112" s="1058" t="s">
        <v>217</v>
      </c>
      <c r="F112" s="1059" t="s">
        <v>811</v>
      </c>
      <c r="G112" s="1058" t="s">
        <v>808</v>
      </c>
      <c r="H112" s="1062" t="s">
        <v>317</v>
      </c>
      <c r="I112" s="1061">
        <f>'5. RPS I non-SCO'!E23</f>
        <v>0</v>
      </c>
    </row>
    <row r="113" spans="1:9" x14ac:dyDescent="0.3">
      <c r="A113" s="1057" t="str">
        <f>'1. FilerInfo'!$H$51</f>
        <v>CY2020</v>
      </c>
      <c r="B113" s="1058">
        <f>'1. FilerInfo'!$H$17</f>
        <v>0</v>
      </c>
      <c r="C113" s="1058">
        <f>'1. FilerInfo'!$C$17</f>
        <v>0</v>
      </c>
      <c r="D113" s="1058">
        <v>5</v>
      </c>
      <c r="E113" s="1058" t="s">
        <v>217</v>
      </c>
      <c r="F113" s="1059" t="s">
        <v>812</v>
      </c>
      <c r="G113" s="1058" t="s">
        <v>808</v>
      </c>
      <c r="H113" s="1062" t="s">
        <v>318</v>
      </c>
      <c r="I113" s="1061">
        <f>'5. RPS I non-SCO'!F23</f>
        <v>0</v>
      </c>
    </row>
    <row r="114" spans="1:9" x14ac:dyDescent="0.3">
      <c r="A114" s="1057" t="str">
        <f>'1. FilerInfo'!$H$51</f>
        <v>CY2020</v>
      </c>
      <c r="B114" s="1058">
        <f>'1. FilerInfo'!$H$17</f>
        <v>0</v>
      </c>
      <c r="C114" s="1058">
        <f>'1. FilerInfo'!$C$17</f>
        <v>0</v>
      </c>
      <c r="D114" s="1058">
        <v>5</v>
      </c>
      <c r="E114" s="1058" t="s">
        <v>217</v>
      </c>
      <c r="F114" s="1059" t="s">
        <v>813</v>
      </c>
      <c r="G114" s="1058" t="s">
        <v>808</v>
      </c>
      <c r="H114" s="1062" t="s">
        <v>319</v>
      </c>
      <c r="I114" s="1061">
        <f>'5. RPS I non-SCO'!G23</f>
        <v>0</v>
      </c>
    </row>
    <row r="115" spans="1:9" x14ac:dyDescent="0.3">
      <c r="A115" s="1057" t="str">
        <f>'1. FilerInfo'!$H$51</f>
        <v>CY2020</v>
      </c>
      <c r="B115" s="1058">
        <f>'1. FilerInfo'!$H$17</f>
        <v>0</v>
      </c>
      <c r="C115" s="1058">
        <f>'1. FilerInfo'!$C$17</f>
        <v>0</v>
      </c>
      <c r="D115" s="1058">
        <v>5</v>
      </c>
      <c r="E115" s="1058" t="s">
        <v>217</v>
      </c>
      <c r="F115" s="1059" t="s">
        <v>814</v>
      </c>
      <c r="G115" s="1058" t="s">
        <v>808</v>
      </c>
      <c r="H115" s="1062" t="s">
        <v>320</v>
      </c>
      <c r="I115" s="1061">
        <f>'5. RPS I non-SCO'!H23</f>
        <v>0</v>
      </c>
    </row>
    <row r="116" spans="1:9" x14ac:dyDescent="0.3">
      <c r="A116" s="1057" t="str">
        <f>'1. FilerInfo'!$H$51</f>
        <v>CY2020</v>
      </c>
      <c r="B116" s="1058">
        <f>'1. FilerInfo'!$H$17</f>
        <v>0</v>
      </c>
      <c r="C116" s="1058">
        <f>'1. FilerInfo'!$C$17</f>
        <v>0</v>
      </c>
      <c r="D116" s="1058">
        <v>5</v>
      </c>
      <c r="E116" s="1058" t="s">
        <v>217</v>
      </c>
      <c r="F116" s="1059" t="s">
        <v>815</v>
      </c>
      <c r="G116" s="1058" t="s">
        <v>808</v>
      </c>
      <c r="H116" s="1062" t="s">
        <v>321</v>
      </c>
      <c r="I116" s="1061">
        <f>'5. RPS I non-SCO'!I23</f>
        <v>0</v>
      </c>
    </row>
    <row r="117" spans="1:9" x14ac:dyDescent="0.3">
      <c r="A117" s="1057" t="str">
        <f>'1. FilerInfo'!$H$51</f>
        <v>CY2020</v>
      </c>
      <c r="B117" s="1058">
        <f>'1. FilerInfo'!$H$17</f>
        <v>0</v>
      </c>
      <c r="C117" s="1058">
        <f>'1. FilerInfo'!$C$17</f>
        <v>0</v>
      </c>
      <c r="D117" s="1058">
        <v>5</v>
      </c>
      <c r="E117" s="1058" t="s">
        <v>217</v>
      </c>
      <c r="F117" s="1059" t="s">
        <v>816</v>
      </c>
      <c r="G117" s="1058" t="s">
        <v>808</v>
      </c>
      <c r="H117" s="1062" t="s">
        <v>322</v>
      </c>
      <c r="I117" s="1061">
        <f>'5. RPS I non-SCO'!J23</f>
        <v>0</v>
      </c>
    </row>
    <row r="118" spans="1:9" x14ac:dyDescent="0.3">
      <c r="A118" s="1057" t="str">
        <f>'1. FilerInfo'!$H$51</f>
        <v>CY2020</v>
      </c>
      <c r="B118" s="1058">
        <f>'1. FilerInfo'!$H$17</f>
        <v>0</v>
      </c>
      <c r="C118" s="1058">
        <f>'1. FilerInfo'!$C$17</f>
        <v>0</v>
      </c>
      <c r="D118" s="1058">
        <v>5</v>
      </c>
      <c r="E118" s="1058" t="s">
        <v>217</v>
      </c>
      <c r="F118" s="1059" t="s">
        <v>817</v>
      </c>
      <c r="G118" s="1058" t="s">
        <v>808</v>
      </c>
      <c r="H118" s="1062" t="s">
        <v>323</v>
      </c>
      <c r="I118" s="1061">
        <f>'5. RPS I non-SCO'!K23</f>
        <v>0</v>
      </c>
    </row>
    <row r="119" spans="1:9" x14ac:dyDescent="0.3">
      <c r="A119" s="1057" t="str">
        <f>'1. FilerInfo'!$H$51</f>
        <v>CY2020</v>
      </c>
      <c r="B119" s="1058">
        <f>'1. FilerInfo'!$H$17</f>
        <v>0</v>
      </c>
      <c r="C119" s="1058">
        <f>'1. FilerInfo'!$C$17</f>
        <v>0</v>
      </c>
      <c r="D119" s="1058">
        <v>5</v>
      </c>
      <c r="E119" s="1058" t="s">
        <v>217</v>
      </c>
      <c r="F119" s="1059" t="s">
        <v>818</v>
      </c>
      <c r="G119" s="1058" t="s">
        <v>808</v>
      </c>
      <c r="H119" s="1062" t="s">
        <v>324</v>
      </c>
      <c r="I119" s="1061">
        <f>'5. RPS I non-SCO'!L23</f>
        <v>0</v>
      </c>
    </row>
    <row r="120" spans="1:9" x14ac:dyDescent="0.3">
      <c r="A120" s="1057" t="str">
        <f>'1. FilerInfo'!$H$51</f>
        <v>CY2020</v>
      </c>
      <c r="B120" s="1058">
        <f>'1. FilerInfo'!$H$17</f>
        <v>0</v>
      </c>
      <c r="C120" s="1058">
        <f>'1. FilerInfo'!$C$17</f>
        <v>0</v>
      </c>
      <c r="D120" s="1058">
        <v>5</v>
      </c>
      <c r="E120" s="1058" t="s">
        <v>217</v>
      </c>
      <c r="F120" s="1059" t="s">
        <v>819</v>
      </c>
      <c r="G120" s="1058" t="s">
        <v>808</v>
      </c>
      <c r="H120" s="1062" t="s">
        <v>325</v>
      </c>
      <c r="I120" s="1061">
        <f>'5. RPS I non-SCO'!M23</f>
        <v>0</v>
      </c>
    </row>
    <row r="121" spans="1:9" x14ac:dyDescent="0.3">
      <c r="A121" s="1057" t="str">
        <f>'1. FilerInfo'!$H$51</f>
        <v>CY2020</v>
      </c>
      <c r="B121" s="1058">
        <f>'1. FilerInfo'!$H$17</f>
        <v>0</v>
      </c>
      <c r="C121" s="1058">
        <f>'1. FilerInfo'!$C$17</f>
        <v>0</v>
      </c>
      <c r="D121" s="1058">
        <v>5</v>
      </c>
      <c r="E121" s="1058" t="s">
        <v>217</v>
      </c>
      <c r="F121" s="1059" t="s">
        <v>820</v>
      </c>
      <c r="G121" s="1058" t="s">
        <v>808</v>
      </c>
      <c r="H121" s="1062" t="s">
        <v>801</v>
      </c>
      <c r="I121" s="1061">
        <f>'5. RPS I non-SCO'!N23</f>
        <v>0</v>
      </c>
    </row>
    <row r="122" spans="1:9" x14ac:dyDescent="0.3">
      <c r="A122" s="1057" t="str">
        <f>'1. FilerInfo'!$H$51</f>
        <v>CY2020</v>
      </c>
      <c r="B122" s="1058">
        <f>'1. FilerInfo'!$H$17</f>
        <v>0</v>
      </c>
      <c r="C122" s="1058">
        <f>'1. FilerInfo'!$C$17</f>
        <v>0</v>
      </c>
      <c r="D122" s="1058">
        <v>5</v>
      </c>
      <c r="E122" s="1058" t="s">
        <v>217</v>
      </c>
      <c r="F122" s="1059" t="s">
        <v>821</v>
      </c>
      <c r="G122" s="1058" t="s">
        <v>808</v>
      </c>
      <c r="H122" s="1062" t="s">
        <v>802</v>
      </c>
      <c r="I122" s="1061">
        <f>'5. RPS I non-SCO'!O23</f>
        <v>0</v>
      </c>
    </row>
    <row r="123" spans="1:9" x14ac:dyDescent="0.3">
      <c r="A123" s="1057" t="str">
        <f>'1. FilerInfo'!$H$51</f>
        <v>CY2020</v>
      </c>
      <c r="B123" s="1058">
        <f>'1. FilerInfo'!$H$17</f>
        <v>0</v>
      </c>
      <c r="C123" s="1058">
        <f>'1. FilerInfo'!$C$17</f>
        <v>0</v>
      </c>
      <c r="D123" s="1058">
        <v>5</v>
      </c>
      <c r="E123" s="1058" t="s">
        <v>217</v>
      </c>
      <c r="F123" s="1059" t="s">
        <v>822</v>
      </c>
      <c r="G123" s="1058" t="s">
        <v>808</v>
      </c>
      <c r="H123" s="1062" t="s">
        <v>803</v>
      </c>
      <c r="I123" s="1061">
        <f>'5. RPS I non-SCO'!P23</f>
        <v>0</v>
      </c>
    </row>
    <row r="124" spans="1:9" x14ac:dyDescent="0.3">
      <c r="A124" s="1057" t="str">
        <f>'1. FilerInfo'!$H$51</f>
        <v>CY2020</v>
      </c>
      <c r="B124" s="1058">
        <f>'1. FilerInfo'!$H$17</f>
        <v>0</v>
      </c>
      <c r="C124" s="1058">
        <f>'1. FilerInfo'!$C$17</f>
        <v>0</v>
      </c>
      <c r="D124" s="1058">
        <v>5</v>
      </c>
      <c r="E124" s="1058" t="s">
        <v>217</v>
      </c>
      <c r="F124" s="1059" t="s">
        <v>823</v>
      </c>
      <c r="G124" s="1058" t="s">
        <v>808</v>
      </c>
      <c r="H124" s="1062" t="s">
        <v>804</v>
      </c>
      <c r="I124" s="1061">
        <f>'5. RPS I non-SCO'!Q23</f>
        <v>0</v>
      </c>
    </row>
    <row r="125" spans="1:9" x14ac:dyDescent="0.3">
      <c r="A125" s="1057" t="str">
        <f>'1. FilerInfo'!$H$51</f>
        <v>CY2020</v>
      </c>
      <c r="B125" s="1058">
        <f>'1. FilerInfo'!$H$17</f>
        <v>0</v>
      </c>
      <c r="C125" s="1058">
        <f>'1. FilerInfo'!$C$17</f>
        <v>0</v>
      </c>
      <c r="D125" s="1058">
        <v>5</v>
      </c>
      <c r="E125" s="1058" t="s">
        <v>217</v>
      </c>
      <c r="F125" s="1059" t="s">
        <v>824</v>
      </c>
      <c r="G125" s="1058" t="s">
        <v>808</v>
      </c>
      <c r="H125" s="1062" t="s">
        <v>805</v>
      </c>
      <c r="I125" s="1061">
        <f>'5. RPS I non-SCO'!R23</f>
        <v>0</v>
      </c>
    </row>
    <row r="126" spans="1:9" x14ac:dyDescent="0.3">
      <c r="A126" s="1057" t="str">
        <f>'1. FilerInfo'!$H$51</f>
        <v>CY2020</v>
      </c>
      <c r="B126" s="1058">
        <f>'1. FilerInfo'!$H$17</f>
        <v>0</v>
      </c>
      <c r="C126" s="1058">
        <f>'1. FilerInfo'!$C$17</f>
        <v>0</v>
      </c>
      <c r="D126" s="1058">
        <v>6</v>
      </c>
      <c r="E126" s="1058" t="s">
        <v>218</v>
      </c>
      <c r="F126" s="1058" t="s">
        <v>809</v>
      </c>
      <c r="G126" s="1058" t="s">
        <v>806</v>
      </c>
      <c r="H126" s="1060" t="s">
        <v>326</v>
      </c>
      <c r="I126" s="1061">
        <f>'6. SCO'!C23</f>
        <v>0</v>
      </c>
    </row>
    <row r="127" spans="1:9" x14ac:dyDescent="0.3">
      <c r="A127" s="1057" t="str">
        <f>'1. FilerInfo'!$H$51</f>
        <v>CY2020</v>
      </c>
      <c r="B127" s="1058">
        <f>'1. FilerInfo'!$H$17</f>
        <v>0</v>
      </c>
      <c r="C127" s="1058">
        <f>'1. FilerInfo'!$C$17</f>
        <v>0</v>
      </c>
      <c r="D127" s="1058">
        <v>6</v>
      </c>
      <c r="E127" s="1058" t="s">
        <v>218</v>
      </c>
      <c r="F127" s="1058" t="s">
        <v>825</v>
      </c>
      <c r="G127" s="1058" t="s">
        <v>806</v>
      </c>
      <c r="H127" s="1060" t="s">
        <v>327</v>
      </c>
      <c r="I127" s="1061">
        <f>'6. SCO'!D23</f>
        <v>0</v>
      </c>
    </row>
    <row r="128" spans="1:9" x14ac:dyDescent="0.3">
      <c r="A128" s="1057" t="str">
        <f>'1. FilerInfo'!$H$51</f>
        <v>CY2020</v>
      </c>
      <c r="B128" s="1058">
        <f>'1. FilerInfo'!$H$17</f>
        <v>0</v>
      </c>
      <c r="C128" s="1058">
        <f>'1. FilerInfo'!$C$17</f>
        <v>0</v>
      </c>
      <c r="D128" s="1058">
        <v>6</v>
      </c>
      <c r="E128" s="1058" t="s">
        <v>218</v>
      </c>
      <c r="F128" s="1058" t="s">
        <v>826</v>
      </c>
      <c r="G128" s="1058" t="s">
        <v>806</v>
      </c>
      <c r="H128" s="1060" t="s">
        <v>328</v>
      </c>
      <c r="I128" s="1061">
        <f>'6. SCO'!E23</f>
        <v>0</v>
      </c>
    </row>
    <row r="129" spans="1:9" x14ac:dyDescent="0.3">
      <c r="A129" s="1057" t="str">
        <f>'1. FilerInfo'!$H$51</f>
        <v>CY2020</v>
      </c>
      <c r="B129" s="1058">
        <f>'1. FilerInfo'!$H$17</f>
        <v>0</v>
      </c>
      <c r="C129" s="1058">
        <f>'1. FilerInfo'!$C$17</f>
        <v>0</v>
      </c>
      <c r="D129" s="1058">
        <v>6</v>
      </c>
      <c r="E129" s="1058" t="s">
        <v>218</v>
      </c>
      <c r="F129" s="1058" t="s">
        <v>827</v>
      </c>
      <c r="G129" s="1058" t="s">
        <v>806</v>
      </c>
      <c r="H129" s="1060" t="s">
        <v>329</v>
      </c>
      <c r="I129" s="1061">
        <f>'6. SCO'!F23</f>
        <v>0</v>
      </c>
    </row>
    <row r="130" spans="1:9" x14ac:dyDescent="0.3">
      <c r="A130" s="1057" t="str">
        <f>'1. FilerInfo'!$H$51</f>
        <v>CY2020</v>
      </c>
      <c r="B130" s="1058">
        <f>'1. FilerInfo'!$H$17</f>
        <v>0</v>
      </c>
      <c r="C130" s="1058">
        <f>'1. FilerInfo'!$C$17</f>
        <v>0</v>
      </c>
      <c r="D130" s="1058">
        <v>6</v>
      </c>
      <c r="E130" s="1058" t="s">
        <v>218</v>
      </c>
      <c r="F130" s="1058" t="s">
        <v>828</v>
      </c>
      <c r="G130" s="1058" t="s">
        <v>806</v>
      </c>
      <c r="H130" s="1060" t="s">
        <v>330</v>
      </c>
      <c r="I130" s="1061">
        <f>'6. SCO'!G23</f>
        <v>0</v>
      </c>
    </row>
    <row r="131" spans="1:9" x14ac:dyDescent="0.3">
      <c r="A131" s="1057" t="str">
        <f>'1. FilerInfo'!$H$51</f>
        <v>CY2020</v>
      </c>
      <c r="B131" s="1058">
        <f>'1. FilerInfo'!$H$17</f>
        <v>0</v>
      </c>
      <c r="C131" s="1058">
        <f>'1. FilerInfo'!$C$17</f>
        <v>0</v>
      </c>
      <c r="D131" s="1058">
        <v>6</v>
      </c>
      <c r="E131" s="1058" t="s">
        <v>218</v>
      </c>
      <c r="F131" s="1058" t="s">
        <v>829</v>
      </c>
      <c r="G131" s="1058" t="s">
        <v>806</v>
      </c>
      <c r="H131" s="1060" t="s">
        <v>331</v>
      </c>
      <c r="I131" s="1061">
        <f>'6. SCO'!H23</f>
        <v>0</v>
      </c>
    </row>
    <row r="132" spans="1:9" x14ac:dyDescent="0.3">
      <c r="A132" s="1057" t="str">
        <f>'1. FilerInfo'!$H$51</f>
        <v>CY2020</v>
      </c>
      <c r="B132" s="1058">
        <f>'1. FilerInfo'!$H$17</f>
        <v>0</v>
      </c>
      <c r="C132" s="1058">
        <f>'1. FilerInfo'!$C$17</f>
        <v>0</v>
      </c>
      <c r="D132" s="1058">
        <v>6</v>
      </c>
      <c r="E132" s="1058" t="s">
        <v>218</v>
      </c>
      <c r="F132" s="1058" t="s">
        <v>830</v>
      </c>
      <c r="G132" s="1058" t="s">
        <v>806</v>
      </c>
      <c r="H132" s="1060" t="s">
        <v>332</v>
      </c>
      <c r="I132" s="1061">
        <f>'6. SCO'!I23</f>
        <v>0</v>
      </c>
    </row>
    <row r="133" spans="1:9" x14ac:dyDescent="0.3">
      <c r="A133" s="1057" t="str">
        <f>'1. FilerInfo'!$H$51</f>
        <v>CY2020</v>
      </c>
      <c r="B133" s="1058">
        <f>'1. FilerInfo'!$H$17</f>
        <v>0</v>
      </c>
      <c r="C133" s="1058">
        <f>'1. FilerInfo'!$C$17</f>
        <v>0</v>
      </c>
      <c r="D133" s="1058">
        <v>6</v>
      </c>
      <c r="E133" s="1058" t="s">
        <v>218</v>
      </c>
      <c r="F133" s="1058" t="s">
        <v>816</v>
      </c>
      <c r="G133" s="1058" t="s">
        <v>806</v>
      </c>
      <c r="H133" s="1060" t="s">
        <v>333</v>
      </c>
      <c r="I133" s="1061">
        <f>'6. SCO'!J23</f>
        <v>0</v>
      </c>
    </row>
    <row r="134" spans="1:9" x14ac:dyDescent="0.3">
      <c r="A134" s="1057" t="str">
        <f>'1. FilerInfo'!$H$51</f>
        <v>CY2020</v>
      </c>
      <c r="B134" s="1058">
        <f>'1. FilerInfo'!$H$17</f>
        <v>0</v>
      </c>
      <c r="C134" s="1058">
        <f>'1. FilerInfo'!$C$17</f>
        <v>0</v>
      </c>
      <c r="D134" s="1058">
        <v>6</v>
      </c>
      <c r="E134" s="1058" t="s">
        <v>218</v>
      </c>
      <c r="F134" s="1058" t="s">
        <v>831</v>
      </c>
      <c r="G134" s="1058" t="s">
        <v>806</v>
      </c>
      <c r="H134" s="1060" t="s">
        <v>334</v>
      </c>
      <c r="I134" s="1061">
        <f>'6. SCO'!K23</f>
        <v>0</v>
      </c>
    </row>
    <row r="135" spans="1:9" x14ac:dyDescent="0.3">
      <c r="A135" s="1057" t="str">
        <f>'1. FilerInfo'!$H$51</f>
        <v>CY2020</v>
      </c>
      <c r="B135" s="1058">
        <f>'1. FilerInfo'!$H$17</f>
        <v>0</v>
      </c>
      <c r="C135" s="1058">
        <f>'1. FilerInfo'!$C$17</f>
        <v>0</v>
      </c>
      <c r="D135" s="1058">
        <v>6</v>
      </c>
      <c r="E135" s="1058" t="s">
        <v>218</v>
      </c>
      <c r="F135" s="1058" t="s">
        <v>832</v>
      </c>
      <c r="G135" s="1058" t="s">
        <v>806</v>
      </c>
      <c r="H135" s="1060" t="s">
        <v>335</v>
      </c>
      <c r="I135" s="1061">
        <f>'6. SCO'!L23</f>
        <v>0</v>
      </c>
    </row>
    <row r="136" spans="1:9" x14ac:dyDescent="0.3">
      <c r="A136" s="1057" t="str">
        <f>'1. FilerInfo'!$H$51</f>
        <v>CY2020</v>
      </c>
      <c r="B136" s="1058">
        <f>'1. FilerInfo'!$H$17</f>
        <v>0</v>
      </c>
      <c r="C136" s="1058">
        <f>'1. FilerInfo'!$C$17</f>
        <v>0</v>
      </c>
      <c r="D136" s="1058">
        <v>6</v>
      </c>
      <c r="E136" s="1058" t="s">
        <v>218</v>
      </c>
      <c r="F136" s="1058" t="s">
        <v>833</v>
      </c>
      <c r="G136" s="1058" t="s">
        <v>806</v>
      </c>
      <c r="H136" s="1060" t="s">
        <v>336</v>
      </c>
      <c r="I136" s="1061">
        <f>'6. SCO'!M23</f>
        <v>0</v>
      </c>
    </row>
    <row r="137" spans="1:9" x14ac:dyDescent="0.3">
      <c r="A137" s="1057" t="str">
        <f>'1. FilerInfo'!$H$51</f>
        <v>CY2020</v>
      </c>
      <c r="B137" s="1058">
        <f>'1. FilerInfo'!$H$17</f>
        <v>0</v>
      </c>
      <c r="C137" s="1058">
        <f>'1. FilerInfo'!$C$17</f>
        <v>0</v>
      </c>
      <c r="D137" s="1058">
        <v>6</v>
      </c>
      <c r="E137" s="1058" t="s">
        <v>218</v>
      </c>
      <c r="F137" s="1058" t="s">
        <v>834</v>
      </c>
      <c r="G137" s="1058" t="s">
        <v>806</v>
      </c>
      <c r="H137" s="1060" t="s">
        <v>337</v>
      </c>
      <c r="I137" s="1061">
        <f>'6. SCO'!N23</f>
        <v>0</v>
      </c>
    </row>
    <row r="138" spans="1:9" x14ac:dyDescent="0.3">
      <c r="A138" s="1057" t="str">
        <f>'1. FilerInfo'!$H$51</f>
        <v>CY2020</v>
      </c>
      <c r="B138" s="1058">
        <f>'1. FilerInfo'!$H$17</f>
        <v>0</v>
      </c>
      <c r="C138" s="1058">
        <f>'1. FilerInfo'!$C$17</f>
        <v>0</v>
      </c>
      <c r="D138" s="1058">
        <v>6</v>
      </c>
      <c r="E138" s="1058" t="s">
        <v>218</v>
      </c>
      <c r="F138" s="1058" t="s">
        <v>835</v>
      </c>
      <c r="G138" s="1058" t="s">
        <v>806</v>
      </c>
      <c r="H138" s="1060" t="s">
        <v>338</v>
      </c>
      <c r="I138" s="1061">
        <f>'6. SCO'!O23</f>
        <v>0</v>
      </c>
    </row>
    <row r="139" spans="1:9" x14ac:dyDescent="0.3">
      <c r="A139" s="1057" t="str">
        <f>'1. FilerInfo'!$H$51</f>
        <v>CY2020</v>
      </c>
      <c r="B139" s="1058">
        <f>'1. FilerInfo'!$H$17</f>
        <v>0</v>
      </c>
      <c r="C139" s="1058">
        <f>'1. FilerInfo'!$C$17</f>
        <v>0</v>
      </c>
      <c r="D139" s="1058">
        <v>6</v>
      </c>
      <c r="E139" s="1058" t="s">
        <v>218</v>
      </c>
      <c r="F139" s="1058" t="s">
        <v>836</v>
      </c>
      <c r="G139" s="1058" t="s">
        <v>806</v>
      </c>
      <c r="H139" s="1060" t="s">
        <v>339</v>
      </c>
      <c r="I139" s="1061">
        <f>'6. SCO'!P23</f>
        <v>0</v>
      </c>
    </row>
    <row r="140" spans="1:9" x14ac:dyDescent="0.3">
      <c r="A140" s="1057" t="str">
        <f>'1. FilerInfo'!$H$51</f>
        <v>CY2020</v>
      </c>
      <c r="B140" s="1058">
        <f>'1. FilerInfo'!$H$17</f>
        <v>0</v>
      </c>
      <c r="C140" s="1058">
        <f>'1. FilerInfo'!$C$17</f>
        <v>0</v>
      </c>
      <c r="D140" s="1058">
        <v>6</v>
      </c>
      <c r="E140" s="1058" t="s">
        <v>218</v>
      </c>
      <c r="F140" s="1058" t="s">
        <v>837</v>
      </c>
      <c r="G140" s="1058" t="s">
        <v>806</v>
      </c>
      <c r="H140" s="1060" t="s">
        <v>340</v>
      </c>
      <c r="I140" s="1061">
        <f>'6. SCO'!Q23</f>
        <v>0</v>
      </c>
    </row>
    <row r="141" spans="1:9" x14ac:dyDescent="0.3">
      <c r="A141" s="1057" t="str">
        <f>'1. FilerInfo'!$H$51</f>
        <v>CY2020</v>
      </c>
      <c r="B141" s="1058">
        <f>'1. FilerInfo'!$H$17</f>
        <v>0</v>
      </c>
      <c r="C141" s="1058">
        <f>'1. FilerInfo'!$C$17</f>
        <v>0</v>
      </c>
      <c r="D141" s="1058">
        <v>7</v>
      </c>
      <c r="E141" s="1058" t="s">
        <v>219</v>
      </c>
      <c r="F141" s="1058" t="s">
        <v>838</v>
      </c>
      <c r="G141" s="1058" t="s">
        <v>807</v>
      </c>
      <c r="H141" s="1060" t="s">
        <v>341</v>
      </c>
      <c r="I141" s="1061">
        <f>'7. SCO-II'!C23</f>
        <v>0</v>
      </c>
    </row>
    <row r="142" spans="1:9" x14ac:dyDescent="0.3">
      <c r="A142" s="1057" t="str">
        <f>'1. FilerInfo'!$H$51</f>
        <v>CY2020</v>
      </c>
      <c r="B142" s="1058">
        <f>'1. FilerInfo'!$H$17</f>
        <v>0</v>
      </c>
      <c r="C142" s="1058">
        <f>'1. FilerInfo'!$C$17</f>
        <v>0</v>
      </c>
      <c r="D142" s="1058">
        <v>7</v>
      </c>
      <c r="E142" s="1058" t="s">
        <v>219</v>
      </c>
      <c r="F142" s="1058" t="s">
        <v>839</v>
      </c>
      <c r="G142" s="1058" t="s">
        <v>807</v>
      </c>
      <c r="H142" s="1060" t="s">
        <v>342</v>
      </c>
      <c r="I142" s="1061">
        <f>'7. SCO-II'!D23</f>
        <v>0</v>
      </c>
    </row>
    <row r="143" spans="1:9" x14ac:dyDescent="0.3">
      <c r="A143" s="1057" t="str">
        <f>'1. FilerInfo'!$H$51</f>
        <v>CY2020</v>
      </c>
      <c r="B143" s="1058">
        <f>'1. FilerInfo'!$H$17</f>
        <v>0</v>
      </c>
      <c r="C143" s="1058">
        <f>'1. FilerInfo'!$C$17</f>
        <v>0</v>
      </c>
      <c r="D143" s="1058">
        <v>7</v>
      </c>
      <c r="E143" s="1058" t="s">
        <v>219</v>
      </c>
      <c r="F143" s="1058" t="s">
        <v>840</v>
      </c>
      <c r="G143" s="1058" t="s">
        <v>807</v>
      </c>
      <c r="H143" s="1060" t="s">
        <v>343</v>
      </c>
      <c r="I143" s="1061">
        <f>'7. SCO-II'!E23</f>
        <v>0</v>
      </c>
    </row>
    <row r="144" spans="1:9" x14ac:dyDescent="0.3">
      <c r="A144" s="1057" t="str">
        <f>'1. FilerInfo'!$H$51</f>
        <v>CY2020</v>
      </c>
      <c r="B144" s="1058">
        <f>'1. FilerInfo'!$H$17</f>
        <v>0</v>
      </c>
      <c r="C144" s="1058">
        <f>'1. FilerInfo'!$C$17</f>
        <v>0</v>
      </c>
      <c r="D144" s="1058">
        <v>7</v>
      </c>
      <c r="E144" s="1058" t="s">
        <v>219</v>
      </c>
      <c r="F144" s="1058" t="s">
        <v>841</v>
      </c>
      <c r="G144" s="1058" t="s">
        <v>807</v>
      </c>
      <c r="H144" s="1060" t="s">
        <v>344</v>
      </c>
      <c r="I144" s="1061">
        <f>'7. SCO-II'!F23</f>
        <v>0</v>
      </c>
    </row>
    <row r="145" spans="1:9" x14ac:dyDescent="0.3">
      <c r="A145" s="1057" t="str">
        <f>'1. FilerInfo'!$H$51</f>
        <v>CY2020</v>
      </c>
      <c r="B145" s="1058">
        <f>'1. FilerInfo'!$H$17</f>
        <v>0</v>
      </c>
      <c r="C145" s="1058">
        <f>'1. FilerInfo'!$C$17</f>
        <v>0</v>
      </c>
      <c r="D145" s="1058">
        <v>7</v>
      </c>
      <c r="E145" s="1058" t="s">
        <v>219</v>
      </c>
      <c r="F145" s="1058" t="s">
        <v>842</v>
      </c>
      <c r="G145" s="1058" t="s">
        <v>807</v>
      </c>
      <c r="H145" s="1060" t="s">
        <v>345</v>
      </c>
      <c r="I145" s="1061">
        <f>'7. SCO-II'!G23</f>
        <v>0</v>
      </c>
    </row>
    <row r="146" spans="1:9" x14ac:dyDescent="0.3">
      <c r="A146" s="1057" t="str">
        <f>'1. FilerInfo'!$H$51</f>
        <v>CY2020</v>
      </c>
      <c r="B146" s="1058">
        <f>'1. FilerInfo'!$H$17</f>
        <v>0</v>
      </c>
      <c r="C146" s="1058">
        <f>'1. FilerInfo'!$C$17</f>
        <v>0</v>
      </c>
      <c r="D146" s="1058">
        <v>7</v>
      </c>
      <c r="E146" s="1058" t="s">
        <v>219</v>
      </c>
      <c r="F146" s="1058" t="s">
        <v>843</v>
      </c>
      <c r="G146" s="1058" t="s">
        <v>807</v>
      </c>
      <c r="H146" s="1060" t="s">
        <v>346</v>
      </c>
      <c r="I146" s="1061">
        <f>'7. SCO-II'!H23</f>
        <v>0</v>
      </c>
    </row>
    <row r="147" spans="1:9" x14ac:dyDescent="0.3">
      <c r="A147" s="1057" t="str">
        <f>'1. FilerInfo'!$H$51</f>
        <v>CY2020</v>
      </c>
      <c r="B147" s="1058">
        <f>'1. FilerInfo'!$H$17</f>
        <v>0</v>
      </c>
      <c r="C147" s="1058">
        <f>'1. FilerInfo'!$C$17</f>
        <v>0</v>
      </c>
      <c r="D147" s="1058">
        <v>7</v>
      </c>
      <c r="E147" s="1058" t="s">
        <v>219</v>
      </c>
      <c r="F147" s="1058" t="s">
        <v>844</v>
      </c>
      <c r="G147" s="1058" t="s">
        <v>807</v>
      </c>
      <c r="H147" s="1060" t="s">
        <v>347</v>
      </c>
      <c r="I147" s="1061">
        <f>'7. SCO-II'!I23</f>
        <v>0</v>
      </c>
    </row>
    <row r="148" spans="1:9" x14ac:dyDescent="0.3">
      <c r="A148" s="1057" t="str">
        <f>'1. FilerInfo'!$H$51</f>
        <v>CY2020</v>
      </c>
      <c r="B148" s="1058">
        <f>'1. FilerInfo'!$H$17</f>
        <v>0</v>
      </c>
      <c r="C148" s="1058">
        <f>'1. FilerInfo'!$C$17</f>
        <v>0</v>
      </c>
      <c r="D148" s="1058">
        <v>7</v>
      </c>
      <c r="E148" s="1058" t="s">
        <v>219</v>
      </c>
      <c r="F148" s="1058" t="s">
        <v>845</v>
      </c>
      <c r="G148" s="1058" t="s">
        <v>807</v>
      </c>
      <c r="H148" s="1060" t="s">
        <v>348</v>
      </c>
      <c r="I148" s="1061">
        <f>'7. SCO-II'!J23</f>
        <v>0</v>
      </c>
    </row>
    <row r="149" spans="1:9" x14ac:dyDescent="0.3">
      <c r="A149" s="1057" t="str">
        <f>'1. FilerInfo'!$H$51</f>
        <v>CY2020</v>
      </c>
      <c r="B149" s="1058">
        <f>'1. FilerInfo'!$H$17</f>
        <v>0</v>
      </c>
      <c r="C149" s="1058">
        <f>'1. FilerInfo'!$C$17</f>
        <v>0</v>
      </c>
      <c r="D149" s="1058">
        <v>7</v>
      </c>
      <c r="E149" s="1058" t="s">
        <v>219</v>
      </c>
      <c r="F149" s="1058" t="s">
        <v>846</v>
      </c>
      <c r="G149" s="1058" t="s">
        <v>807</v>
      </c>
      <c r="H149" s="1060" t="s">
        <v>349</v>
      </c>
      <c r="I149" s="1061">
        <f>'7. SCO-II'!K23</f>
        <v>0</v>
      </c>
    </row>
    <row r="150" spans="1:9" x14ac:dyDescent="0.3">
      <c r="A150" s="1057" t="str">
        <f>'1. FilerInfo'!$H$51</f>
        <v>CY2020</v>
      </c>
      <c r="B150" s="1058">
        <f>'1. FilerInfo'!$H$17</f>
        <v>0</v>
      </c>
      <c r="C150" s="1058">
        <f>'1. FilerInfo'!$C$17</f>
        <v>0</v>
      </c>
      <c r="D150" s="1058">
        <v>7</v>
      </c>
      <c r="E150" s="1058" t="s">
        <v>219</v>
      </c>
      <c r="F150" s="1058" t="s">
        <v>847</v>
      </c>
      <c r="G150" s="1058" t="s">
        <v>807</v>
      </c>
      <c r="H150" s="1060" t="s">
        <v>350</v>
      </c>
      <c r="I150" s="1061">
        <f>'7. SCO-II'!L23</f>
        <v>0</v>
      </c>
    </row>
    <row r="151" spans="1:9" x14ac:dyDescent="0.3">
      <c r="A151" s="1057" t="str">
        <f>'1. FilerInfo'!$H$51</f>
        <v>CY2020</v>
      </c>
      <c r="B151" s="1058">
        <f>'1. FilerInfo'!$H$17</f>
        <v>0</v>
      </c>
      <c r="C151" s="1058">
        <f>'1. FilerInfo'!$C$17</f>
        <v>0</v>
      </c>
      <c r="D151" s="1058">
        <v>7</v>
      </c>
      <c r="E151" s="1058" t="s">
        <v>219</v>
      </c>
      <c r="F151" s="1058" t="s">
        <v>848</v>
      </c>
      <c r="G151" s="1058" t="s">
        <v>807</v>
      </c>
      <c r="H151" s="1060" t="s">
        <v>351</v>
      </c>
      <c r="I151" s="1061">
        <f>'7. SCO-II'!M23</f>
        <v>0</v>
      </c>
    </row>
    <row r="152" spans="1:9" x14ac:dyDescent="0.3">
      <c r="A152" s="1057" t="str">
        <f>'1. FilerInfo'!$H$51</f>
        <v>CY2020</v>
      </c>
      <c r="B152" s="1058">
        <f>'1. FilerInfo'!$H$17</f>
        <v>0</v>
      </c>
      <c r="C152" s="1058">
        <f>'1. FilerInfo'!$C$17</f>
        <v>0</v>
      </c>
      <c r="D152" s="1058">
        <v>7</v>
      </c>
      <c r="E152" s="1058" t="s">
        <v>219</v>
      </c>
      <c r="F152" s="1058" t="s">
        <v>849</v>
      </c>
      <c r="G152" s="1058" t="s">
        <v>807</v>
      </c>
      <c r="H152" s="1060" t="s">
        <v>352</v>
      </c>
      <c r="I152" s="1061">
        <f>'7. SCO-II'!N23</f>
        <v>0</v>
      </c>
    </row>
    <row r="153" spans="1:9" x14ac:dyDescent="0.3">
      <c r="A153" s="1057" t="str">
        <f>'1. FilerInfo'!$H$51</f>
        <v>CY2020</v>
      </c>
      <c r="B153" s="1058">
        <f>'1. FilerInfo'!$H$17</f>
        <v>0</v>
      </c>
      <c r="C153" s="1058">
        <f>'1. FilerInfo'!$C$17</f>
        <v>0</v>
      </c>
      <c r="D153" s="1058">
        <v>7</v>
      </c>
      <c r="E153" s="1058" t="s">
        <v>219</v>
      </c>
      <c r="F153" s="1058" t="s">
        <v>850</v>
      </c>
      <c r="G153" s="1058" t="s">
        <v>807</v>
      </c>
      <c r="H153" s="1060" t="s">
        <v>353</v>
      </c>
      <c r="I153" s="1061">
        <f>'7. SCO-II'!O23</f>
        <v>0</v>
      </c>
    </row>
    <row r="154" spans="1:9" x14ac:dyDescent="0.3">
      <c r="A154" s="1057" t="str">
        <f>'1. FilerInfo'!$H$51</f>
        <v>CY2020</v>
      </c>
      <c r="B154" s="1058">
        <f>'1. FilerInfo'!$H$17</f>
        <v>0</v>
      </c>
      <c r="C154" s="1058">
        <f>'1. FilerInfo'!$C$17</f>
        <v>0</v>
      </c>
      <c r="D154" s="1058">
        <v>7</v>
      </c>
      <c r="E154" s="1058" t="s">
        <v>219</v>
      </c>
      <c r="F154" s="1058" t="s">
        <v>851</v>
      </c>
      <c r="G154" s="1058" t="s">
        <v>807</v>
      </c>
      <c r="H154" s="1060" t="s">
        <v>354</v>
      </c>
      <c r="I154" s="1061">
        <f>'7. SCO-II'!P23</f>
        <v>0</v>
      </c>
    </row>
    <row r="155" spans="1:9" x14ac:dyDescent="0.3">
      <c r="A155" s="1057" t="str">
        <f>'1. FilerInfo'!$H$51</f>
        <v>CY2020</v>
      </c>
      <c r="B155" s="1058">
        <f>'1. FilerInfo'!$H$17</f>
        <v>0</v>
      </c>
      <c r="C155" s="1058">
        <f>'1. FilerInfo'!$C$17</f>
        <v>0</v>
      </c>
      <c r="D155" s="1058">
        <v>7</v>
      </c>
      <c r="E155" s="1058" t="s">
        <v>219</v>
      </c>
      <c r="F155" s="1058" t="s">
        <v>852</v>
      </c>
      <c r="G155" s="1058" t="s">
        <v>807</v>
      </c>
      <c r="H155" s="1060" t="s">
        <v>355</v>
      </c>
      <c r="I155" s="1061">
        <f>'7. SCO-II'!Q23</f>
        <v>0</v>
      </c>
    </row>
    <row r="156" spans="1:9" x14ac:dyDescent="0.3">
      <c r="A156" s="1057" t="str">
        <f>'1. FilerInfo'!$H$51</f>
        <v>CY2020</v>
      </c>
      <c r="B156" s="1058">
        <f>'1. FilerInfo'!$H$17</f>
        <v>0</v>
      </c>
      <c r="C156" s="1058">
        <f>'1. FilerInfo'!$C$17</f>
        <v>0</v>
      </c>
      <c r="D156" s="1058">
        <v>7</v>
      </c>
      <c r="E156" s="1058" t="s">
        <v>219</v>
      </c>
      <c r="F156" s="1058" t="s">
        <v>853</v>
      </c>
      <c r="G156" s="1058" t="s">
        <v>807</v>
      </c>
      <c r="H156" s="1060" t="s">
        <v>356</v>
      </c>
      <c r="I156" s="1061">
        <f>'7. SCO-II'!R23</f>
        <v>0</v>
      </c>
    </row>
    <row r="157" spans="1:9" x14ac:dyDescent="0.3">
      <c r="A157" s="1057" t="str">
        <f>'1. FilerInfo'!$H$51</f>
        <v>CY2020</v>
      </c>
      <c r="B157" s="1058">
        <f>'1. FilerInfo'!$H$17</f>
        <v>0</v>
      </c>
      <c r="C157" s="1058">
        <f>'1. FilerInfo'!$C$17</f>
        <v>0</v>
      </c>
      <c r="D157" s="1058">
        <v>8</v>
      </c>
      <c r="E157" s="1058" t="s">
        <v>854</v>
      </c>
      <c r="F157" s="1058" t="s">
        <v>809</v>
      </c>
      <c r="G157" s="1058" t="s">
        <v>855</v>
      </c>
      <c r="H157" s="1060" t="s">
        <v>357</v>
      </c>
      <c r="I157" s="1061">
        <f>'8. RPS II RenEn'!C23</f>
        <v>0</v>
      </c>
    </row>
    <row r="158" spans="1:9" x14ac:dyDescent="0.3">
      <c r="A158" s="1057" t="str">
        <f>'1. FilerInfo'!$H$51</f>
        <v>CY2020</v>
      </c>
      <c r="B158" s="1058">
        <f>'1. FilerInfo'!$H$17</f>
        <v>0</v>
      </c>
      <c r="C158" s="1058">
        <f>'1. FilerInfo'!$C$17</f>
        <v>0</v>
      </c>
      <c r="D158" s="1058">
        <v>8</v>
      </c>
      <c r="E158" s="1058" t="s">
        <v>854</v>
      </c>
      <c r="F158" s="1058" t="s">
        <v>856</v>
      </c>
      <c r="G158" s="1058" t="s">
        <v>855</v>
      </c>
      <c r="H158" s="1060" t="s">
        <v>358</v>
      </c>
      <c r="I158" s="1061">
        <f>'8. RPS II RenEn'!D23</f>
        <v>0</v>
      </c>
    </row>
    <row r="159" spans="1:9" x14ac:dyDescent="0.3">
      <c r="A159" s="1057" t="str">
        <f>'1. FilerInfo'!$H$51</f>
        <v>CY2020</v>
      </c>
      <c r="B159" s="1058">
        <f>'1. FilerInfo'!$H$17</f>
        <v>0</v>
      </c>
      <c r="C159" s="1058">
        <f>'1. FilerInfo'!$C$17</f>
        <v>0</v>
      </c>
      <c r="D159" s="1058">
        <v>8</v>
      </c>
      <c r="E159" s="1058" t="s">
        <v>854</v>
      </c>
      <c r="F159" s="1058" t="s">
        <v>857</v>
      </c>
      <c r="G159" s="1058" t="s">
        <v>855</v>
      </c>
      <c r="H159" s="1060" t="s">
        <v>359</v>
      </c>
      <c r="I159" s="1061">
        <f>'8. RPS II RenEn'!E23</f>
        <v>0</v>
      </c>
    </row>
    <row r="160" spans="1:9" x14ac:dyDescent="0.3">
      <c r="A160" s="1057" t="str">
        <f>'1. FilerInfo'!$H$51</f>
        <v>CY2020</v>
      </c>
      <c r="B160" s="1058">
        <f>'1. FilerInfo'!$H$17</f>
        <v>0</v>
      </c>
      <c r="C160" s="1058">
        <f>'1. FilerInfo'!$C$17</f>
        <v>0</v>
      </c>
      <c r="D160" s="1058">
        <v>8</v>
      </c>
      <c r="E160" s="1058" t="s">
        <v>854</v>
      </c>
      <c r="F160" s="1058" t="s">
        <v>858</v>
      </c>
      <c r="G160" s="1058" t="s">
        <v>855</v>
      </c>
      <c r="H160" s="1060" t="s">
        <v>360</v>
      </c>
      <c r="I160" s="1061">
        <f>'8. RPS II RenEn'!F23</f>
        <v>0</v>
      </c>
    </row>
    <row r="161" spans="1:9" x14ac:dyDescent="0.3">
      <c r="A161" s="1057" t="str">
        <f>'1. FilerInfo'!$H$51</f>
        <v>CY2020</v>
      </c>
      <c r="B161" s="1058">
        <f>'1. FilerInfo'!$H$17</f>
        <v>0</v>
      </c>
      <c r="C161" s="1058">
        <f>'1. FilerInfo'!$C$17</f>
        <v>0</v>
      </c>
      <c r="D161" s="1058">
        <v>8</v>
      </c>
      <c r="E161" s="1058" t="s">
        <v>854</v>
      </c>
      <c r="F161" s="1058" t="s">
        <v>859</v>
      </c>
      <c r="G161" s="1058" t="s">
        <v>855</v>
      </c>
      <c r="H161" s="1060" t="s">
        <v>361</v>
      </c>
      <c r="I161" s="1061">
        <f>'8. RPS II RenEn'!G23</f>
        <v>0</v>
      </c>
    </row>
    <row r="162" spans="1:9" x14ac:dyDescent="0.3">
      <c r="A162" s="1057" t="str">
        <f>'1. FilerInfo'!$H$51</f>
        <v>CY2020</v>
      </c>
      <c r="B162" s="1058">
        <f>'1. FilerInfo'!$H$17</f>
        <v>0</v>
      </c>
      <c r="C162" s="1058">
        <f>'1. FilerInfo'!$C$17</f>
        <v>0</v>
      </c>
      <c r="D162" s="1058">
        <v>8</v>
      </c>
      <c r="E162" s="1058" t="s">
        <v>854</v>
      </c>
      <c r="F162" s="1058" t="s">
        <v>860</v>
      </c>
      <c r="G162" s="1058" t="s">
        <v>855</v>
      </c>
      <c r="H162" s="1060" t="s">
        <v>362</v>
      </c>
      <c r="I162" s="1061">
        <f>'8. RPS II RenEn'!H23</f>
        <v>0</v>
      </c>
    </row>
    <row r="163" spans="1:9" x14ac:dyDescent="0.3">
      <c r="A163" s="1057" t="str">
        <f>'1. FilerInfo'!$H$51</f>
        <v>CY2020</v>
      </c>
      <c r="B163" s="1058">
        <f>'1. FilerInfo'!$H$17</f>
        <v>0</v>
      </c>
      <c r="C163" s="1058">
        <f>'1. FilerInfo'!$C$17</f>
        <v>0</v>
      </c>
      <c r="D163" s="1058">
        <v>8</v>
      </c>
      <c r="E163" s="1058" t="s">
        <v>854</v>
      </c>
      <c r="F163" s="1058" t="s">
        <v>861</v>
      </c>
      <c r="G163" s="1058" t="s">
        <v>855</v>
      </c>
      <c r="H163" s="1060" t="s">
        <v>363</v>
      </c>
      <c r="I163" s="1061">
        <f>'8. RPS II RenEn'!I23</f>
        <v>0</v>
      </c>
    </row>
    <row r="164" spans="1:9" x14ac:dyDescent="0.3">
      <c r="A164" s="1057" t="str">
        <f>'1. FilerInfo'!$H$51</f>
        <v>CY2020</v>
      </c>
      <c r="B164" s="1058">
        <f>'1. FilerInfo'!$H$17</f>
        <v>0</v>
      </c>
      <c r="C164" s="1058">
        <f>'1. FilerInfo'!$C$17</f>
        <v>0</v>
      </c>
      <c r="D164" s="1058">
        <v>8</v>
      </c>
      <c r="E164" s="1058" t="s">
        <v>854</v>
      </c>
      <c r="F164" s="1058" t="s">
        <v>862</v>
      </c>
      <c r="G164" s="1058" t="s">
        <v>855</v>
      </c>
      <c r="H164" s="1060" t="s">
        <v>364</v>
      </c>
      <c r="I164" s="1061">
        <f>'8. RPS II RenEn'!J23</f>
        <v>0</v>
      </c>
    </row>
    <row r="165" spans="1:9" x14ac:dyDescent="0.3">
      <c r="A165" s="1057" t="str">
        <f>'1. FilerInfo'!$H$51</f>
        <v>CY2020</v>
      </c>
      <c r="B165" s="1058">
        <f>'1. FilerInfo'!$H$17</f>
        <v>0</v>
      </c>
      <c r="C165" s="1058">
        <f>'1. FilerInfo'!$C$17</f>
        <v>0</v>
      </c>
      <c r="D165" s="1058">
        <v>8</v>
      </c>
      <c r="E165" s="1058" t="s">
        <v>854</v>
      </c>
      <c r="F165" s="1058" t="s">
        <v>863</v>
      </c>
      <c r="G165" s="1058" t="s">
        <v>855</v>
      </c>
      <c r="H165" s="1060" t="s">
        <v>365</v>
      </c>
      <c r="I165" s="1061">
        <f>'8. RPS II RenEn'!K23</f>
        <v>0</v>
      </c>
    </row>
    <row r="166" spans="1:9" x14ac:dyDescent="0.3">
      <c r="A166" s="1057" t="str">
        <f>'1. FilerInfo'!$H$51</f>
        <v>CY2020</v>
      </c>
      <c r="B166" s="1058">
        <f>'1. FilerInfo'!$H$17</f>
        <v>0</v>
      </c>
      <c r="C166" s="1058">
        <f>'1. FilerInfo'!$C$17</f>
        <v>0</v>
      </c>
      <c r="D166" s="1058">
        <v>8</v>
      </c>
      <c r="E166" s="1058" t="s">
        <v>854</v>
      </c>
      <c r="F166" s="1058" t="s">
        <v>864</v>
      </c>
      <c r="G166" s="1058" t="s">
        <v>855</v>
      </c>
      <c r="H166" s="1060" t="s">
        <v>366</v>
      </c>
      <c r="I166" s="1061">
        <f>'8. RPS II RenEn'!L23</f>
        <v>0</v>
      </c>
    </row>
    <row r="167" spans="1:9" x14ac:dyDescent="0.3">
      <c r="A167" s="1057" t="str">
        <f>'1. FilerInfo'!$H$51</f>
        <v>CY2020</v>
      </c>
      <c r="B167" s="1058">
        <f>'1. FilerInfo'!$H$17</f>
        <v>0</v>
      </c>
      <c r="C167" s="1058">
        <f>'1. FilerInfo'!$C$17</f>
        <v>0</v>
      </c>
      <c r="D167" s="1058">
        <v>8</v>
      </c>
      <c r="E167" s="1058" t="s">
        <v>854</v>
      </c>
      <c r="F167" s="1058" t="s">
        <v>865</v>
      </c>
      <c r="G167" s="1058" t="s">
        <v>855</v>
      </c>
      <c r="H167" s="1060" t="s">
        <v>367</v>
      </c>
      <c r="I167" s="1061">
        <f>'8. RPS II RenEn'!M23</f>
        <v>0</v>
      </c>
    </row>
    <row r="168" spans="1:9" x14ac:dyDescent="0.3">
      <c r="A168" s="1057" t="str">
        <f>'1. FilerInfo'!$H$51</f>
        <v>CY2020</v>
      </c>
      <c r="B168" s="1058">
        <f>'1. FilerInfo'!$H$17</f>
        <v>0</v>
      </c>
      <c r="C168" s="1058">
        <f>'1. FilerInfo'!$C$17</f>
        <v>0</v>
      </c>
      <c r="D168" s="1058">
        <v>9</v>
      </c>
      <c r="E168" s="1058" t="s">
        <v>867</v>
      </c>
      <c r="F168" s="1058" t="s">
        <v>809</v>
      </c>
      <c r="G168" s="1058" t="s">
        <v>866</v>
      </c>
      <c r="H168" s="1060" t="s">
        <v>368</v>
      </c>
      <c r="I168" s="1061">
        <f>'9. RPS II WasteEn'!C23</f>
        <v>0</v>
      </c>
    </row>
    <row r="169" spans="1:9" x14ac:dyDescent="0.3">
      <c r="A169" s="1057" t="str">
        <f>'1. FilerInfo'!$H$51</f>
        <v>CY2020</v>
      </c>
      <c r="B169" s="1058">
        <f>'1. FilerInfo'!$H$17</f>
        <v>0</v>
      </c>
      <c r="C169" s="1058">
        <f>'1. FilerInfo'!$C$17</f>
        <v>0</v>
      </c>
      <c r="D169" s="1058">
        <v>9</v>
      </c>
      <c r="E169" s="1058" t="s">
        <v>867</v>
      </c>
      <c r="F169" s="1058" t="s">
        <v>868</v>
      </c>
      <c r="G169" s="1058" t="s">
        <v>866</v>
      </c>
      <c r="H169" s="1060" t="s">
        <v>369</v>
      </c>
      <c r="I169" s="1061">
        <f>'9. RPS II WasteEn'!D23</f>
        <v>0</v>
      </c>
    </row>
    <row r="170" spans="1:9" x14ac:dyDescent="0.3">
      <c r="A170" s="1057" t="str">
        <f>'1. FilerInfo'!$H$51</f>
        <v>CY2020</v>
      </c>
      <c r="B170" s="1058">
        <f>'1. FilerInfo'!$H$17</f>
        <v>0</v>
      </c>
      <c r="C170" s="1058">
        <f>'1. FilerInfo'!$C$17</f>
        <v>0</v>
      </c>
      <c r="D170" s="1058">
        <v>9</v>
      </c>
      <c r="E170" s="1058" t="s">
        <v>867</v>
      </c>
      <c r="F170" s="1058" t="s">
        <v>869</v>
      </c>
      <c r="G170" s="1058" t="s">
        <v>866</v>
      </c>
      <c r="H170" s="1060" t="s">
        <v>370</v>
      </c>
      <c r="I170" s="1061">
        <f>'9. RPS II WasteEn'!E23</f>
        <v>0</v>
      </c>
    </row>
    <row r="171" spans="1:9" x14ac:dyDescent="0.3">
      <c r="A171" s="1057" t="str">
        <f>'1. FilerInfo'!$H$51</f>
        <v>CY2020</v>
      </c>
      <c r="B171" s="1058">
        <f>'1. FilerInfo'!$H$17</f>
        <v>0</v>
      </c>
      <c r="C171" s="1058">
        <f>'1. FilerInfo'!$C$17</f>
        <v>0</v>
      </c>
      <c r="D171" s="1058">
        <v>9</v>
      </c>
      <c r="E171" s="1058" t="s">
        <v>867</v>
      </c>
      <c r="F171" s="1058" t="s">
        <v>870</v>
      </c>
      <c r="G171" s="1058" t="s">
        <v>866</v>
      </c>
      <c r="H171" s="1060" t="s">
        <v>371</v>
      </c>
      <c r="I171" s="1061">
        <f>'9. RPS II WasteEn'!F23</f>
        <v>0</v>
      </c>
    </row>
    <row r="172" spans="1:9" x14ac:dyDescent="0.3">
      <c r="A172" s="1057" t="str">
        <f>'1. FilerInfo'!$H$51</f>
        <v>CY2020</v>
      </c>
      <c r="B172" s="1058">
        <f>'1. FilerInfo'!$H$17</f>
        <v>0</v>
      </c>
      <c r="C172" s="1058">
        <f>'1. FilerInfo'!$C$17</f>
        <v>0</v>
      </c>
      <c r="D172" s="1058">
        <v>9</v>
      </c>
      <c r="E172" s="1058" t="s">
        <v>867</v>
      </c>
      <c r="F172" s="1058" t="s">
        <v>871</v>
      </c>
      <c r="G172" s="1058" t="s">
        <v>866</v>
      </c>
      <c r="H172" s="1060" t="s">
        <v>372</v>
      </c>
      <c r="I172" s="1061">
        <f>'9. RPS II WasteEn'!G23</f>
        <v>0</v>
      </c>
    </row>
    <row r="173" spans="1:9" x14ac:dyDescent="0.3">
      <c r="A173" s="1057" t="str">
        <f>'1. FilerInfo'!$H$51</f>
        <v>CY2020</v>
      </c>
      <c r="B173" s="1058">
        <f>'1. FilerInfo'!$H$17</f>
        <v>0</v>
      </c>
      <c r="C173" s="1058">
        <f>'1. FilerInfo'!$C$17</f>
        <v>0</v>
      </c>
      <c r="D173" s="1058">
        <v>9</v>
      </c>
      <c r="E173" s="1058" t="s">
        <v>867</v>
      </c>
      <c r="F173" s="1058" t="s">
        <v>872</v>
      </c>
      <c r="G173" s="1058" t="s">
        <v>866</v>
      </c>
      <c r="H173" s="1060" t="s">
        <v>373</v>
      </c>
      <c r="I173" s="1061">
        <f>'9. RPS II WasteEn'!H23</f>
        <v>0</v>
      </c>
    </row>
    <row r="174" spans="1:9" x14ac:dyDescent="0.3">
      <c r="A174" s="1057" t="str">
        <f>'1. FilerInfo'!$H$51</f>
        <v>CY2020</v>
      </c>
      <c r="B174" s="1058">
        <f>'1. FilerInfo'!$H$17</f>
        <v>0</v>
      </c>
      <c r="C174" s="1058">
        <f>'1. FilerInfo'!$C$17</f>
        <v>0</v>
      </c>
      <c r="D174" s="1058">
        <v>9</v>
      </c>
      <c r="E174" s="1058" t="s">
        <v>867</v>
      </c>
      <c r="F174" s="1058" t="s">
        <v>873</v>
      </c>
      <c r="G174" s="1058" t="s">
        <v>866</v>
      </c>
      <c r="H174" s="1060" t="s">
        <v>374</v>
      </c>
      <c r="I174" s="1061">
        <f>'9. RPS II WasteEn'!I23</f>
        <v>0</v>
      </c>
    </row>
    <row r="175" spans="1:9" x14ac:dyDescent="0.3">
      <c r="A175" s="1057" t="str">
        <f>'1. FilerInfo'!$H$51</f>
        <v>CY2020</v>
      </c>
      <c r="B175" s="1058">
        <f>'1. FilerInfo'!$H$17</f>
        <v>0</v>
      </c>
      <c r="C175" s="1058">
        <f>'1. FilerInfo'!$C$17</f>
        <v>0</v>
      </c>
      <c r="D175" s="1058">
        <v>9</v>
      </c>
      <c r="E175" s="1058" t="s">
        <v>867</v>
      </c>
      <c r="F175" s="1058" t="s">
        <v>874</v>
      </c>
      <c r="G175" s="1058" t="s">
        <v>866</v>
      </c>
      <c r="H175" s="1060" t="s">
        <v>375</v>
      </c>
      <c r="I175" s="1061">
        <f>'9. RPS II WasteEn'!J23</f>
        <v>0</v>
      </c>
    </row>
    <row r="176" spans="1:9" x14ac:dyDescent="0.3">
      <c r="A176" s="1057" t="str">
        <f>'1. FilerInfo'!$H$51</f>
        <v>CY2020</v>
      </c>
      <c r="B176" s="1058">
        <f>'1. FilerInfo'!$H$17</f>
        <v>0</v>
      </c>
      <c r="C176" s="1058">
        <f>'1. FilerInfo'!$C$17</f>
        <v>0</v>
      </c>
      <c r="D176" s="1058">
        <v>9</v>
      </c>
      <c r="E176" s="1058" t="s">
        <v>867</v>
      </c>
      <c r="F176" s="1058" t="s">
        <v>875</v>
      </c>
      <c r="G176" s="1058" t="s">
        <v>866</v>
      </c>
      <c r="H176" s="1060" t="s">
        <v>376</v>
      </c>
      <c r="I176" s="1061">
        <f>'9. RPS II WasteEn'!K23</f>
        <v>0</v>
      </c>
    </row>
    <row r="177" spans="1:9" x14ac:dyDescent="0.3">
      <c r="A177" s="1057" t="str">
        <f>'1. FilerInfo'!$H$51</f>
        <v>CY2020</v>
      </c>
      <c r="B177" s="1058">
        <f>'1. FilerInfo'!$H$17</f>
        <v>0</v>
      </c>
      <c r="C177" s="1058">
        <f>'1. FilerInfo'!$C$17</f>
        <v>0</v>
      </c>
      <c r="D177" s="1058">
        <v>9</v>
      </c>
      <c r="E177" s="1058" t="s">
        <v>867</v>
      </c>
      <c r="F177" s="1058" t="s">
        <v>876</v>
      </c>
      <c r="G177" s="1058" t="s">
        <v>866</v>
      </c>
      <c r="H177" s="1060" t="s">
        <v>377</v>
      </c>
      <c r="I177" s="1061">
        <f>'9. RPS II WasteEn'!L23</f>
        <v>0</v>
      </c>
    </row>
    <row r="178" spans="1:9" x14ac:dyDescent="0.3">
      <c r="A178" s="1057" t="str">
        <f>'1. FilerInfo'!$H$51</f>
        <v>CY2020</v>
      </c>
      <c r="B178" s="1058">
        <f>'1. FilerInfo'!$H$17</f>
        <v>0</v>
      </c>
      <c r="C178" s="1058">
        <f>'1. FilerInfo'!$C$17</f>
        <v>0</v>
      </c>
      <c r="D178" s="1058">
        <v>9</v>
      </c>
      <c r="E178" s="1058" t="s">
        <v>867</v>
      </c>
      <c r="F178" s="1058" t="s">
        <v>877</v>
      </c>
      <c r="G178" s="1058" t="s">
        <v>866</v>
      </c>
      <c r="H178" s="1060" t="s">
        <v>378</v>
      </c>
      <c r="I178" s="1061">
        <f>'9. RPS II WasteEn'!M23</f>
        <v>0</v>
      </c>
    </row>
    <row r="179" spans="1:9" x14ac:dyDescent="0.3">
      <c r="A179" s="1057" t="str">
        <f>'1. FilerInfo'!$H$51</f>
        <v>CY2020</v>
      </c>
      <c r="B179" s="1058">
        <f>'1. FilerInfo'!$H$17</f>
        <v>0</v>
      </c>
      <c r="C179" s="1058">
        <f>'1. FilerInfo'!$C$17</f>
        <v>0</v>
      </c>
      <c r="D179" s="1058">
        <v>10</v>
      </c>
      <c r="E179" s="1058" t="s">
        <v>48</v>
      </c>
      <c r="F179" s="1058" t="s">
        <v>809</v>
      </c>
      <c r="G179" s="1058" t="s">
        <v>878</v>
      </c>
      <c r="H179" s="1060" t="s">
        <v>379</v>
      </c>
      <c r="I179" s="1061">
        <f>'10. APS'!C23</f>
        <v>0</v>
      </c>
    </row>
    <row r="180" spans="1:9" x14ac:dyDescent="0.3">
      <c r="A180" s="1057" t="str">
        <f>'1. FilerInfo'!$H$51</f>
        <v>CY2020</v>
      </c>
      <c r="B180" s="1058">
        <f>'1. FilerInfo'!$H$17</f>
        <v>0</v>
      </c>
      <c r="C180" s="1058">
        <f>'1. FilerInfo'!$C$17</f>
        <v>0</v>
      </c>
      <c r="D180" s="1058">
        <v>10</v>
      </c>
      <c r="E180" s="1058" t="s">
        <v>48</v>
      </c>
      <c r="F180" s="1058" t="s">
        <v>879</v>
      </c>
      <c r="G180" s="1058" t="s">
        <v>878</v>
      </c>
      <c r="H180" s="1060" t="s">
        <v>380</v>
      </c>
      <c r="I180" s="1061">
        <f>'10. APS'!D23</f>
        <v>0</v>
      </c>
    </row>
    <row r="181" spans="1:9" x14ac:dyDescent="0.3">
      <c r="A181" s="1057" t="str">
        <f>'1. FilerInfo'!$H$51</f>
        <v>CY2020</v>
      </c>
      <c r="B181" s="1058">
        <f>'1. FilerInfo'!$H$17</f>
        <v>0</v>
      </c>
      <c r="C181" s="1058">
        <f>'1. FilerInfo'!$C$17</f>
        <v>0</v>
      </c>
      <c r="D181" s="1058">
        <v>10</v>
      </c>
      <c r="E181" s="1058" t="s">
        <v>48</v>
      </c>
      <c r="F181" s="1058" t="s">
        <v>880</v>
      </c>
      <c r="G181" s="1058" t="s">
        <v>878</v>
      </c>
      <c r="H181" s="1060" t="s">
        <v>381</v>
      </c>
      <c r="I181" s="1061">
        <f>'10. APS'!E23</f>
        <v>0</v>
      </c>
    </row>
    <row r="182" spans="1:9" x14ac:dyDescent="0.3">
      <c r="A182" s="1057" t="str">
        <f>'1. FilerInfo'!$H$51</f>
        <v>CY2020</v>
      </c>
      <c r="B182" s="1058">
        <f>'1. FilerInfo'!$H$17</f>
        <v>0</v>
      </c>
      <c r="C182" s="1058">
        <f>'1. FilerInfo'!$C$17</f>
        <v>0</v>
      </c>
      <c r="D182" s="1058">
        <v>10</v>
      </c>
      <c r="E182" s="1058" t="s">
        <v>48</v>
      </c>
      <c r="F182" s="1058" t="s">
        <v>881</v>
      </c>
      <c r="G182" s="1058" t="s">
        <v>878</v>
      </c>
      <c r="H182" s="1060" t="s">
        <v>382</v>
      </c>
      <c r="I182" s="1061">
        <f>'10. APS'!F23</f>
        <v>0</v>
      </c>
    </row>
    <row r="183" spans="1:9" x14ac:dyDescent="0.3">
      <c r="A183" s="1057" t="str">
        <f>'1. FilerInfo'!$H$51</f>
        <v>CY2020</v>
      </c>
      <c r="B183" s="1058">
        <f>'1. FilerInfo'!$H$17</f>
        <v>0</v>
      </c>
      <c r="C183" s="1058">
        <f>'1. FilerInfo'!$C$17</f>
        <v>0</v>
      </c>
      <c r="D183" s="1058">
        <v>10</v>
      </c>
      <c r="E183" s="1058" t="s">
        <v>48</v>
      </c>
      <c r="F183" s="1058" t="s">
        <v>882</v>
      </c>
      <c r="G183" s="1058" t="s">
        <v>878</v>
      </c>
      <c r="H183" s="1060" t="s">
        <v>383</v>
      </c>
      <c r="I183" s="1061">
        <f>'10. APS'!G23</f>
        <v>0</v>
      </c>
    </row>
    <row r="184" spans="1:9" x14ac:dyDescent="0.3">
      <c r="A184" s="1057" t="str">
        <f>'1. FilerInfo'!$H$51</f>
        <v>CY2020</v>
      </c>
      <c r="B184" s="1058">
        <f>'1. FilerInfo'!$H$17</f>
        <v>0</v>
      </c>
      <c r="C184" s="1058">
        <f>'1. FilerInfo'!$C$17</f>
        <v>0</v>
      </c>
      <c r="D184" s="1058">
        <v>10</v>
      </c>
      <c r="E184" s="1058" t="s">
        <v>48</v>
      </c>
      <c r="F184" s="1058" t="s">
        <v>883</v>
      </c>
      <c r="G184" s="1058" t="s">
        <v>878</v>
      </c>
      <c r="H184" s="1060" t="s">
        <v>384</v>
      </c>
      <c r="I184" s="1061">
        <f>'10. APS'!H23</f>
        <v>0</v>
      </c>
    </row>
    <row r="185" spans="1:9" x14ac:dyDescent="0.3">
      <c r="A185" s="1057" t="str">
        <f>'1. FilerInfo'!$H$51</f>
        <v>CY2020</v>
      </c>
      <c r="B185" s="1058">
        <f>'1. FilerInfo'!$H$17</f>
        <v>0</v>
      </c>
      <c r="C185" s="1058">
        <f>'1. FilerInfo'!$C$17</f>
        <v>0</v>
      </c>
      <c r="D185" s="1058">
        <v>10</v>
      </c>
      <c r="E185" s="1058" t="s">
        <v>48</v>
      </c>
      <c r="F185" s="1058" t="s">
        <v>884</v>
      </c>
      <c r="G185" s="1058" t="s">
        <v>878</v>
      </c>
      <c r="H185" s="1060" t="s">
        <v>385</v>
      </c>
      <c r="I185" s="1061">
        <f>'10. APS'!I23</f>
        <v>0</v>
      </c>
    </row>
    <row r="186" spans="1:9" x14ac:dyDescent="0.3">
      <c r="A186" s="1057" t="str">
        <f>'1. FilerInfo'!$H$51</f>
        <v>CY2020</v>
      </c>
      <c r="B186" s="1058">
        <f>'1. FilerInfo'!$H$17</f>
        <v>0</v>
      </c>
      <c r="C186" s="1058">
        <f>'1. FilerInfo'!$C$17</f>
        <v>0</v>
      </c>
      <c r="D186" s="1058">
        <v>10</v>
      </c>
      <c r="E186" s="1058" t="s">
        <v>48</v>
      </c>
      <c r="F186" s="1058" t="s">
        <v>885</v>
      </c>
      <c r="G186" s="1058" t="s">
        <v>878</v>
      </c>
      <c r="H186" s="1060" t="s">
        <v>386</v>
      </c>
      <c r="I186" s="1061">
        <f>'10. APS'!J23</f>
        <v>0</v>
      </c>
    </row>
    <row r="187" spans="1:9" x14ac:dyDescent="0.3">
      <c r="A187" s="1057" t="str">
        <f>'1. FilerInfo'!$H$51</f>
        <v>CY2020</v>
      </c>
      <c r="B187" s="1058">
        <f>'1. FilerInfo'!$H$17</f>
        <v>0</v>
      </c>
      <c r="C187" s="1058">
        <f>'1. FilerInfo'!$C$17</f>
        <v>0</v>
      </c>
      <c r="D187" s="1058">
        <v>10</v>
      </c>
      <c r="E187" s="1058" t="s">
        <v>48</v>
      </c>
      <c r="F187" s="1058" t="s">
        <v>886</v>
      </c>
      <c r="G187" s="1058" t="s">
        <v>878</v>
      </c>
      <c r="H187" s="1060" t="s">
        <v>387</v>
      </c>
      <c r="I187" s="1061">
        <f>'10. APS'!K23</f>
        <v>0</v>
      </c>
    </row>
    <row r="188" spans="1:9" x14ac:dyDescent="0.3">
      <c r="A188" s="1057" t="str">
        <f>'1. FilerInfo'!$H$51</f>
        <v>CY2020</v>
      </c>
      <c r="B188" s="1058">
        <f>'1. FilerInfo'!$H$17</f>
        <v>0</v>
      </c>
      <c r="C188" s="1058">
        <f>'1. FilerInfo'!$C$17</f>
        <v>0</v>
      </c>
      <c r="D188" s="1058">
        <v>10</v>
      </c>
      <c r="E188" s="1058" t="s">
        <v>48</v>
      </c>
      <c r="F188" s="1058" t="s">
        <v>887</v>
      </c>
      <c r="G188" s="1058" t="s">
        <v>878</v>
      </c>
      <c r="H188" s="1060" t="s">
        <v>388</v>
      </c>
      <c r="I188" s="1061">
        <f>'10. APS'!L23</f>
        <v>0</v>
      </c>
    </row>
    <row r="189" spans="1:9" x14ac:dyDescent="0.3">
      <c r="A189" s="1057" t="str">
        <f>'1. FilerInfo'!$H$51</f>
        <v>CY2020</v>
      </c>
      <c r="B189" s="1058">
        <f>'1. FilerInfo'!$H$17</f>
        <v>0</v>
      </c>
      <c r="C189" s="1058">
        <f>'1. FilerInfo'!$C$17</f>
        <v>0</v>
      </c>
      <c r="D189" s="1058">
        <v>10</v>
      </c>
      <c r="E189" s="1058" t="s">
        <v>48</v>
      </c>
      <c r="F189" s="1058" t="s">
        <v>888</v>
      </c>
      <c r="G189" s="1058" t="s">
        <v>878</v>
      </c>
      <c r="H189" s="1060" t="s">
        <v>389</v>
      </c>
      <c r="I189" s="1061">
        <f>'10. APS'!M23</f>
        <v>0</v>
      </c>
    </row>
    <row r="190" spans="1:9" x14ac:dyDescent="0.3">
      <c r="A190" s="1057" t="str">
        <f>'1. FilerInfo'!$H$51</f>
        <v>CY2020</v>
      </c>
      <c r="B190" s="1058">
        <f>'1. FilerInfo'!$H$17</f>
        <v>0</v>
      </c>
      <c r="C190" s="1058">
        <f>'1. FilerInfo'!$C$17</f>
        <v>0</v>
      </c>
      <c r="D190" s="1058">
        <v>11</v>
      </c>
      <c r="E190" s="1058" t="s">
        <v>558</v>
      </c>
      <c r="F190" s="1058" t="s">
        <v>809</v>
      </c>
      <c r="G190" s="1058" t="s">
        <v>889</v>
      </c>
      <c r="H190" s="1060" t="s">
        <v>390</v>
      </c>
      <c r="I190" s="1061">
        <f>'11. CPS'!C23</f>
        <v>0</v>
      </c>
    </row>
    <row r="191" spans="1:9" x14ac:dyDescent="0.3">
      <c r="A191" s="1057" t="str">
        <f>'1. FilerInfo'!$H$51</f>
        <v>CY2020</v>
      </c>
      <c r="B191" s="1058">
        <f>'1. FilerInfo'!$H$17</f>
        <v>0</v>
      </c>
      <c r="C191" s="1058">
        <f>'1. FilerInfo'!$C$17</f>
        <v>0</v>
      </c>
      <c r="D191" s="1058">
        <v>11</v>
      </c>
      <c r="E191" s="1058" t="s">
        <v>558</v>
      </c>
      <c r="F191" s="1058" t="s">
        <v>890</v>
      </c>
      <c r="G191" s="1058" t="s">
        <v>889</v>
      </c>
      <c r="H191" s="1060" t="s">
        <v>391</v>
      </c>
      <c r="I191" s="1061">
        <f>'11. CPS'!D23</f>
        <v>0</v>
      </c>
    </row>
    <row r="192" spans="1:9" x14ac:dyDescent="0.3">
      <c r="A192" s="1057" t="str">
        <f>'1. FilerInfo'!$H$51</f>
        <v>CY2020</v>
      </c>
      <c r="B192" s="1058">
        <f>'1. FilerInfo'!$H$17</f>
        <v>0</v>
      </c>
      <c r="C192" s="1058">
        <f>'1. FilerInfo'!$C$17</f>
        <v>0</v>
      </c>
      <c r="D192" s="1058">
        <v>11</v>
      </c>
      <c r="E192" s="1058" t="s">
        <v>558</v>
      </c>
      <c r="F192" s="1058" t="s">
        <v>891</v>
      </c>
      <c r="G192" s="1058" t="s">
        <v>889</v>
      </c>
      <c r="H192" s="1060" t="s">
        <v>392</v>
      </c>
      <c r="I192" s="1061">
        <f>'11. CPS'!E23</f>
        <v>0</v>
      </c>
    </row>
    <row r="193" spans="1:9" x14ac:dyDescent="0.3">
      <c r="A193" s="1057" t="str">
        <f>'1. FilerInfo'!$H$51</f>
        <v>CY2020</v>
      </c>
      <c r="B193" s="1058">
        <f>'1. FilerInfo'!$H$17</f>
        <v>0</v>
      </c>
      <c r="C193" s="1058">
        <f>'1. FilerInfo'!$C$17</f>
        <v>0</v>
      </c>
      <c r="D193" s="1058">
        <v>11</v>
      </c>
      <c r="E193" s="1058" t="s">
        <v>558</v>
      </c>
      <c r="F193" s="1058" t="s">
        <v>892</v>
      </c>
      <c r="G193" s="1058" t="s">
        <v>889</v>
      </c>
      <c r="H193" s="1060" t="s">
        <v>393</v>
      </c>
      <c r="I193" s="1061">
        <f>'11. CPS'!F23</f>
        <v>0</v>
      </c>
    </row>
    <row r="194" spans="1:9" x14ac:dyDescent="0.3">
      <c r="A194" s="1057" t="str">
        <f>'1. FilerInfo'!$H$51</f>
        <v>CY2020</v>
      </c>
      <c r="B194" s="1058">
        <f>'1. FilerInfo'!$H$17</f>
        <v>0</v>
      </c>
      <c r="C194" s="1058">
        <f>'1. FilerInfo'!$C$17</f>
        <v>0</v>
      </c>
      <c r="D194" s="1058">
        <v>11</v>
      </c>
      <c r="E194" s="1058" t="s">
        <v>558</v>
      </c>
      <c r="F194" s="1058" t="s">
        <v>893</v>
      </c>
      <c r="G194" s="1058" t="s">
        <v>889</v>
      </c>
      <c r="H194" s="1060" t="s">
        <v>394</v>
      </c>
      <c r="I194" s="1061">
        <f>'11. CPS'!G23</f>
        <v>0</v>
      </c>
    </row>
    <row r="195" spans="1:9" x14ac:dyDescent="0.3">
      <c r="A195" s="1057" t="str">
        <f>'1. FilerInfo'!$H$51</f>
        <v>CY2020</v>
      </c>
      <c r="B195" s="1058">
        <f>'1. FilerInfo'!$H$17</f>
        <v>0</v>
      </c>
      <c r="C195" s="1058">
        <f>'1. FilerInfo'!$C$17</f>
        <v>0</v>
      </c>
      <c r="D195" s="1058">
        <v>11</v>
      </c>
      <c r="E195" s="1058" t="s">
        <v>558</v>
      </c>
      <c r="F195" s="1058" t="s">
        <v>894</v>
      </c>
      <c r="G195" s="1058" t="s">
        <v>889</v>
      </c>
      <c r="H195" s="1060" t="s">
        <v>412</v>
      </c>
      <c r="I195" s="1061">
        <f>'11. CPS'!H23</f>
        <v>0</v>
      </c>
    </row>
    <row r="196" spans="1:9" x14ac:dyDescent="0.3">
      <c r="A196" s="1057" t="str">
        <f>'1. FilerInfo'!$H$51</f>
        <v>CY2020</v>
      </c>
      <c r="B196" s="1058">
        <f>'1. FilerInfo'!$H$17</f>
        <v>0</v>
      </c>
      <c r="C196" s="1058">
        <f>'1. FilerInfo'!$C$17</f>
        <v>0</v>
      </c>
      <c r="D196" s="1058">
        <v>11</v>
      </c>
      <c r="E196" s="1058" t="s">
        <v>558</v>
      </c>
      <c r="F196" s="1058" t="s">
        <v>895</v>
      </c>
      <c r="G196" s="1058" t="s">
        <v>889</v>
      </c>
      <c r="H196" s="1060" t="s">
        <v>413</v>
      </c>
      <c r="I196" s="1061">
        <f>'11. CPS'!I23</f>
        <v>0</v>
      </c>
    </row>
    <row r="197" spans="1:9" x14ac:dyDescent="0.3">
      <c r="A197" s="1057" t="str">
        <f>'1. FilerInfo'!$H$51</f>
        <v>CY2020</v>
      </c>
      <c r="B197" s="1058">
        <f>'1. FilerInfo'!$H$17</f>
        <v>0</v>
      </c>
      <c r="C197" s="1058">
        <f>'1. FilerInfo'!$C$17</f>
        <v>0</v>
      </c>
      <c r="D197" s="1058">
        <v>11</v>
      </c>
      <c r="E197" s="1058" t="s">
        <v>558</v>
      </c>
      <c r="F197" s="1058" t="s">
        <v>896</v>
      </c>
      <c r="G197" s="1058" t="s">
        <v>889</v>
      </c>
      <c r="H197" s="1060" t="s">
        <v>395</v>
      </c>
      <c r="I197" s="1061">
        <f>'11. CPS'!J23</f>
        <v>0</v>
      </c>
    </row>
    <row r="198" spans="1:9" x14ac:dyDescent="0.3">
      <c r="A198" s="1057" t="str">
        <f>'1. FilerInfo'!$H$51</f>
        <v>CY2020</v>
      </c>
      <c r="B198" s="1058">
        <f>'1. FilerInfo'!$H$17</f>
        <v>0</v>
      </c>
      <c r="C198" s="1058">
        <f>'1. FilerInfo'!$C$17</f>
        <v>0</v>
      </c>
      <c r="D198" s="1058">
        <v>11</v>
      </c>
      <c r="E198" s="1058" t="s">
        <v>558</v>
      </c>
      <c r="F198" s="1058" t="s">
        <v>897</v>
      </c>
      <c r="G198" s="1058" t="s">
        <v>889</v>
      </c>
      <c r="H198" s="1060" t="s">
        <v>396</v>
      </c>
      <c r="I198" s="1061">
        <f>'11. CPS'!K23</f>
        <v>0</v>
      </c>
    </row>
    <row r="199" spans="1:9" x14ac:dyDescent="0.3">
      <c r="A199" s="1057" t="str">
        <f>'1. FilerInfo'!$H$51</f>
        <v>CY2020</v>
      </c>
      <c r="B199" s="1058">
        <f>'1. FilerInfo'!$H$17</f>
        <v>0</v>
      </c>
      <c r="C199" s="1058">
        <f>'1. FilerInfo'!$C$17</f>
        <v>0</v>
      </c>
      <c r="D199" s="1058">
        <v>11</v>
      </c>
      <c r="E199" s="1058" t="s">
        <v>558</v>
      </c>
      <c r="F199" s="1058" t="s">
        <v>898</v>
      </c>
      <c r="G199" s="1058" t="s">
        <v>889</v>
      </c>
      <c r="H199" s="1060" t="s">
        <v>397</v>
      </c>
      <c r="I199" s="1061">
        <f>'11. CPS'!L23</f>
        <v>0</v>
      </c>
    </row>
    <row r="200" spans="1:9" x14ac:dyDescent="0.3">
      <c r="A200" s="1057" t="str">
        <f>'1. FilerInfo'!$H$51</f>
        <v>CY2020</v>
      </c>
      <c r="B200" s="1058">
        <f>'1. FilerInfo'!$H$17</f>
        <v>0</v>
      </c>
      <c r="C200" s="1058">
        <f>'1. FilerInfo'!$C$17</f>
        <v>0</v>
      </c>
      <c r="D200" s="1058">
        <v>11</v>
      </c>
      <c r="E200" s="1058" t="s">
        <v>558</v>
      </c>
      <c r="F200" s="1058" t="s">
        <v>899</v>
      </c>
      <c r="G200" s="1058" t="s">
        <v>889</v>
      </c>
      <c r="H200" s="1060" t="s">
        <v>398</v>
      </c>
      <c r="I200" s="1061">
        <f>'11. CPS'!M23</f>
        <v>0</v>
      </c>
    </row>
    <row r="201" spans="1:9" x14ac:dyDescent="0.3">
      <c r="A201" s="1057" t="str">
        <f>'1. FilerInfo'!$H$51</f>
        <v>CY2020</v>
      </c>
      <c r="B201" s="1058">
        <f>'1. FilerInfo'!$H$17</f>
        <v>0</v>
      </c>
      <c r="C201" s="1058">
        <f>'1. FilerInfo'!$C$17</f>
        <v>0</v>
      </c>
      <c r="D201" s="1058">
        <v>11</v>
      </c>
      <c r="E201" s="1058" t="s">
        <v>558</v>
      </c>
      <c r="F201" s="1058" t="s">
        <v>900</v>
      </c>
      <c r="G201" s="1058" t="s">
        <v>889</v>
      </c>
      <c r="H201" s="1060" t="s">
        <v>399</v>
      </c>
      <c r="I201" s="1061">
        <f>'11. CPS'!N23</f>
        <v>0</v>
      </c>
    </row>
    <row r="202" spans="1:9" x14ac:dyDescent="0.3">
      <c r="A202" s="1057" t="str">
        <f>'1. FilerInfo'!$H$51</f>
        <v>CY2020</v>
      </c>
      <c r="B202" s="1058">
        <f>'1. FilerInfo'!$H$17</f>
        <v>0</v>
      </c>
      <c r="C202" s="1058">
        <f>'1. FilerInfo'!$C$17</f>
        <v>0</v>
      </c>
      <c r="D202" s="1058">
        <v>11</v>
      </c>
      <c r="E202" s="1058" t="s">
        <v>558</v>
      </c>
      <c r="F202" s="1058" t="s">
        <v>901</v>
      </c>
      <c r="G202" s="1058" t="s">
        <v>889</v>
      </c>
      <c r="H202" s="1060" t="s">
        <v>400</v>
      </c>
      <c r="I202" s="1061">
        <f>'11. CPS'!O23</f>
        <v>0</v>
      </c>
    </row>
    <row r="203" spans="1:9" x14ac:dyDescent="0.3">
      <c r="A203" s="1057" t="str">
        <f>'1. FilerInfo'!$H$51</f>
        <v>CY2020</v>
      </c>
      <c r="B203" s="1058">
        <f>'1. FilerInfo'!$H$17</f>
        <v>0</v>
      </c>
      <c r="C203" s="1058">
        <f>'1. FilerInfo'!$C$17</f>
        <v>0</v>
      </c>
      <c r="D203" s="1058">
        <v>12</v>
      </c>
      <c r="E203" s="1058" t="s">
        <v>290</v>
      </c>
      <c r="F203" s="1058" t="s">
        <v>809</v>
      </c>
      <c r="G203" s="1058" t="s">
        <v>913</v>
      </c>
      <c r="H203" s="1060" t="s">
        <v>914</v>
      </c>
      <c r="I203" s="1061">
        <f>'12. CES'!C23</f>
        <v>0</v>
      </c>
    </row>
    <row r="204" spans="1:9" x14ac:dyDescent="0.3">
      <c r="A204" s="1057" t="str">
        <f>'1. FilerInfo'!$H$51</f>
        <v>CY2020</v>
      </c>
      <c r="B204" s="1058">
        <f>'1. FilerInfo'!$H$17</f>
        <v>0</v>
      </c>
      <c r="C204" s="1058">
        <f>'1. FilerInfo'!$C$17</f>
        <v>0</v>
      </c>
      <c r="D204" s="1058">
        <v>12</v>
      </c>
      <c r="E204" s="1058" t="s">
        <v>290</v>
      </c>
      <c r="F204" s="1058" t="s">
        <v>902</v>
      </c>
      <c r="G204" s="1058" t="s">
        <v>913</v>
      </c>
      <c r="H204" s="1060" t="s">
        <v>915</v>
      </c>
      <c r="I204" s="1061">
        <f>'12. CES'!D23</f>
        <v>0</v>
      </c>
    </row>
    <row r="205" spans="1:9" x14ac:dyDescent="0.3">
      <c r="A205" s="1057" t="str">
        <f>'1. FilerInfo'!$H$51</f>
        <v>CY2020</v>
      </c>
      <c r="B205" s="1058">
        <f>'1. FilerInfo'!$H$17</f>
        <v>0</v>
      </c>
      <c r="C205" s="1058">
        <f>'1. FilerInfo'!$C$17</f>
        <v>0</v>
      </c>
      <c r="D205" s="1058">
        <v>12</v>
      </c>
      <c r="E205" s="1058" t="s">
        <v>290</v>
      </c>
      <c r="F205" s="1058" t="s">
        <v>903</v>
      </c>
      <c r="G205" s="1058" t="s">
        <v>913</v>
      </c>
      <c r="H205" s="1060" t="s">
        <v>916</v>
      </c>
      <c r="I205" s="1061">
        <f>'12. CES'!E23</f>
        <v>0</v>
      </c>
    </row>
    <row r="206" spans="1:9" x14ac:dyDescent="0.3">
      <c r="A206" s="1057" t="str">
        <f>'1. FilerInfo'!$H$51</f>
        <v>CY2020</v>
      </c>
      <c r="B206" s="1058">
        <f>'1. FilerInfo'!$H$17</f>
        <v>0</v>
      </c>
      <c r="C206" s="1058">
        <f>'1. FilerInfo'!$C$17</f>
        <v>0</v>
      </c>
      <c r="D206" s="1058">
        <v>12</v>
      </c>
      <c r="E206" s="1058" t="s">
        <v>290</v>
      </c>
      <c r="F206" s="1058" t="s">
        <v>904</v>
      </c>
      <c r="G206" s="1058" t="s">
        <v>913</v>
      </c>
      <c r="H206" s="1060" t="s">
        <v>917</v>
      </c>
      <c r="I206" s="1061">
        <f>'12. CES'!F23</f>
        <v>0</v>
      </c>
    </row>
    <row r="207" spans="1:9" x14ac:dyDescent="0.3">
      <c r="A207" s="1057" t="str">
        <f>'1. FilerInfo'!$H$51</f>
        <v>CY2020</v>
      </c>
      <c r="B207" s="1058">
        <f>'1. FilerInfo'!$H$17</f>
        <v>0</v>
      </c>
      <c r="C207" s="1058">
        <f>'1. FilerInfo'!$C$17</f>
        <v>0</v>
      </c>
      <c r="D207" s="1058">
        <v>12</v>
      </c>
      <c r="E207" s="1058" t="s">
        <v>290</v>
      </c>
      <c r="F207" s="1058" t="s">
        <v>905</v>
      </c>
      <c r="G207" s="1058" t="s">
        <v>913</v>
      </c>
      <c r="H207" s="1060" t="s">
        <v>918</v>
      </c>
      <c r="I207" s="1061">
        <f>'12. CES'!G23</f>
        <v>0</v>
      </c>
    </row>
    <row r="208" spans="1:9" x14ac:dyDescent="0.3">
      <c r="A208" s="1057" t="str">
        <f>'1. FilerInfo'!$H$51</f>
        <v>CY2020</v>
      </c>
      <c r="B208" s="1058">
        <f>'1. FilerInfo'!$H$17</f>
        <v>0</v>
      </c>
      <c r="C208" s="1058">
        <f>'1. FilerInfo'!$C$17</f>
        <v>0</v>
      </c>
      <c r="D208" s="1058">
        <v>12</v>
      </c>
      <c r="E208" s="1058" t="s">
        <v>290</v>
      </c>
      <c r="F208" s="1058" t="s">
        <v>906</v>
      </c>
      <c r="G208" s="1058" t="s">
        <v>913</v>
      </c>
      <c r="H208" s="1060" t="s">
        <v>919</v>
      </c>
      <c r="I208" s="1061">
        <f>'12. CES'!H23</f>
        <v>0</v>
      </c>
    </row>
    <row r="209" spans="1:9" x14ac:dyDescent="0.3">
      <c r="A209" s="1057" t="str">
        <f>'1. FilerInfo'!$H$51</f>
        <v>CY2020</v>
      </c>
      <c r="B209" s="1058">
        <f>'1. FilerInfo'!$H$17</f>
        <v>0</v>
      </c>
      <c r="C209" s="1058">
        <f>'1. FilerInfo'!$C$17</f>
        <v>0</v>
      </c>
      <c r="D209" s="1058">
        <v>12</v>
      </c>
      <c r="E209" s="1058" t="s">
        <v>290</v>
      </c>
      <c r="F209" s="1058" t="s">
        <v>907</v>
      </c>
      <c r="G209" s="1058" t="s">
        <v>913</v>
      </c>
      <c r="H209" s="1060" t="s">
        <v>920</v>
      </c>
      <c r="I209" s="1061">
        <f>'12. CES'!I23</f>
        <v>0</v>
      </c>
    </row>
    <row r="210" spans="1:9" x14ac:dyDescent="0.3">
      <c r="A210" s="1057" t="str">
        <f>'1. FilerInfo'!$H$51</f>
        <v>CY2020</v>
      </c>
      <c r="B210" s="1058">
        <f>'1. FilerInfo'!$H$17</f>
        <v>0</v>
      </c>
      <c r="C210" s="1058">
        <f>'1. FilerInfo'!$C$17</f>
        <v>0</v>
      </c>
      <c r="D210" s="1058">
        <v>12</v>
      </c>
      <c r="E210" s="1058" t="s">
        <v>290</v>
      </c>
      <c r="F210" s="1058" t="s">
        <v>908</v>
      </c>
      <c r="G210" s="1058" t="s">
        <v>913</v>
      </c>
      <c r="H210" s="1060" t="s">
        <v>921</v>
      </c>
      <c r="I210" s="1061">
        <f>'12. CES'!J23</f>
        <v>0</v>
      </c>
    </row>
    <row r="211" spans="1:9" x14ac:dyDescent="0.3">
      <c r="A211" s="1057" t="str">
        <f>'1. FilerInfo'!$H$51</f>
        <v>CY2020</v>
      </c>
      <c r="B211" s="1058">
        <f>'1. FilerInfo'!$H$17</f>
        <v>0</v>
      </c>
      <c r="C211" s="1058">
        <f>'1. FilerInfo'!$C$17</f>
        <v>0</v>
      </c>
      <c r="D211" s="1058">
        <v>12</v>
      </c>
      <c r="E211" s="1058" t="s">
        <v>290</v>
      </c>
      <c r="F211" s="1058" t="s">
        <v>820</v>
      </c>
      <c r="G211" s="1058" t="s">
        <v>913</v>
      </c>
      <c r="H211" s="1060" t="s">
        <v>922</v>
      </c>
      <c r="I211" s="1061">
        <f>'12. CES'!K23</f>
        <v>0</v>
      </c>
    </row>
    <row r="212" spans="1:9" x14ac:dyDescent="0.3">
      <c r="A212" s="1057" t="str">
        <f>'1. FilerInfo'!$H$51</f>
        <v>CY2020</v>
      </c>
      <c r="B212" s="1058">
        <f>'1. FilerInfo'!$H$17</f>
        <v>0</v>
      </c>
      <c r="C212" s="1058">
        <f>'1. FilerInfo'!$C$17</f>
        <v>0</v>
      </c>
      <c r="D212" s="1058">
        <v>12</v>
      </c>
      <c r="E212" s="1058" t="s">
        <v>290</v>
      </c>
      <c r="F212" s="1058" t="s">
        <v>909</v>
      </c>
      <c r="G212" s="1058" t="s">
        <v>913</v>
      </c>
      <c r="H212" s="1060" t="s">
        <v>923</v>
      </c>
      <c r="I212" s="1061">
        <f>'12. CES'!L23</f>
        <v>0</v>
      </c>
    </row>
    <row r="213" spans="1:9" x14ac:dyDescent="0.3">
      <c r="A213" s="1057" t="str">
        <f>'1. FilerInfo'!$H$51</f>
        <v>CY2020</v>
      </c>
      <c r="B213" s="1058">
        <f>'1. FilerInfo'!$H$17</f>
        <v>0</v>
      </c>
      <c r="C213" s="1058">
        <f>'1. FilerInfo'!$C$17</f>
        <v>0</v>
      </c>
      <c r="D213" s="1058">
        <v>12</v>
      </c>
      <c r="E213" s="1058" t="s">
        <v>290</v>
      </c>
      <c r="F213" s="1058" t="s">
        <v>910</v>
      </c>
      <c r="G213" s="1058" t="s">
        <v>913</v>
      </c>
      <c r="H213" s="1060" t="s">
        <v>924</v>
      </c>
      <c r="I213" s="1061">
        <f>'12. CES'!M23</f>
        <v>0</v>
      </c>
    </row>
    <row r="214" spans="1:9" x14ac:dyDescent="0.3">
      <c r="A214" s="1057" t="str">
        <f>'1. FilerInfo'!$H$51</f>
        <v>CY2020</v>
      </c>
      <c r="B214" s="1058">
        <f>'1. FilerInfo'!$H$17</f>
        <v>0</v>
      </c>
      <c r="C214" s="1058">
        <f>'1. FilerInfo'!$C$17</f>
        <v>0</v>
      </c>
      <c r="D214" s="1058">
        <v>12</v>
      </c>
      <c r="E214" s="1058" t="s">
        <v>290</v>
      </c>
      <c r="F214" s="1058" t="s">
        <v>911</v>
      </c>
      <c r="G214" s="1058" t="s">
        <v>913</v>
      </c>
      <c r="H214" s="1060" t="s">
        <v>925</v>
      </c>
      <c r="I214" s="1061">
        <f>'12. CES'!N23</f>
        <v>0</v>
      </c>
    </row>
    <row r="215" spans="1:9" x14ac:dyDescent="0.3">
      <c r="A215" s="1057" t="str">
        <f>'1. FilerInfo'!$H$51</f>
        <v>CY2020</v>
      </c>
      <c r="B215" s="1058">
        <f>'1. FilerInfo'!$H$17</f>
        <v>0</v>
      </c>
      <c r="C215" s="1058">
        <f>'1. FilerInfo'!$C$17</f>
        <v>0</v>
      </c>
      <c r="D215" s="1058">
        <v>12</v>
      </c>
      <c r="E215" s="1058" t="s">
        <v>290</v>
      </c>
      <c r="F215" s="1058" t="s">
        <v>912</v>
      </c>
      <c r="G215" s="1058" t="s">
        <v>913</v>
      </c>
      <c r="H215" s="1060" t="s">
        <v>926</v>
      </c>
      <c r="I215" s="1061">
        <f>'12. CES'!O23</f>
        <v>0</v>
      </c>
    </row>
    <row r="216" spans="1:9" x14ac:dyDescent="0.3">
      <c r="A216" s="1057" t="str">
        <f>'1. FilerInfo'!$H$51</f>
        <v>CY2020</v>
      </c>
      <c r="B216" s="1058">
        <f>'1. FilerInfo'!$H$17</f>
        <v>0</v>
      </c>
      <c r="C216" s="1058">
        <f>'1. FilerInfo'!$C$17</f>
        <v>0</v>
      </c>
      <c r="D216" s="1058">
        <v>13</v>
      </c>
      <c r="E216" s="1058" t="s">
        <v>306</v>
      </c>
      <c r="F216" s="1058" t="s">
        <v>401</v>
      </c>
      <c r="G216" s="1058" t="s">
        <v>927</v>
      </c>
      <c r="H216" s="1060" t="s">
        <v>446</v>
      </c>
      <c r="I216" s="1058">
        <f>'13. GHG'!C17</f>
        <v>0</v>
      </c>
    </row>
    <row r="217" spans="1:9" x14ac:dyDescent="0.3">
      <c r="A217" s="1057" t="str">
        <f>'1. FilerInfo'!$H$51</f>
        <v>CY2020</v>
      </c>
      <c r="B217" s="1058">
        <f>'1. FilerInfo'!$H$17</f>
        <v>0</v>
      </c>
      <c r="C217" s="1058">
        <f>'1. FilerInfo'!$C$17</f>
        <v>0</v>
      </c>
      <c r="D217" s="1058">
        <v>13</v>
      </c>
      <c r="E217" s="1058" t="s">
        <v>306</v>
      </c>
      <c r="F217" s="1058" t="s">
        <v>402</v>
      </c>
      <c r="G217" s="1058" t="s">
        <v>927</v>
      </c>
      <c r="H217" s="1060" t="s">
        <v>447</v>
      </c>
      <c r="I217" s="1061">
        <f>'13. GHG'!D17</f>
        <v>0</v>
      </c>
    </row>
    <row r="218" spans="1:9" x14ac:dyDescent="0.3">
      <c r="A218" s="1057" t="str">
        <f>'1. FilerInfo'!$H$51</f>
        <v>CY2020</v>
      </c>
      <c r="B218" s="1058">
        <f>'1. FilerInfo'!$H$17</f>
        <v>0</v>
      </c>
      <c r="C218" s="1058">
        <f>'1. FilerInfo'!$C$17</f>
        <v>0</v>
      </c>
      <c r="D218" s="1058">
        <v>13</v>
      </c>
      <c r="E218" s="1058" t="s">
        <v>306</v>
      </c>
      <c r="F218" s="1058" t="s">
        <v>403</v>
      </c>
      <c r="G218" s="1058" t="s">
        <v>927</v>
      </c>
      <c r="H218" s="1060" t="s">
        <v>448</v>
      </c>
      <c r="I218" s="1061">
        <f>'13. GHG'!E17</f>
        <v>0</v>
      </c>
    </row>
    <row r="219" spans="1:9" x14ac:dyDescent="0.3">
      <c r="A219" s="1057" t="str">
        <f>'1. FilerInfo'!$H$51</f>
        <v>CY2020</v>
      </c>
      <c r="B219" s="1058">
        <f>'1. FilerInfo'!$H$17</f>
        <v>0</v>
      </c>
      <c r="C219" s="1058">
        <f>'1. FilerInfo'!$C$17</f>
        <v>0</v>
      </c>
      <c r="D219" s="1058">
        <v>13</v>
      </c>
      <c r="E219" s="1058" t="s">
        <v>306</v>
      </c>
      <c r="F219" s="1058" t="s">
        <v>404</v>
      </c>
      <c r="G219" s="1058" t="s">
        <v>927</v>
      </c>
      <c r="H219" s="1060" t="s">
        <v>449</v>
      </c>
      <c r="I219" s="1061">
        <f>'13. GHG'!F17</f>
        <v>0</v>
      </c>
    </row>
    <row r="220" spans="1:9" x14ac:dyDescent="0.3">
      <c r="A220" s="1057" t="str">
        <f>'1. FilerInfo'!$H$51</f>
        <v>CY2020</v>
      </c>
      <c r="B220" s="1058">
        <f>'1. FilerInfo'!$H$17</f>
        <v>0</v>
      </c>
      <c r="C220" s="1058">
        <f>'1. FilerInfo'!$C$17</f>
        <v>0</v>
      </c>
      <c r="D220" s="1058">
        <v>13</v>
      </c>
      <c r="E220" s="1058" t="s">
        <v>306</v>
      </c>
      <c r="F220" s="1058" t="s">
        <v>405</v>
      </c>
      <c r="G220" s="1058" t="s">
        <v>927</v>
      </c>
      <c r="H220" s="1060" t="s">
        <v>450</v>
      </c>
      <c r="I220" s="1058">
        <f>'13. GHG'!G17</f>
        <v>0</v>
      </c>
    </row>
    <row r="221" spans="1:9" x14ac:dyDescent="0.3">
      <c r="A221" s="1057" t="str">
        <f>'1. FilerInfo'!$H$51</f>
        <v>CY2020</v>
      </c>
      <c r="B221" s="1058">
        <f>'1. FilerInfo'!$H$17</f>
        <v>0</v>
      </c>
      <c r="C221" s="1058">
        <f>'1. FilerInfo'!$C$17</f>
        <v>0</v>
      </c>
      <c r="D221" s="1058">
        <v>13</v>
      </c>
      <c r="E221" s="1058" t="s">
        <v>306</v>
      </c>
      <c r="F221" s="1058" t="s">
        <v>406</v>
      </c>
      <c r="G221" s="1058" t="s">
        <v>927</v>
      </c>
      <c r="H221" s="1060" t="s">
        <v>451</v>
      </c>
      <c r="I221" s="1058">
        <f>'13. GHG'!H17</f>
        <v>0</v>
      </c>
    </row>
    <row r="222" spans="1:9" x14ac:dyDescent="0.3">
      <c r="A222" s="1057" t="str">
        <f>'1. FilerInfo'!$H$51</f>
        <v>CY2020</v>
      </c>
      <c r="B222" s="1058">
        <f>'1. FilerInfo'!$H$17</f>
        <v>0</v>
      </c>
      <c r="C222" s="1058">
        <f>'1. FilerInfo'!$C$17</f>
        <v>0</v>
      </c>
      <c r="D222" s="1058">
        <v>13</v>
      </c>
      <c r="E222" s="1058" t="s">
        <v>306</v>
      </c>
      <c r="F222" s="1058" t="s">
        <v>928</v>
      </c>
      <c r="G222" s="1058" t="s">
        <v>927</v>
      </c>
      <c r="H222" s="1060" t="s">
        <v>452</v>
      </c>
      <c r="I222" s="1058">
        <f>'13. GHG'!I17</f>
        <v>0</v>
      </c>
    </row>
    <row r="223" spans="1:9" x14ac:dyDescent="0.3">
      <c r="A223" s="1057" t="str">
        <f>'1. FilerInfo'!$H$51</f>
        <v>CY2020</v>
      </c>
      <c r="B223" s="1058">
        <f>'1. FilerInfo'!$H$17</f>
        <v>0</v>
      </c>
      <c r="C223" s="1058">
        <f>'1. FilerInfo'!$C$17</f>
        <v>0</v>
      </c>
      <c r="D223" s="1058">
        <v>13</v>
      </c>
      <c r="E223" s="1058" t="s">
        <v>306</v>
      </c>
      <c r="F223" s="1058" t="s">
        <v>407</v>
      </c>
      <c r="G223" s="1058" t="s">
        <v>927</v>
      </c>
      <c r="H223" s="1060" t="s">
        <v>453</v>
      </c>
      <c r="I223" s="1058">
        <f>'13. GHG'!J17</f>
        <v>0</v>
      </c>
    </row>
    <row r="224" spans="1:9" x14ac:dyDescent="0.3">
      <c r="A224" s="1057" t="str">
        <f>'1. FilerInfo'!$H$51</f>
        <v>CY2020</v>
      </c>
      <c r="B224" s="1058">
        <f>'1. FilerInfo'!$H$17</f>
        <v>0</v>
      </c>
      <c r="C224" s="1058">
        <f>'1. FilerInfo'!$C$17</f>
        <v>0</v>
      </c>
      <c r="D224" s="1058">
        <v>13</v>
      </c>
      <c r="E224" s="1058" t="s">
        <v>306</v>
      </c>
      <c r="F224" s="1058" t="s">
        <v>408</v>
      </c>
      <c r="G224" s="1058" t="s">
        <v>927</v>
      </c>
      <c r="H224" s="1060" t="s">
        <v>454</v>
      </c>
      <c r="I224" s="1061">
        <f>'13. GHG'!D22</f>
        <v>0</v>
      </c>
    </row>
    <row r="225" spans="1:9" x14ac:dyDescent="0.3">
      <c r="A225" s="1057" t="str">
        <f>'1. FilerInfo'!$H$51</f>
        <v>CY2020</v>
      </c>
      <c r="B225" s="1058">
        <f>'1. FilerInfo'!$H$17</f>
        <v>0</v>
      </c>
      <c r="C225" s="1058">
        <f>'1. FilerInfo'!$C$17</f>
        <v>0</v>
      </c>
      <c r="D225" s="1058">
        <v>13</v>
      </c>
      <c r="E225" s="1058" t="s">
        <v>306</v>
      </c>
      <c r="F225" s="1058" t="s">
        <v>409</v>
      </c>
      <c r="G225" s="1058" t="s">
        <v>927</v>
      </c>
      <c r="H225" s="1060" t="s">
        <v>455</v>
      </c>
      <c r="I225" s="1061">
        <f>'13. GHG'!D23</f>
        <v>0</v>
      </c>
    </row>
    <row r="226" spans="1:9" x14ac:dyDescent="0.3">
      <c r="A226" s="1057" t="str">
        <f>'1. FilerInfo'!$H$51</f>
        <v>CY2020</v>
      </c>
      <c r="B226" s="1058">
        <f>'1. FilerInfo'!$H$17</f>
        <v>0</v>
      </c>
      <c r="C226" s="1058">
        <f>'1. FilerInfo'!$C$17</f>
        <v>0</v>
      </c>
      <c r="D226" s="1058">
        <v>13</v>
      </c>
      <c r="E226" s="1058" t="s">
        <v>306</v>
      </c>
      <c r="F226" s="1058" t="s">
        <v>410</v>
      </c>
      <c r="G226" s="1058" t="s">
        <v>927</v>
      </c>
      <c r="H226" s="1060" t="s">
        <v>456</v>
      </c>
      <c r="I226" s="1061">
        <f>'13. GHG'!H22</f>
        <v>0</v>
      </c>
    </row>
    <row r="227" spans="1:9" x14ac:dyDescent="0.3">
      <c r="A227" s="1057" t="str">
        <f>'1. FilerInfo'!$H$51</f>
        <v>CY2020</v>
      </c>
      <c r="B227" s="1058">
        <f>'1. FilerInfo'!$H$17</f>
        <v>0</v>
      </c>
      <c r="C227" s="1058">
        <f>'1. FilerInfo'!$C$17</f>
        <v>0</v>
      </c>
      <c r="D227" s="1058">
        <v>13</v>
      </c>
      <c r="E227" s="1058" t="s">
        <v>306</v>
      </c>
      <c r="F227" s="1058" t="s">
        <v>411</v>
      </c>
      <c r="G227" s="1058" t="s">
        <v>927</v>
      </c>
      <c r="H227" s="1060" t="s">
        <v>457</v>
      </c>
      <c r="I227" s="1061">
        <f>'13. GHG'!H23</f>
        <v>0</v>
      </c>
    </row>
    <row r="228" spans="1:9" x14ac:dyDescent="0.3">
      <c r="A228" s="1057" t="str">
        <f>'1. FilerInfo'!$H$51</f>
        <v>CY2020</v>
      </c>
      <c r="B228" s="1058">
        <f>'1. FilerInfo'!$H$17</f>
        <v>0</v>
      </c>
      <c r="C228" s="1058">
        <f>'1. FilerInfo'!$C$17</f>
        <v>0</v>
      </c>
      <c r="D228" s="1058">
        <v>14</v>
      </c>
      <c r="E228" s="1058" t="s">
        <v>929</v>
      </c>
      <c r="F228" s="1058" t="s">
        <v>467</v>
      </c>
      <c r="G228" s="1058" t="s">
        <v>930</v>
      </c>
      <c r="H228" s="1060" t="s">
        <v>931</v>
      </c>
      <c r="I228" s="1061">
        <f>'14. Green'!D27</f>
        <v>0</v>
      </c>
    </row>
    <row r="229" spans="1:9" x14ac:dyDescent="0.3">
      <c r="A229" s="1057" t="str">
        <f>'1. FilerInfo'!$H$51</f>
        <v>CY2020</v>
      </c>
      <c r="B229" s="1058">
        <f>'1. FilerInfo'!$H$17</f>
        <v>0</v>
      </c>
      <c r="C229" s="1058">
        <f>'1. FilerInfo'!$C$17</f>
        <v>0</v>
      </c>
      <c r="D229" s="1058">
        <v>14</v>
      </c>
      <c r="E229" s="1058" t="s">
        <v>929</v>
      </c>
      <c r="F229" s="1058" t="s">
        <v>466</v>
      </c>
      <c r="G229" s="1058" t="s">
        <v>930</v>
      </c>
      <c r="H229" s="1060" t="s">
        <v>932</v>
      </c>
      <c r="I229" s="1061">
        <f>'14. Green'!E27</f>
        <v>0</v>
      </c>
    </row>
    <row r="230" spans="1:9" x14ac:dyDescent="0.3">
      <c r="A230" s="1057" t="str">
        <f>'1. FilerInfo'!$H$51</f>
        <v>CY2020</v>
      </c>
      <c r="B230" s="1058">
        <f>'1. FilerInfo'!$H$17</f>
        <v>0</v>
      </c>
      <c r="C230" s="1058">
        <f>'1. FilerInfo'!$C$17</f>
        <v>0</v>
      </c>
      <c r="D230" s="1058">
        <v>15</v>
      </c>
      <c r="E230" s="1058" t="s">
        <v>933</v>
      </c>
      <c r="F230" s="1058" t="s">
        <v>935</v>
      </c>
      <c r="G230" s="1058" t="s">
        <v>934</v>
      </c>
      <c r="H230" s="1060" t="s">
        <v>954</v>
      </c>
      <c r="I230" s="1063">
        <f>'15. All ACPs'!D20</f>
        <v>0</v>
      </c>
    </row>
    <row r="231" spans="1:9" x14ac:dyDescent="0.3">
      <c r="A231" s="1057" t="str">
        <f>'1. FilerInfo'!$H$51</f>
        <v>CY2020</v>
      </c>
      <c r="B231" s="1058">
        <f>'1. FilerInfo'!$H$17</f>
        <v>0</v>
      </c>
      <c r="C231" s="1058">
        <f>'1. FilerInfo'!$C$17</f>
        <v>0</v>
      </c>
      <c r="D231" s="1058">
        <v>15</v>
      </c>
      <c r="E231" s="1058" t="s">
        <v>933</v>
      </c>
      <c r="F231" s="1058" t="s">
        <v>936</v>
      </c>
      <c r="G231" s="1058" t="s">
        <v>934</v>
      </c>
      <c r="H231" s="1060" t="s">
        <v>955</v>
      </c>
      <c r="I231" s="1063">
        <f>'15. All ACPs'!D21</f>
        <v>0</v>
      </c>
    </row>
    <row r="232" spans="1:9" x14ac:dyDescent="0.3">
      <c r="A232" s="1057" t="str">
        <f>'1. FilerInfo'!$H$51</f>
        <v>CY2020</v>
      </c>
      <c r="B232" s="1058">
        <f>'1. FilerInfo'!$H$17</f>
        <v>0</v>
      </c>
      <c r="C232" s="1058">
        <f>'1. FilerInfo'!$C$17</f>
        <v>0</v>
      </c>
      <c r="D232" s="1058">
        <v>15</v>
      </c>
      <c r="E232" s="1058" t="s">
        <v>933</v>
      </c>
      <c r="F232" s="1058" t="s">
        <v>937</v>
      </c>
      <c r="G232" s="1058" t="s">
        <v>934</v>
      </c>
      <c r="H232" s="1060" t="s">
        <v>956</v>
      </c>
      <c r="I232" s="1063">
        <f>'15. All ACPs'!D22</f>
        <v>0</v>
      </c>
    </row>
    <row r="233" spans="1:9" x14ac:dyDescent="0.3">
      <c r="A233" s="1057" t="str">
        <f>'1. FilerInfo'!$H$51</f>
        <v>CY2020</v>
      </c>
      <c r="B233" s="1058">
        <f>'1. FilerInfo'!$H$17</f>
        <v>0</v>
      </c>
      <c r="C233" s="1058">
        <f>'1. FilerInfo'!$C$17</f>
        <v>0</v>
      </c>
      <c r="D233" s="1058">
        <v>15</v>
      </c>
      <c r="E233" s="1058" t="s">
        <v>933</v>
      </c>
      <c r="F233" s="1058" t="s">
        <v>938</v>
      </c>
      <c r="G233" s="1058" t="s">
        <v>934</v>
      </c>
      <c r="H233" s="1060" t="s">
        <v>957</v>
      </c>
      <c r="I233" s="1063">
        <f>'15. All ACPs'!D23</f>
        <v>0</v>
      </c>
    </row>
    <row r="234" spans="1:9" x14ac:dyDescent="0.3">
      <c r="A234" s="1057" t="str">
        <f>'1. FilerInfo'!$H$51</f>
        <v>CY2020</v>
      </c>
      <c r="B234" s="1058">
        <f>'1. FilerInfo'!$H$17</f>
        <v>0</v>
      </c>
      <c r="C234" s="1058">
        <f>'1. FilerInfo'!$C$17</f>
        <v>0</v>
      </c>
      <c r="D234" s="1058">
        <v>15</v>
      </c>
      <c r="E234" s="1058" t="s">
        <v>933</v>
      </c>
      <c r="F234" s="1058" t="s">
        <v>939</v>
      </c>
      <c r="G234" s="1058" t="s">
        <v>934</v>
      </c>
      <c r="H234" s="1060" t="s">
        <v>958</v>
      </c>
      <c r="I234" s="1063">
        <f>'15. All ACPs'!D24</f>
        <v>0</v>
      </c>
    </row>
    <row r="235" spans="1:9" x14ac:dyDescent="0.3">
      <c r="A235" s="1057" t="str">
        <f>'1. FilerInfo'!$H$51</f>
        <v>CY2020</v>
      </c>
      <c r="B235" s="1058">
        <f>'1. FilerInfo'!$H$17</f>
        <v>0</v>
      </c>
      <c r="C235" s="1058">
        <f>'1. FilerInfo'!$C$17</f>
        <v>0</v>
      </c>
      <c r="D235" s="1058">
        <v>15</v>
      </c>
      <c r="E235" s="1058" t="s">
        <v>933</v>
      </c>
      <c r="F235" s="1058" t="s">
        <v>940</v>
      </c>
      <c r="G235" s="1058" t="s">
        <v>934</v>
      </c>
      <c r="H235" s="1060" t="s">
        <v>959</v>
      </c>
      <c r="I235" s="1063">
        <f>'15. All ACPs'!D25</f>
        <v>0</v>
      </c>
    </row>
    <row r="236" spans="1:9" x14ac:dyDescent="0.3">
      <c r="A236" s="1057" t="str">
        <f>'1. FilerInfo'!$H$51</f>
        <v>CY2020</v>
      </c>
      <c r="B236" s="1058">
        <f>'1. FilerInfo'!$H$17</f>
        <v>0</v>
      </c>
      <c r="C236" s="1058">
        <f>'1. FilerInfo'!$C$17</f>
        <v>0</v>
      </c>
      <c r="D236" s="1058">
        <v>15</v>
      </c>
      <c r="E236" s="1058" t="s">
        <v>933</v>
      </c>
      <c r="F236" s="1058" t="s">
        <v>941</v>
      </c>
      <c r="G236" s="1058" t="s">
        <v>934</v>
      </c>
      <c r="H236" s="1060" t="s">
        <v>960</v>
      </c>
      <c r="I236" s="1063">
        <f>'15. All ACPs'!D26</f>
        <v>0</v>
      </c>
    </row>
    <row r="237" spans="1:9" x14ac:dyDescent="0.3">
      <c r="A237" s="1057" t="str">
        <f>'1. FilerInfo'!$H$51</f>
        <v>CY2020</v>
      </c>
      <c r="B237" s="1058">
        <f>'1. FilerInfo'!$H$17</f>
        <v>0</v>
      </c>
      <c r="C237" s="1058">
        <f>'1. FilerInfo'!$C$17</f>
        <v>0</v>
      </c>
      <c r="D237" s="1058">
        <v>15</v>
      </c>
      <c r="E237" s="1058" t="s">
        <v>933</v>
      </c>
      <c r="F237" s="1058" t="s">
        <v>942</v>
      </c>
      <c r="G237" s="1058" t="s">
        <v>934</v>
      </c>
      <c r="H237" s="1060" t="s">
        <v>961</v>
      </c>
      <c r="I237" s="1064">
        <f>'15. All ACPs'!F20</f>
        <v>0</v>
      </c>
    </row>
    <row r="238" spans="1:9" x14ac:dyDescent="0.3">
      <c r="A238" s="1057" t="str">
        <f>'1. FilerInfo'!$H$51</f>
        <v>CY2020</v>
      </c>
      <c r="B238" s="1058">
        <f>'1. FilerInfo'!$H$17</f>
        <v>0</v>
      </c>
      <c r="C238" s="1058">
        <f>'1. FilerInfo'!$C$17</f>
        <v>0</v>
      </c>
      <c r="D238" s="1058">
        <v>15</v>
      </c>
      <c r="E238" s="1058" t="s">
        <v>933</v>
      </c>
      <c r="F238" s="1058" t="s">
        <v>943</v>
      </c>
      <c r="G238" s="1058" t="s">
        <v>934</v>
      </c>
      <c r="H238" s="1060" t="s">
        <v>962</v>
      </c>
      <c r="I238" s="1064">
        <f>'15. All ACPs'!F21</f>
        <v>0</v>
      </c>
    </row>
    <row r="239" spans="1:9" x14ac:dyDescent="0.3">
      <c r="A239" s="1057" t="str">
        <f>'1. FilerInfo'!$H$51</f>
        <v>CY2020</v>
      </c>
      <c r="B239" s="1058">
        <f>'1. FilerInfo'!$H$17</f>
        <v>0</v>
      </c>
      <c r="C239" s="1058">
        <f>'1. FilerInfo'!$C$17</f>
        <v>0</v>
      </c>
      <c r="D239" s="1058">
        <v>15</v>
      </c>
      <c r="E239" s="1058" t="s">
        <v>933</v>
      </c>
      <c r="F239" s="1058" t="s">
        <v>944</v>
      </c>
      <c r="G239" s="1058" t="s">
        <v>934</v>
      </c>
      <c r="H239" s="1060" t="s">
        <v>963</v>
      </c>
      <c r="I239" s="1064">
        <f>'15. All ACPs'!F22</f>
        <v>0</v>
      </c>
    </row>
    <row r="240" spans="1:9" x14ac:dyDescent="0.3">
      <c r="A240" s="1057" t="str">
        <f>'1. FilerInfo'!$H$51</f>
        <v>CY2020</v>
      </c>
      <c r="B240" s="1058">
        <f>'1. FilerInfo'!$H$17</f>
        <v>0</v>
      </c>
      <c r="C240" s="1058">
        <f>'1. FilerInfo'!$C$17</f>
        <v>0</v>
      </c>
      <c r="D240" s="1058">
        <v>15</v>
      </c>
      <c r="E240" s="1058" t="s">
        <v>933</v>
      </c>
      <c r="F240" s="1058" t="s">
        <v>945</v>
      </c>
      <c r="G240" s="1058" t="s">
        <v>934</v>
      </c>
      <c r="H240" s="1060" t="s">
        <v>964</v>
      </c>
      <c r="I240" s="1064">
        <f>'15. All ACPs'!F23</f>
        <v>0</v>
      </c>
    </row>
    <row r="241" spans="1:9" x14ac:dyDescent="0.3">
      <c r="A241" s="1057" t="str">
        <f>'1. FilerInfo'!$H$51</f>
        <v>CY2020</v>
      </c>
      <c r="B241" s="1058">
        <f>'1. FilerInfo'!$H$17</f>
        <v>0</v>
      </c>
      <c r="C241" s="1058">
        <f>'1. FilerInfo'!$C$17</f>
        <v>0</v>
      </c>
      <c r="D241" s="1058">
        <v>15</v>
      </c>
      <c r="E241" s="1058" t="s">
        <v>933</v>
      </c>
      <c r="F241" s="1058" t="s">
        <v>946</v>
      </c>
      <c r="G241" s="1058" t="s">
        <v>934</v>
      </c>
      <c r="H241" s="1060" t="s">
        <v>965</v>
      </c>
      <c r="I241" s="1064">
        <f>'15. All ACPs'!F24</f>
        <v>0</v>
      </c>
    </row>
    <row r="242" spans="1:9" x14ac:dyDescent="0.3">
      <c r="A242" s="1057" t="str">
        <f>'1. FilerInfo'!$H$51</f>
        <v>CY2020</v>
      </c>
      <c r="B242" s="1058">
        <f>'1. FilerInfo'!$H$17</f>
        <v>0</v>
      </c>
      <c r="C242" s="1058">
        <f>'1. FilerInfo'!$C$17</f>
        <v>0</v>
      </c>
      <c r="D242" s="1058">
        <v>15</v>
      </c>
      <c r="E242" s="1058" t="s">
        <v>933</v>
      </c>
      <c r="F242" s="1058" t="s">
        <v>947</v>
      </c>
      <c r="G242" s="1058" t="s">
        <v>934</v>
      </c>
      <c r="H242" s="1060" t="s">
        <v>966</v>
      </c>
      <c r="I242" s="1064">
        <f>'15. All ACPs'!F25</f>
        <v>0</v>
      </c>
    </row>
    <row r="243" spans="1:9" x14ac:dyDescent="0.3">
      <c r="A243" s="1057" t="str">
        <f>'1. FilerInfo'!$H$51</f>
        <v>CY2020</v>
      </c>
      <c r="B243" s="1058">
        <f>'1. FilerInfo'!$H$17</f>
        <v>0</v>
      </c>
      <c r="C243" s="1058">
        <f>'1. FilerInfo'!$C$17</f>
        <v>0</v>
      </c>
      <c r="D243" s="1058">
        <v>15</v>
      </c>
      <c r="E243" s="1058" t="s">
        <v>933</v>
      </c>
      <c r="F243" s="1058" t="s">
        <v>948</v>
      </c>
      <c r="G243" s="1058" t="s">
        <v>934</v>
      </c>
      <c r="H243" s="1060" t="s">
        <v>967</v>
      </c>
      <c r="I243" s="1064">
        <f>'15. All ACPs'!F26</f>
        <v>0</v>
      </c>
    </row>
    <row r="244" spans="1:9" x14ac:dyDescent="0.3">
      <c r="A244" s="1057" t="str">
        <f>'1. FilerInfo'!$H$51</f>
        <v>CY2020</v>
      </c>
      <c r="B244" s="1058">
        <f>'1. FilerInfo'!$H$17</f>
        <v>0</v>
      </c>
      <c r="C244" s="1058">
        <f>'1. FilerInfo'!$C$17</f>
        <v>0</v>
      </c>
      <c r="D244" s="1058">
        <v>15</v>
      </c>
      <c r="E244" s="1058" t="s">
        <v>933</v>
      </c>
      <c r="F244" s="1058" t="s">
        <v>949</v>
      </c>
      <c r="G244" s="1058" t="s">
        <v>934</v>
      </c>
      <c r="H244" s="1060" t="s">
        <v>968</v>
      </c>
      <c r="I244" s="1064">
        <f>'15. All ACPs'!F27</f>
        <v>0</v>
      </c>
    </row>
    <row r="245" spans="1:9" x14ac:dyDescent="0.3">
      <c r="A245" s="1057" t="str">
        <f>'1. FilerInfo'!$H$51</f>
        <v>CY2020</v>
      </c>
      <c r="B245" s="1058">
        <f>'1. FilerInfo'!$H$17</f>
        <v>0</v>
      </c>
      <c r="C245" s="1058">
        <f>'1. FilerInfo'!$C$17</f>
        <v>0</v>
      </c>
      <c r="D245" s="1058">
        <v>15</v>
      </c>
      <c r="E245" s="1058" t="s">
        <v>933</v>
      </c>
      <c r="F245" s="1058" t="s">
        <v>950</v>
      </c>
      <c r="G245" s="1058" t="s">
        <v>934</v>
      </c>
      <c r="H245" s="1060" t="s">
        <v>444</v>
      </c>
      <c r="I245" s="1063">
        <f>'15. All ACPs'!D32</f>
        <v>0</v>
      </c>
    </row>
    <row r="246" spans="1:9" x14ac:dyDescent="0.3">
      <c r="A246" s="1057" t="str">
        <f>'1. FilerInfo'!$H$51</f>
        <v>CY2020</v>
      </c>
      <c r="B246" s="1058">
        <f>'1. FilerInfo'!$H$17</f>
        <v>0</v>
      </c>
      <c r="C246" s="1058">
        <f>'1. FilerInfo'!$C$17</f>
        <v>0</v>
      </c>
      <c r="D246" s="1058">
        <v>15</v>
      </c>
      <c r="E246" s="1058" t="s">
        <v>933</v>
      </c>
      <c r="F246" s="1058" t="s">
        <v>951</v>
      </c>
      <c r="G246" s="1058" t="s">
        <v>934</v>
      </c>
      <c r="H246" s="1060" t="s">
        <v>445</v>
      </c>
      <c r="I246" s="1064">
        <f>'15. All ACPs'!F32</f>
        <v>0</v>
      </c>
    </row>
    <row r="247" spans="1:9" x14ac:dyDescent="0.3">
      <c r="A247" s="1057" t="str">
        <f>'1. FilerInfo'!$H$51</f>
        <v>CY2020</v>
      </c>
      <c r="B247" s="1058">
        <f>'1. FilerInfo'!$H$17</f>
        <v>0</v>
      </c>
      <c r="C247" s="1058">
        <f>'1. FilerInfo'!$C$17</f>
        <v>0</v>
      </c>
      <c r="D247" s="1058">
        <v>15</v>
      </c>
      <c r="E247" s="1058" t="s">
        <v>933</v>
      </c>
      <c r="F247" s="1058" t="s">
        <v>952</v>
      </c>
      <c r="G247" s="1058" t="s">
        <v>934</v>
      </c>
      <c r="H247" s="1060" t="s">
        <v>953</v>
      </c>
      <c r="I247" s="1064">
        <f>'15. All ACPs'!F33</f>
        <v>0</v>
      </c>
    </row>
  </sheetData>
  <sortState xmlns:xlrd2="http://schemas.microsoft.com/office/spreadsheetml/2017/richdata2" ref="A2:I167">
    <sortCondition ref="A158:A167"/>
  </sortState>
  <phoneticPr fontId="21"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1975-F503-4C4D-B480-9FE628437EAC}">
  <sheetPr codeName="Sheet16">
    <tabColor rgb="FFFF9966"/>
    <pageSetUpPr fitToPage="1"/>
  </sheetPr>
  <dimension ref="A1:U38"/>
  <sheetViews>
    <sheetView workbookViewId="0">
      <selection activeCell="E32" sqref="E32"/>
    </sheetView>
  </sheetViews>
  <sheetFormatPr defaultColWidth="10.6328125" defaultRowHeight="15.5" x14ac:dyDescent="0.35"/>
  <cols>
    <col min="1" max="1" width="2.453125" style="48" customWidth="1"/>
    <col min="2" max="2" width="13.54296875" style="47" customWidth="1"/>
    <col min="3" max="3" width="33" style="46" customWidth="1"/>
    <col min="4" max="4" width="17.54296875" style="46" customWidth="1"/>
    <col min="5" max="5" width="13.453125" style="46" customWidth="1"/>
    <col min="6" max="6" width="21.6328125" style="46" customWidth="1"/>
    <col min="7" max="7" width="11.7265625" style="46" bestFit="1" customWidth="1"/>
    <col min="8" max="16384" width="10.6328125" style="46"/>
  </cols>
  <sheetData>
    <row r="1" spans="1:21" s="111" customFormat="1" ht="18.75" customHeight="1" x14ac:dyDescent="0.25">
      <c r="A1" s="112"/>
      <c r="B1" s="1192" t="str">
        <f>'2. Prelim'!B1:E1</f>
        <v>RPS/APS/CES/CPS 2020 Annual Compliance Workbook</v>
      </c>
      <c r="C1" s="1192"/>
      <c r="D1" s="1192"/>
      <c r="E1" s="1192"/>
      <c r="F1" s="1192"/>
      <c r="G1" s="1192"/>
      <c r="H1" s="755"/>
      <c r="I1" s="755"/>
      <c r="J1" s="755"/>
      <c r="K1" s="755"/>
      <c r="L1" s="755"/>
      <c r="M1" s="755"/>
      <c r="N1" s="755"/>
      <c r="O1" s="755"/>
      <c r="P1" s="756"/>
      <c r="Q1" s="756"/>
    </row>
    <row r="2" spans="1:21" s="111" customFormat="1" ht="11.25" customHeight="1" thickBot="1" x14ac:dyDescent="0.4">
      <c r="A2" s="199"/>
      <c r="B2" s="91"/>
      <c r="C2" s="91"/>
      <c r="D2" s="91"/>
      <c r="E2" s="198"/>
      <c r="F2" s="91"/>
    </row>
    <row r="3" spans="1:21" s="642" customFormat="1" ht="19.5" customHeight="1" thickBot="1" x14ac:dyDescent="0.3">
      <c r="A3" s="640"/>
      <c r="B3" s="1302" t="s">
        <v>429</v>
      </c>
      <c r="C3" s="1303"/>
      <c r="D3" s="1303"/>
      <c r="E3" s="1303"/>
      <c r="F3" s="1303"/>
      <c r="G3" s="1304"/>
      <c r="H3" s="757"/>
      <c r="I3" s="757"/>
      <c r="J3" s="757"/>
      <c r="K3" s="757"/>
      <c r="L3" s="757"/>
      <c r="M3" s="757"/>
      <c r="N3" s="757"/>
      <c r="O3" s="757"/>
      <c r="P3" s="757"/>
      <c r="Q3" s="757"/>
    </row>
    <row r="4" spans="1:21" s="640" customFormat="1" ht="21.75" customHeight="1" thickBot="1" x14ac:dyDescent="0.3">
      <c r="B4" s="690" t="s">
        <v>153</v>
      </c>
      <c r="C4" s="690"/>
      <c r="D4" s="690"/>
      <c r="E4" s="690"/>
      <c r="F4" s="690"/>
      <c r="G4" s="642"/>
      <c r="H4" s="642"/>
      <c r="I4" s="642"/>
      <c r="J4" s="642"/>
      <c r="K4" s="642"/>
      <c r="L4" s="642"/>
      <c r="M4" s="642"/>
      <c r="N4" s="642"/>
      <c r="O4" s="642"/>
      <c r="P4" s="642"/>
      <c r="Q4" s="642"/>
      <c r="R4" s="642"/>
      <c r="S4" s="642"/>
      <c r="T4" s="642"/>
      <c r="U4" s="642"/>
    </row>
    <row r="5" spans="1:21" s="111" customFormat="1" ht="22.5" customHeight="1" thickBot="1" x14ac:dyDescent="0.4">
      <c r="A5" s="694"/>
      <c r="B5" s="1248">
        <f>'1. FilerInfo'!C17</f>
        <v>0</v>
      </c>
      <c r="C5" s="1305"/>
      <c r="D5" s="1305"/>
      <c r="E5" s="1305"/>
      <c r="F5" s="1305"/>
      <c r="G5" s="1306"/>
      <c r="H5" s="758"/>
      <c r="I5" s="758"/>
      <c r="J5" s="758"/>
      <c r="K5" s="758"/>
      <c r="L5" s="758"/>
      <c r="M5" s="758"/>
      <c r="N5" s="758"/>
      <c r="O5" s="758"/>
      <c r="P5" s="758"/>
      <c r="Q5" s="758"/>
    </row>
    <row r="6" spans="1:21" ht="11.25" customHeight="1" x14ac:dyDescent="0.35">
      <c r="A6" s="694"/>
      <c r="B6" s="1163"/>
      <c r="C6" s="1163"/>
      <c r="D6" s="1163"/>
      <c r="E6" s="1163"/>
      <c r="F6" s="1163"/>
    </row>
    <row r="7" spans="1:21" ht="9" customHeight="1" thickBot="1" x14ac:dyDescent="0.4">
      <c r="A7" s="90"/>
      <c r="B7" s="200"/>
      <c r="C7" s="201"/>
      <c r="D7" s="201"/>
      <c r="E7" s="201"/>
      <c r="F7" s="201"/>
    </row>
    <row r="8" spans="1:21" ht="18.75" customHeight="1" thickBot="1" x14ac:dyDescent="0.4">
      <c r="A8" s="90"/>
      <c r="B8" s="1307" t="s">
        <v>432</v>
      </c>
      <c r="C8" s="1308"/>
      <c r="D8" s="1308"/>
      <c r="E8" s="1308"/>
      <c r="F8" s="1308"/>
      <c r="G8" s="1309"/>
    </row>
    <row r="9" spans="1:21" ht="7.5" customHeight="1" x14ac:dyDescent="0.35">
      <c r="A9" s="90"/>
      <c r="B9" s="1163"/>
      <c r="C9" s="1163"/>
      <c r="D9" s="1163"/>
      <c r="E9" s="1163"/>
      <c r="F9" s="1163"/>
      <c r="G9" s="1163"/>
    </row>
    <row r="10" spans="1:21" ht="9" customHeight="1" x14ac:dyDescent="0.35">
      <c r="A10" s="90"/>
      <c r="B10" s="357"/>
      <c r="C10" s="357"/>
      <c r="D10" s="357"/>
      <c r="E10" s="357"/>
      <c r="F10" s="357"/>
    </row>
    <row r="11" spans="1:21" ht="15.75" customHeight="1" x14ac:dyDescent="0.35">
      <c r="A11" s="90"/>
      <c r="B11" s="1205" t="s">
        <v>414</v>
      </c>
      <c r="C11" s="1205"/>
      <c r="D11" s="1205"/>
      <c r="E11" s="1205"/>
      <c r="F11" s="1205"/>
      <c r="G11" s="1205"/>
    </row>
    <row r="12" spans="1:21" x14ac:dyDescent="0.35">
      <c r="A12" s="90"/>
      <c r="B12" s="203"/>
      <c r="C12" s="203"/>
      <c r="D12" s="203"/>
      <c r="E12" s="203"/>
      <c r="F12" s="203"/>
    </row>
    <row r="13" spans="1:21" x14ac:dyDescent="0.35">
      <c r="A13" s="90"/>
      <c r="B13" s="1313" t="s">
        <v>61</v>
      </c>
      <c r="C13" s="1314"/>
      <c r="D13" s="1314"/>
      <c r="E13" s="1314"/>
      <c r="F13" s="1314"/>
      <c r="G13" s="1315"/>
    </row>
    <row r="14" spans="1:21" x14ac:dyDescent="0.35">
      <c r="A14" s="90"/>
      <c r="B14" s="206"/>
      <c r="C14" s="206"/>
      <c r="D14" s="206"/>
      <c r="E14" s="206"/>
      <c r="F14" s="91"/>
    </row>
    <row r="15" spans="1:21" ht="7.5" hidden="1" customHeight="1" x14ac:dyDescent="0.35">
      <c r="A15" s="90"/>
      <c r="B15" s="1316"/>
      <c r="C15" s="1316"/>
      <c r="D15" s="1316"/>
      <c r="E15" s="1316"/>
      <c r="F15" s="1316"/>
      <c r="G15" s="1316"/>
      <c r="H15" s="1316"/>
    </row>
    <row r="16" spans="1:21" ht="16" thickBot="1" x14ac:dyDescent="0.4">
      <c r="A16" s="90"/>
      <c r="B16" s="210"/>
      <c r="C16" s="210"/>
      <c r="D16" s="210"/>
      <c r="E16" s="210"/>
      <c r="F16" s="210"/>
    </row>
    <row r="17" spans="1:7" ht="19.5" customHeight="1" thickBot="1" x14ac:dyDescent="0.4">
      <c r="A17" s="91"/>
      <c r="B17" s="91"/>
      <c r="C17" s="1317" t="s">
        <v>980</v>
      </c>
      <c r="D17" s="1318"/>
      <c r="E17" s="1318"/>
      <c r="F17" s="1319"/>
    </row>
    <row r="18" spans="1:7" ht="19.5" hidden="1" customHeight="1" x14ac:dyDescent="0.35">
      <c r="A18" s="91"/>
      <c r="B18" s="91"/>
      <c r="C18" s="1048" t="s">
        <v>141</v>
      </c>
      <c r="D18" s="1048" t="s">
        <v>142</v>
      </c>
      <c r="E18" s="1048" t="s">
        <v>143</v>
      </c>
      <c r="F18" s="1048" t="s">
        <v>157</v>
      </c>
    </row>
    <row r="19" spans="1:7" s="51" customFormat="1" ht="75" customHeight="1" thickBot="1" x14ac:dyDescent="0.4">
      <c r="A19" s="358"/>
      <c r="B19" s="92"/>
      <c r="C19" s="635" t="s">
        <v>121</v>
      </c>
      <c r="D19" s="637" t="s">
        <v>62</v>
      </c>
      <c r="E19" s="637" t="s">
        <v>122</v>
      </c>
      <c r="F19" s="637" t="s">
        <v>623</v>
      </c>
    </row>
    <row r="20" spans="1:7" s="52" customFormat="1" x14ac:dyDescent="0.35">
      <c r="A20" s="198"/>
      <c r="B20" s="600" t="s">
        <v>169</v>
      </c>
      <c r="C20" s="1052" t="s">
        <v>120</v>
      </c>
      <c r="D20" s="1049">
        <f>'5. RPS I non-SCO'!J23</f>
        <v>0</v>
      </c>
      <c r="E20" s="1050">
        <v>71.569999999999993</v>
      </c>
      <c r="F20" s="1051">
        <f t="shared" ref="F20:F25" si="0">ROUND(D20*E20,2)</f>
        <v>0</v>
      </c>
      <c r="G20" s="1029">
        <v>1</v>
      </c>
    </row>
    <row r="21" spans="1:7" s="52" customFormat="1" x14ac:dyDescent="0.35">
      <c r="A21" s="198"/>
      <c r="B21" s="600" t="s">
        <v>170</v>
      </c>
      <c r="C21" s="1053" t="s">
        <v>119</v>
      </c>
      <c r="D21" s="359">
        <f>'6. SCO'!J23</f>
        <v>0</v>
      </c>
      <c r="E21" s="759">
        <v>384</v>
      </c>
      <c r="F21" s="504">
        <f t="shared" si="0"/>
        <v>0</v>
      </c>
      <c r="G21" s="1029">
        <v>2</v>
      </c>
    </row>
    <row r="22" spans="1:7" s="52" customFormat="1" x14ac:dyDescent="0.35">
      <c r="A22" s="198"/>
      <c r="B22" s="600" t="s">
        <v>171</v>
      </c>
      <c r="C22" s="1053" t="s">
        <v>118</v>
      </c>
      <c r="D22" s="359">
        <f>'7. SCO-II'!K23</f>
        <v>0</v>
      </c>
      <c r="E22" s="759">
        <v>316</v>
      </c>
      <c r="F22" s="504">
        <f t="shared" si="0"/>
        <v>0</v>
      </c>
      <c r="G22" s="1029">
        <v>3</v>
      </c>
    </row>
    <row r="23" spans="1:7" s="52" customFormat="1" x14ac:dyDescent="0.35">
      <c r="A23" s="198"/>
      <c r="B23" s="600" t="s">
        <v>172</v>
      </c>
      <c r="C23" s="1053" t="s">
        <v>117</v>
      </c>
      <c r="D23" s="359">
        <f>'8. RPS II RenEn'!H23</f>
        <v>0</v>
      </c>
      <c r="E23" s="759">
        <v>29.37</v>
      </c>
      <c r="F23" s="504">
        <f t="shared" si="0"/>
        <v>0</v>
      </c>
      <c r="G23" s="1029">
        <v>4</v>
      </c>
    </row>
    <row r="24" spans="1:7" s="52" customFormat="1" x14ac:dyDescent="0.35">
      <c r="A24" s="198"/>
      <c r="B24" s="600" t="s">
        <v>175</v>
      </c>
      <c r="C24" s="1053" t="s">
        <v>116</v>
      </c>
      <c r="D24" s="359">
        <f>'9. RPS II WasteEn'!H23</f>
        <v>0</v>
      </c>
      <c r="E24" s="759">
        <v>11.75</v>
      </c>
      <c r="F24" s="504">
        <f t="shared" si="0"/>
        <v>0</v>
      </c>
      <c r="G24" s="1029">
        <v>5</v>
      </c>
    </row>
    <row r="25" spans="1:7" s="52" customFormat="1" x14ac:dyDescent="0.35">
      <c r="A25" s="198"/>
      <c r="B25" s="600" t="s">
        <v>181</v>
      </c>
      <c r="C25" s="1054" t="s">
        <v>115</v>
      </c>
      <c r="D25" s="916">
        <f>'10. APS'!H23</f>
        <v>0</v>
      </c>
      <c r="E25" s="917">
        <v>23.5</v>
      </c>
      <c r="F25" s="918">
        <f t="shared" si="0"/>
        <v>0</v>
      </c>
      <c r="G25" s="1029">
        <v>6</v>
      </c>
    </row>
    <row r="26" spans="1:7" s="52" customFormat="1" ht="16" thickBot="1" x14ac:dyDescent="0.4">
      <c r="A26" s="198"/>
      <c r="B26" s="600"/>
      <c r="C26" s="1055" t="s">
        <v>563</v>
      </c>
      <c r="D26" s="1056">
        <f>'11. CPS'!J23</f>
        <v>0</v>
      </c>
      <c r="E26" s="917">
        <v>45</v>
      </c>
      <c r="F26" s="919">
        <f t="shared" ref="F26" si="1">ROUND(D26*E26,2)</f>
        <v>0</v>
      </c>
      <c r="G26" s="1029">
        <v>7</v>
      </c>
    </row>
    <row r="27" spans="1:7" s="50" customFormat="1" ht="21" customHeight="1" thickBot="1" x14ac:dyDescent="0.4">
      <c r="A27" s="214"/>
      <c r="B27" s="600">
        <v>7</v>
      </c>
      <c r="C27" s="360"/>
      <c r="D27" s="361"/>
      <c r="E27" s="920" t="s">
        <v>69</v>
      </c>
      <c r="F27" s="505">
        <f>SUM(F20:F26)</f>
        <v>0</v>
      </c>
      <c r="G27" s="1030" t="s">
        <v>214</v>
      </c>
    </row>
    <row r="28" spans="1:7" s="50" customFormat="1" ht="13" x14ac:dyDescent="0.3">
      <c r="A28" s="214"/>
      <c r="B28" s="90"/>
      <c r="C28" s="360"/>
      <c r="D28" s="361"/>
      <c r="E28" s="363"/>
      <c r="F28" s="363"/>
    </row>
    <row r="29" spans="1:7" s="50" customFormat="1" ht="13.5" thickBot="1" x14ac:dyDescent="0.35">
      <c r="A29" s="214"/>
      <c r="B29" s="90"/>
      <c r="C29" s="360"/>
      <c r="D29" s="361"/>
      <c r="E29" s="363"/>
      <c r="F29" s="363"/>
    </row>
    <row r="30" spans="1:7" s="50" customFormat="1" ht="16" thickBot="1" x14ac:dyDescent="0.35">
      <c r="A30" s="214"/>
      <c r="B30" s="90"/>
      <c r="C30" s="1317" t="s">
        <v>564</v>
      </c>
      <c r="D30" s="1318"/>
      <c r="E30" s="1318"/>
      <c r="F30" s="1319"/>
    </row>
    <row r="31" spans="1:7" s="367" customFormat="1" ht="44" thickBot="1" x14ac:dyDescent="0.4">
      <c r="A31" s="364"/>
      <c r="B31" s="366"/>
      <c r="C31" s="635" t="s">
        <v>227</v>
      </c>
      <c r="D31" s="637" t="s">
        <v>62</v>
      </c>
      <c r="E31" s="637" t="s">
        <v>122</v>
      </c>
      <c r="F31" s="637" t="s">
        <v>293</v>
      </c>
    </row>
    <row r="32" spans="1:7" ht="16" thickBot="1" x14ac:dyDescent="0.4">
      <c r="A32" s="90"/>
      <c r="B32" s="774" t="s">
        <v>169</v>
      </c>
      <c r="C32" s="634" t="s">
        <v>227</v>
      </c>
      <c r="D32" s="636">
        <f>'12. CES'!H23</f>
        <v>0</v>
      </c>
      <c r="E32" s="760">
        <f>ROUND(E20*0.75,2)</f>
        <v>53.68</v>
      </c>
      <c r="F32" s="638">
        <f>ROUND(D32*E32,2)</f>
        <v>0</v>
      </c>
      <c r="G32" s="1031">
        <v>1</v>
      </c>
    </row>
    <row r="33" spans="1:7" s="49" customFormat="1" ht="16" thickBot="1" x14ac:dyDescent="0.4">
      <c r="A33" s="92"/>
      <c r="B33" s="93"/>
      <c r="C33" s="360"/>
      <c r="D33" s="361"/>
      <c r="E33" s="362" t="s">
        <v>69</v>
      </c>
      <c r="F33" s="505">
        <f>SUM(F32:F32)</f>
        <v>0</v>
      </c>
      <c r="G33" s="1032" t="s">
        <v>214</v>
      </c>
    </row>
    <row r="34" spans="1:7" s="49" customFormat="1" ht="6" customHeight="1" thickBot="1" x14ac:dyDescent="0.4">
      <c r="A34" s="92"/>
      <c r="B34" s="93"/>
      <c r="C34" s="360"/>
      <c r="D34" s="361"/>
      <c r="E34" s="761"/>
      <c r="F34" s="762"/>
    </row>
    <row r="35" spans="1:7" s="367" customFormat="1" ht="83.25" customHeight="1" thickBot="1" x14ac:dyDescent="0.4">
      <c r="A35" s="364"/>
      <c r="B35" s="365"/>
      <c r="C35" s="1320" t="s">
        <v>294</v>
      </c>
      <c r="D35" s="1321"/>
      <c r="E35" s="1321"/>
      <c r="F35" s="1322"/>
    </row>
    <row r="36" spans="1:7" s="367" customFormat="1" ht="6.75" customHeight="1" thickBot="1" x14ac:dyDescent="0.4">
      <c r="A36" s="364"/>
      <c r="B36" s="365"/>
      <c r="C36" s="365"/>
      <c r="D36" s="366"/>
      <c r="E36" s="366"/>
      <c r="F36" s="366"/>
    </row>
    <row r="37" spans="1:7" ht="15.75" customHeight="1" x14ac:dyDescent="0.35">
      <c r="A37" s="90"/>
      <c r="B37" s="91"/>
      <c r="C37" s="1323" t="s">
        <v>226</v>
      </c>
      <c r="D37" s="1324"/>
      <c r="E37" s="1324"/>
      <c r="F37" s="1325"/>
    </row>
    <row r="38" spans="1:7" ht="33.75" customHeight="1" thickBot="1" x14ac:dyDescent="0.4">
      <c r="A38" s="90"/>
      <c r="B38" s="199"/>
      <c r="C38" s="1310" t="s">
        <v>295</v>
      </c>
      <c r="D38" s="1311"/>
      <c r="E38" s="1311"/>
      <c r="F38" s="1312"/>
    </row>
  </sheetData>
  <sheetProtection algorithmName="SHA-512" hashValue="6lh32qmlDKkJCqNKpTJDjDJmRcWPJqEdJW/XnQqEi5HwMtyMcR7Sz/m8YOqIGyM439HoQOFVPM+a5EtHPwaApA==" saltValue="dr2j7XCRRl3JnohATm6J6w==" spinCount="100000" sheet="1" objects="1" scenarios="1"/>
  <protectedRanges>
    <protectedRange sqref="E28 E37:E38 F32 F20:F26" name="Range1"/>
  </protectedRanges>
  <mergeCells count="14">
    <mergeCell ref="B11:G11"/>
    <mergeCell ref="C38:F38"/>
    <mergeCell ref="B13:G13"/>
    <mergeCell ref="B15:H15"/>
    <mergeCell ref="C17:F17"/>
    <mergeCell ref="C30:F30"/>
    <mergeCell ref="C35:F35"/>
    <mergeCell ref="C37:F37"/>
    <mergeCell ref="B9:G9"/>
    <mergeCell ref="B1:G1"/>
    <mergeCell ref="B3:G3"/>
    <mergeCell ref="B5:G5"/>
    <mergeCell ref="B6:F6"/>
    <mergeCell ref="B8:G8"/>
  </mergeCells>
  <printOptions horizontalCentered="1"/>
  <pageMargins left="0.25" right="0.25" top="0.75" bottom="0.75" header="0.3" footer="0.3"/>
  <pageSetup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3AA-4EE1-45CA-B3CB-547B7371C7B8}">
  <sheetPr codeName="Sheet18">
    <tabColor theme="0"/>
    <pageSetUpPr fitToPage="1"/>
  </sheetPr>
  <dimension ref="A1:CH50"/>
  <sheetViews>
    <sheetView showWhiteSpace="0" zoomScale="80" zoomScaleNormal="70" zoomScaleSheetLayoutView="100" zoomScalePageLayoutView="70" workbookViewId="0"/>
  </sheetViews>
  <sheetFormatPr defaultColWidth="8.90625" defaultRowHeight="12.5" x14ac:dyDescent="0.25"/>
  <cols>
    <col min="1" max="1" width="14.90625" style="111" customWidth="1"/>
    <col min="2" max="2" width="30.453125" style="111" customWidth="1"/>
    <col min="3" max="3" width="47.90625" style="111" customWidth="1"/>
    <col min="4" max="4" width="11" style="111" customWidth="1"/>
    <col min="5" max="5" width="24.453125" style="111" customWidth="1"/>
    <col min="6" max="6" width="14.6328125" style="111" customWidth="1"/>
    <col min="7" max="7" width="7" style="111" customWidth="1"/>
    <col min="8" max="16384" width="8.90625" style="111"/>
  </cols>
  <sheetData>
    <row r="1" spans="1:86" s="642" customFormat="1" ht="15" x14ac:dyDescent="0.25">
      <c r="A1" s="640"/>
      <c r="B1" s="1340" t="s">
        <v>106</v>
      </c>
      <c r="C1" s="1340"/>
      <c r="D1" s="1340"/>
      <c r="E1" s="1340"/>
      <c r="F1" s="494"/>
    </row>
    <row r="2" spans="1:86" s="642" customFormat="1" ht="15" x14ac:dyDescent="0.25">
      <c r="A2" s="640"/>
      <c r="B2" s="1340" t="s">
        <v>107</v>
      </c>
      <c r="C2" s="1340"/>
      <c r="D2" s="1340"/>
      <c r="E2" s="1340"/>
      <c r="F2" s="643"/>
    </row>
    <row r="3" spans="1:86" s="642" customFormat="1" ht="15" x14ac:dyDescent="0.25">
      <c r="A3" s="640"/>
      <c r="B3" s="1341" t="s">
        <v>245</v>
      </c>
      <c r="C3" s="1341"/>
      <c r="D3" s="1341"/>
      <c r="E3" s="1341"/>
      <c r="F3" s="494"/>
    </row>
    <row r="4" spans="1:86" s="642" customFormat="1" ht="17.5" x14ac:dyDescent="0.25">
      <c r="A4" s="644"/>
      <c r="B4" s="1342" t="s">
        <v>229</v>
      </c>
      <c r="C4" s="1342"/>
      <c r="D4" s="1342"/>
      <c r="E4" s="1342"/>
      <c r="F4" s="640"/>
    </row>
    <row r="5" spans="1:86" s="642" customFormat="1" ht="17.5" x14ac:dyDescent="0.25">
      <c r="A5" s="640"/>
      <c r="B5" s="646"/>
      <c r="C5" s="691" t="s">
        <v>230</v>
      </c>
      <c r="D5" s="646"/>
      <c r="E5" s="646"/>
      <c r="F5" s="647"/>
    </row>
    <row r="6" spans="1:86" s="642" customFormat="1" ht="17.5" x14ac:dyDescent="0.25">
      <c r="A6" s="640"/>
      <c r="C6" s="781"/>
      <c r="F6" s="647"/>
    </row>
    <row r="7" spans="1:86" s="642" customFormat="1" ht="17.5" x14ac:dyDescent="0.25">
      <c r="A7" s="640"/>
      <c r="B7" s="1192">
        <f>'2. Prelim'!B7:E7</f>
        <v>0</v>
      </c>
      <c r="C7" s="1192"/>
      <c r="D7" s="1192"/>
      <c r="E7" s="1192"/>
      <c r="F7" s="234"/>
      <c r="G7" s="234"/>
      <c r="H7" s="111"/>
      <c r="I7" s="111"/>
    </row>
    <row r="8" spans="1:86" s="642" customFormat="1" ht="16.5" x14ac:dyDescent="0.25">
      <c r="A8" s="640"/>
      <c r="B8" s="1339" t="s">
        <v>95</v>
      </c>
      <c r="C8" s="1339"/>
      <c r="D8" s="1339"/>
      <c r="E8" s="1339"/>
      <c r="F8" s="495"/>
    </row>
    <row r="9" spans="1:86" s="642" customFormat="1" ht="23.25" customHeight="1" x14ac:dyDescent="0.25">
      <c r="B9" s="1339" t="s">
        <v>287</v>
      </c>
      <c r="C9" s="1339"/>
      <c r="D9" s="1339"/>
      <c r="E9" s="1339"/>
      <c r="F9" s="643"/>
    </row>
    <row r="10" spans="1:86" s="642" customFormat="1" ht="22.5" customHeight="1" x14ac:dyDescent="0.25">
      <c r="B10" s="1089" t="s">
        <v>599</v>
      </c>
      <c r="C10" s="1089"/>
      <c r="D10" s="1089"/>
      <c r="E10" s="1089"/>
      <c r="F10" s="643"/>
    </row>
    <row r="11" spans="1:86" s="642" customFormat="1" ht="22.5" customHeight="1" x14ac:dyDescent="0.25">
      <c r="C11" s="692" t="s">
        <v>246</v>
      </c>
      <c r="F11" s="911"/>
      <c r="G11" s="911"/>
      <c r="H11" s="911"/>
      <c r="I11" s="911"/>
    </row>
    <row r="12" spans="1:86" s="642" customFormat="1" ht="7.5" customHeight="1" thickBot="1" x14ac:dyDescent="0.3">
      <c r="A12" s="644"/>
      <c r="B12" s="645"/>
      <c r="C12" s="640"/>
      <c r="D12" s="640"/>
      <c r="E12" s="640"/>
      <c r="F12" s="640"/>
    </row>
    <row r="13" spans="1:86" s="642" customFormat="1" ht="17" thickBot="1" x14ac:dyDescent="0.3">
      <c r="A13" s="640"/>
      <c r="B13" s="1344" t="s">
        <v>232</v>
      </c>
      <c r="C13" s="1345"/>
      <c r="D13" s="1345"/>
      <c r="E13" s="1346"/>
      <c r="F13" s="494"/>
    </row>
    <row r="14" spans="1:86" s="642" customFormat="1" ht="16.5" x14ac:dyDescent="0.25">
      <c r="A14" s="640"/>
      <c r="B14" s="648"/>
      <c r="C14" s="648"/>
      <c r="D14" s="648"/>
      <c r="E14" s="648"/>
      <c r="F14" s="494"/>
    </row>
    <row r="15" spans="1:86" s="640" customFormat="1" ht="15.75" customHeight="1" x14ac:dyDescent="0.25">
      <c r="G15" s="642"/>
      <c r="H15" s="642"/>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642"/>
      <c r="AV15" s="642"/>
      <c r="AW15" s="642"/>
      <c r="AX15" s="642"/>
      <c r="AY15" s="642"/>
      <c r="AZ15" s="642"/>
      <c r="BA15" s="642"/>
      <c r="BB15" s="642"/>
      <c r="BC15" s="642"/>
      <c r="BD15" s="642"/>
      <c r="BE15" s="642"/>
      <c r="BF15" s="642"/>
      <c r="BG15" s="642"/>
      <c r="BH15" s="642"/>
      <c r="BI15" s="642"/>
      <c r="BJ15" s="642"/>
      <c r="BK15" s="642"/>
      <c r="BL15" s="642"/>
      <c r="BM15" s="642"/>
      <c r="BN15" s="642"/>
      <c r="BO15" s="642"/>
      <c r="BP15" s="642"/>
      <c r="BQ15" s="642"/>
      <c r="BR15" s="642"/>
      <c r="BS15" s="642"/>
      <c r="BT15" s="642"/>
      <c r="BU15" s="642"/>
      <c r="BV15" s="642"/>
      <c r="BW15" s="642"/>
      <c r="BX15" s="642"/>
      <c r="BY15" s="642"/>
      <c r="BZ15" s="642"/>
      <c r="CA15" s="642"/>
      <c r="CB15" s="642"/>
      <c r="CC15" s="642"/>
      <c r="CD15" s="642"/>
      <c r="CE15" s="642"/>
      <c r="CF15" s="642"/>
      <c r="CG15" s="642"/>
      <c r="CH15" s="642"/>
    </row>
    <row r="16" spans="1:86" s="640" customFormat="1" ht="15.75" customHeight="1" x14ac:dyDescent="0.25">
      <c r="B16" s="1328" t="s">
        <v>231</v>
      </c>
      <c r="C16" s="1329"/>
      <c r="D16" s="1329"/>
      <c r="E16" s="1330"/>
      <c r="G16" s="642"/>
      <c r="H16" s="642"/>
      <c r="I16" s="642"/>
      <c r="J16" s="642"/>
      <c r="K16" s="642"/>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42"/>
      <c r="AK16" s="642"/>
      <c r="AL16" s="642"/>
      <c r="AM16" s="642"/>
      <c r="AN16" s="642"/>
      <c r="AO16" s="642"/>
      <c r="AP16" s="642"/>
      <c r="AQ16" s="642"/>
      <c r="AR16" s="642"/>
      <c r="AS16" s="642"/>
      <c r="AT16" s="642"/>
      <c r="AU16" s="642"/>
      <c r="AV16" s="642"/>
      <c r="AW16" s="642"/>
      <c r="AX16" s="642"/>
      <c r="AY16" s="642"/>
      <c r="AZ16" s="642"/>
      <c r="BA16" s="642"/>
      <c r="BB16" s="642"/>
      <c r="BC16" s="642"/>
      <c r="BD16" s="642"/>
      <c r="BE16" s="642"/>
      <c r="BF16" s="642"/>
      <c r="BG16" s="642"/>
      <c r="BH16" s="642"/>
      <c r="BI16" s="642"/>
      <c r="BJ16" s="642"/>
      <c r="BK16" s="642"/>
      <c r="BL16" s="642"/>
      <c r="BM16" s="642"/>
      <c r="BN16" s="642"/>
      <c r="BO16" s="642"/>
      <c r="BP16" s="642"/>
      <c r="BQ16" s="642"/>
      <c r="BR16" s="642"/>
      <c r="BS16" s="642"/>
      <c r="BT16" s="642"/>
      <c r="BU16" s="642"/>
      <c r="BV16" s="642"/>
      <c r="BW16" s="642"/>
      <c r="BX16" s="642"/>
      <c r="BY16" s="642"/>
      <c r="BZ16" s="642"/>
      <c r="CA16" s="642"/>
      <c r="CB16" s="642"/>
      <c r="CC16" s="642"/>
      <c r="CD16" s="642"/>
      <c r="CE16" s="642"/>
      <c r="CF16" s="642"/>
      <c r="CG16" s="642"/>
      <c r="CH16" s="642"/>
    </row>
    <row r="17" spans="1:86" s="640" customFormat="1" ht="15.75" customHeight="1" x14ac:dyDescent="0.25">
      <c r="B17" s="649"/>
      <c r="C17" s="649"/>
      <c r="D17" s="649"/>
      <c r="E17" s="649"/>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AQ17" s="642"/>
      <c r="AR17" s="642"/>
      <c r="AS17" s="642"/>
      <c r="AT17" s="642"/>
      <c r="AU17" s="642"/>
      <c r="AV17" s="642"/>
      <c r="AW17" s="642"/>
      <c r="AX17" s="642"/>
      <c r="AY17" s="642"/>
      <c r="AZ17" s="642"/>
      <c r="BA17" s="642"/>
      <c r="BB17" s="642"/>
      <c r="BC17" s="642"/>
      <c r="BD17" s="642"/>
      <c r="BE17" s="642"/>
      <c r="BF17" s="642"/>
      <c r="BG17" s="642"/>
      <c r="BH17" s="642"/>
      <c r="BI17" s="642"/>
      <c r="BJ17" s="642"/>
      <c r="BK17" s="642"/>
      <c r="BL17" s="642"/>
      <c r="BM17" s="642"/>
      <c r="BN17" s="642"/>
      <c r="BO17" s="642"/>
      <c r="BP17" s="642"/>
      <c r="BQ17" s="642"/>
      <c r="BR17" s="642"/>
      <c r="BS17" s="642"/>
      <c r="BT17" s="642"/>
      <c r="BU17" s="642"/>
      <c r="BV17" s="642"/>
      <c r="BW17" s="642"/>
      <c r="BX17" s="642"/>
      <c r="BY17" s="642"/>
      <c r="BZ17" s="642"/>
      <c r="CA17" s="642"/>
      <c r="CB17" s="642"/>
      <c r="CC17" s="642"/>
      <c r="CD17" s="642"/>
      <c r="CE17" s="642"/>
      <c r="CF17" s="642"/>
      <c r="CG17" s="642"/>
      <c r="CH17" s="642"/>
    </row>
    <row r="18" spans="1:86" s="640" customFormat="1" ht="9" customHeight="1" x14ac:dyDescent="0.15">
      <c r="A18" s="650"/>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2"/>
      <c r="AM18" s="642"/>
      <c r="AN18" s="642"/>
      <c r="AO18" s="642"/>
      <c r="AP18" s="642"/>
      <c r="AQ18" s="642"/>
      <c r="AR18" s="642"/>
      <c r="AS18" s="642"/>
      <c r="AT18" s="642"/>
      <c r="AU18" s="642"/>
      <c r="AV18" s="642"/>
      <c r="AW18" s="642"/>
      <c r="AX18" s="642"/>
      <c r="AY18" s="642"/>
      <c r="AZ18" s="642"/>
      <c r="BA18" s="642"/>
      <c r="BB18" s="642"/>
      <c r="BC18" s="642"/>
      <c r="BD18" s="642"/>
      <c r="BE18" s="642"/>
      <c r="BF18" s="642"/>
      <c r="BG18" s="642"/>
      <c r="BH18" s="642"/>
      <c r="BI18" s="642"/>
      <c r="BJ18" s="642"/>
      <c r="BK18" s="642"/>
      <c r="BL18" s="642"/>
      <c r="BM18" s="642"/>
      <c r="BN18" s="642"/>
      <c r="BO18" s="642"/>
      <c r="BP18" s="642"/>
      <c r="BQ18" s="642"/>
      <c r="BR18" s="642"/>
      <c r="BS18" s="642"/>
      <c r="BT18" s="642"/>
      <c r="BU18" s="642"/>
      <c r="BV18" s="642"/>
      <c r="BW18" s="642"/>
      <c r="BX18" s="642"/>
      <c r="BY18" s="642"/>
      <c r="BZ18" s="642"/>
      <c r="CA18" s="642"/>
      <c r="CB18" s="642"/>
      <c r="CC18" s="642"/>
      <c r="CD18" s="642"/>
      <c r="CE18" s="642"/>
      <c r="CF18" s="642"/>
      <c r="CG18" s="642"/>
      <c r="CH18" s="642"/>
    </row>
    <row r="19" spans="1:86" s="642" customFormat="1" ht="70.5" customHeight="1" x14ac:dyDescent="0.3">
      <c r="A19" s="487"/>
      <c r="B19" s="1331" t="s">
        <v>236</v>
      </c>
      <c r="C19" s="1332"/>
      <c r="D19" s="1332"/>
      <c r="E19" s="1333"/>
      <c r="H19" s="651"/>
    </row>
    <row r="20" spans="1:86" s="640" customFormat="1" ht="13.5" thickBot="1" x14ac:dyDescent="0.35">
      <c r="A20" s="487"/>
      <c r="B20" s="652"/>
      <c r="C20" s="652"/>
      <c r="D20" s="652"/>
      <c r="E20" s="652"/>
      <c r="G20" s="642"/>
      <c r="H20" s="651"/>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2"/>
      <c r="AP20" s="642"/>
      <c r="AQ20" s="642"/>
      <c r="AR20" s="642"/>
      <c r="AS20" s="642"/>
      <c r="AT20" s="642"/>
      <c r="AU20" s="642"/>
      <c r="AV20" s="642"/>
      <c r="AW20" s="642"/>
      <c r="AX20" s="642"/>
      <c r="AY20" s="642"/>
      <c r="AZ20" s="642"/>
      <c r="BA20" s="642"/>
      <c r="BB20" s="642"/>
      <c r="BC20" s="642"/>
      <c r="BD20" s="642"/>
      <c r="BE20" s="642"/>
      <c r="BF20" s="642"/>
      <c r="BG20" s="642"/>
      <c r="BH20" s="642"/>
      <c r="BI20" s="642"/>
      <c r="BJ20" s="642"/>
      <c r="BK20" s="642"/>
      <c r="BL20" s="642"/>
      <c r="BM20" s="642"/>
      <c r="BN20" s="642"/>
      <c r="BO20" s="642"/>
      <c r="BP20" s="642"/>
      <c r="BQ20" s="642"/>
      <c r="BR20" s="642"/>
      <c r="BS20" s="642"/>
      <c r="BT20" s="642"/>
      <c r="BU20" s="642"/>
      <c r="BV20" s="642"/>
      <c r="BW20" s="642"/>
      <c r="BX20" s="642"/>
      <c r="BY20" s="642"/>
      <c r="BZ20" s="642"/>
      <c r="CA20" s="642"/>
      <c r="CB20" s="642"/>
      <c r="CC20" s="642"/>
      <c r="CD20" s="642"/>
      <c r="CE20" s="642"/>
      <c r="CF20" s="642"/>
      <c r="CG20" s="642"/>
      <c r="CH20" s="642"/>
    </row>
    <row r="21" spans="1:86" s="642" customFormat="1" ht="21.75" customHeight="1" thickBot="1" x14ac:dyDescent="0.35">
      <c r="A21" s="487"/>
      <c r="B21" s="1099">
        <f>'1. FilerInfo'!C17</f>
        <v>0</v>
      </c>
      <c r="C21" s="1334"/>
      <c r="D21" s="1334"/>
      <c r="E21" s="1335"/>
      <c r="F21"/>
      <c r="G21"/>
      <c r="H21"/>
      <c r="I21"/>
      <c r="J21"/>
    </row>
    <row r="22" spans="1:86" s="642" customFormat="1" ht="21.75" customHeight="1" x14ac:dyDescent="0.3">
      <c r="A22" s="487"/>
      <c r="B22" s="654"/>
      <c r="D22" s="487"/>
      <c r="E22" s="487"/>
      <c r="F22" s="653"/>
      <c r="G22" s="653"/>
      <c r="H22" s="651"/>
    </row>
    <row r="23" spans="1:86" s="642" customFormat="1" ht="21.75" customHeight="1" x14ac:dyDescent="0.3">
      <c r="A23" s="487"/>
      <c r="C23" s="655" t="s">
        <v>288</v>
      </c>
      <c r="D23" s="654"/>
      <c r="E23" s="654"/>
      <c r="F23" s="653"/>
      <c r="G23" s="653"/>
      <c r="H23" s="651"/>
    </row>
    <row r="24" spans="1:86" s="642" customFormat="1" ht="18" customHeight="1" x14ac:dyDescent="0.3">
      <c r="A24" s="487"/>
      <c r="B24" s="656"/>
      <c r="D24" s="640"/>
      <c r="E24" s="640"/>
      <c r="F24" s="640"/>
      <c r="H24" s="651"/>
    </row>
    <row r="25" spans="1:86" s="658" customFormat="1" ht="63" customHeight="1" x14ac:dyDescent="0.35">
      <c r="A25" s="1343" t="s">
        <v>624</v>
      </c>
      <c r="B25" s="1343"/>
      <c r="C25" s="1343"/>
      <c r="D25" s="1343"/>
      <c r="E25" s="1343"/>
      <c r="F25" s="1343"/>
    </row>
    <row r="26" spans="1:86" s="658" customFormat="1" ht="15.5" x14ac:dyDescent="0.35">
      <c r="A26" s="657"/>
      <c r="B26" s="657"/>
      <c r="C26" s="657"/>
      <c r="D26" s="657"/>
      <c r="E26" s="657"/>
      <c r="F26" s="657"/>
    </row>
    <row r="27" spans="1:86" s="658" customFormat="1" ht="15.5" x14ac:dyDescent="0.35">
      <c r="A27" s="659"/>
      <c r="B27" s="660"/>
      <c r="C27" s="661"/>
      <c r="D27" s="661"/>
      <c r="E27" s="661"/>
      <c r="F27" s="661"/>
    </row>
    <row r="28" spans="1:86" s="658" customFormat="1" ht="16" thickBot="1" x14ac:dyDescent="0.4">
      <c r="A28" s="1326" t="s">
        <v>81</v>
      </c>
      <c r="B28" s="1326"/>
      <c r="C28" s="663"/>
      <c r="D28" s="664" t="s">
        <v>82</v>
      </c>
      <c r="E28" s="1327"/>
      <c r="F28" s="1327"/>
    </row>
    <row r="29" spans="1:86" s="666" customFormat="1" ht="24.75" customHeight="1" x14ac:dyDescent="0.25">
      <c r="A29" s="1326" t="s">
        <v>83</v>
      </c>
      <c r="B29" s="1326"/>
      <c r="C29" s="668">
        <f>'1. FilerInfo'!C43</f>
        <v>0</v>
      </c>
      <c r="D29" s="665"/>
      <c r="E29" s="665"/>
      <c r="F29" s="665"/>
    </row>
    <row r="30" spans="1:86" s="658" customFormat="1" ht="15.5" x14ac:dyDescent="0.35">
      <c r="A30" s="667"/>
      <c r="B30" s="661"/>
      <c r="C30" s="661"/>
      <c r="D30" s="661"/>
      <c r="E30" s="661"/>
      <c r="F30" s="661"/>
    </row>
    <row r="31" spans="1:86" s="658" customFormat="1" ht="15.5" x14ac:dyDescent="0.35">
      <c r="A31" s="667"/>
      <c r="B31" s="661"/>
      <c r="C31" s="661"/>
      <c r="D31" s="661"/>
      <c r="E31" s="661"/>
      <c r="F31" s="661"/>
    </row>
    <row r="32" spans="1:86" s="658" customFormat="1" ht="49.5" customHeight="1" x14ac:dyDescent="0.35">
      <c r="A32" s="1343" t="s">
        <v>84</v>
      </c>
      <c r="B32" s="1343"/>
      <c r="C32" s="1343"/>
      <c r="D32" s="1343"/>
      <c r="E32" s="1343"/>
      <c r="F32" s="1343"/>
    </row>
    <row r="33" spans="1:6" s="658" customFormat="1" ht="16.5" customHeight="1" x14ac:dyDescent="0.35">
      <c r="A33" s="657"/>
      <c r="B33" s="657"/>
      <c r="C33" s="657"/>
      <c r="D33" s="657"/>
      <c r="E33" s="657"/>
      <c r="F33" s="657"/>
    </row>
    <row r="34" spans="1:6" s="658" customFormat="1" ht="60.75" customHeight="1" x14ac:dyDescent="0.35">
      <c r="A34" s="1336" t="s">
        <v>612</v>
      </c>
      <c r="B34" s="1336"/>
      <c r="C34" s="1336"/>
      <c r="D34" s="1336"/>
      <c r="E34" s="1336"/>
      <c r="F34" s="1336"/>
    </row>
    <row r="35" spans="1:6" s="658" customFormat="1" ht="15.5" x14ac:dyDescent="0.35">
      <c r="A35" s="659"/>
      <c r="B35" s="660"/>
      <c r="C35" s="660"/>
      <c r="D35" s="660"/>
      <c r="E35" s="660"/>
      <c r="F35" s="660"/>
    </row>
    <row r="36" spans="1:6" s="658" customFormat="1" ht="15.5" x14ac:dyDescent="0.35">
      <c r="A36" s="659"/>
      <c r="B36" s="660"/>
      <c r="C36" s="661"/>
      <c r="D36" s="661"/>
      <c r="E36" s="661"/>
      <c r="F36" s="661"/>
    </row>
    <row r="37" spans="1:6" s="658" customFormat="1" ht="16" thickBot="1" x14ac:dyDescent="0.4">
      <c r="A37" s="1326" t="s">
        <v>81</v>
      </c>
      <c r="B37" s="1326"/>
      <c r="C37" s="663"/>
      <c r="D37" s="664" t="s">
        <v>82</v>
      </c>
      <c r="E37" s="1327"/>
      <c r="F37" s="1327"/>
    </row>
    <row r="38" spans="1:6" s="670" customFormat="1" ht="24.75" customHeight="1" x14ac:dyDescent="0.25">
      <c r="A38" s="1326" t="s">
        <v>83</v>
      </c>
      <c r="B38" s="1326"/>
      <c r="C38" s="668">
        <f>'1. FilerInfo'!C43</f>
        <v>0</v>
      </c>
      <c r="D38" s="669"/>
      <c r="E38" s="669"/>
      <c r="F38" s="669"/>
    </row>
    <row r="39" spans="1:6" x14ac:dyDescent="0.25">
      <c r="A39" s="671"/>
      <c r="B39" s="671"/>
      <c r="C39" s="671"/>
      <c r="D39" s="671"/>
      <c r="E39" s="671"/>
      <c r="F39" s="671"/>
    </row>
    <row r="40" spans="1:6" x14ac:dyDescent="0.25">
      <c r="A40" s="671"/>
      <c r="B40" s="671"/>
      <c r="C40" s="671"/>
      <c r="D40" s="671"/>
      <c r="E40" s="671"/>
      <c r="F40" s="671"/>
    </row>
    <row r="41" spans="1:6" ht="17.5" x14ac:dyDescent="0.35">
      <c r="A41" s="768"/>
      <c r="B41" s="768"/>
      <c r="C41" s="769" t="s">
        <v>289</v>
      </c>
      <c r="D41" s="768"/>
      <c r="E41" s="768"/>
      <c r="F41" s="768"/>
    </row>
    <row r="42" spans="1:6" x14ac:dyDescent="0.25">
      <c r="A42" s="768"/>
      <c r="B42" s="768"/>
      <c r="C42" s="768"/>
      <c r="D42" s="768"/>
      <c r="E42" s="768"/>
      <c r="F42" s="768"/>
    </row>
    <row r="43" spans="1:6" ht="94.5" customHeight="1" x14ac:dyDescent="0.25">
      <c r="A43" s="1336" t="s">
        <v>645</v>
      </c>
      <c r="B43" s="1336"/>
      <c r="C43" s="1336"/>
      <c r="D43" s="1336"/>
      <c r="E43" s="1336"/>
      <c r="F43" s="1336"/>
    </row>
    <row r="44" spans="1:6" x14ac:dyDescent="0.25">
      <c r="A44" s="770"/>
      <c r="B44" s="770"/>
      <c r="C44" s="770"/>
      <c r="D44" s="770"/>
      <c r="E44" s="770"/>
      <c r="F44" s="770"/>
    </row>
    <row r="45" spans="1:6" x14ac:dyDescent="0.25">
      <c r="A45" s="770"/>
      <c r="B45" s="770"/>
      <c r="C45" s="770"/>
      <c r="D45" s="770"/>
      <c r="E45" s="770"/>
      <c r="F45" s="770"/>
    </row>
    <row r="46" spans="1:6" ht="16" thickBot="1" x14ac:dyDescent="0.4">
      <c r="A46" s="1337" t="s">
        <v>81</v>
      </c>
      <c r="B46" s="1337"/>
      <c r="C46" s="771"/>
      <c r="D46" s="772" t="s">
        <v>82</v>
      </c>
      <c r="E46" s="1338"/>
      <c r="F46" s="1338"/>
    </row>
    <row r="47" spans="1:6" ht="29.25" customHeight="1" x14ac:dyDescent="0.25">
      <c r="A47" s="1326" t="s">
        <v>83</v>
      </c>
      <c r="B47" s="1326"/>
      <c r="C47" s="668">
        <f>'1. FilerInfo'!C43</f>
        <v>0</v>
      </c>
      <c r="D47" s="669"/>
      <c r="E47" s="669"/>
      <c r="F47" s="669"/>
    </row>
    <row r="48" spans="1:6" x14ac:dyDescent="0.25">
      <c r="A48" s="112"/>
      <c r="B48" s="112"/>
      <c r="C48" s="112"/>
      <c r="D48" s="112"/>
      <c r="E48" s="112"/>
      <c r="F48" s="112"/>
    </row>
    <row r="49" spans="1:6" x14ac:dyDescent="0.25">
      <c r="A49" s="112"/>
      <c r="B49" s="112"/>
      <c r="C49" s="112"/>
      <c r="D49" s="112"/>
      <c r="E49" s="112"/>
      <c r="F49" s="112"/>
    </row>
    <row r="50" spans="1:6" x14ac:dyDescent="0.25">
      <c r="A50" s="112"/>
      <c r="B50" s="112"/>
      <c r="C50" s="112"/>
      <c r="D50" s="112"/>
      <c r="E50" s="112"/>
      <c r="F50" s="112"/>
    </row>
  </sheetData>
  <mergeCells count="25">
    <mergeCell ref="B10:E10"/>
    <mergeCell ref="A38:B38"/>
    <mergeCell ref="B8:E8"/>
    <mergeCell ref="B1:E1"/>
    <mergeCell ref="B2:E2"/>
    <mergeCell ref="B3:E3"/>
    <mergeCell ref="B4:E4"/>
    <mergeCell ref="B7:E7"/>
    <mergeCell ref="A25:F25"/>
    <mergeCell ref="A28:B28"/>
    <mergeCell ref="E28:F28"/>
    <mergeCell ref="A29:B29"/>
    <mergeCell ref="A32:F32"/>
    <mergeCell ref="B9:E9"/>
    <mergeCell ref="B13:E13"/>
    <mergeCell ref="A47:B47"/>
    <mergeCell ref="A37:B37"/>
    <mergeCell ref="E37:F37"/>
    <mergeCell ref="B16:E16"/>
    <mergeCell ref="B19:E19"/>
    <mergeCell ref="B21:E21"/>
    <mergeCell ref="A43:F43"/>
    <mergeCell ref="A46:B46"/>
    <mergeCell ref="E46:F46"/>
    <mergeCell ref="A34:F34"/>
  </mergeCells>
  <printOptions horizontalCentered="1"/>
  <pageMargins left="0.25" right="0.25" top="0.75" bottom="0.75" header="0.3" footer="0.3"/>
  <pageSetup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B194-B3C1-48BE-8640-12848FF12173}">
  <sheetPr codeName="Sheet19">
    <tabColor theme="0"/>
    <pageSetUpPr fitToPage="1"/>
  </sheetPr>
  <dimension ref="A1:I60"/>
  <sheetViews>
    <sheetView showWhiteSpace="0" zoomScale="80" zoomScaleNormal="80" workbookViewId="0">
      <selection activeCell="B1" sqref="B1:I1"/>
    </sheetView>
  </sheetViews>
  <sheetFormatPr defaultColWidth="8.90625" defaultRowHeight="12.5" x14ac:dyDescent="0.25"/>
  <cols>
    <col min="1" max="1" width="4.453125" style="111" customWidth="1"/>
    <col min="2" max="2" width="14.90625" style="111" customWidth="1"/>
    <col min="3" max="3" width="13" style="111" customWidth="1"/>
    <col min="4" max="4" width="24.90625" style="111" customWidth="1"/>
    <col min="5" max="5" width="2.1796875" style="111" customWidth="1"/>
    <col min="6" max="6" width="20.08984375" style="111" customWidth="1"/>
    <col min="7" max="7" width="23.6328125" style="111" customWidth="1"/>
    <col min="8" max="8" width="11.08984375" style="111" customWidth="1"/>
    <col min="9" max="9" width="14.6328125" style="111" customWidth="1"/>
    <col min="10" max="16384" width="8.90625" style="111"/>
  </cols>
  <sheetData>
    <row r="1" spans="1:9" s="642" customFormat="1" ht="15" x14ac:dyDescent="0.25">
      <c r="A1" s="640"/>
      <c r="B1" s="1341" t="s">
        <v>106</v>
      </c>
      <c r="C1" s="1341"/>
      <c r="D1" s="1341"/>
      <c r="E1" s="1341"/>
      <c r="F1" s="1341"/>
      <c r="G1" s="1341"/>
      <c r="H1" s="1341"/>
      <c r="I1" s="1341"/>
    </row>
    <row r="2" spans="1:9" s="642" customFormat="1" ht="15" x14ac:dyDescent="0.25">
      <c r="A2" s="640"/>
      <c r="B2" s="1341" t="s">
        <v>107</v>
      </c>
      <c r="C2" s="1341"/>
      <c r="D2" s="1341"/>
      <c r="E2" s="1341"/>
      <c r="F2" s="1341"/>
      <c r="G2" s="1341"/>
      <c r="H2" s="1341"/>
      <c r="I2" s="1341"/>
    </row>
    <row r="3" spans="1:9" s="642" customFormat="1" ht="15" x14ac:dyDescent="0.25">
      <c r="A3" s="640"/>
      <c r="B3" s="1341" t="s">
        <v>245</v>
      </c>
      <c r="C3" s="1341"/>
      <c r="D3" s="1341"/>
      <c r="E3" s="1341"/>
      <c r="F3" s="1341"/>
      <c r="G3" s="1341"/>
      <c r="H3" s="1341"/>
      <c r="I3" s="1341"/>
    </row>
    <row r="4" spans="1:9" s="640" customFormat="1" ht="9.75" customHeight="1" x14ac:dyDescent="0.25">
      <c r="B4" s="672"/>
      <c r="C4" s="645"/>
    </row>
    <row r="5" spans="1:9" s="642" customFormat="1" ht="16.5" customHeight="1" x14ac:dyDescent="0.25">
      <c r="A5" s="640"/>
      <c r="B5" s="1342" t="s">
        <v>229</v>
      </c>
      <c r="C5" s="1342"/>
      <c r="D5" s="1342"/>
      <c r="E5" s="1342"/>
      <c r="F5" s="1342"/>
      <c r="G5" s="1342"/>
      <c r="H5" s="1342"/>
      <c r="I5" s="1342"/>
    </row>
    <row r="6" spans="1:9" s="642" customFormat="1" ht="15.75" customHeight="1" x14ac:dyDescent="0.25">
      <c r="A6" s="640"/>
      <c r="B6" s="1357" t="s">
        <v>613</v>
      </c>
      <c r="C6" s="1357"/>
      <c r="D6" s="1357"/>
      <c r="E6" s="1357"/>
      <c r="F6" s="1357"/>
      <c r="G6" s="1357"/>
      <c r="H6" s="1357"/>
      <c r="I6" s="1357"/>
    </row>
    <row r="7" spans="1:9" s="642" customFormat="1" ht="15.75" customHeight="1" x14ac:dyDescent="0.25">
      <c r="A7" s="640"/>
      <c r="B7" s="1357" t="s">
        <v>600</v>
      </c>
      <c r="C7" s="1357"/>
      <c r="D7" s="1357"/>
      <c r="E7" s="1357"/>
      <c r="F7" s="1357"/>
      <c r="G7" s="1357"/>
      <c r="H7" s="1357"/>
      <c r="I7" s="1357"/>
    </row>
    <row r="8" spans="1:9" s="642" customFormat="1" ht="25.25" customHeight="1" x14ac:dyDescent="0.25">
      <c r="A8" s="640"/>
      <c r="B8" s="1357"/>
      <c r="C8" s="1357"/>
      <c r="D8" s="1357"/>
      <c r="E8" s="1357"/>
      <c r="F8" s="1357"/>
      <c r="G8" s="1357"/>
      <c r="H8" s="1357"/>
      <c r="I8" s="1357"/>
    </row>
    <row r="9" spans="1:9" s="642" customFormat="1" ht="17.399999999999999" customHeight="1" x14ac:dyDescent="0.25">
      <c r="A9" s="640"/>
      <c r="B9" s="640"/>
      <c r="C9" s="1360" t="s">
        <v>595</v>
      </c>
      <c r="D9" s="1360"/>
      <c r="E9" s="1360"/>
      <c r="F9" s="1360"/>
      <c r="G9" s="1360"/>
      <c r="H9" s="1360"/>
      <c r="I9" s="673"/>
    </row>
    <row r="10" spans="1:9" s="642" customFormat="1" ht="16.5" x14ac:dyDescent="0.25">
      <c r="A10" s="640"/>
      <c r="B10" s="1358" t="s">
        <v>95</v>
      </c>
      <c r="C10" s="1358"/>
      <c r="D10" s="1358"/>
      <c r="E10" s="1358"/>
      <c r="F10" s="1358"/>
      <c r="G10" s="1358"/>
      <c r="H10" s="1358"/>
      <c r="I10" s="1358"/>
    </row>
    <row r="11" spans="1:9" s="642" customFormat="1" ht="20.25" customHeight="1" x14ac:dyDescent="0.25">
      <c r="A11" s="640"/>
      <c r="B11" s="1339" t="s">
        <v>235</v>
      </c>
      <c r="C11" s="1339"/>
      <c r="D11" s="1339"/>
      <c r="E11" s="1339"/>
      <c r="F11" s="1339"/>
      <c r="G11" s="1339"/>
      <c r="H11" s="1339"/>
      <c r="I11" s="1339"/>
    </row>
    <row r="12" spans="1:9" s="642" customFormat="1" ht="20.25" customHeight="1" x14ac:dyDescent="0.25">
      <c r="A12" s="640"/>
      <c r="B12" s="1359" t="s">
        <v>246</v>
      </c>
      <c r="C12" s="1359"/>
      <c r="D12" s="1359"/>
      <c r="E12" s="1359"/>
      <c r="F12" s="1359"/>
      <c r="G12" s="1359"/>
      <c r="H12" s="1359"/>
      <c r="I12" s="1359"/>
    </row>
    <row r="13" spans="1:9" s="642" customFormat="1" ht="20.25" customHeight="1" x14ac:dyDescent="0.25">
      <c r="A13" s="640"/>
      <c r="B13" s="1089" t="s">
        <v>599</v>
      </c>
      <c r="C13" s="1089"/>
      <c r="D13" s="1089"/>
      <c r="E13" s="1089"/>
      <c r="F13" s="1089"/>
      <c r="G13" s="1089"/>
      <c r="H13" s="1089"/>
      <c r="I13" s="1089"/>
    </row>
    <row r="14" spans="1:9" s="642" customFormat="1" ht="12" customHeight="1" thickBot="1" x14ac:dyDescent="0.3">
      <c r="A14" s="640"/>
      <c r="B14" s="644"/>
      <c r="C14" s="645"/>
      <c r="D14" s="640"/>
      <c r="E14" s="640"/>
      <c r="F14" s="640"/>
      <c r="G14" s="640"/>
      <c r="H14" s="640"/>
      <c r="I14" s="640"/>
    </row>
    <row r="15" spans="1:9" s="642" customFormat="1" ht="17" thickBot="1" x14ac:dyDescent="0.3">
      <c r="A15" s="640"/>
      <c r="B15" s="640"/>
      <c r="C15" s="1344" t="s">
        <v>232</v>
      </c>
      <c r="D15" s="1345"/>
      <c r="E15" s="1345"/>
      <c r="F15" s="1345"/>
      <c r="G15" s="1345"/>
      <c r="H15" s="1346"/>
      <c r="I15" s="641"/>
    </row>
    <row r="16" spans="1:9" s="640" customFormat="1" ht="7.5" customHeight="1" x14ac:dyDescent="0.25"/>
    <row r="17" spans="1:9" s="642" customFormat="1" ht="7.5" customHeight="1" thickBot="1" x14ac:dyDescent="0.35">
      <c r="A17" s="640"/>
      <c r="B17" s="487"/>
      <c r="C17" s="644"/>
      <c r="D17" s="645"/>
      <c r="E17" s="645"/>
      <c r="F17" s="640"/>
      <c r="G17" s="640"/>
      <c r="H17" s="640"/>
      <c r="I17" s="640"/>
    </row>
    <row r="18" spans="1:9" s="642" customFormat="1" ht="28.5" customHeight="1" thickBot="1" x14ac:dyDescent="0.35">
      <c r="A18" s="640"/>
      <c r="B18" s="487"/>
      <c r="C18" s="1248">
        <f>'1. FilerInfo'!C17</f>
        <v>0</v>
      </c>
      <c r="D18" s="1249"/>
      <c r="E18" s="1249"/>
      <c r="F18" s="1249"/>
      <c r="G18" s="1249"/>
      <c r="H18" s="1249"/>
      <c r="I18" s="1250"/>
    </row>
    <row r="19" spans="1:9" ht="21.75" customHeight="1" x14ac:dyDescent="0.3">
      <c r="A19" s="640"/>
      <c r="B19" s="487"/>
      <c r="C19" s="644"/>
      <c r="D19" s="645"/>
      <c r="E19" s="645"/>
      <c r="F19" s="640"/>
      <c r="G19" s="640"/>
      <c r="H19" s="640"/>
      <c r="I19" s="640"/>
    </row>
    <row r="20" spans="1:9" ht="18" customHeight="1" x14ac:dyDescent="0.35">
      <c r="A20" s="660"/>
      <c r="B20" s="1348" t="s">
        <v>87</v>
      </c>
      <c r="C20" s="1348"/>
      <c r="D20" s="1349">
        <f>'1. FilerInfo'!C43</f>
        <v>0</v>
      </c>
      <c r="E20" s="1349"/>
      <c r="F20" s="1350"/>
      <c r="G20" s="1350"/>
      <c r="H20" s="112" t="s">
        <v>85</v>
      </c>
      <c r="I20" s="112"/>
    </row>
    <row r="21" spans="1:9" ht="34.5" customHeight="1" x14ac:dyDescent="0.35">
      <c r="A21" s="660"/>
      <c r="B21" s="1336" t="s">
        <v>611</v>
      </c>
      <c r="C21" s="1336"/>
      <c r="D21" s="1336"/>
      <c r="E21" s="1336"/>
      <c r="F21" s="1336"/>
      <c r="G21" s="1336"/>
      <c r="H21" s="1336"/>
      <c r="I21" s="1336"/>
    </row>
    <row r="22" spans="1:9" ht="20.25" customHeight="1" x14ac:dyDescent="0.25">
      <c r="A22" s="112"/>
      <c r="B22" s="1349">
        <f>'1. FilerInfo'!C17</f>
        <v>0</v>
      </c>
      <c r="C22" s="1350"/>
      <c r="D22" s="1350"/>
      <c r="E22" s="1350"/>
      <c r="F22" s="1350"/>
      <c r="G22" s="662" t="s">
        <v>86</v>
      </c>
      <c r="H22" s="669"/>
      <c r="I22" s="669"/>
    </row>
    <row r="23" spans="1:9" ht="23.25" customHeight="1" x14ac:dyDescent="0.35">
      <c r="A23" s="660"/>
      <c r="B23" s="659" t="s">
        <v>430</v>
      </c>
      <c r="C23" s="674"/>
      <c r="D23" s="675"/>
      <c r="E23" s="675"/>
      <c r="F23" s="676"/>
      <c r="G23" s="665"/>
      <c r="H23" s="665"/>
      <c r="I23" s="665"/>
    </row>
    <row r="24" spans="1:9" ht="15.75" customHeight="1" x14ac:dyDescent="0.25">
      <c r="A24" s="665"/>
      <c r="B24" s="1351" t="s">
        <v>14</v>
      </c>
      <c r="C24" s="1352"/>
      <c r="D24" s="1352"/>
      <c r="E24" s="1352"/>
      <c r="F24" s="1352"/>
      <c r="G24" s="1352"/>
      <c r="H24" s="1352"/>
      <c r="I24" s="1353"/>
    </row>
    <row r="25" spans="1:9" ht="132" customHeight="1" x14ac:dyDescent="0.35">
      <c r="A25" s="660"/>
      <c r="B25" s="1354"/>
      <c r="C25" s="1355"/>
      <c r="D25" s="1355"/>
      <c r="E25" s="1355"/>
      <c r="F25" s="1355"/>
      <c r="G25" s="1355"/>
      <c r="H25" s="1355"/>
      <c r="I25" s="1356"/>
    </row>
    <row r="26" spans="1:9" ht="6" customHeight="1" x14ac:dyDescent="0.35">
      <c r="A26" s="660"/>
      <c r="B26" s="1326"/>
      <c r="C26" s="1326"/>
      <c r="D26" s="1326"/>
      <c r="E26" s="1326"/>
      <c r="F26" s="1326"/>
      <c r="G26" s="657"/>
      <c r="H26" s="657"/>
      <c r="I26" s="657"/>
    </row>
    <row r="27" spans="1:9" ht="25.5" customHeight="1" thickBot="1" x14ac:dyDescent="0.4">
      <c r="A27" s="660"/>
      <c r="B27" s="1347"/>
      <c r="C27" s="1347"/>
      <c r="D27" s="1347"/>
      <c r="E27" s="1347"/>
      <c r="F27" s="1347"/>
      <c r="G27" s="657"/>
      <c r="H27" s="657"/>
      <c r="I27" s="657"/>
    </row>
    <row r="28" spans="1:9" ht="17.25" customHeight="1" x14ac:dyDescent="0.35">
      <c r="A28" s="660"/>
      <c r="B28" s="677" t="s">
        <v>1088</v>
      </c>
      <c r="C28" s="677"/>
      <c r="D28" s="662"/>
      <c r="E28" s="1072"/>
      <c r="F28" s="662"/>
      <c r="G28" s="657"/>
      <c r="H28" s="657"/>
      <c r="I28" s="657"/>
    </row>
    <row r="29" spans="1:9" ht="22.5" customHeight="1" x14ac:dyDescent="0.35">
      <c r="A29" s="660"/>
      <c r="B29"/>
      <c r="C29"/>
      <c r="D29"/>
      <c r="E29"/>
      <c r="F29"/>
      <c r="G29"/>
      <c r="H29"/>
      <c r="I29"/>
    </row>
    <row r="30" spans="1:9" ht="21" customHeight="1" x14ac:dyDescent="0.35">
      <c r="A30" s="660"/>
      <c r="B30" s="678" t="s">
        <v>1087</v>
      </c>
      <c r="C30" s="678"/>
      <c r="D30" s="678"/>
      <c r="E30"/>
      <c r="F30" s="1076" t="s">
        <v>1086</v>
      </c>
      <c r="G30" s="678"/>
      <c r="H30" s="678"/>
      <c r="I30" s="660"/>
    </row>
    <row r="31" spans="1:9" ht="16" thickBot="1" x14ac:dyDescent="0.4">
      <c r="A31" s="679"/>
      <c r="B31" s="680"/>
      <c r="C31" s="680"/>
      <c r="D31" s="680"/>
      <c r="E31" s="680"/>
      <c r="F31" s="680"/>
      <c r="G31" s="680"/>
      <c r="H31" s="680"/>
      <c r="I31" s="680"/>
    </row>
    <row r="32" spans="1:9" ht="13" thickTop="1" x14ac:dyDescent="0.25"/>
    <row r="35" s="681" customFormat="1" ht="20.25" customHeight="1" x14ac:dyDescent="0.35"/>
    <row r="36" s="681" customFormat="1" ht="23.25" customHeight="1" x14ac:dyDescent="0.35"/>
    <row r="37" s="681" customFormat="1" ht="22.5" customHeight="1" x14ac:dyDescent="0.35"/>
    <row r="38" s="681" customFormat="1" ht="15.5" x14ac:dyDescent="0.35"/>
    <row r="39" s="681" customFormat="1" ht="15.5" x14ac:dyDescent="0.35"/>
    <row r="40" s="681" customFormat="1" ht="15.5" x14ac:dyDescent="0.35"/>
    <row r="41" customFormat="1" x14ac:dyDescent="0.25"/>
    <row r="42" customFormat="1" x14ac:dyDescent="0.25"/>
    <row r="43" customFormat="1" x14ac:dyDescent="0.25"/>
    <row r="44" customFormat="1" x14ac:dyDescent="0.25"/>
    <row r="45" customFormat="1" ht="1.5" customHeigh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protectedRanges>
    <protectedRange sqref="F29:I29" name="Range1"/>
  </protectedRanges>
  <mergeCells count="21">
    <mergeCell ref="C18:I18"/>
    <mergeCell ref="B8:I8"/>
    <mergeCell ref="B7:I7"/>
    <mergeCell ref="B10:I10"/>
    <mergeCell ref="B11:I11"/>
    <mergeCell ref="B12:I12"/>
    <mergeCell ref="C15:H15"/>
    <mergeCell ref="C9:H9"/>
    <mergeCell ref="B13:I13"/>
    <mergeCell ref="B1:I1"/>
    <mergeCell ref="B2:I2"/>
    <mergeCell ref="B3:I3"/>
    <mergeCell ref="B5:I5"/>
    <mergeCell ref="B6:I6"/>
    <mergeCell ref="B26:F26"/>
    <mergeCell ref="B27:F27"/>
    <mergeCell ref="B20:C20"/>
    <mergeCell ref="D20:G20"/>
    <mergeCell ref="B21:I21"/>
    <mergeCell ref="B22:F22"/>
    <mergeCell ref="B24:I25"/>
  </mergeCells>
  <printOptions horizontalCentered="1"/>
  <pageMargins left="0.25" right="0.25" top="0.75" bottom="0.75" header="0.3" footer="0.3"/>
  <pageSetup scale="78"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pageSetUpPr fitToPage="1"/>
  </sheetPr>
  <dimension ref="A1:O268"/>
  <sheetViews>
    <sheetView showWhiteSpace="0" workbookViewId="0"/>
  </sheetViews>
  <sheetFormatPr defaultColWidth="10.6328125" defaultRowHeight="15.5" x14ac:dyDescent="0.35"/>
  <cols>
    <col min="1" max="1" width="1.6328125" style="449" customWidth="1"/>
    <col min="2" max="2" width="16.6328125" style="448" customWidth="1"/>
    <col min="3" max="3" width="30.08984375" style="447" customWidth="1"/>
    <col min="4" max="4" width="16.453125" style="447" customWidth="1"/>
    <col min="5" max="5" width="13.6328125" style="447" customWidth="1"/>
    <col min="6" max="6" width="28.36328125" style="447" customWidth="1"/>
    <col min="7" max="7" width="16.6328125" style="447" customWidth="1"/>
    <col min="8" max="8" width="1.6328125" style="447" customWidth="1"/>
    <col min="9" max="16384" width="10.6328125" style="447"/>
  </cols>
  <sheetData>
    <row r="1" spans="1:15" s="487" customFormat="1" ht="18.75" customHeight="1" x14ac:dyDescent="0.3">
      <c r="B1" s="1192" t="str">
        <f>'2. Prelim'!B1:E1</f>
        <v>RPS/APS/CES/CPS 2020 Annual Compliance Workbook</v>
      </c>
      <c r="C1" s="1192"/>
      <c r="D1" s="1192"/>
      <c r="E1" s="1192"/>
      <c r="F1" s="1192"/>
      <c r="G1" s="1192"/>
      <c r="H1" s="234"/>
      <c r="I1" s="234"/>
      <c r="J1" s="234"/>
      <c r="K1" s="234"/>
      <c r="L1" s="234"/>
      <c r="M1" s="234"/>
      <c r="N1" s="234"/>
      <c r="O1" s="234"/>
    </row>
    <row r="2" spans="1:15" s="487" customFormat="1" ht="8.25" customHeight="1" thickBot="1" x14ac:dyDescent="0.4">
      <c r="A2" s="448"/>
      <c r="B2" s="447"/>
      <c r="C2" s="447"/>
      <c r="D2" s="447"/>
      <c r="E2" s="461"/>
      <c r="F2" s="447"/>
      <c r="G2" s="447"/>
      <c r="H2" s="447"/>
    </row>
    <row r="3" spans="1:15" s="493" customFormat="1" ht="27.75" customHeight="1" thickBot="1" x14ac:dyDescent="0.3">
      <c r="A3" s="1344" t="s">
        <v>237</v>
      </c>
      <c r="B3" s="1345"/>
      <c r="C3" s="1345"/>
      <c r="D3" s="1345"/>
      <c r="E3" s="1345"/>
      <c r="F3" s="1345"/>
      <c r="G3" s="1346"/>
      <c r="H3" s="495"/>
      <c r="I3" s="494"/>
      <c r="J3" s="494"/>
      <c r="K3" s="494"/>
      <c r="L3" s="494"/>
      <c r="M3" s="494"/>
      <c r="N3" s="494"/>
    </row>
    <row r="4" spans="1:15" ht="24" customHeight="1" x14ac:dyDescent="0.35">
      <c r="B4" s="1364" t="s">
        <v>1085</v>
      </c>
      <c r="C4" s="1364"/>
      <c r="D4" s="1364"/>
      <c r="E4" s="1364"/>
      <c r="F4" s="1364"/>
      <c r="G4" s="1364"/>
      <c r="H4" s="479"/>
    </row>
    <row r="5" spans="1:15" ht="12.75" customHeight="1" x14ac:dyDescent="0.35">
      <c r="B5" s="1390" t="s">
        <v>168</v>
      </c>
      <c r="C5" s="1390"/>
      <c r="D5" s="1390"/>
      <c r="E5" s="1390"/>
      <c r="F5" s="1390"/>
      <c r="G5" s="1390"/>
      <c r="H5" s="479"/>
    </row>
    <row r="6" spans="1:15" ht="42.75" customHeight="1" x14ac:dyDescent="0.35">
      <c r="B6" s="492"/>
      <c r="C6" s="492"/>
      <c r="D6" s="492"/>
      <c r="E6" s="492"/>
      <c r="F6" s="492"/>
      <c r="G6" s="492"/>
      <c r="H6" s="479"/>
    </row>
    <row r="7" spans="1:15" ht="30.75" customHeight="1" x14ac:dyDescent="0.35">
      <c r="B7" s="492"/>
      <c r="C7" s="492"/>
      <c r="D7" s="492"/>
      <c r="E7" s="492"/>
      <c r="F7" s="492"/>
      <c r="G7" s="492"/>
      <c r="H7" s="479"/>
    </row>
    <row r="8" spans="1:15" ht="42.75" customHeight="1" x14ac:dyDescent="0.35">
      <c r="B8" s="492"/>
      <c r="C8" s="492"/>
      <c r="D8" s="492"/>
      <c r="E8" s="492"/>
      <c r="F8" s="492"/>
      <c r="G8" s="492"/>
      <c r="H8" s="479"/>
    </row>
    <row r="9" spans="1:15" ht="14.25" customHeight="1" x14ac:dyDescent="0.35">
      <c r="B9" s="492"/>
      <c r="C9" s="492"/>
      <c r="D9" s="492"/>
      <c r="E9" s="492"/>
      <c r="F9" s="492"/>
      <c r="G9" s="492"/>
      <c r="H9" s="479"/>
    </row>
    <row r="10" spans="1:15" ht="10.5" customHeight="1" thickBot="1" x14ac:dyDescent="0.4">
      <c r="B10" s="492"/>
      <c r="C10" s="492"/>
      <c r="D10" s="492"/>
      <c r="E10" s="492"/>
      <c r="F10" s="492"/>
      <c r="G10" s="492"/>
      <c r="H10" s="479"/>
    </row>
    <row r="11" spans="1:15" s="487" customFormat="1" ht="16" thickBot="1" x14ac:dyDescent="0.4">
      <c r="A11" s="486"/>
      <c r="B11" s="491" t="s">
        <v>37</v>
      </c>
      <c r="C11" s="1384">
        <f>'1. FilerInfo'!C17</f>
        <v>0</v>
      </c>
      <c r="D11" s="1385"/>
      <c r="E11" s="1385"/>
      <c r="F11" s="1386"/>
      <c r="G11" s="489"/>
      <c r="H11" s="489"/>
      <c r="I11" s="488"/>
      <c r="J11" s="488"/>
      <c r="K11" s="488"/>
      <c r="L11" s="488"/>
      <c r="M11" s="488"/>
      <c r="N11" s="488"/>
    </row>
    <row r="12" spans="1:15" s="487" customFormat="1" ht="3.75" customHeight="1" x14ac:dyDescent="0.35">
      <c r="A12" s="486"/>
      <c r="B12" s="490"/>
      <c r="C12" s="490"/>
      <c r="D12" s="490"/>
      <c r="E12" s="490"/>
      <c r="F12" s="490"/>
      <c r="G12" s="490"/>
      <c r="H12" s="489"/>
      <c r="I12" s="488"/>
      <c r="J12" s="488"/>
      <c r="K12" s="488"/>
      <c r="L12" s="488"/>
      <c r="M12" s="488"/>
      <c r="N12" s="488"/>
    </row>
    <row r="13" spans="1:15" ht="17.25" customHeight="1" x14ac:dyDescent="0.35">
      <c r="A13" s="486"/>
      <c r="B13" s="481" t="s">
        <v>169</v>
      </c>
      <c r="C13" s="483" t="s">
        <v>100</v>
      </c>
      <c r="D13" s="788"/>
      <c r="E13" s="789"/>
      <c r="F13" s="790"/>
      <c r="G13" s="481"/>
    </row>
    <row r="14" spans="1:15" ht="17.25" customHeight="1" x14ac:dyDescent="0.35">
      <c r="B14" s="481" t="s">
        <v>170</v>
      </c>
      <c r="C14" s="485" t="s">
        <v>36</v>
      </c>
      <c r="D14" s="788"/>
      <c r="E14" s="789"/>
      <c r="F14" s="790"/>
      <c r="G14" s="481"/>
      <c r="H14" s="484"/>
    </row>
    <row r="15" spans="1:15" ht="17.25" customHeight="1" x14ac:dyDescent="0.35">
      <c r="B15" s="481" t="s">
        <v>171</v>
      </c>
      <c r="C15" s="483" t="s">
        <v>35</v>
      </c>
      <c r="D15" s="788"/>
      <c r="E15" s="789"/>
      <c r="F15" s="790"/>
      <c r="G15" s="481"/>
    </row>
    <row r="16" spans="1:15" ht="17.25" customHeight="1" x14ac:dyDescent="0.35">
      <c r="B16" s="481" t="s">
        <v>172</v>
      </c>
      <c r="C16" s="483" t="s">
        <v>34</v>
      </c>
      <c r="D16" s="788"/>
      <c r="E16" s="789"/>
      <c r="F16" s="790"/>
      <c r="G16" s="481"/>
    </row>
    <row r="17" spans="1:8" ht="17.25" customHeight="1" x14ac:dyDescent="0.35">
      <c r="B17" s="481" t="s">
        <v>175</v>
      </c>
      <c r="C17" s="483" t="s">
        <v>33</v>
      </c>
      <c r="D17" s="788"/>
      <c r="E17" s="789"/>
      <c r="F17" s="790"/>
      <c r="G17" s="481"/>
    </row>
    <row r="18" spans="1:8" ht="30" x14ac:dyDescent="0.35">
      <c r="B18" s="481" t="s">
        <v>181</v>
      </c>
      <c r="C18" s="482" t="s">
        <v>32</v>
      </c>
      <c r="D18" s="788"/>
      <c r="E18" s="789"/>
      <c r="F18" s="790"/>
      <c r="G18" s="481"/>
    </row>
    <row r="19" spans="1:8" ht="12" customHeight="1" x14ac:dyDescent="0.35"/>
    <row r="20" spans="1:8" ht="5.25" customHeight="1" thickBot="1" x14ac:dyDescent="0.4">
      <c r="B20" s="480"/>
      <c r="C20" s="480"/>
      <c r="D20" s="480"/>
      <c r="E20" s="480"/>
      <c r="G20" s="480"/>
      <c r="H20" s="479"/>
    </row>
    <row r="21" spans="1:8" ht="7.5" hidden="1" customHeight="1" x14ac:dyDescent="0.35">
      <c r="B21" s="478"/>
      <c r="C21" s="478"/>
      <c r="D21" s="478"/>
      <c r="E21" s="478"/>
      <c r="F21" s="478"/>
      <c r="G21" s="478"/>
      <c r="H21" s="478"/>
    </row>
    <row r="22" spans="1:8" ht="51.75" customHeight="1" thickBot="1" x14ac:dyDescent="0.4">
      <c r="B22" s="478"/>
      <c r="C22" s="1381" t="s">
        <v>31</v>
      </c>
      <c r="D22" s="1382"/>
      <c r="E22" s="1382"/>
      <c r="F22" s="1383"/>
      <c r="G22" s="478"/>
      <c r="H22" s="478"/>
    </row>
    <row r="23" spans="1:8" ht="15.75" customHeight="1" thickBot="1" x14ac:dyDescent="0.4">
      <c r="B23" s="477"/>
      <c r="C23" s="477"/>
      <c r="D23" s="477"/>
      <c r="E23" s="477"/>
      <c r="F23" s="477"/>
      <c r="G23" s="477"/>
      <c r="H23" s="477"/>
    </row>
    <row r="24" spans="1:8" x14ac:dyDescent="0.35">
      <c r="A24" s="447"/>
      <c r="B24" s="447"/>
      <c r="C24" s="1365" t="s">
        <v>979</v>
      </c>
      <c r="D24" s="1366"/>
      <c r="E24" s="1366"/>
      <c r="F24" s="1367"/>
      <c r="G24" s="476"/>
    </row>
    <row r="25" spans="1:8" x14ac:dyDescent="0.35">
      <c r="A25" s="447"/>
      <c r="B25" s="447"/>
      <c r="C25" s="584" t="s">
        <v>141</v>
      </c>
      <c r="D25" s="584" t="s">
        <v>142</v>
      </c>
      <c r="E25" s="584" t="s">
        <v>143</v>
      </c>
      <c r="F25" s="584" t="s">
        <v>157</v>
      </c>
      <c r="G25" s="476"/>
    </row>
    <row r="26" spans="1:8" s="474" customFormat="1" ht="75" customHeight="1" thickBot="1" x14ac:dyDescent="0.35">
      <c r="C26" s="581" t="s">
        <v>121</v>
      </c>
      <c r="D26" s="582" t="s">
        <v>62</v>
      </c>
      <c r="E26" s="582" t="s">
        <v>30</v>
      </c>
      <c r="F26" s="583" t="s">
        <v>29</v>
      </c>
      <c r="G26" s="475"/>
      <c r="H26" s="475"/>
    </row>
    <row r="27" spans="1:8" s="461" customFormat="1" ht="19.5" customHeight="1" thickBot="1" x14ac:dyDescent="0.4">
      <c r="B27" s="603" t="s">
        <v>169</v>
      </c>
      <c r="C27" s="606" t="s">
        <v>120</v>
      </c>
      <c r="D27" s="605">
        <f>'15. All ACPs'!D20</f>
        <v>0</v>
      </c>
      <c r="E27" s="568">
        <f>'15. All ACPs'!E20</f>
        <v>71.569999999999993</v>
      </c>
      <c r="F27" s="567">
        <f>'15. All ACPs'!F20</f>
        <v>0</v>
      </c>
      <c r="G27" s="841">
        <v>1</v>
      </c>
    </row>
    <row r="28" spans="1:8" s="461" customFormat="1" ht="19.5" customHeight="1" thickBot="1" x14ac:dyDescent="0.4">
      <c r="B28" s="603" t="s">
        <v>170</v>
      </c>
      <c r="C28" s="607" t="s">
        <v>119</v>
      </c>
      <c r="D28" s="605">
        <f>'15. All ACPs'!D21</f>
        <v>0</v>
      </c>
      <c r="E28" s="568">
        <f>'15. All ACPs'!E21</f>
        <v>384</v>
      </c>
      <c r="F28" s="567">
        <f>'15. All ACPs'!F21</f>
        <v>0</v>
      </c>
      <c r="G28" s="841">
        <v>2</v>
      </c>
    </row>
    <row r="29" spans="1:8" s="461" customFormat="1" ht="19.5" customHeight="1" thickBot="1" x14ac:dyDescent="0.4">
      <c r="B29" s="603" t="s">
        <v>171</v>
      </c>
      <c r="C29" s="607" t="s">
        <v>118</v>
      </c>
      <c r="D29" s="605">
        <f>'15. All ACPs'!D22</f>
        <v>0</v>
      </c>
      <c r="E29" s="568">
        <f>'15. All ACPs'!E22</f>
        <v>316</v>
      </c>
      <c r="F29" s="567">
        <f>'15. All ACPs'!F22</f>
        <v>0</v>
      </c>
      <c r="G29" s="841">
        <v>3</v>
      </c>
    </row>
    <row r="30" spans="1:8" s="461" customFormat="1" ht="19.5" customHeight="1" thickBot="1" x14ac:dyDescent="0.4">
      <c r="B30" s="603" t="s">
        <v>172</v>
      </c>
      <c r="C30" s="607" t="s">
        <v>117</v>
      </c>
      <c r="D30" s="605">
        <f>'15. All ACPs'!D23</f>
        <v>0</v>
      </c>
      <c r="E30" s="568">
        <f>'15. All ACPs'!E23</f>
        <v>29.37</v>
      </c>
      <c r="F30" s="567">
        <f>'15. All ACPs'!F23</f>
        <v>0</v>
      </c>
      <c r="G30" s="841">
        <v>4</v>
      </c>
    </row>
    <row r="31" spans="1:8" s="461" customFormat="1" ht="19.5" customHeight="1" thickBot="1" x14ac:dyDescent="0.4">
      <c r="B31" s="603" t="s">
        <v>175</v>
      </c>
      <c r="C31" s="607" t="s">
        <v>116</v>
      </c>
      <c r="D31" s="605">
        <f>'15. All ACPs'!D24</f>
        <v>0</v>
      </c>
      <c r="E31" s="568">
        <f>'15. All ACPs'!E24</f>
        <v>11.75</v>
      </c>
      <c r="F31" s="567">
        <f>'15. All ACPs'!F24</f>
        <v>0</v>
      </c>
      <c r="G31" s="842">
        <v>5</v>
      </c>
    </row>
    <row r="32" spans="1:8" s="461" customFormat="1" ht="19.5" customHeight="1" thickBot="1" x14ac:dyDescent="0.4">
      <c r="B32" s="603" t="s">
        <v>181</v>
      </c>
      <c r="C32" s="915" t="s">
        <v>115</v>
      </c>
      <c r="D32" s="1041">
        <f>'15. All ACPs'!D25</f>
        <v>0</v>
      </c>
      <c r="E32" s="1042">
        <f>'15. All ACPs'!E25</f>
        <v>23.5</v>
      </c>
      <c r="F32" s="1043">
        <f>'15. All ACPs'!F25</f>
        <v>0</v>
      </c>
      <c r="G32" s="842">
        <v>6</v>
      </c>
    </row>
    <row r="33" spans="1:13" s="461" customFormat="1" ht="19.5" customHeight="1" thickBot="1" x14ac:dyDescent="0.4">
      <c r="B33" s="603"/>
      <c r="C33" s="1047" t="s">
        <v>563</v>
      </c>
      <c r="D33" s="1044">
        <f>'15. All ACPs'!D26</f>
        <v>0</v>
      </c>
      <c r="E33" s="1045">
        <f>'15. All ACPs'!E26</f>
        <v>45</v>
      </c>
      <c r="F33" s="1046">
        <f>'15. All ACPs'!F26</f>
        <v>0</v>
      </c>
      <c r="G33" s="842"/>
    </row>
    <row r="34" spans="1:13" s="455" customFormat="1" ht="24" customHeight="1" thickBot="1" x14ac:dyDescent="0.35">
      <c r="B34" s="604">
        <v>7</v>
      </c>
      <c r="C34" s="472"/>
      <c r="D34" s="471"/>
      <c r="E34" s="473" t="s">
        <v>69</v>
      </c>
      <c r="F34" s="505">
        <f>'15. All ACPs'!F27</f>
        <v>0</v>
      </c>
      <c r="G34" s="843">
        <v>7</v>
      </c>
    </row>
    <row r="35" spans="1:13" s="455" customFormat="1" ht="14.25" customHeight="1" x14ac:dyDescent="0.3">
      <c r="B35" s="449"/>
      <c r="C35" s="470"/>
      <c r="D35" s="470"/>
      <c r="E35" s="470"/>
      <c r="F35" s="470"/>
      <c r="G35" s="501"/>
    </row>
    <row r="36" spans="1:13" s="455" customFormat="1" ht="17.25" customHeight="1" x14ac:dyDescent="0.3">
      <c r="B36" s="449"/>
      <c r="C36" s="1361" t="s">
        <v>28</v>
      </c>
      <c r="D36" s="1362"/>
      <c r="E36" s="1362"/>
      <c r="F36" s="1363"/>
      <c r="G36" s="501"/>
    </row>
    <row r="37" spans="1:13" s="455" customFormat="1" ht="14.25" customHeight="1" x14ac:dyDescent="0.3">
      <c r="B37" s="449"/>
      <c r="C37" s="470"/>
      <c r="D37" s="470"/>
      <c r="E37" s="470"/>
      <c r="F37" s="470"/>
      <c r="G37" s="501"/>
    </row>
    <row r="38" spans="1:13" s="455" customFormat="1" ht="14.25" customHeight="1" thickBot="1" x14ac:dyDescent="0.35">
      <c r="B38" s="449"/>
      <c r="C38" s="470"/>
      <c r="D38" s="470"/>
      <c r="E38" s="470"/>
      <c r="F38" s="470"/>
      <c r="G38" s="501"/>
    </row>
    <row r="39" spans="1:13" ht="21.75" customHeight="1" thickBot="1" x14ac:dyDescent="0.4">
      <c r="B39" s="1387" t="s">
        <v>27</v>
      </c>
      <c r="C39" s="1388"/>
      <c r="D39" s="1388"/>
      <c r="E39" s="1388"/>
      <c r="F39" s="1388"/>
      <c r="G39" s="1389"/>
      <c r="H39" s="468"/>
      <c r="I39" s="469"/>
      <c r="J39" s="469"/>
      <c r="K39" s="469"/>
      <c r="L39" s="469"/>
      <c r="M39" s="469"/>
    </row>
    <row r="40" spans="1:13" ht="6.75" customHeight="1" x14ac:dyDescent="0.35">
      <c r="B40" s="468"/>
      <c r="C40" s="462"/>
      <c r="D40" s="462"/>
      <c r="E40" s="462"/>
      <c r="F40" s="462"/>
      <c r="G40" s="467"/>
      <c r="H40" s="463"/>
      <c r="I40" s="462"/>
      <c r="J40" s="462"/>
      <c r="K40" s="462"/>
      <c r="L40" s="462"/>
      <c r="M40" s="462"/>
    </row>
    <row r="41" spans="1:13" ht="17.5" x14ac:dyDescent="0.35">
      <c r="B41" s="468" t="s">
        <v>26</v>
      </c>
      <c r="C41" s="462"/>
      <c r="D41" s="462"/>
      <c r="E41" s="462"/>
      <c r="F41" s="462"/>
      <c r="G41" s="467"/>
      <c r="H41" s="463"/>
      <c r="I41" s="462"/>
      <c r="J41" s="462"/>
      <c r="K41" s="462"/>
      <c r="L41" s="462"/>
      <c r="M41" s="462"/>
    </row>
    <row r="42" spans="1:13" ht="17.5" x14ac:dyDescent="0.35">
      <c r="B42" s="468"/>
      <c r="C42" s="462"/>
      <c r="D42" s="462"/>
      <c r="E42" s="462"/>
      <c r="F42" s="462"/>
      <c r="G42" s="467"/>
      <c r="H42" s="463"/>
      <c r="I42" s="462"/>
      <c r="J42" s="462"/>
      <c r="K42" s="462"/>
      <c r="L42" s="462"/>
      <c r="M42" s="462"/>
    </row>
    <row r="43" spans="1:13" ht="16.5" customHeight="1" thickBot="1" x14ac:dyDescent="0.4">
      <c r="B43" s="466" t="s">
        <v>25</v>
      </c>
      <c r="C43" s="465"/>
      <c r="D43" s="465"/>
      <c r="E43" s="465"/>
      <c r="F43" s="465"/>
      <c r="G43" s="464"/>
      <c r="H43" s="463"/>
      <c r="I43" s="462"/>
      <c r="J43" s="462"/>
      <c r="K43" s="462"/>
      <c r="L43" s="462"/>
      <c r="M43" s="462"/>
    </row>
    <row r="45" spans="1:13" s="457" customFormat="1" ht="39.75" customHeight="1" x14ac:dyDescent="0.25">
      <c r="A45" s="1371" t="s">
        <v>24</v>
      </c>
      <c r="B45" s="1371"/>
      <c r="C45" s="1371"/>
      <c r="D45" s="1371"/>
      <c r="E45" s="1371"/>
      <c r="F45" s="1371"/>
      <c r="G45" s="1371"/>
      <c r="H45" s="1371"/>
    </row>
    <row r="46" spans="1:13" ht="16" thickBot="1" x14ac:dyDescent="0.4"/>
    <row r="47" spans="1:13" s="450" customFormat="1" ht="16" thickBot="1" x14ac:dyDescent="0.4">
      <c r="A47" s="454"/>
      <c r="C47" s="1368" t="s">
        <v>594</v>
      </c>
      <c r="D47" s="1369"/>
      <c r="E47" s="1369"/>
      <c r="F47" s="1370"/>
    </row>
    <row r="48" spans="1:13" s="450" customFormat="1" ht="15" customHeight="1" x14ac:dyDescent="0.35">
      <c r="A48" s="454"/>
      <c r="C48" s="1372" t="s">
        <v>593</v>
      </c>
      <c r="D48" s="1373"/>
      <c r="E48" s="1373"/>
      <c r="F48" s="1374"/>
    </row>
    <row r="49" spans="1:8" s="461" customFormat="1" ht="15" customHeight="1" x14ac:dyDescent="0.3">
      <c r="C49" s="1375"/>
      <c r="D49" s="1376"/>
      <c r="E49" s="1376"/>
      <c r="F49" s="1377"/>
    </row>
    <row r="50" spans="1:8" s="460" customFormat="1" ht="14.25" customHeight="1" thickBot="1" x14ac:dyDescent="0.35">
      <c r="C50" s="1378"/>
      <c r="D50" s="1379"/>
      <c r="E50" s="1379"/>
      <c r="F50" s="1380"/>
    </row>
    <row r="51" spans="1:8" s="460" customFormat="1" ht="14.25" customHeight="1" x14ac:dyDescent="0.3">
      <c r="C51"/>
      <c r="D51"/>
      <c r="E51"/>
      <c r="F51"/>
    </row>
    <row r="52" spans="1:8" s="450" customFormat="1" ht="6.75" customHeight="1" x14ac:dyDescent="0.35">
      <c r="A52" s="454"/>
      <c r="B52" s="453"/>
      <c r="C52"/>
      <c r="D52"/>
      <c r="E52"/>
      <c r="F52"/>
      <c r="G52" s="452"/>
      <c r="H52" s="451"/>
    </row>
    <row r="53" spans="1:8" s="460" customFormat="1" ht="14.25" customHeight="1" x14ac:dyDescent="0.3">
      <c r="C53"/>
      <c r="D53"/>
      <c r="E53"/>
      <c r="F53"/>
    </row>
    <row r="54" spans="1:8" s="450" customFormat="1" ht="6.75" customHeight="1" x14ac:dyDescent="0.35">
      <c r="A54" s="454"/>
      <c r="B54" s="453"/>
      <c r="C54"/>
      <c r="D54"/>
      <c r="E54"/>
      <c r="F54"/>
      <c r="G54" s="452"/>
      <c r="H54" s="451"/>
    </row>
    <row r="55" spans="1:8" s="460" customFormat="1" ht="14.25" customHeight="1" x14ac:dyDescent="0.3">
      <c r="C55"/>
      <c r="D55"/>
      <c r="E55"/>
      <c r="F55"/>
    </row>
    <row r="56" spans="1:8" s="460" customFormat="1" ht="14.25" customHeight="1" x14ac:dyDescent="0.3">
      <c r="C56"/>
      <c r="D56"/>
      <c r="E56"/>
      <c r="F56"/>
    </row>
    <row r="57" spans="1:8" s="460" customFormat="1" ht="14.25" customHeight="1" x14ac:dyDescent="0.3">
      <c r="C57"/>
      <c r="D57"/>
      <c r="E57"/>
      <c r="F57"/>
    </row>
    <row r="58" spans="1:8" s="457" customFormat="1" ht="21" customHeight="1" x14ac:dyDescent="0.25">
      <c r="A58" s="459"/>
      <c r="B58" s="458"/>
      <c r="C58" s="458"/>
      <c r="D58" s="458"/>
      <c r="E58" s="458"/>
      <c r="F58" s="458"/>
      <c r="G58" s="458"/>
    </row>
    <row r="59" spans="1:8" s="455" customFormat="1" ht="15.75" customHeight="1" x14ac:dyDescent="0.3">
      <c r="A59" s="456"/>
      <c r="B59" s="1361" t="s">
        <v>23</v>
      </c>
      <c r="C59" s="1362"/>
      <c r="D59" s="1362"/>
      <c r="E59" s="1362"/>
      <c r="F59" s="1362"/>
      <c r="G59" s="1363"/>
    </row>
    <row r="60" spans="1:8" s="450" customFormat="1" ht="6.75" customHeight="1" x14ac:dyDescent="0.35">
      <c r="A60" s="454"/>
      <c r="B60" s="453"/>
      <c r="C60" s="453"/>
      <c r="G60" s="452"/>
      <c r="H60" s="451"/>
    </row>
    <row r="62" spans="1:8" x14ac:dyDescent="0.35">
      <c r="A62" s="447"/>
      <c r="B62" s="447"/>
    </row>
    <row r="63" spans="1:8" x14ac:dyDescent="0.35">
      <c r="A63" s="447"/>
      <c r="B63" s="447"/>
    </row>
    <row r="64" spans="1:8" x14ac:dyDescent="0.35">
      <c r="A64" s="447"/>
      <c r="B64" s="447"/>
    </row>
    <row r="65" s="447" customFormat="1" x14ac:dyDescent="0.35"/>
    <row r="66" s="447" customFormat="1" x14ac:dyDescent="0.35"/>
    <row r="67" s="447" customFormat="1" x14ac:dyDescent="0.35"/>
    <row r="68" s="447" customFormat="1" x14ac:dyDescent="0.35"/>
    <row r="69" s="447" customFormat="1" x14ac:dyDescent="0.35"/>
    <row r="70" s="447" customFormat="1" x14ac:dyDescent="0.35"/>
    <row r="71" s="447" customFormat="1" x14ac:dyDescent="0.35"/>
    <row r="72" s="447" customFormat="1" x14ac:dyDescent="0.35"/>
    <row r="73" s="447" customFormat="1" x14ac:dyDescent="0.35"/>
    <row r="74" s="447" customFormat="1" x14ac:dyDescent="0.35"/>
    <row r="75" s="447" customFormat="1" x14ac:dyDescent="0.35"/>
    <row r="76" s="447" customFormat="1" x14ac:dyDescent="0.35"/>
    <row r="77" s="447" customFormat="1" x14ac:dyDescent="0.35"/>
    <row r="78" s="447" customFormat="1" x14ac:dyDescent="0.35"/>
    <row r="79" s="447" customFormat="1" x14ac:dyDescent="0.35"/>
    <row r="80" s="447" customFormat="1" x14ac:dyDescent="0.35"/>
    <row r="81" s="447" customFormat="1" x14ac:dyDescent="0.35"/>
    <row r="82" s="447" customFormat="1" x14ac:dyDescent="0.35"/>
    <row r="83" s="447" customFormat="1" x14ac:dyDescent="0.35"/>
    <row r="84" s="447" customFormat="1" x14ac:dyDescent="0.35"/>
    <row r="85" s="447" customFormat="1" x14ac:dyDescent="0.35"/>
    <row r="86" s="447" customFormat="1" x14ac:dyDescent="0.35"/>
    <row r="87" s="447" customFormat="1" x14ac:dyDescent="0.35"/>
    <row r="88" s="447" customFormat="1" x14ac:dyDescent="0.35"/>
    <row r="89" s="447" customFormat="1" x14ac:dyDescent="0.35"/>
    <row r="90" s="447" customFormat="1" x14ac:dyDescent="0.35"/>
    <row r="91" s="447" customFormat="1" x14ac:dyDescent="0.35"/>
    <row r="92" s="447" customFormat="1" x14ac:dyDescent="0.35"/>
    <row r="93" s="447" customFormat="1" x14ac:dyDescent="0.35"/>
    <row r="94" s="447" customFormat="1" x14ac:dyDescent="0.35"/>
    <row r="95" s="447" customFormat="1" x14ac:dyDescent="0.35"/>
    <row r="96" s="447" customFormat="1" x14ac:dyDescent="0.35"/>
    <row r="97" s="447" customFormat="1" x14ac:dyDescent="0.35"/>
    <row r="98" s="447" customFormat="1" x14ac:dyDescent="0.35"/>
    <row r="99" s="447" customFormat="1" x14ac:dyDescent="0.35"/>
    <row r="100" s="447" customFormat="1" x14ac:dyDescent="0.35"/>
    <row r="101" s="447" customFormat="1" x14ac:dyDescent="0.35"/>
    <row r="102" s="447" customFormat="1" x14ac:dyDescent="0.35"/>
    <row r="103" s="447" customFormat="1" x14ac:dyDescent="0.35"/>
    <row r="104" s="447" customFormat="1" x14ac:dyDescent="0.35"/>
    <row r="105" s="447" customFormat="1" x14ac:dyDescent="0.35"/>
    <row r="106" s="447" customFormat="1" x14ac:dyDescent="0.35"/>
    <row r="107" s="447" customFormat="1" x14ac:dyDescent="0.35"/>
    <row r="108" s="447" customFormat="1" x14ac:dyDescent="0.35"/>
    <row r="109" s="447" customFormat="1" x14ac:dyDescent="0.35"/>
    <row r="110" s="447" customFormat="1" x14ac:dyDescent="0.35"/>
    <row r="111" s="447" customFormat="1" x14ac:dyDescent="0.35"/>
    <row r="112" s="447" customFormat="1" x14ac:dyDescent="0.35"/>
    <row r="113" s="447" customFormat="1" x14ac:dyDescent="0.35"/>
    <row r="114" s="447" customFormat="1" x14ac:dyDescent="0.35"/>
    <row r="115" s="447" customFormat="1" x14ac:dyDescent="0.35"/>
    <row r="116" s="447" customFormat="1" x14ac:dyDescent="0.35"/>
    <row r="117" s="447" customFormat="1" x14ac:dyDescent="0.35"/>
    <row r="118" s="447" customFormat="1" x14ac:dyDescent="0.35"/>
    <row r="119" s="447" customFormat="1" x14ac:dyDescent="0.35"/>
    <row r="120" s="447" customFormat="1" x14ac:dyDescent="0.35"/>
    <row r="121" s="447" customFormat="1" x14ac:dyDescent="0.35"/>
    <row r="122" s="447" customFormat="1" x14ac:dyDescent="0.35"/>
    <row r="123" s="447" customFormat="1" x14ac:dyDescent="0.35"/>
    <row r="124" s="447" customFormat="1" x14ac:dyDescent="0.35"/>
    <row r="125" s="447" customFormat="1" x14ac:dyDescent="0.35"/>
    <row r="126" s="447" customFormat="1" x14ac:dyDescent="0.35"/>
    <row r="127" s="447" customFormat="1" x14ac:dyDescent="0.35"/>
    <row r="128" s="447" customFormat="1" x14ac:dyDescent="0.35"/>
    <row r="129" s="447" customFormat="1" x14ac:dyDescent="0.35"/>
    <row r="130" s="447" customFormat="1" x14ac:dyDescent="0.35"/>
    <row r="131" s="447" customFormat="1" x14ac:dyDescent="0.35"/>
    <row r="132" s="447" customFormat="1" x14ac:dyDescent="0.35"/>
    <row r="133" s="447" customFormat="1" x14ac:dyDescent="0.35"/>
    <row r="134" s="447" customFormat="1" x14ac:dyDescent="0.35"/>
    <row r="135" s="447" customFormat="1" x14ac:dyDescent="0.35"/>
    <row r="136" s="447" customFormat="1" x14ac:dyDescent="0.35"/>
    <row r="137" s="447" customFormat="1" x14ac:dyDescent="0.35"/>
    <row r="138" s="447" customFormat="1" x14ac:dyDescent="0.35"/>
    <row r="139" s="447" customFormat="1" x14ac:dyDescent="0.35"/>
    <row r="140" s="447" customFormat="1" x14ac:dyDescent="0.35"/>
    <row r="141" s="447" customFormat="1" x14ac:dyDescent="0.35"/>
    <row r="142" s="447" customFormat="1" x14ac:dyDescent="0.35"/>
    <row r="143" s="447" customFormat="1" x14ac:dyDescent="0.35"/>
    <row r="144" s="447" customFormat="1" x14ac:dyDescent="0.35"/>
    <row r="145" s="447" customFormat="1" x14ac:dyDescent="0.35"/>
    <row r="146" s="447" customFormat="1" x14ac:dyDescent="0.35"/>
    <row r="147" s="447" customFormat="1" x14ac:dyDescent="0.35"/>
    <row r="148" s="447" customFormat="1" x14ac:dyDescent="0.35"/>
    <row r="149" s="447" customFormat="1" x14ac:dyDescent="0.35"/>
    <row r="150" s="447" customFormat="1" x14ac:dyDescent="0.35"/>
    <row r="151" s="447" customFormat="1" x14ac:dyDescent="0.35"/>
    <row r="152" s="447" customFormat="1" x14ac:dyDescent="0.35"/>
    <row r="153" s="447" customFormat="1" x14ac:dyDescent="0.35"/>
    <row r="154" s="447" customFormat="1" x14ac:dyDescent="0.35"/>
    <row r="155" s="447" customFormat="1" x14ac:dyDescent="0.35"/>
    <row r="156" s="447" customFormat="1" x14ac:dyDescent="0.35"/>
    <row r="157" s="447" customFormat="1" x14ac:dyDescent="0.35"/>
    <row r="158" s="447" customFormat="1" x14ac:dyDescent="0.35"/>
    <row r="159" s="447" customFormat="1" x14ac:dyDescent="0.35"/>
    <row r="160" s="447" customFormat="1" x14ac:dyDescent="0.35"/>
    <row r="161" s="447" customFormat="1" x14ac:dyDescent="0.35"/>
    <row r="162" s="447" customFormat="1" x14ac:dyDescent="0.35"/>
    <row r="163" s="447" customFormat="1" x14ac:dyDescent="0.35"/>
    <row r="164" s="447" customFormat="1" x14ac:dyDescent="0.35"/>
    <row r="165" s="447" customFormat="1" x14ac:dyDescent="0.35"/>
    <row r="166" s="447" customFormat="1" x14ac:dyDescent="0.35"/>
    <row r="167" s="447" customFormat="1" x14ac:dyDescent="0.35"/>
    <row r="168" s="447" customFormat="1" x14ac:dyDescent="0.35"/>
    <row r="169" s="447" customFormat="1" x14ac:dyDescent="0.35"/>
    <row r="170" s="447" customFormat="1" x14ac:dyDescent="0.35"/>
    <row r="171" s="447" customFormat="1" x14ac:dyDescent="0.35"/>
    <row r="172" s="447" customFormat="1" x14ac:dyDescent="0.35"/>
    <row r="173" s="447" customFormat="1" x14ac:dyDescent="0.35"/>
    <row r="174" s="447" customFormat="1" x14ac:dyDescent="0.35"/>
    <row r="175" s="447" customFormat="1" x14ac:dyDescent="0.35"/>
    <row r="176" s="447" customFormat="1" x14ac:dyDescent="0.35"/>
    <row r="177" s="447" customFormat="1" x14ac:dyDescent="0.35"/>
    <row r="178" s="447" customFormat="1" x14ac:dyDescent="0.35"/>
    <row r="179" s="447" customFormat="1" x14ac:dyDescent="0.35"/>
    <row r="180" s="447" customFormat="1" x14ac:dyDescent="0.35"/>
    <row r="181" s="447" customFormat="1" x14ac:dyDescent="0.35"/>
    <row r="182" s="447" customFormat="1" x14ac:dyDescent="0.35"/>
    <row r="183" s="447" customFormat="1" x14ac:dyDescent="0.35"/>
    <row r="184" s="447" customFormat="1" x14ac:dyDescent="0.35"/>
    <row r="185" s="447" customFormat="1" x14ac:dyDescent="0.35"/>
    <row r="186" s="447" customFormat="1" x14ac:dyDescent="0.35"/>
    <row r="187" s="447" customFormat="1" x14ac:dyDescent="0.35"/>
    <row r="188" s="447" customFormat="1" x14ac:dyDescent="0.35"/>
    <row r="189" s="447" customFormat="1" x14ac:dyDescent="0.35"/>
    <row r="190" s="447" customFormat="1" x14ac:dyDescent="0.35"/>
    <row r="191" s="447" customFormat="1" x14ac:dyDescent="0.35"/>
    <row r="192" s="447" customFormat="1" x14ac:dyDescent="0.35"/>
    <row r="193" s="447" customFormat="1" x14ac:dyDescent="0.35"/>
    <row r="194" s="447" customFormat="1" x14ac:dyDescent="0.35"/>
    <row r="195" s="447" customFormat="1" x14ac:dyDescent="0.35"/>
    <row r="196" s="447" customFormat="1" x14ac:dyDescent="0.35"/>
    <row r="197" s="447" customFormat="1" x14ac:dyDescent="0.35"/>
    <row r="198" s="447" customFormat="1" x14ac:dyDescent="0.35"/>
    <row r="199" s="447" customFormat="1" x14ac:dyDescent="0.35"/>
    <row r="200" s="447" customFormat="1" x14ac:dyDescent="0.35"/>
    <row r="201" s="447" customFormat="1" x14ac:dyDescent="0.35"/>
    <row r="202" s="447" customFormat="1" x14ac:dyDescent="0.35"/>
    <row r="203" s="447" customFormat="1" x14ac:dyDescent="0.35"/>
    <row r="204" s="447" customFormat="1" x14ac:dyDescent="0.35"/>
    <row r="205" s="447" customFormat="1" x14ac:dyDescent="0.35"/>
    <row r="206" s="447" customFormat="1" x14ac:dyDescent="0.35"/>
    <row r="207" s="447" customFormat="1" x14ac:dyDescent="0.35"/>
    <row r="208" s="447" customFormat="1" x14ac:dyDescent="0.35"/>
    <row r="209" s="447" customFormat="1" x14ac:dyDescent="0.35"/>
    <row r="210" s="447" customFormat="1" x14ac:dyDescent="0.35"/>
    <row r="211" s="447" customFormat="1" x14ac:dyDescent="0.35"/>
    <row r="212" s="447" customFormat="1" x14ac:dyDescent="0.35"/>
    <row r="213" s="447" customFormat="1" x14ac:dyDescent="0.35"/>
    <row r="214" s="447" customFormat="1" x14ac:dyDescent="0.35"/>
    <row r="215" s="447" customFormat="1" x14ac:dyDescent="0.35"/>
    <row r="216" s="447" customFormat="1" x14ac:dyDescent="0.35"/>
    <row r="217" s="447" customFormat="1" x14ac:dyDescent="0.35"/>
    <row r="218" s="447" customFormat="1" x14ac:dyDescent="0.35"/>
    <row r="219" s="447" customFormat="1" x14ac:dyDescent="0.35"/>
    <row r="220" s="447" customFormat="1" x14ac:dyDescent="0.35"/>
    <row r="221" s="447" customFormat="1" x14ac:dyDescent="0.35"/>
    <row r="222" s="447" customFormat="1" x14ac:dyDescent="0.35"/>
    <row r="223" s="447" customFormat="1" x14ac:dyDescent="0.35"/>
    <row r="224" s="447" customFormat="1" x14ac:dyDescent="0.35"/>
    <row r="225" s="447" customFormat="1" x14ac:dyDescent="0.35"/>
    <row r="226" s="447" customFormat="1" x14ac:dyDescent="0.35"/>
    <row r="227" s="447" customFormat="1" x14ac:dyDescent="0.35"/>
    <row r="228" s="447" customFormat="1" x14ac:dyDescent="0.35"/>
    <row r="229" s="447" customFormat="1" x14ac:dyDescent="0.35"/>
    <row r="230" s="447" customFormat="1" x14ac:dyDescent="0.35"/>
    <row r="231" s="447" customFormat="1" x14ac:dyDescent="0.35"/>
    <row r="232" s="447" customFormat="1" x14ac:dyDescent="0.35"/>
    <row r="233" s="447" customFormat="1" x14ac:dyDescent="0.35"/>
    <row r="234" s="447" customFormat="1" x14ac:dyDescent="0.35"/>
    <row r="235" s="447" customFormat="1" x14ac:dyDescent="0.35"/>
    <row r="236" s="447" customFormat="1" x14ac:dyDescent="0.35"/>
    <row r="237" s="447" customFormat="1" x14ac:dyDescent="0.35"/>
    <row r="238" s="447" customFormat="1" x14ac:dyDescent="0.35"/>
    <row r="239" s="447" customFormat="1" x14ac:dyDescent="0.35"/>
    <row r="240" s="447" customFormat="1" x14ac:dyDescent="0.35"/>
    <row r="241" s="447" customFormat="1" x14ac:dyDescent="0.35"/>
    <row r="242" s="447" customFormat="1" x14ac:dyDescent="0.35"/>
    <row r="243" s="447" customFormat="1" x14ac:dyDescent="0.35"/>
    <row r="244" s="447" customFormat="1" x14ac:dyDescent="0.35"/>
    <row r="245" s="447" customFormat="1" x14ac:dyDescent="0.35"/>
    <row r="246" s="447" customFormat="1" x14ac:dyDescent="0.35"/>
    <row r="247" s="447" customFormat="1" x14ac:dyDescent="0.35"/>
    <row r="248" s="447" customFormat="1" x14ac:dyDescent="0.35"/>
    <row r="249" s="447" customFormat="1" x14ac:dyDescent="0.35"/>
    <row r="250" s="447" customFormat="1" x14ac:dyDescent="0.35"/>
    <row r="251" s="447" customFormat="1" x14ac:dyDescent="0.35"/>
    <row r="252" s="447" customFormat="1" x14ac:dyDescent="0.35"/>
    <row r="253" s="447" customFormat="1" x14ac:dyDescent="0.35"/>
    <row r="254" s="447" customFormat="1" x14ac:dyDescent="0.35"/>
    <row r="255" s="447" customFormat="1" x14ac:dyDescent="0.35"/>
    <row r="256" s="447" customFormat="1" x14ac:dyDescent="0.35"/>
    <row r="257" s="447" customFormat="1" x14ac:dyDescent="0.35"/>
    <row r="258" s="447" customFormat="1" x14ac:dyDescent="0.35"/>
    <row r="259" s="447" customFormat="1" x14ac:dyDescent="0.35"/>
    <row r="260" s="447" customFormat="1" x14ac:dyDescent="0.35"/>
    <row r="261" s="447" customFormat="1" x14ac:dyDescent="0.35"/>
    <row r="262" s="447" customFormat="1" x14ac:dyDescent="0.35"/>
    <row r="263" s="447" customFormat="1" x14ac:dyDescent="0.35"/>
    <row r="264" s="447" customFormat="1" x14ac:dyDescent="0.35"/>
    <row r="265" s="447" customFormat="1" x14ac:dyDescent="0.35"/>
    <row r="266" s="447" customFormat="1" x14ac:dyDescent="0.35"/>
    <row r="267" s="447" customFormat="1" x14ac:dyDescent="0.35"/>
    <row r="268" s="447" customFormat="1" x14ac:dyDescent="0.35"/>
  </sheetData>
  <sheetProtection algorithmName="SHA-512" hashValue="skBVGwrCviw/jZJc1N6B4Xr+4WIKYwQLul1FCI2nNQzFvY80QF4PqLQGHpbFHPHF/obrIcC/RT3aJr+f2jFl/A==" saltValue="isvy6Ef6Vba+6MBkfYNHmg==" spinCount="100000" sheet="1" objects="1" scenarios="1"/>
  <protectedRanges>
    <protectedRange sqref="E59 E35:E38" name="Range1_1"/>
  </protectedRanges>
  <mergeCells count="13">
    <mergeCell ref="B1:G1"/>
    <mergeCell ref="C22:F22"/>
    <mergeCell ref="A3:G3"/>
    <mergeCell ref="C11:F11"/>
    <mergeCell ref="B39:G39"/>
    <mergeCell ref="B5:G5"/>
    <mergeCell ref="B59:G59"/>
    <mergeCell ref="C36:F36"/>
    <mergeCell ref="B4:G4"/>
    <mergeCell ref="C24:F24"/>
    <mergeCell ref="C47:F47"/>
    <mergeCell ref="A45:H45"/>
    <mergeCell ref="C48:F50"/>
  </mergeCells>
  <phoneticPr fontId="127" type="noConversion"/>
  <printOptions horizontalCentered="1"/>
  <pageMargins left="0.25" right="0.25" top="0.5" bottom="0.5" header="0.3" footer="0.3"/>
  <pageSetup scale="66" orientation="portrait" r:id="rId1"/>
  <rowBreaks count="1" manualBreakCount="1">
    <brk id="43" max="16383" man="1"/>
  </rowBreaks>
  <colBreaks count="1" manualBreakCount="1">
    <brk id="1" max="5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B520-A40D-43F3-8F46-08B379B1E963}">
  <sheetPr codeName="Sheet21">
    <tabColor rgb="FFFFFF00"/>
  </sheetPr>
  <dimension ref="A1:E49"/>
  <sheetViews>
    <sheetView zoomScale="90" zoomScaleNormal="90" workbookViewId="0">
      <selection activeCell="C23" sqref="C23"/>
    </sheetView>
  </sheetViews>
  <sheetFormatPr defaultColWidth="8.90625" defaultRowHeight="13" x14ac:dyDescent="0.3"/>
  <cols>
    <col min="1" max="1" width="7.7265625" style="42" bestFit="1" customWidth="1"/>
    <col min="2" max="2" width="17.453125" style="43" customWidth="1"/>
    <col min="3" max="3" width="12.90625" style="43" bestFit="1" customWidth="1"/>
    <col min="4" max="4" width="27.36328125" style="44" customWidth="1"/>
    <col min="5" max="5" width="26.26953125" style="44" bestFit="1" customWidth="1"/>
    <col min="6" max="16384" width="8.90625" style="44"/>
  </cols>
  <sheetData>
    <row r="1" spans="1:5" s="40" customFormat="1" ht="15" x14ac:dyDescent="0.25">
      <c r="A1" s="1086" t="s">
        <v>106</v>
      </c>
      <c r="B1" s="1086"/>
      <c r="C1" s="1086"/>
      <c r="D1" s="1086"/>
      <c r="E1" s="1086"/>
    </row>
    <row r="2" spans="1:5" s="40" customFormat="1" ht="14" x14ac:dyDescent="0.25">
      <c r="A2" s="1087" t="s">
        <v>107</v>
      </c>
      <c r="B2" s="1087"/>
      <c r="C2" s="1087"/>
      <c r="D2" s="1087"/>
      <c r="E2" s="1087"/>
    </row>
    <row r="3" spans="1:5" s="40" customFormat="1" ht="15" x14ac:dyDescent="0.25">
      <c r="A3" s="1088" t="s">
        <v>245</v>
      </c>
      <c r="B3" s="1088"/>
      <c r="C3" s="1088"/>
      <c r="D3" s="1088"/>
      <c r="E3" s="1088"/>
    </row>
    <row r="4" spans="1:5" s="40" customFormat="1" ht="19" x14ac:dyDescent="0.25">
      <c r="A4" s="1391" t="s">
        <v>229</v>
      </c>
      <c r="B4" s="1391"/>
      <c r="C4" s="1391"/>
      <c r="D4" s="1391"/>
      <c r="E4" s="1391"/>
    </row>
    <row r="5" spans="1:5" s="40" customFormat="1" ht="19" x14ac:dyDescent="0.25">
      <c r="A5" s="1391" t="s">
        <v>230</v>
      </c>
      <c r="B5" s="1391"/>
      <c r="C5" s="1391"/>
      <c r="D5" s="1391"/>
      <c r="E5" s="1391"/>
    </row>
    <row r="6" spans="1:5" s="40" customFormat="1" ht="17.25" customHeight="1" x14ac:dyDescent="0.25">
      <c r="A6" s="1391" t="s">
        <v>423</v>
      </c>
      <c r="B6" s="1391"/>
      <c r="C6" s="1391"/>
      <c r="D6" s="1391"/>
      <c r="E6" s="1391"/>
    </row>
    <row r="7" spans="1:5" s="40" customFormat="1" ht="17.25" customHeight="1" x14ac:dyDescent="0.25">
      <c r="A7" s="780"/>
      <c r="B7" s="780"/>
      <c r="C7" s="780"/>
      <c r="D7" s="780"/>
      <c r="E7" s="780"/>
    </row>
    <row r="8" spans="1:5" s="40" customFormat="1" ht="17.25" customHeight="1" x14ac:dyDescent="0.25">
      <c r="A8" s="1360" t="s">
        <v>595</v>
      </c>
      <c r="B8" s="1360"/>
      <c r="C8" s="1360"/>
      <c r="D8" s="1360"/>
      <c r="E8" s="1360"/>
    </row>
    <row r="9" spans="1:5" s="40" customFormat="1" ht="17.25" customHeight="1" x14ac:dyDescent="0.25">
      <c r="A9" s="780"/>
      <c r="B9" s="780"/>
      <c r="C9" s="780"/>
      <c r="D9" s="780"/>
      <c r="E9" s="780"/>
    </row>
    <row r="10" spans="1:5" s="40" customFormat="1" ht="16.5" customHeight="1" thickBot="1" x14ac:dyDescent="0.3">
      <c r="A10" s="59"/>
      <c r="B10" s="60"/>
      <c r="C10" s="60"/>
      <c r="D10" s="53"/>
      <c r="E10" s="53"/>
    </row>
    <row r="11" spans="1:5" s="40" customFormat="1" ht="15.5" thickBot="1" x14ac:dyDescent="0.3">
      <c r="A11" s="1082" t="s">
        <v>298</v>
      </c>
      <c r="B11" s="1083"/>
      <c r="C11" s="1083"/>
      <c r="D11" s="1083"/>
      <c r="E11" s="1084"/>
    </row>
    <row r="12" spans="1:5" customFormat="1" ht="12.5" x14ac:dyDescent="0.25"/>
    <row r="13" spans="1:5" s="40" customFormat="1" ht="15" x14ac:dyDescent="0.25">
      <c r="A13" s="766" t="s">
        <v>308</v>
      </c>
      <c r="B13" s="766" t="s">
        <v>307</v>
      </c>
      <c r="C13" s="766" t="s">
        <v>309</v>
      </c>
      <c r="D13" s="766" t="s">
        <v>99</v>
      </c>
      <c r="E13" s="766" t="s">
        <v>310</v>
      </c>
    </row>
    <row r="14" spans="1:5" s="40" customFormat="1" ht="13.5" customHeight="1" x14ac:dyDescent="0.25">
      <c r="A14" s="59"/>
      <c r="B14" s="60"/>
      <c r="C14" s="60"/>
      <c r="D14" s="53"/>
      <c r="E14" s="53"/>
    </row>
    <row r="15" spans="1:5" s="369" customFormat="1" ht="12.5" x14ac:dyDescent="0.25">
      <c r="A15" t="s">
        <v>299</v>
      </c>
      <c r="B15" s="18" t="s">
        <v>300</v>
      </c>
      <c r="C15" s="18" t="s">
        <v>598</v>
      </c>
      <c r="D15" t="s">
        <v>311</v>
      </c>
      <c r="E15" s="767" t="s">
        <v>301</v>
      </c>
    </row>
    <row r="16" spans="1:5" s="369" customFormat="1" ht="19.5" customHeight="1" x14ac:dyDescent="0.25">
      <c r="A16"/>
      <c r="B16"/>
      <c r="C16"/>
      <c r="D16"/>
      <c r="E16"/>
    </row>
    <row r="17" spans="1:5" s="369" customFormat="1" ht="12.5" x14ac:dyDescent="0.25">
      <c r="A17" t="s">
        <v>302</v>
      </c>
      <c r="B17" s="18" t="s">
        <v>596</v>
      </c>
      <c r="C17" s="18" t="s">
        <v>290</v>
      </c>
      <c r="D17" t="s">
        <v>303</v>
      </c>
      <c r="E17" s="767" t="s">
        <v>597</v>
      </c>
    </row>
    <row r="18" spans="1:5" s="369" customFormat="1" ht="17.25" customHeight="1" x14ac:dyDescent="0.25">
      <c r="A18"/>
      <c r="B18"/>
      <c r="C18"/>
      <c r="D18"/>
      <c r="E18"/>
    </row>
    <row r="19" spans="1:5" s="369" customFormat="1" ht="12.5" x14ac:dyDescent="0.25">
      <c r="A19" t="s">
        <v>302</v>
      </c>
      <c r="B19" t="s">
        <v>304</v>
      </c>
      <c r="C19" s="18" t="s">
        <v>306</v>
      </c>
      <c r="D19" t="s">
        <v>303</v>
      </c>
      <c r="E19" s="767" t="s">
        <v>305</v>
      </c>
    </row>
    <row r="20" spans="1:5" s="369" customFormat="1" ht="12.5" x14ac:dyDescent="0.25">
      <c r="A20"/>
      <c r="B20"/>
      <c r="C20"/>
      <c r="D20"/>
      <c r="E20"/>
    </row>
    <row r="21" spans="1:5" s="369" customFormat="1" ht="12.5" x14ac:dyDescent="0.25">
      <c r="A21"/>
      <c r="B21"/>
      <c r="C21"/>
      <c r="D21"/>
      <c r="E21"/>
    </row>
    <row r="22" spans="1:5" s="369" customFormat="1" ht="12.5" x14ac:dyDescent="0.25">
      <c r="A22"/>
      <c r="B22"/>
      <c r="C22"/>
      <c r="D22"/>
      <c r="E22"/>
    </row>
    <row r="23" spans="1:5" s="369" customFormat="1" ht="12.5" x14ac:dyDescent="0.25">
      <c r="A23"/>
      <c r="B23"/>
      <c r="C23"/>
      <c r="D23"/>
      <c r="E23"/>
    </row>
    <row r="24" spans="1:5" s="369" customFormat="1" ht="12.5" x14ac:dyDescent="0.25">
      <c r="A24"/>
      <c r="B24"/>
      <c r="C24"/>
      <c r="D24"/>
      <c r="E24"/>
    </row>
    <row r="25" spans="1:5" s="369" customFormat="1" ht="12.5" x14ac:dyDescent="0.25">
      <c r="A25"/>
      <c r="B25"/>
      <c r="C25"/>
      <c r="D25"/>
      <c r="E25"/>
    </row>
    <row r="26" spans="1:5" s="369" customFormat="1" ht="12.5" x14ac:dyDescent="0.25">
      <c r="A26"/>
      <c r="B26"/>
      <c r="C26"/>
      <c r="D26"/>
      <c r="E26"/>
    </row>
    <row r="27" spans="1:5" s="369" customFormat="1" ht="12.5" x14ac:dyDescent="0.25">
      <c r="A27"/>
      <c r="B27"/>
      <c r="C27"/>
      <c r="D27"/>
      <c r="E27"/>
    </row>
    <row r="28" spans="1:5" s="369" customFormat="1" ht="18.75" customHeight="1" x14ac:dyDescent="0.25">
      <c r="A28"/>
      <c r="B28"/>
      <c r="C28"/>
      <c r="D28"/>
      <c r="E28"/>
    </row>
    <row r="29" spans="1:5" s="369" customFormat="1" ht="12.5" x14ac:dyDescent="0.25">
      <c r="A29"/>
      <c r="B29"/>
      <c r="C29"/>
      <c r="D29"/>
      <c r="E29"/>
    </row>
    <row r="30" spans="1:5" s="369" customFormat="1" ht="12.5" x14ac:dyDescent="0.25">
      <c r="A30"/>
      <c r="B30"/>
      <c r="C30"/>
      <c r="D30"/>
      <c r="E30"/>
    </row>
    <row r="31" spans="1:5" s="369" customFormat="1" ht="12.5" x14ac:dyDescent="0.25">
      <c r="A31"/>
      <c r="B31"/>
      <c r="C31"/>
      <c r="D31"/>
      <c r="E31"/>
    </row>
    <row r="32" spans="1:5" s="369" customFormat="1" ht="12.5" x14ac:dyDescent="0.25">
      <c r="A32"/>
      <c r="B32"/>
      <c r="C32"/>
      <c r="D32"/>
      <c r="E32"/>
    </row>
    <row r="33" spans="1:5" s="369" customFormat="1" ht="12.5" x14ac:dyDescent="0.25">
      <c r="A33"/>
      <c r="B33"/>
      <c r="C33"/>
      <c r="D33"/>
      <c r="E33"/>
    </row>
    <row r="34" spans="1:5" s="369" customFormat="1" ht="12.5" x14ac:dyDescent="0.25">
      <c r="A34"/>
      <c r="B34"/>
      <c r="C34"/>
      <c r="D34"/>
      <c r="E34"/>
    </row>
    <row r="35" spans="1:5" s="369" customFormat="1" ht="12.5" x14ac:dyDescent="0.25">
      <c r="A35"/>
      <c r="B35"/>
      <c r="C35"/>
      <c r="D35"/>
      <c r="E35"/>
    </row>
    <row r="36" spans="1:5" s="369" customFormat="1" ht="12.5" x14ac:dyDescent="0.25">
      <c r="A36"/>
      <c r="B36"/>
      <c r="C36"/>
      <c r="D36"/>
      <c r="E36"/>
    </row>
    <row r="37" spans="1:5" s="369" customFormat="1" ht="12.5" x14ac:dyDescent="0.25">
      <c r="A37"/>
      <c r="B37"/>
      <c r="C37"/>
      <c r="D37"/>
      <c r="E37"/>
    </row>
    <row r="38" spans="1:5" s="369" customFormat="1" ht="12.5" x14ac:dyDescent="0.25">
      <c r="A38"/>
      <c r="B38"/>
      <c r="C38"/>
      <c r="D38"/>
      <c r="E38"/>
    </row>
    <row r="39" spans="1:5" s="369" customFormat="1" ht="12.5" x14ac:dyDescent="0.25">
      <c r="A39"/>
      <c r="B39"/>
      <c r="C39"/>
      <c r="D39"/>
      <c r="E39"/>
    </row>
    <row r="40" spans="1:5" s="369" customFormat="1" ht="12.5" x14ac:dyDescent="0.25">
      <c r="A40"/>
      <c r="B40"/>
      <c r="C40"/>
      <c r="D40"/>
      <c r="E40"/>
    </row>
    <row r="41" spans="1:5" s="369" customFormat="1" ht="12.5" x14ac:dyDescent="0.25">
      <c r="A41"/>
      <c r="B41"/>
      <c r="C41"/>
      <c r="D41"/>
      <c r="E41"/>
    </row>
    <row r="42" spans="1:5" s="369" customFormat="1" ht="12.5" x14ac:dyDescent="0.25">
      <c r="A42"/>
      <c r="B42"/>
      <c r="C42"/>
      <c r="D42"/>
      <c r="E42"/>
    </row>
    <row r="43" spans="1:5" s="369" customFormat="1" ht="12.5" x14ac:dyDescent="0.25">
      <c r="A43"/>
      <c r="B43"/>
      <c r="C43"/>
      <c r="D43"/>
      <c r="E43"/>
    </row>
    <row r="44" spans="1:5" s="369" customFormat="1" ht="12.5" x14ac:dyDescent="0.25">
      <c r="A44"/>
      <c r="B44"/>
      <c r="C44"/>
      <c r="D44"/>
      <c r="E44"/>
    </row>
    <row r="45" spans="1:5" s="369" customFormat="1" ht="12.5" x14ac:dyDescent="0.25">
      <c r="A45"/>
      <c r="B45"/>
      <c r="C45"/>
      <c r="D45"/>
      <c r="E45"/>
    </row>
    <row r="46" spans="1:5" s="394" customFormat="1" ht="12.5" x14ac:dyDescent="0.25">
      <c r="A46"/>
      <c r="B46"/>
      <c r="C46"/>
      <c r="D46"/>
      <c r="E46"/>
    </row>
    <row r="47" spans="1:5" x14ac:dyDescent="0.3">
      <c r="A47" s="686"/>
      <c r="B47" s="687"/>
      <c r="C47" s="687"/>
      <c r="D47" s="688"/>
      <c r="E47" s="688"/>
    </row>
    <row r="48" spans="1:5" x14ac:dyDescent="0.3">
      <c r="A48" s="686"/>
      <c r="B48" s="687"/>
      <c r="C48" s="687"/>
      <c r="D48" s="688"/>
      <c r="E48" s="688"/>
    </row>
    <row r="49" spans="1:5" x14ac:dyDescent="0.3">
      <c r="A49" s="686"/>
      <c r="B49" s="687"/>
      <c r="C49" s="687"/>
      <c r="D49" s="688"/>
      <c r="E49" s="688"/>
    </row>
  </sheetData>
  <protectedRanges>
    <protectedRange sqref="D15 D26 D39:G46 D29:G36 E19:G19 D20:G25" name="Range1"/>
  </protectedRanges>
  <mergeCells count="8">
    <mergeCell ref="A1:E1"/>
    <mergeCell ref="A5:E5"/>
    <mergeCell ref="A11:E11"/>
    <mergeCell ref="A6:E6"/>
    <mergeCell ref="A2:E2"/>
    <mergeCell ref="A3:E3"/>
    <mergeCell ref="A4:E4"/>
    <mergeCell ref="A8:E8"/>
  </mergeCells>
  <printOptions horizontalCentered="1"/>
  <pageMargins left="0" right="0" top="0.75" bottom="0.2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sheetPr>
  <dimension ref="A1:I426"/>
  <sheetViews>
    <sheetView tabSelected="1" showWhiteSpace="0" view="pageLayout" zoomScaleNormal="90" workbookViewId="0">
      <selection sqref="A1:H1"/>
    </sheetView>
  </sheetViews>
  <sheetFormatPr defaultColWidth="8.90625" defaultRowHeight="13" x14ac:dyDescent="0.3"/>
  <cols>
    <col min="1" max="1" width="7" style="42" customWidth="1"/>
    <col min="2" max="2" width="11.453125" style="43" customWidth="1"/>
    <col min="3" max="3" width="27.36328125" style="44" customWidth="1"/>
    <col min="4" max="7" width="8.90625" style="44"/>
    <col min="8" max="8" width="14" style="44" customWidth="1"/>
    <col min="9" max="16384" width="8.90625" style="44"/>
  </cols>
  <sheetData>
    <row r="1" spans="1:9" s="40" customFormat="1" ht="15" x14ac:dyDescent="0.25">
      <c r="A1" s="1086" t="s">
        <v>106</v>
      </c>
      <c r="B1" s="1086"/>
      <c r="C1" s="1086"/>
      <c r="D1" s="1086"/>
      <c r="E1" s="1086"/>
      <c r="F1" s="1086"/>
      <c r="G1" s="1086"/>
      <c r="H1" s="1086"/>
    </row>
    <row r="2" spans="1:9" s="40" customFormat="1" ht="14" x14ac:dyDescent="0.25">
      <c r="A2" s="1087" t="s">
        <v>107</v>
      </c>
      <c r="B2" s="1087"/>
      <c r="C2" s="1087"/>
      <c r="D2" s="1087"/>
      <c r="E2" s="1087"/>
      <c r="F2" s="1087"/>
      <c r="G2" s="1087"/>
      <c r="H2" s="1087"/>
    </row>
    <row r="3" spans="1:9" s="40" customFormat="1" ht="15" x14ac:dyDescent="0.25">
      <c r="A3" s="1088" t="s">
        <v>245</v>
      </c>
      <c r="B3" s="1088"/>
      <c r="C3" s="1088"/>
      <c r="D3" s="1088"/>
      <c r="E3" s="1088"/>
      <c r="F3" s="1088"/>
      <c r="G3" s="1088"/>
      <c r="H3" s="1088"/>
    </row>
    <row r="4" spans="1:9" s="40" customFormat="1" ht="17.5" x14ac:dyDescent="0.25">
      <c r="A4" s="1094" t="s">
        <v>229</v>
      </c>
      <c r="B4" s="1094"/>
      <c r="C4" s="1094"/>
      <c r="D4" s="1094"/>
      <c r="E4" s="1094"/>
      <c r="F4" s="1094"/>
      <c r="G4" s="1094"/>
      <c r="H4" s="1094"/>
    </row>
    <row r="5" spans="1:9" s="40" customFormat="1" ht="17.5" x14ac:dyDescent="0.25">
      <c r="A5" s="1094" t="s">
        <v>230</v>
      </c>
      <c r="B5" s="1094"/>
      <c r="C5" s="1094"/>
      <c r="D5" s="1094"/>
      <c r="E5" s="1094"/>
      <c r="F5" s="1094"/>
      <c r="G5" s="1094"/>
      <c r="H5" s="1094"/>
    </row>
    <row r="6" spans="1:9" s="40" customFormat="1" ht="17.5" x14ac:dyDescent="0.25">
      <c r="A6" s="1094" t="s">
        <v>600</v>
      </c>
      <c r="B6" s="1094"/>
      <c r="C6" s="1094"/>
      <c r="D6" s="1094"/>
      <c r="E6" s="1094"/>
      <c r="F6" s="1094"/>
      <c r="G6" s="1094"/>
      <c r="H6" s="1094"/>
    </row>
    <row r="7" spans="1:9" s="40" customFormat="1" ht="16.5" customHeight="1" x14ac:dyDescent="0.25">
      <c r="A7" s="1093" t="s">
        <v>228</v>
      </c>
      <c r="B7" s="1093"/>
      <c r="C7" s="1093"/>
      <c r="D7" s="1093"/>
      <c r="E7" s="1093"/>
      <c r="F7" s="1093"/>
      <c r="G7" s="1093"/>
      <c r="H7" s="1093"/>
    </row>
    <row r="8" spans="1:9" s="40" customFormat="1" ht="16.5" customHeight="1" x14ac:dyDescent="0.25">
      <c r="A8" s="1089" t="s">
        <v>246</v>
      </c>
      <c r="B8" s="1089"/>
      <c r="C8" s="1089"/>
      <c r="D8" s="1089"/>
      <c r="E8" s="1089"/>
      <c r="F8" s="1089"/>
      <c r="G8" s="1089"/>
      <c r="H8" s="1089"/>
    </row>
    <row r="9" spans="1:9" s="907" customFormat="1" ht="16.5" customHeight="1" x14ac:dyDescent="0.25">
      <c r="A9" s="1089" t="s">
        <v>599</v>
      </c>
      <c r="B9" s="1089"/>
      <c r="C9" s="1089"/>
      <c r="D9" s="1089"/>
      <c r="E9" s="1089"/>
      <c r="F9" s="1089"/>
      <c r="G9" s="1089"/>
      <c r="H9" s="1089"/>
    </row>
    <row r="10" spans="1:9" s="40" customFormat="1" ht="7.25" customHeight="1" thickBot="1" x14ac:dyDescent="0.3">
      <c r="A10" s="778"/>
      <c r="B10" s="778"/>
      <c r="C10" s="778"/>
      <c r="D10" s="778"/>
      <c r="E10" s="778"/>
      <c r="F10" s="778"/>
      <c r="G10" s="778"/>
      <c r="H10" s="778"/>
    </row>
    <row r="11" spans="1:9" s="40" customFormat="1" ht="17.399999999999999" customHeight="1" thickBot="1" x14ac:dyDescent="0.3">
      <c r="A11" s="1090" t="s">
        <v>503</v>
      </c>
      <c r="B11" s="1091"/>
      <c r="C11" s="1091"/>
      <c r="D11" s="1091"/>
      <c r="E11" s="1091"/>
      <c r="F11" s="1091"/>
      <c r="G11" s="1091"/>
      <c r="H11" s="1092"/>
    </row>
    <row r="12" spans="1:9" s="40" customFormat="1" ht="17.25" customHeight="1" x14ac:dyDescent="0.25">
      <c r="A12" s="1085" t="s">
        <v>95</v>
      </c>
      <c r="B12" s="1085"/>
      <c r="C12" s="1085"/>
      <c r="D12" s="1085"/>
      <c r="E12" s="1085"/>
      <c r="F12" s="1085"/>
      <c r="G12" s="1085"/>
      <c r="H12" s="1085"/>
    </row>
    <row r="13" spans="1:9" s="40" customFormat="1" ht="7" customHeight="1" thickBot="1" x14ac:dyDescent="0.3">
      <c r="A13" s="59"/>
      <c r="B13" s="60"/>
      <c r="C13" s="53"/>
      <c r="D13" s="53"/>
      <c r="E13" s="53"/>
      <c r="F13" s="53"/>
      <c r="G13" s="53"/>
      <c r="H13" s="53"/>
    </row>
    <row r="14" spans="1:9" s="40" customFormat="1" ht="15.5" thickBot="1" x14ac:dyDescent="0.3">
      <c r="A14" s="53"/>
      <c r="B14" s="1082" t="s">
        <v>109</v>
      </c>
      <c r="C14" s="1083"/>
      <c r="D14" s="1083"/>
      <c r="E14" s="1083"/>
      <c r="F14" s="1083"/>
      <c r="G14" s="1084"/>
      <c r="H14" s="45"/>
    </row>
    <row r="15" spans="1:9" s="40" customFormat="1" ht="7" customHeight="1" x14ac:dyDescent="0.25">
      <c r="A15" s="59"/>
      <c r="B15" s="60"/>
      <c r="C15" s="53"/>
      <c r="D15" s="53"/>
      <c r="E15" s="53"/>
      <c r="F15" s="53"/>
      <c r="G15" s="53"/>
      <c r="H15" s="53"/>
      <c r="I15" s="41"/>
    </row>
    <row r="16" spans="1:9" s="373" customFormat="1" ht="17.25" customHeight="1" thickBot="1" x14ac:dyDescent="0.3">
      <c r="A16" s="370">
        <v>1.1000000000000001</v>
      </c>
      <c r="B16" s="371" t="s">
        <v>97</v>
      </c>
      <c r="C16" s="372"/>
      <c r="D16" s="372"/>
      <c r="E16" s="372"/>
      <c r="F16" s="372"/>
      <c r="G16" s="372"/>
      <c r="H16" s="372"/>
    </row>
    <row r="17" spans="1:9" s="369" customFormat="1" ht="23.4" customHeight="1" thickBot="1" x14ac:dyDescent="0.3">
      <c r="A17" s="374"/>
      <c r="B17" s="375" t="s">
        <v>96</v>
      </c>
      <c r="C17" s="169"/>
      <c r="D17" s="776"/>
      <c r="E17" s="776"/>
      <c r="F17" s="776"/>
      <c r="G17" s="791" t="s">
        <v>188</v>
      </c>
      <c r="H17" s="777"/>
    </row>
    <row r="18" spans="1:9" s="369" customFormat="1" ht="19.5" customHeight="1" thickBot="1" x14ac:dyDescent="0.3">
      <c r="A18" s="374"/>
      <c r="B18" s="375" t="s">
        <v>108</v>
      </c>
      <c r="C18" s="134"/>
      <c r="D18" s="134"/>
      <c r="E18" s="134"/>
      <c r="F18" s="134"/>
      <c r="G18" s="134"/>
      <c r="H18" s="134"/>
    </row>
    <row r="19" spans="1:9" s="369" customFormat="1" ht="17" thickBot="1" x14ac:dyDescent="0.3">
      <c r="A19" s="132"/>
      <c r="B19" s="133"/>
      <c r="C19" s="589"/>
      <c r="D19" s="590"/>
      <c r="E19" s="590"/>
      <c r="F19" s="590"/>
      <c r="G19" s="591"/>
      <c r="H19" s="847" t="s">
        <v>169</v>
      </c>
    </row>
    <row r="20" spans="1:9" s="369" customFormat="1" ht="17" thickBot="1" x14ac:dyDescent="0.3">
      <c r="A20" s="132"/>
      <c r="B20" s="133"/>
      <c r="C20" s="589"/>
      <c r="D20" s="590"/>
      <c r="E20" s="590"/>
      <c r="F20" s="590"/>
      <c r="G20" s="591"/>
      <c r="H20" s="847" t="s">
        <v>170</v>
      </c>
    </row>
    <row r="21" spans="1:9" s="40" customFormat="1" ht="7" customHeight="1" x14ac:dyDescent="0.25">
      <c r="A21" s="59"/>
      <c r="B21" s="60"/>
      <c r="C21" s="53"/>
      <c r="D21" s="53"/>
      <c r="E21" s="53"/>
      <c r="F21" s="53"/>
      <c r="G21" s="53"/>
      <c r="H21" s="53"/>
      <c r="I21" s="41"/>
    </row>
    <row r="22" spans="1:9" s="369" customFormat="1" ht="17.25" customHeight="1" thickBot="1" x14ac:dyDescent="0.3">
      <c r="A22" s="370">
        <v>1.2</v>
      </c>
      <c r="B22" s="371" t="s">
        <v>103</v>
      </c>
      <c r="C22" s="134"/>
      <c r="D22" s="134"/>
      <c r="E22" s="134"/>
      <c r="F22" s="134"/>
      <c r="G22" s="134"/>
      <c r="H22" s="847"/>
    </row>
    <row r="23" spans="1:9" s="369" customFormat="1" ht="14.5" thickBot="1" x14ac:dyDescent="0.3">
      <c r="A23" s="132"/>
      <c r="B23" s="133" t="s">
        <v>98</v>
      </c>
      <c r="C23" s="379"/>
      <c r="D23" s="380"/>
      <c r="E23" s="380"/>
      <c r="F23" s="380"/>
      <c r="G23" s="381"/>
      <c r="H23" s="847" t="s">
        <v>169</v>
      </c>
    </row>
    <row r="24" spans="1:9" s="369" customFormat="1" x14ac:dyDescent="0.25">
      <c r="A24" s="132"/>
      <c r="B24" s="133" t="s">
        <v>99</v>
      </c>
      <c r="C24" s="382"/>
      <c r="D24" s="383"/>
      <c r="E24" s="383"/>
      <c r="F24" s="383"/>
      <c r="G24" s="384"/>
      <c r="H24" s="847" t="s">
        <v>170</v>
      </c>
    </row>
    <row r="25" spans="1:9" s="369" customFormat="1" x14ac:dyDescent="0.25">
      <c r="A25" s="132"/>
      <c r="B25" s="133" t="s">
        <v>100</v>
      </c>
      <c r="C25" s="376"/>
      <c r="D25" s="377"/>
      <c r="E25" s="377"/>
      <c r="F25" s="377"/>
      <c r="G25" s="378"/>
      <c r="H25" s="847" t="s">
        <v>171</v>
      </c>
    </row>
    <row r="26" spans="1:9" s="369" customFormat="1" x14ac:dyDescent="0.25">
      <c r="A26" s="132"/>
      <c r="B26" s="585" t="s">
        <v>189</v>
      </c>
      <c r="C26" s="376"/>
      <c r="D26" s="377"/>
      <c r="E26" s="377"/>
      <c r="F26" s="377"/>
      <c r="G26" s="378"/>
      <c r="H26" s="847" t="s">
        <v>172</v>
      </c>
    </row>
    <row r="27" spans="1:9" s="369" customFormat="1" x14ac:dyDescent="0.25">
      <c r="A27" s="132"/>
      <c r="B27" s="585" t="s">
        <v>190</v>
      </c>
      <c r="C27" s="376"/>
      <c r="D27" s="377"/>
      <c r="E27" s="377"/>
      <c r="F27" s="377"/>
      <c r="G27" s="378"/>
      <c r="H27" s="847" t="s">
        <v>175</v>
      </c>
    </row>
    <row r="28" spans="1:9" s="369" customFormat="1" x14ac:dyDescent="0.25">
      <c r="A28" s="132"/>
      <c r="B28" s="585" t="s">
        <v>191</v>
      </c>
      <c r="C28" s="376"/>
      <c r="D28" s="377"/>
      <c r="E28" s="377"/>
      <c r="F28" s="377"/>
      <c r="G28" s="378"/>
      <c r="H28" s="847" t="s">
        <v>181</v>
      </c>
    </row>
    <row r="29" spans="1:9" s="369" customFormat="1" x14ac:dyDescent="0.25">
      <c r="A29" s="132"/>
      <c r="B29" s="385" t="s">
        <v>102</v>
      </c>
      <c r="C29" s="386"/>
      <c r="D29" s="377"/>
      <c r="E29" s="377"/>
      <c r="F29" s="377"/>
      <c r="G29" s="378"/>
      <c r="H29" s="847" t="s">
        <v>182</v>
      </c>
    </row>
    <row r="30" spans="1:9" s="369" customFormat="1" x14ac:dyDescent="0.25">
      <c r="A30" s="132"/>
      <c r="B30" s="133" t="s">
        <v>101</v>
      </c>
      <c r="C30" s="387"/>
      <c r="D30" s="847" t="s">
        <v>183</v>
      </c>
      <c r="E30" s="134"/>
      <c r="F30" s="134"/>
      <c r="G30" s="134"/>
      <c r="H30" s="134"/>
    </row>
    <row r="31" spans="1:9" s="369" customFormat="1" x14ac:dyDescent="0.25">
      <c r="A31" s="132"/>
      <c r="B31" s="133"/>
      <c r="C31" s="134"/>
      <c r="D31" s="134"/>
      <c r="E31" s="134"/>
      <c r="F31" s="134"/>
      <c r="G31" s="134"/>
      <c r="H31" s="134"/>
    </row>
    <row r="32" spans="1:9" s="369" customFormat="1" ht="18.75" customHeight="1" thickBot="1" x14ac:dyDescent="0.3">
      <c r="A32" s="370">
        <v>1.3</v>
      </c>
      <c r="B32" s="371" t="s">
        <v>104</v>
      </c>
      <c r="C32" s="134"/>
      <c r="D32" s="134"/>
      <c r="E32" s="134"/>
      <c r="F32" s="134"/>
      <c r="G32" s="134"/>
      <c r="H32" s="134"/>
    </row>
    <row r="33" spans="1:8" s="369" customFormat="1" ht="14.5" thickBot="1" x14ac:dyDescent="0.3">
      <c r="A33" s="132"/>
      <c r="B33" s="133" t="s">
        <v>98</v>
      </c>
      <c r="C33" s="379"/>
      <c r="D33" s="380"/>
      <c r="E33" s="380"/>
      <c r="F33" s="380"/>
      <c r="G33" s="381"/>
      <c r="H33" s="847" t="s">
        <v>169</v>
      </c>
    </row>
    <row r="34" spans="1:8" s="369" customFormat="1" x14ac:dyDescent="0.25">
      <c r="A34" s="132"/>
      <c r="B34" s="133" t="s">
        <v>99</v>
      </c>
      <c r="C34" s="382"/>
      <c r="D34" s="383"/>
      <c r="E34" s="383"/>
      <c r="F34" s="383"/>
      <c r="G34" s="384"/>
      <c r="H34" s="847" t="s">
        <v>170</v>
      </c>
    </row>
    <row r="35" spans="1:8" s="369" customFormat="1" x14ac:dyDescent="0.25">
      <c r="A35" s="132"/>
      <c r="B35" s="133" t="s">
        <v>100</v>
      </c>
      <c r="C35" s="376"/>
      <c r="D35" s="377"/>
      <c r="E35" s="377"/>
      <c r="F35" s="377"/>
      <c r="G35" s="378"/>
      <c r="H35" s="847" t="s">
        <v>171</v>
      </c>
    </row>
    <row r="36" spans="1:8" s="369" customFormat="1" x14ac:dyDescent="0.25">
      <c r="A36" s="132"/>
      <c r="B36" s="585" t="s">
        <v>189</v>
      </c>
      <c r="C36" s="376"/>
      <c r="D36" s="377"/>
      <c r="E36" s="377"/>
      <c r="F36" s="377"/>
      <c r="G36" s="378"/>
      <c r="H36" s="847" t="s">
        <v>172</v>
      </c>
    </row>
    <row r="37" spans="1:8" s="369" customFormat="1" x14ac:dyDescent="0.25">
      <c r="A37" s="132"/>
      <c r="B37" s="585" t="s">
        <v>190</v>
      </c>
      <c r="C37" s="376"/>
      <c r="D37" s="377"/>
      <c r="E37" s="377"/>
      <c r="F37" s="377"/>
      <c r="G37" s="378"/>
      <c r="H37" s="847" t="s">
        <v>175</v>
      </c>
    </row>
    <row r="38" spans="1:8" s="369" customFormat="1" x14ac:dyDescent="0.25">
      <c r="A38" s="132"/>
      <c r="B38" s="585" t="s">
        <v>191</v>
      </c>
      <c r="C38" s="376"/>
      <c r="D38" s="377"/>
      <c r="E38" s="377"/>
      <c r="F38" s="377"/>
      <c r="G38" s="378"/>
      <c r="H38" s="847" t="s">
        <v>181</v>
      </c>
    </row>
    <row r="39" spans="1:8" s="369" customFormat="1" x14ac:dyDescent="0.25">
      <c r="A39" s="132"/>
      <c r="B39" s="385" t="s">
        <v>102</v>
      </c>
      <c r="C39" s="376"/>
      <c r="D39" s="134"/>
      <c r="E39" s="134"/>
      <c r="F39" s="134"/>
      <c r="G39" s="134"/>
      <c r="H39" s="847"/>
    </row>
    <row r="40" spans="1:8" s="369" customFormat="1" x14ac:dyDescent="0.25">
      <c r="A40" s="132"/>
      <c r="B40" s="133" t="s">
        <v>101</v>
      </c>
      <c r="C40" s="387"/>
      <c r="D40" s="847" t="s">
        <v>183</v>
      </c>
      <c r="E40" s="134"/>
      <c r="F40" s="134"/>
      <c r="G40" s="134"/>
      <c r="H40" s="847"/>
    </row>
    <row r="41" spans="1:8" s="369" customFormat="1" x14ac:dyDescent="0.25">
      <c r="A41" s="132"/>
      <c r="B41" s="133"/>
      <c r="C41" s="134"/>
      <c r="D41" s="134"/>
      <c r="E41" s="134"/>
      <c r="F41" s="134"/>
      <c r="G41" s="134"/>
      <c r="H41" s="847"/>
    </row>
    <row r="42" spans="1:8" s="369" customFormat="1" ht="14.5" thickBot="1" x14ac:dyDescent="0.3">
      <c r="A42" s="370">
        <v>1.4</v>
      </c>
      <c r="B42" s="371" t="s">
        <v>105</v>
      </c>
      <c r="C42" s="134"/>
      <c r="D42" s="134"/>
      <c r="E42" s="134"/>
      <c r="F42" s="134"/>
      <c r="G42" s="134"/>
      <c r="H42" s="847"/>
    </row>
    <row r="43" spans="1:8" s="369" customFormat="1" ht="14.5" thickBot="1" x14ac:dyDescent="0.3">
      <c r="A43" s="132"/>
      <c r="B43" s="850" t="s">
        <v>98</v>
      </c>
      <c r="C43" s="388"/>
      <c r="D43" s="389"/>
      <c r="E43" s="389"/>
      <c r="F43" s="389"/>
      <c r="G43" s="390"/>
      <c r="H43" s="847" t="s">
        <v>169</v>
      </c>
    </row>
    <row r="44" spans="1:8" s="369" customFormat="1" ht="12.5" x14ac:dyDescent="0.25">
      <c r="A44" s="132"/>
      <c r="B44" s="850" t="s">
        <v>99</v>
      </c>
      <c r="C44" s="391"/>
      <c r="D44" s="392"/>
      <c r="E44" s="392"/>
      <c r="F44" s="392"/>
      <c r="G44" s="393"/>
      <c r="H44" s="847" t="s">
        <v>170</v>
      </c>
    </row>
    <row r="45" spans="1:8" s="369" customFormat="1" ht="12.5" x14ac:dyDescent="0.25">
      <c r="A45" s="132"/>
      <c r="B45" s="850" t="s">
        <v>100</v>
      </c>
      <c r="C45" s="376"/>
      <c r="D45" s="377"/>
      <c r="E45" s="377"/>
      <c r="F45" s="377"/>
      <c r="G45" s="378"/>
      <c r="H45" s="847" t="s">
        <v>171</v>
      </c>
    </row>
    <row r="46" spans="1:8" s="369" customFormat="1" ht="12.5" x14ac:dyDescent="0.25">
      <c r="A46" s="132"/>
      <c r="B46" s="851" t="s">
        <v>189</v>
      </c>
      <c r="C46" s="376"/>
      <c r="D46" s="377"/>
      <c r="E46" s="377"/>
      <c r="F46" s="377"/>
      <c r="G46" s="378"/>
      <c r="H46" s="847" t="s">
        <v>172</v>
      </c>
    </row>
    <row r="47" spans="1:8" s="369" customFormat="1" ht="12.5" x14ac:dyDescent="0.25">
      <c r="A47" s="132"/>
      <c r="B47" s="851" t="s">
        <v>190</v>
      </c>
      <c r="C47" s="376"/>
      <c r="D47" s="377"/>
      <c r="E47" s="377"/>
      <c r="F47" s="377"/>
      <c r="G47" s="378"/>
      <c r="H47" s="847" t="s">
        <v>175</v>
      </c>
    </row>
    <row r="48" spans="1:8" s="369" customFormat="1" ht="12.5" x14ac:dyDescent="0.25">
      <c r="A48" s="132"/>
      <c r="B48" s="851" t="s">
        <v>191</v>
      </c>
      <c r="C48" s="376"/>
      <c r="D48" s="377"/>
      <c r="E48" s="377"/>
      <c r="F48" s="377"/>
      <c r="G48" s="378"/>
      <c r="H48" s="847" t="s">
        <v>181</v>
      </c>
    </row>
    <row r="49" spans="1:8" s="369" customFormat="1" ht="12.5" x14ac:dyDescent="0.25">
      <c r="A49" s="132"/>
      <c r="B49" s="852" t="s">
        <v>102</v>
      </c>
      <c r="C49" s="386"/>
      <c r="D49" s="377"/>
      <c r="E49" s="377"/>
      <c r="F49" s="377"/>
      <c r="G49" s="378"/>
      <c r="H49" s="847" t="s">
        <v>182</v>
      </c>
    </row>
    <row r="50" spans="1:8" s="394" customFormat="1" ht="12.5" x14ac:dyDescent="0.25">
      <c r="A50" s="132"/>
      <c r="B50" s="850" t="s">
        <v>101</v>
      </c>
      <c r="C50" s="387"/>
      <c r="D50" s="847" t="s">
        <v>183</v>
      </c>
      <c r="E50" s="134"/>
      <c r="F50" s="134"/>
      <c r="G50" s="134"/>
      <c r="H50" s="848"/>
    </row>
    <row r="51" spans="1:8" x14ac:dyDescent="0.3">
      <c r="A51" s="686"/>
      <c r="B51" s="687"/>
      <c r="C51" s="688"/>
      <c r="D51" s="688"/>
      <c r="E51" s="688"/>
      <c r="F51" s="688"/>
      <c r="G51" s="688"/>
      <c r="H51" s="849" t="s">
        <v>646</v>
      </c>
    </row>
    <row r="52" spans="1:8" x14ac:dyDescent="0.3">
      <c r="A52" s="686"/>
      <c r="B52" s="687"/>
      <c r="C52" s="688"/>
      <c r="D52" s="688"/>
      <c r="E52" s="688"/>
      <c r="F52" s="688"/>
      <c r="G52" s="688"/>
      <c r="H52" s="849"/>
    </row>
    <row r="53" spans="1:8" ht="12.5" x14ac:dyDescent="0.25">
      <c r="A53" s="44"/>
      <c r="B53" s="44"/>
    </row>
    <row r="54" spans="1:8" ht="12.5" x14ac:dyDescent="0.25">
      <c r="A54" s="44"/>
      <c r="B54" s="44"/>
    </row>
    <row r="55" spans="1:8" ht="12.5" x14ac:dyDescent="0.25">
      <c r="A55" s="44"/>
      <c r="B55" s="44"/>
    </row>
    <row r="56" spans="1:8" ht="12.5" x14ac:dyDescent="0.25">
      <c r="A56" s="44"/>
      <c r="B56" s="44"/>
    </row>
    <row r="57" spans="1:8" ht="12.5" x14ac:dyDescent="0.25">
      <c r="A57" s="44"/>
      <c r="B57" s="44"/>
    </row>
    <row r="58" spans="1:8" ht="12.5" x14ac:dyDescent="0.25">
      <c r="A58" s="44"/>
      <c r="B58" s="44"/>
    </row>
    <row r="59" spans="1:8" ht="12.5" x14ac:dyDescent="0.25">
      <c r="A59" s="44"/>
      <c r="B59" s="44"/>
    </row>
    <row r="60" spans="1:8" ht="12.5" x14ac:dyDescent="0.25">
      <c r="A60" s="44"/>
      <c r="B60" s="44"/>
    </row>
    <row r="61" spans="1:8" ht="12.5" x14ac:dyDescent="0.25">
      <c r="A61" s="44"/>
      <c r="B61" s="44"/>
    </row>
    <row r="62" spans="1:8" ht="12.5" x14ac:dyDescent="0.25">
      <c r="A62" s="44"/>
      <c r="B62" s="44"/>
    </row>
    <row r="63" spans="1:8" ht="12.5" x14ac:dyDescent="0.25">
      <c r="A63" s="44"/>
      <c r="B63" s="44"/>
    </row>
    <row r="64" spans="1:8" ht="12.5" x14ac:dyDescent="0.25">
      <c r="A64" s="44"/>
      <c r="B64" s="44"/>
    </row>
    <row r="65" s="44" customFormat="1" ht="12.5" x14ac:dyDescent="0.25"/>
    <row r="66" s="44" customFormat="1" ht="12.5" x14ac:dyDescent="0.25"/>
    <row r="67" s="44" customFormat="1" ht="12.5" x14ac:dyDescent="0.25"/>
    <row r="68" s="44" customFormat="1" ht="12.5" x14ac:dyDescent="0.25"/>
    <row r="69" s="44" customFormat="1" ht="12.5" x14ac:dyDescent="0.25"/>
    <row r="70" s="44" customFormat="1" ht="12.5" x14ac:dyDescent="0.25"/>
    <row r="71" s="44" customFormat="1" ht="12.5" x14ac:dyDescent="0.25"/>
    <row r="72" s="44" customFormat="1" ht="12.5" x14ac:dyDescent="0.25"/>
    <row r="73" s="44" customFormat="1" ht="12.5" x14ac:dyDescent="0.25"/>
    <row r="74" s="44" customFormat="1" ht="12.5" x14ac:dyDescent="0.25"/>
    <row r="75" s="44" customFormat="1" ht="12.5" x14ac:dyDescent="0.25"/>
    <row r="76" s="44" customFormat="1" ht="12.5" x14ac:dyDescent="0.25"/>
    <row r="77" s="44" customFormat="1" ht="12.5" x14ac:dyDescent="0.25"/>
    <row r="78" s="44" customFormat="1" ht="12.5" x14ac:dyDescent="0.25"/>
    <row r="79" s="44" customFormat="1" ht="12.5" x14ac:dyDescent="0.25"/>
    <row r="80" s="44" customFormat="1" ht="12.5" x14ac:dyDescent="0.25"/>
    <row r="81" s="44" customFormat="1" ht="12.5" x14ac:dyDescent="0.25"/>
    <row r="82" s="44" customFormat="1" ht="12.5" x14ac:dyDescent="0.25"/>
    <row r="83" s="44" customFormat="1" ht="12.5" x14ac:dyDescent="0.25"/>
    <row r="84" s="44" customFormat="1" ht="12.5" x14ac:dyDescent="0.25"/>
    <row r="85" s="44" customFormat="1" ht="12.5" x14ac:dyDescent="0.25"/>
    <row r="86" s="44" customFormat="1" ht="12.5" x14ac:dyDescent="0.25"/>
    <row r="87" s="44" customFormat="1" ht="12.5" x14ac:dyDescent="0.25"/>
    <row r="88" s="44" customFormat="1" ht="12.5" x14ac:dyDescent="0.25"/>
    <row r="89" s="44" customFormat="1" ht="12.5" x14ac:dyDescent="0.25"/>
    <row r="90" s="44" customFormat="1" ht="12.5" x14ac:dyDescent="0.25"/>
    <row r="91" s="44" customFormat="1" ht="12.5" x14ac:dyDescent="0.25"/>
    <row r="92" s="44" customFormat="1" ht="12.5" x14ac:dyDescent="0.25"/>
    <row r="93" s="44" customFormat="1" ht="12.5" x14ac:dyDescent="0.25"/>
    <row r="94" s="44" customFormat="1" ht="12.5" x14ac:dyDescent="0.25"/>
    <row r="95" s="44" customFormat="1" ht="12.5" x14ac:dyDescent="0.25"/>
    <row r="96" s="44" customFormat="1" ht="12.5" x14ac:dyDescent="0.25"/>
    <row r="97" s="44" customFormat="1" ht="12.5" x14ac:dyDescent="0.25"/>
    <row r="98" s="44" customFormat="1" ht="12.5" x14ac:dyDescent="0.25"/>
    <row r="99" s="44" customFormat="1" ht="12.5" x14ac:dyDescent="0.25"/>
    <row r="100" s="44" customFormat="1" ht="12.5" x14ac:dyDescent="0.25"/>
    <row r="101" s="44" customFormat="1" ht="12.5" x14ac:dyDescent="0.25"/>
    <row r="102" s="44" customFormat="1" ht="12.5" x14ac:dyDescent="0.25"/>
    <row r="103" s="44" customFormat="1" ht="12.5" x14ac:dyDescent="0.25"/>
    <row r="104" s="44" customFormat="1" ht="12.5" x14ac:dyDescent="0.25"/>
    <row r="105" s="44" customFormat="1" ht="12.5" x14ac:dyDescent="0.25"/>
    <row r="106" s="44" customFormat="1" ht="12.5" x14ac:dyDescent="0.25"/>
    <row r="107" s="44" customFormat="1" ht="12.5" x14ac:dyDescent="0.25"/>
    <row r="108" s="44" customFormat="1" ht="12.5" x14ac:dyDescent="0.25"/>
    <row r="109" s="44" customFormat="1" ht="12.5" x14ac:dyDescent="0.25"/>
    <row r="110" s="44" customFormat="1" ht="12.5" x14ac:dyDescent="0.25"/>
    <row r="111" s="44" customFormat="1" ht="12.5" x14ac:dyDescent="0.25"/>
    <row r="112" s="44" customFormat="1" ht="12.5" x14ac:dyDescent="0.25"/>
    <row r="113" s="44" customFormat="1" ht="12.5" x14ac:dyDescent="0.25"/>
    <row r="114" s="44" customFormat="1" ht="12.5" x14ac:dyDescent="0.25"/>
    <row r="115" s="44" customFormat="1" ht="12.5" x14ac:dyDescent="0.25"/>
    <row r="116" s="44" customFormat="1" ht="12.5" x14ac:dyDescent="0.25"/>
    <row r="117" s="44" customFormat="1" ht="12.5" x14ac:dyDescent="0.25"/>
    <row r="118" s="44" customFormat="1" ht="12.5" x14ac:dyDescent="0.25"/>
    <row r="119" s="44" customFormat="1" ht="12.5" x14ac:dyDescent="0.25"/>
    <row r="120" s="44" customFormat="1" ht="12.5" x14ac:dyDescent="0.25"/>
    <row r="121" s="44" customFormat="1" ht="12.5" x14ac:dyDescent="0.25"/>
    <row r="122" s="44" customFormat="1" ht="12.5" x14ac:dyDescent="0.25"/>
    <row r="123" s="44" customFormat="1" ht="12.5" x14ac:dyDescent="0.25"/>
    <row r="124" s="44" customFormat="1" ht="12.5" x14ac:dyDescent="0.25"/>
    <row r="125" s="44" customFormat="1" ht="12.5" x14ac:dyDescent="0.25"/>
    <row r="126" s="44" customFormat="1" ht="12.5" x14ac:dyDescent="0.25"/>
    <row r="127" s="44" customFormat="1" ht="12.5" x14ac:dyDescent="0.25"/>
    <row r="128" s="44" customFormat="1" ht="12.5" x14ac:dyDescent="0.25"/>
    <row r="129" s="44" customFormat="1" ht="12.5" x14ac:dyDescent="0.25"/>
    <row r="130" s="44" customFormat="1" ht="12.5" x14ac:dyDescent="0.25"/>
    <row r="131" s="44" customFormat="1" ht="12.5" x14ac:dyDescent="0.25"/>
    <row r="132" s="44" customFormat="1" ht="12.5" x14ac:dyDescent="0.25"/>
    <row r="133" s="44" customFormat="1" ht="12.5" x14ac:dyDescent="0.25"/>
    <row r="134" s="44" customFormat="1" ht="12.5" x14ac:dyDescent="0.25"/>
    <row r="135" s="44" customFormat="1" ht="12.5" x14ac:dyDescent="0.25"/>
    <row r="136" s="44" customFormat="1" ht="12.5" x14ac:dyDescent="0.25"/>
    <row r="137" s="44" customFormat="1" ht="12.5" x14ac:dyDescent="0.25"/>
    <row r="138" s="44" customFormat="1" ht="12.5" x14ac:dyDescent="0.25"/>
    <row r="139" s="44" customFormat="1" ht="12.5" x14ac:dyDescent="0.25"/>
    <row r="140" s="44" customFormat="1" ht="12.5" x14ac:dyDescent="0.25"/>
    <row r="141" s="44" customFormat="1" ht="12.5" x14ac:dyDescent="0.25"/>
    <row r="142" s="44" customFormat="1" ht="12.5" x14ac:dyDescent="0.25"/>
    <row r="143" s="44" customFormat="1" ht="12.5" x14ac:dyDescent="0.25"/>
    <row r="144" s="44" customFormat="1" ht="12.5" x14ac:dyDescent="0.25"/>
    <row r="145" s="44" customFormat="1" ht="12.5" x14ac:dyDescent="0.25"/>
    <row r="146" s="44" customFormat="1" ht="12.5" x14ac:dyDescent="0.25"/>
    <row r="147" s="44" customFormat="1" ht="12.5" x14ac:dyDescent="0.25"/>
    <row r="148" s="44" customFormat="1" ht="12.5" x14ac:dyDescent="0.25"/>
    <row r="149" s="44" customFormat="1" ht="12.5" x14ac:dyDescent="0.25"/>
    <row r="150" s="44" customFormat="1" ht="12.5" x14ac:dyDescent="0.25"/>
    <row r="151" s="44" customFormat="1" ht="12.5" x14ac:dyDescent="0.25"/>
    <row r="152" s="44" customFormat="1" ht="12.5" x14ac:dyDescent="0.25"/>
    <row r="153" s="44" customFormat="1" ht="12.5" x14ac:dyDescent="0.25"/>
    <row r="154" s="44" customFormat="1" ht="12.5" x14ac:dyDescent="0.25"/>
    <row r="155" s="44" customFormat="1" ht="12.5" x14ac:dyDescent="0.25"/>
    <row r="156" s="44" customFormat="1" ht="12.5" x14ac:dyDescent="0.25"/>
    <row r="157" s="44" customFormat="1" ht="12.5" x14ac:dyDescent="0.25"/>
    <row r="158" s="44" customFormat="1" ht="12.5" x14ac:dyDescent="0.25"/>
    <row r="159" s="44" customFormat="1" ht="12.5" x14ac:dyDescent="0.25"/>
    <row r="160" s="44" customFormat="1" ht="12.5" x14ac:dyDescent="0.25"/>
    <row r="161" s="44" customFormat="1" ht="12.5" x14ac:dyDescent="0.25"/>
    <row r="162" s="44" customFormat="1" ht="12.5" x14ac:dyDescent="0.25"/>
    <row r="163" s="44" customFormat="1" ht="12.5" x14ac:dyDescent="0.25"/>
    <row r="164" s="44" customFormat="1" ht="12.5" x14ac:dyDescent="0.25"/>
    <row r="165" s="44" customFormat="1" ht="12.5" x14ac:dyDescent="0.25"/>
    <row r="166" s="44" customFormat="1" ht="12.5" x14ac:dyDescent="0.25"/>
    <row r="167" s="44" customFormat="1" ht="12.5" x14ac:dyDescent="0.25"/>
    <row r="168" s="44" customFormat="1" ht="12.5" x14ac:dyDescent="0.25"/>
    <row r="169" s="44" customFormat="1" ht="12.5" x14ac:dyDescent="0.25"/>
    <row r="170" s="44" customFormat="1" ht="12.5" x14ac:dyDescent="0.25"/>
    <row r="171" s="44" customFormat="1" ht="12.5" x14ac:dyDescent="0.25"/>
    <row r="172" s="44" customFormat="1" ht="12.5" x14ac:dyDescent="0.25"/>
    <row r="173" s="44" customFormat="1" ht="12.5" x14ac:dyDescent="0.25"/>
    <row r="174" s="44" customFormat="1" ht="12.5" x14ac:dyDescent="0.25"/>
    <row r="175" s="44" customFormat="1" ht="12.5" x14ac:dyDescent="0.25"/>
    <row r="176" s="44" customFormat="1" ht="12.5" x14ac:dyDescent="0.25"/>
    <row r="177" s="44" customFormat="1" ht="12.5" x14ac:dyDescent="0.25"/>
    <row r="178" s="44" customFormat="1" ht="12.5" x14ac:dyDescent="0.25"/>
    <row r="179" s="44" customFormat="1" ht="12.5" x14ac:dyDescent="0.25"/>
    <row r="180" s="44" customFormat="1" ht="12.5" x14ac:dyDescent="0.25"/>
    <row r="181" s="44" customFormat="1" ht="12.5" x14ac:dyDescent="0.25"/>
    <row r="182" s="44" customFormat="1" ht="12.5" x14ac:dyDescent="0.25"/>
    <row r="183" s="44" customFormat="1" ht="12.5" x14ac:dyDescent="0.25"/>
    <row r="184" s="44" customFormat="1" ht="12.5" x14ac:dyDescent="0.25"/>
    <row r="185" s="44" customFormat="1" ht="12.5" x14ac:dyDescent="0.25"/>
    <row r="186" s="44" customFormat="1" ht="12.5" x14ac:dyDescent="0.25"/>
    <row r="187" s="44" customFormat="1" ht="12.5" x14ac:dyDescent="0.25"/>
    <row r="188" s="44" customFormat="1" ht="12.5" x14ac:dyDescent="0.25"/>
    <row r="189" s="44" customFormat="1" ht="12.5" x14ac:dyDescent="0.25"/>
    <row r="190" s="44" customFormat="1" ht="12.5" x14ac:dyDescent="0.25"/>
    <row r="191" s="44" customFormat="1" ht="12.5" x14ac:dyDescent="0.25"/>
    <row r="192" s="44" customFormat="1" ht="12.5" x14ac:dyDescent="0.25"/>
    <row r="193" s="44" customFormat="1" ht="12.5" x14ac:dyDescent="0.25"/>
    <row r="194" s="44" customFormat="1" ht="12.5" x14ac:dyDescent="0.25"/>
    <row r="195" s="44" customFormat="1" ht="12.5" x14ac:dyDescent="0.25"/>
    <row r="196" s="44" customFormat="1" ht="12.5" x14ac:dyDescent="0.25"/>
    <row r="197" s="44" customFormat="1" ht="12.5" x14ac:dyDescent="0.25"/>
    <row r="198" s="44" customFormat="1" ht="12.5" x14ac:dyDescent="0.25"/>
    <row r="199" s="44" customFormat="1" ht="12.5" x14ac:dyDescent="0.25"/>
    <row r="200" s="44" customFormat="1" ht="12.5" x14ac:dyDescent="0.25"/>
    <row r="201" s="44" customFormat="1" ht="12.5" x14ac:dyDescent="0.25"/>
    <row r="202" s="44" customFormat="1" ht="12.5" x14ac:dyDescent="0.25"/>
    <row r="203" s="44" customFormat="1" ht="12.5" x14ac:dyDescent="0.25"/>
    <row r="204" s="44" customFormat="1" ht="12.5" x14ac:dyDescent="0.25"/>
    <row r="205" s="44" customFormat="1" ht="12.5" x14ac:dyDescent="0.25"/>
    <row r="206" s="44" customFormat="1" ht="12.5" x14ac:dyDescent="0.25"/>
    <row r="207" s="44" customFormat="1" ht="12.5" x14ac:dyDescent="0.25"/>
    <row r="208" s="44" customFormat="1" ht="12.5" x14ac:dyDescent="0.25"/>
    <row r="209" s="44" customFormat="1" ht="12.5" x14ac:dyDescent="0.25"/>
    <row r="210" s="44" customFormat="1" ht="12.5" x14ac:dyDescent="0.25"/>
    <row r="211" s="44" customFormat="1" ht="12.5" x14ac:dyDescent="0.25"/>
    <row r="212" s="44" customFormat="1" ht="12.5" x14ac:dyDescent="0.25"/>
    <row r="213" s="44" customFormat="1" ht="12.5" x14ac:dyDescent="0.25"/>
    <row r="214" s="44" customFormat="1" ht="12.5" x14ac:dyDescent="0.25"/>
    <row r="215" s="44" customFormat="1" ht="12.5" x14ac:dyDescent="0.25"/>
    <row r="216" s="44" customFormat="1" ht="12.5" x14ac:dyDescent="0.25"/>
    <row r="217" s="44" customFormat="1" ht="12.5" x14ac:dyDescent="0.25"/>
    <row r="218" s="44" customFormat="1" ht="12.5" x14ac:dyDescent="0.25"/>
    <row r="219" s="44" customFormat="1" ht="12.5" x14ac:dyDescent="0.25"/>
    <row r="220" s="44" customFormat="1" ht="12.5" x14ac:dyDescent="0.25"/>
    <row r="221" s="44" customFormat="1" ht="12.5" x14ac:dyDescent="0.25"/>
    <row r="222" s="44" customFormat="1" ht="12.5" x14ac:dyDescent="0.25"/>
    <row r="223" s="44" customFormat="1" ht="12.5" x14ac:dyDescent="0.25"/>
    <row r="224" s="44" customFormat="1" ht="12.5" x14ac:dyDescent="0.25"/>
    <row r="225" s="44" customFormat="1" ht="12.5" x14ac:dyDescent="0.25"/>
    <row r="226" s="44" customFormat="1" ht="12.5" x14ac:dyDescent="0.25"/>
    <row r="227" s="44" customFormat="1" ht="12.5" x14ac:dyDescent="0.25"/>
    <row r="228" s="44" customFormat="1" ht="12.5" x14ac:dyDescent="0.25"/>
    <row r="229" s="44" customFormat="1" ht="12.5" x14ac:dyDescent="0.25"/>
    <row r="230" s="44" customFormat="1" ht="12.5" x14ac:dyDescent="0.25"/>
    <row r="231" s="44" customFormat="1" ht="12.5" x14ac:dyDescent="0.25"/>
    <row r="232" s="44" customFormat="1" ht="12.5" x14ac:dyDescent="0.25"/>
    <row r="233" s="44" customFormat="1" ht="12.5" x14ac:dyDescent="0.25"/>
    <row r="234" s="44" customFormat="1" ht="12.5" x14ac:dyDescent="0.25"/>
    <row r="235" s="44" customFormat="1" ht="12.5" x14ac:dyDescent="0.25"/>
    <row r="236" s="44" customFormat="1" ht="12.5" x14ac:dyDescent="0.25"/>
    <row r="237" s="44" customFormat="1" ht="12.5" x14ac:dyDescent="0.25"/>
    <row r="238" s="44" customFormat="1" ht="12.5" x14ac:dyDescent="0.25"/>
    <row r="239" s="44" customFormat="1" ht="12.5" x14ac:dyDescent="0.25"/>
    <row r="240" s="44" customFormat="1" ht="12.5" x14ac:dyDescent="0.25"/>
    <row r="241" s="44" customFormat="1" ht="12.5" x14ac:dyDescent="0.25"/>
    <row r="242" s="44" customFormat="1" ht="12.5" x14ac:dyDescent="0.25"/>
    <row r="243" s="44" customFormat="1" ht="12.5" x14ac:dyDescent="0.25"/>
    <row r="244" s="44" customFormat="1" ht="12.5" x14ac:dyDescent="0.25"/>
    <row r="245" s="44" customFormat="1" ht="12.5" x14ac:dyDescent="0.25"/>
    <row r="246" s="44" customFormat="1" ht="12.5" x14ac:dyDescent="0.25"/>
    <row r="247" s="44" customFormat="1" ht="12.5" x14ac:dyDescent="0.25"/>
    <row r="248" s="44" customFormat="1" ht="12.5" x14ac:dyDescent="0.25"/>
    <row r="249" s="44" customFormat="1" ht="12.5" x14ac:dyDescent="0.25"/>
    <row r="250" s="44" customFormat="1" ht="12.5" x14ac:dyDescent="0.25"/>
    <row r="251" s="44" customFormat="1" ht="12.5" x14ac:dyDescent="0.25"/>
    <row r="252" s="44" customFormat="1" ht="12.5" x14ac:dyDescent="0.25"/>
    <row r="253" s="44" customFormat="1" ht="12.5" x14ac:dyDescent="0.25"/>
    <row r="254" s="44" customFormat="1" ht="12.5" x14ac:dyDescent="0.25"/>
    <row r="255" s="44" customFormat="1" ht="12.5" x14ac:dyDescent="0.25"/>
    <row r="256" s="44" customFormat="1" ht="12.5" x14ac:dyDescent="0.25"/>
    <row r="257" s="44" customFormat="1" ht="12.5" x14ac:dyDescent="0.25"/>
    <row r="258" s="44" customFormat="1" ht="12.5" x14ac:dyDescent="0.25"/>
    <row r="259" s="44" customFormat="1" ht="12.5" x14ac:dyDescent="0.25"/>
    <row r="260" s="44" customFormat="1" ht="12.5" x14ac:dyDescent="0.25"/>
    <row r="261" s="44" customFormat="1" ht="12.5" x14ac:dyDescent="0.25"/>
    <row r="262" s="44" customFormat="1" ht="12.5" x14ac:dyDescent="0.25"/>
    <row r="263" s="44" customFormat="1" ht="12.5" x14ac:dyDescent="0.25"/>
    <row r="264" s="44" customFormat="1" ht="12.5" x14ac:dyDescent="0.25"/>
    <row r="265" s="44" customFormat="1" ht="12.5" x14ac:dyDescent="0.25"/>
    <row r="266" s="44" customFormat="1" ht="12.5" x14ac:dyDescent="0.25"/>
    <row r="267" s="44" customFormat="1" ht="12.5" x14ac:dyDescent="0.25"/>
    <row r="268" s="44" customFormat="1" ht="12.5" x14ac:dyDescent="0.25"/>
    <row r="269" s="44" customFormat="1" ht="12.5" x14ac:dyDescent="0.25"/>
    <row r="270" s="44" customFormat="1" ht="12.5" x14ac:dyDescent="0.25"/>
    <row r="271" s="44" customFormat="1" ht="12.5" x14ac:dyDescent="0.25"/>
    <row r="272" s="44" customFormat="1" ht="12.5" x14ac:dyDescent="0.25"/>
    <row r="273" s="44" customFormat="1" ht="12.5" x14ac:dyDescent="0.25"/>
    <row r="274" s="44" customFormat="1" ht="12.5" x14ac:dyDescent="0.25"/>
    <row r="275" s="44" customFormat="1" ht="12.5" x14ac:dyDescent="0.25"/>
    <row r="276" s="44" customFormat="1" ht="12.5" x14ac:dyDescent="0.25"/>
    <row r="277" s="44" customFormat="1" ht="12.5" x14ac:dyDescent="0.25"/>
    <row r="278" s="44" customFormat="1" ht="12.5" x14ac:dyDescent="0.25"/>
    <row r="279" s="44" customFormat="1" ht="12.5" x14ac:dyDescent="0.25"/>
    <row r="280" s="44" customFormat="1" ht="12.5" x14ac:dyDescent="0.25"/>
    <row r="281" s="44" customFormat="1" ht="12.5" x14ac:dyDescent="0.25"/>
    <row r="282" s="44" customFormat="1" ht="12.5" x14ac:dyDescent="0.25"/>
    <row r="283" s="44" customFormat="1" ht="12.5" x14ac:dyDescent="0.25"/>
    <row r="284" s="44" customFormat="1" ht="12.5" x14ac:dyDescent="0.25"/>
    <row r="285" s="44" customFormat="1" ht="12.5" x14ac:dyDescent="0.25"/>
    <row r="286" s="44" customFormat="1" ht="12.5" x14ac:dyDescent="0.25"/>
    <row r="287" s="44" customFormat="1" ht="12.5" x14ac:dyDescent="0.25"/>
    <row r="288" s="44" customFormat="1" ht="12.5" x14ac:dyDescent="0.25"/>
    <row r="289" s="44" customFormat="1" ht="12.5" x14ac:dyDescent="0.25"/>
    <row r="290" s="44" customFormat="1" ht="12.5" x14ac:dyDescent="0.25"/>
    <row r="291" s="44" customFormat="1" ht="12.5" x14ac:dyDescent="0.25"/>
    <row r="292" s="44" customFormat="1" ht="12.5" x14ac:dyDescent="0.25"/>
    <row r="293" s="44" customFormat="1" ht="12.5" x14ac:dyDescent="0.25"/>
    <row r="294" s="44" customFormat="1" ht="12.5" x14ac:dyDescent="0.25"/>
    <row r="295" s="44" customFormat="1" ht="12.5" x14ac:dyDescent="0.25"/>
    <row r="296" s="44" customFormat="1" ht="12.5" x14ac:dyDescent="0.25"/>
    <row r="297" s="44" customFormat="1" ht="12.5" x14ac:dyDescent="0.25"/>
    <row r="298" s="44" customFormat="1" ht="12.5" x14ac:dyDescent="0.25"/>
    <row r="299" s="44" customFormat="1" ht="12.5" x14ac:dyDescent="0.25"/>
    <row r="300" s="44" customFormat="1" ht="12.5" x14ac:dyDescent="0.25"/>
    <row r="301" s="44" customFormat="1" ht="12.5" x14ac:dyDescent="0.25"/>
    <row r="302" s="44" customFormat="1" ht="12.5" x14ac:dyDescent="0.25"/>
    <row r="303" s="44" customFormat="1" ht="12.5" x14ac:dyDescent="0.25"/>
    <row r="304" s="44" customFormat="1" ht="12.5" x14ac:dyDescent="0.25"/>
    <row r="305" s="44" customFormat="1" ht="12.5" x14ac:dyDescent="0.25"/>
    <row r="306" s="44" customFormat="1" ht="12.5" x14ac:dyDescent="0.25"/>
    <row r="307" s="44" customFormat="1" ht="12.5" x14ac:dyDescent="0.25"/>
    <row r="308" s="44" customFormat="1" ht="12.5" x14ac:dyDescent="0.25"/>
    <row r="309" s="44" customFormat="1" ht="12.5" x14ac:dyDescent="0.25"/>
    <row r="310" s="44" customFormat="1" ht="12.5" x14ac:dyDescent="0.25"/>
    <row r="311" s="44" customFormat="1" ht="12.5" x14ac:dyDescent="0.25"/>
    <row r="312" s="44" customFormat="1" ht="12.5" x14ac:dyDescent="0.25"/>
    <row r="313" s="44" customFormat="1" ht="12.5" x14ac:dyDescent="0.25"/>
    <row r="314" s="44" customFormat="1" ht="12.5" x14ac:dyDescent="0.25"/>
    <row r="315" s="44" customFormat="1" ht="12.5" x14ac:dyDescent="0.25"/>
    <row r="316" s="44" customFormat="1" ht="12.5" x14ac:dyDescent="0.25"/>
    <row r="317" s="44" customFormat="1" ht="12.5" x14ac:dyDescent="0.25"/>
    <row r="318" s="44" customFormat="1" ht="12.5" x14ac:dyDescent="0.25"/>
    <row r="319" s="44" customFormat="1" ht="12.5" x14ac:dyDescent="0.25"/>
    <row r="320" s="44" customFormat="1" ht="12.5" x14ac:dyDescent="0.25"/>
    <row r="321" s="44" customFormat="1" ht="12.5" x14ac:dyDescent="0.25"/>
    <row r="322" s="44" customFormat="1" ht="12.5" x14ac:dyDescent="0.25"/>
    <row r="323" s="44" customFormat="1" ht="12.5" x14ac:dyDescent="0.25"/>
    <row r="324" s="44" customFormat="1" ht="12.5" x14ac:dyDescent="0.25"/>
    <row r="325" s="44" customFormat="1" ht="12.5" x14ac:dyDescent="0.25"/>
    <row r="326" s="44" customFormat="1" ht="12.5" x14ac:dyDescent="0.25"/>
    <row r="327" s="44" customFormat="1" ht="12.5" x14ac:dyDescent="0.25"/>
    <row r="328" s="44" customFormat="1" ht="12.5" x14ac:dyDescent="0.25"/>
    <row r="329" s="44" customFormat="1" ht="12.5" x14ac:dyDescent="0.25"/>
    <row r="330" s="44" customFormat="1" ht="12.5" x14ac:dyDescent="0.25"/>
    <row r="331" s="44" customFormat="1" ht="12.5" x14ac:dyDescent="0.25"/>
    <row r="332" s="44" customFormat="1" ht="12.5" x14ac:dyDescent="0.25"/>
    <row r="333" s="44" customFormat="1" ht="12.5" x14ac:dyDescent="0.25"/>
    <row r="334" s="44" customFormat="1" ht="12.5" x14ac:dyDescent="0.25"/>
    <row r="335" s="44" customFormat="1" ht="12.5" x14ac:dyDescent="0.25"/>
    <row r="336" s="44" customFormat="1" ht="12.5" x14ac:dyDescent="0.25"/>
    <row r="337" s="44" customFormat="1" ht="12.5" x14ac:dyDescent="0.25"/>
    <row r="338" s="44" customFormat="1" ht="12.5" x14ac:dyDescent="0.25"/>
    <row r="339" s="44" customFormat="1" ht="12.5" x14ac:dyDescent="0.25"/>
    <row r="340" s="44" customFormat="1" ht="12.5" x14ac:dyDescent="0.25"/>
    <row r="341" s="44" customFormat="1" ht="12.5" x14ac:dyDescent="0.25"/>
    <row r="342" s="44" customFormat="1" ht="12.5" x14ac:dyDescent="0.25"/>
    <row r="343" s="44" customFormat="1" ht="12.5" x14ac:dyDescent="0.25"/>
    <row r="344" s="44" customFormat="1" ht="12.5" x14ac:dyDescent="0.25"/>
    <row r="345" s="44" customFormat="1" ht="12.5" x14ac:dyDescent="0.25"/>
    <row r="346" s="44" customFormat="1" ht="12.5" x14ac:dyDescent="0.25"/>
    <row r="347" s="44" customFormat="1" ht="12.5" x14ac:dyDescent="0.25"/>
    <row r="348" s="44" customFormat="1" ht="12.5" x14ac:dyDescent="0.25"/>
    <row r="349" s="44" customFormat="1" ht="12.5" x14ac:dyDescent="0.25"/>
    <row r="350" s="44" customFormat="1" ht="12.5" x14ac:dyDescent="0.25"/>
    <row r="351" s="44" customFormat="1" ht="12.5" x14ac:dyDescent="0.25"/>
    <row r="352" s="44" customFormat="1" ht="12.5" x14ac:dyDescent="0.25"/>
    <row r="353" s="44" customFormat="1" ht="12.5" x14ac:dyDescent="0.25"/>
    <row r="354" s="44" customFormat="1" ht="12.5" x14ac:dyDescent="0.25"/>
    <row r="355" s="44" customFormat="1" ht="12.5" x14ac:dyDescent="0.25"/>
    <row r="356" s="44" customFormat="1" ht="12.5" x14ac:dyDescent="0.25"/>
    <row r="357" s="44" customFormat="1" ht="12.5" x14ac:dyDescent="0.25"/>
    <row r="358" s="44" customFormat="1" ht="12.5" x14ac:dyDescent="0.25"/>
    <row r="359" s="44" customFormat="1" ht="12.5" x14ac:dyDescent="0.25"/>
    <row r="360" s="44" customFormat="1" ht="12.5" x14ac:dyDescent="0.25"/>
    <row r="361" s="44" customFormat="1" ht="12.5" x14ac:dyDescent="0.25"/>
    <row r="362" s="44" customFormat="1" ht="12.5" x14ac:dyDescent="0.25"/>
    <row r="363" s="44" customFormat="1" ht="12.5" x14ac:dyDescent="0.25"/>
    <row r="364" s="44" customFormat="1" ht="12.5" x14ac:dyDescent="0.25"/>
    <row r="365" s="44" customFormat="1" ht="12.5" x14ac:dyDescent="0.25"/>
    <row r="366" s="44" customFormat="1" ht="12.5" x14ac:dyDescent="0.25"/>
    <row r="367" s="44" customFormat="1" ht="12.5" x14ac:dyDescent="0.25"/>
    <row r="368" s="44" customFormat="1" ht="12.5" x14ac:dyDescent="0.25"/>
    <row r="369" s="44" customFormat="1" ht="12.5" x14ac:dyDescent="0.25"/>
    <row r="370" s="44" customFormat="1" ht="12.5" x14ac:dyDescent="0.25"/>
    <row r="371" s="44" customFormat="1" ht="12.5" x14ac:dyDescent="0.25"/>
    <row r="372" s="44" customFormat="1" ht="12.5" x14ac:dyDescent="0.25"/>
    <row r="373" s="44" customFormat="1" ht="12.5" x14ac:dyDescent="0.25"/>
    <row r="374" s="44" customFormat="1" ht="12.5" x14ac:dyDescent="0.25"/>
    <row r="375" s="44" customFormat="1" ht="12.5" x14ac:dyDescent="0.25"/>
    <row r="376" s="44" customFormat="1" ht="12.5" x14ac:dyDescent="0.25"/>
    <row r="377" s="44" customFormat="1" ht="12.5" x14ac:dyDescent="0.25"/>
    <row r="378" s="44" customFormat="1" ht="12.5" x14ac:dyDescent="0.25"/>
    <row r="379" s="44" customFormat="1" ht="12.5" x14ac:dyDescent="0.25"/>
    <row r="380" s="44" customFormat="1" ht="12.5" x14ac:dyDescent="0.25"/>
    <row r="381" s="44" customFormat="1" ht="12.5" x14ac:dyDescent="0.25"/>
    <row r="382" s="44" customFormat="1" ht="12.5" x14ac:dyDescent="0.25"/>
    <row r="383" s="44" customFormat="1" ht="12.5" x14ac:dyDescent="0.25"/>
    <row r="384" s="44" customFormat="1" ht="12.5" x14ac:dyDescent="0.25"/>
    <row r="385" s="44" customFormat="1" ht="12.5" x14ac:dyDescent="0.25"/>
    <row r="386" s="44" customFormat="1" ht="12.5" x14ac:dyDescent="0.25"/>
    <row r="387" s="44" customFormat="1" ht="12.5" x14ac:dyDescent="0.25"/>
    <row r="388" s="44" customFormat="1" ht="12.5" x14ac:dyDescent="0.25"/>
    <row r="389" s="44" customFormat="1" ht="12.5" x14ac:dyDescent="0.25"/>
    <row r="390" s="44" customFormat="1" ht="12.5" x14ac:dyDescent="0.25"/>
    <row r="391" s="44" customFormat="1" ht="12.5" x14ac:dyDescent="0.25"/>
    <row r="392" s="44" customFormat="1" ht="12.5" x14ac:dyDescent="0.25"/>
    <row r="393" s="44" customFormat="1" ht="12.5" x14ac:dyDescent="0.25"/>
    <row r="394" s="44" customFormat="1" ht="12.5" x14ac:dyDescent="0.25"/>
    <row r="395" s="44" customFormat="1" ht="12.5" x14ac:dyDescent="0.25"/>
    <row r="396" s="44" customFormat="1" ht="12.5" x14ac:dyDescent="0.25"/>
    <row r="397" s="44" customFormat="1" ht="12.5" x14ac:dyDescent="0.25"/>
    <row r="398" s="44" customFormat="1" ht="12.5" x14ac:dyDescent="0.25"/>
    <row r="399" s="44" customFormat="1" ht="12.5" x14ac:dyDescent="0.25"/>
    <row r="400" s="44" customFormat="1" ht="12.5" x14ac:dyDescent="0.25"/>
    <row r="401" s="44" customFormat="1" ht="12.5" x14ac:dyDescent="0.25"/>
    <row r="402" s="44" customFormat="1" ht="12.5" x14ac:dyDescent="0.25"/>
    <row r="403" s="44" customFormat="1" ht="12.5" x14ac:dyDescent="0.25"/>
    <row r="404" s="44" customFormat="1" ht="12.5" x14ac:dyDescent="0.25"/>
    <row r="405" s="44" customFormat="1" ht="12.5" x14ac:dyDescent="0.25"/>
    <row r="406" s="44" customFormat="1" ht="12.5" x14ac:dyDescent="0.25"/>
    <row r="407" s="44" customFormat="1" ht="12.5" x14ac:dyDescent="0.25"/>
    <row r="408" s="44" customFormat="1" ht="12.5" x14ac:dyDescent="0.25"/>
    <row r="409" s="44" customFormat="1" ht="12.5" x14ac:dyDescent="0.25"/>
    <row r="410" s="44" customFormat="1" ht="12.5" x14ac:dyDescent="0.25"/>
    <row r="411" s="44" customFormat="1" ht="12.5" x14ac:dyDescent="0.25"/>
    <row r="412" s="44" customFormat="1" ht="12.5" x14ac:dyDescent="0.25"/>
    <row r="413" s="44" customFormat="1" ht="12.5" x14ac:dyDescent="0.25"/>
    <row r="414" s="44" customFormat="1" ht="12.5" x14ac:dyDescent="0.25"/>
    <row r="415" s="44" customFormat="1" ht="12.5" x14ac:dyDescent="0.25"/>
    <row r="416" s="44" customFormat="1" ht="12.5" x14ac:dyDescent="0.25"/>
    <row r="417" s="44" customFormat="1" ht="12.5" x14ac:dyDescent="0.25"/>
    <row r="418" s="44" customFormat="1" ht="12.5" x14ac:dyDescent="0.25"/>
    <row r="419" s="44" customFormat="1" ht="12.5" x14ac:dyDescent="0.25"/>
    <row r="420" s="44" customFormat="1" ht="12.5" x14ac:dyDescent="0.25"/>
    <row r="421" s="44" customFormat="1" ht="12.5" x14ac:dyDescent="0.25"/>
    <row r="422" s="44" customFormat="1" ht="12.5" x14ac:dyDescent="0.25"/>
    <row r="423" s="44" customFormat="1" ht="12.5" x14ac:dyDescent="0.25"/>
    <row r="424" s="44" customFormat="1" ht="12.5" x14ac:dyDescent="0.25"/>
    <row r="425" s="44" customFormat="1" ht="12.5" x14ac:dyDescent="0.25"/>
    <row r="426" s="44" customFormat="1" ht="12.5" x14ac:dyDescent="0.25"/>
  </sheetData>
  <protectedRanges>
    <protectedRange sqref="C17 C30 C23:G29 C19:G20 C33:G40 C43:G50" name="Range1"/>
  </protectedRanges>
  <mergeCells count="12">
    <mergeCell ref="B14:G14"/>
    <mergeCell ref="A12:H12"/>
    <mergeCell ref="A1:H1"/>
    <mergeCell ref="A2:H2"/>
    <mergeCell ref="A3:H3"/>
    <mergeCell ref="A8:H8"/>
    <mergeCell ref="A11:H11"/>
    <mergeCell ref="A7:H7"/>
    <mergeCell ref="A4:H4"/>
    <mergeCell ref="A5:H5"/>
    <mergeCell ref="A9:H9"/>
    <mergeCell ref="A6:H6"/>
  </mergeCells>
  <phoneticPr fontId="127" type="noConversion"/>
  <printOptions horizontalCentered="1"/>
  <pageMargins left="0.5" right="0.45" top="0.75" bottom="0.25" header="0.3" footer="0.3"/>
  <pageSetup orientation="portrait" r:id="rId1"/>
  <headerFooter>
    <oddHeader xml:space="preserve">&amp;R&amp;K00+000CY2020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A1:BF66"/>
  <sheetViews>
    <sheetView topLeftCell="A16" zoomScale="90" zoomScaleNormal="90" zoomScaleSheetLayoutView="90" zoomScalePageLayoutView="90" workbookViewId="0">
      <selection activeCell="C24" sqref="C24"/>
    </sheetView>
  </sheetViews>
  <sheetFormatPr defaultColWidth="8.90625" defaultRowHeight="12.5" x14ac:dyDescent="0.25"/>
  <cols>
    <col min="1" max="1" width="3.453125" style="39" customWidth="1"/>
    <col min="2" max="2" width="31" customWidth="1"/>
    <col min="3" max="3" width="26.6328125" customWidth="1"/>
    <col min="4" max="4" width="5.26953125" customWidth="1"/>
    <col min="5" max="5" width="36.08984375" customWidth="1"/>
    <col min="6" max="6" width="3.36328125" hidden="1" customWidth="1"/>
  </cols>
  <sheetData>
    <row r="1" spans="1:58" ht="17.5" x14ac:dyDescent="0.35">
      <c r="B1" s="1095" t="s">
        <v>504</v>
      </c>
      <c r="C1" s="1095"/>
      <c r="D1" s="1095"/>
      <c r="E1" s="1095"/>
      <c r="F1" s="616"/>
      <c r="G1" s="616"/>
    </row>
    <row r="2" spans="1:58" ht="16" thickBot="1" x14ac:dyDescent="0.4">
      <c r="A2" s="71"/>
      <c r="B2" s="20"/>
      <c r="C2" s="20"/>
      <c r="D2" s="20"/>
      <c r="E2" s="20"/>
      <c r="F2" s="20"/>
    </row>
    <row r="3" spans="1:58" s="40" customFormat="1" ht="15.5" thickBot="1" x14ac:dyDescent="0.3">
      <c r="A3" s="53"/>
      <c r="B3" s="1120" t="s">
        <v>80</v>
      </c>
      <c r="C3" s="1121"/>
      <c r="D3" s="1121"/>
      <c r="E3" s="1122"/>
      <c r="F3" s="135"/>
    </row>
    <row r="4" spans="1:58" s="53" customFormat="1" ht="11.25" customHeight="1" thickBot="1" x14ac:dyDescent="0.3">
      <c r="B4" s="45"/>
      <c r="C4" s="45"/>
      <c r="D4" s="45"/>
      <c r="E4" s="136"/>
      <c r="F4" s="45"/>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1:58" s="53" customFormat="1" ht="15.5" thickBot="1" x14ac:dyDescent="0.3">
      <c r="B5" s="1120" t="s">
        <v>615</v>
      </c>
      <c r="C5" s="1121"/>
      <c r="D5" s="1121"/>
      <c r="E5" s="1122"/>
      <c r="F5" s="45"/>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1:58" s="53" customFormat="1" ht="14.25" customHeight="1" thickBot="1" x14ac:dyDescent="0.3">
      <c r="B6" s="54"/>
      <c r="C6" s="54"/>
      <c r="D6" s="54"/>
      <c r="E6" s="54"/>
      <c r="F6" s="54"/>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1:58" ht="24.75" customHeight="1" thickBot="1" x14ac:dyDescent="0.4">
      <c r="A7" s="38"/>
      <c r="B7" s="1099">
        <f>'1. FilerInfo'!C17</f>
        <v>0</v>
      </c>
      <c r="C7" s="1100"/>
      <c r="D7" s="1100"/>
      <c r="E7" s="1101"/>
      <c r="F7" s="137"/>
    </row>
    <row r="8" spans="1:58" s="5" customFormat="1" ht="19.5" customHeight="1" thickBot="1" x14ac:dyDescent="0.4">
      <c r="A8" s="38"/>
      <c r="B8" s="1102"/>
      <c r="C8" s="1102"/>
      <c r="D8" s="1102"/>
      <c r="E8" s="1102"/>
    </row>
    <row r="9" spans="1:58" s="5" customFormat="1" ht="19.5" customHeight="1" thickBot="1" x14ac:dyDescent="0.5">
      <c r="A9" s="38"/>
      <c r="B9" s="1106" t="s">
        <v>238</v>
      </c>
      <c r="C9" s="1107"/>
      <c r="D9" s="1107"/>
      <c r="E9" s="1107"/>
      <c r="F9" s="1108"/>
    </row>
    <row r="10" spans="1:58" s="20" customFormat="1" ht="12.75" customHeight="1" thickBot="1" x14ac:dyDescent="0.4">
      <c r="A10" s="38"/>
      <c r="B10" s="138"/>
      <c r="C10" s="138"/>
      <c r="D10" s="138"/>
      <c r="E10" s="138"/>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8" s="5" customFormat="1" ht="69" customHeight="1" thickBot="1" x14ac:dyDescent="0.4">
      <c r="A11" s="143"/>
      <c r="B11" s="1103" t="s">
        <v>614</v>
      </c>
      <c r="C11" s="1104"/>
      <c r="D11" s="1104"/>
      <c r="E11" s="1105"/>
      <c r="F11" s="139"/>
    </row>
    <row r="12" spans="1:58" s="20" customFormat="1" ht="9" customHeight="1" x14ac:dyDescent="0.35">
      <c r="A12" s="38"/>
      <c r="B12" s="140"/>
      <c r="C12" s="140"/>
      <c r="D12" s="140"/>
      <c r="E12" s="140"/>
      <c r="F12" s="140"/>
      <c r="G12" s="5"/>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row>
    <row r="13" spans="1:58" s="5" customFormat="1" ht="14.25" customHeight="1" x14ac:dyDescent="0.35">
      <c r="A13" s="143"/>
      <c r="B13" s="141" t="s">
        <v>168</v>
      </c>
      <c r="C13" s="142"/>
      <c r="D13" s="142"/>
      <c r="E13" s="142"/>
      <c r="F13" s="142"/>
    </row>
    <row r="14" spans="1:58" s="5" customFormat="1" ht="8.25" customHeight="1" thickBot="1" x14ac:dyDescent="0.4">
      <c r="A14" s="38"/>
      <c r="B14" s="56"/>
      <c r="C14" s="56"/>
      <c r="D14" s="56"/>
      <c r="E14" s="56"/>
      <c r="F14" s="56"/>
    </row>
    <row r="15" spans="1:58" s="5" customFormat="1" ht="32.25" customHeight="1" thickBot="1" x14ac:dyDescent="0.4">
      <c r="A15" s="143"/>
      <c r="B15" s="1112" t="s">
        <v>1059</v>
      </c>
      <c r="C15" s="1113"/>
      <c r="D15" s="1113"/>
      <c r="E15" s="1114"/>
    </row>
    <row r="16" spans="1:58" s="20" customFormat="1" ht="11.25" customHeight="1" thickBot="1" x14ac:dyDescent="0.4">
      <c r="A16" s="143"/>
      <c r="B16" s="144"/>
      <c r="C16" s="144"/>
      <c r="D16" s="144"/>
      <c r="E16" s="144"/>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s="5" customFormat="1" ht="32.25" customHeight="1" thickBot="1" x14ac:dyDescent="0.4">
      <c r="A17" s="143"/>
      <c r="B17" s="1117" t="s">
        <v>60</v>
      </c>
      <c r="C17" s="1118"/>
      <c r="D17" s="1118"/>
      <c r="E17" s="1119"/>
    </row>
    <row r="18" spans="1:58" s="20" customFormat="1" ht="16" thickBot="1" x14ac:dyDescent="0.4">
      <c r="A18" s="143"/>
      <c r="B18" s="145"/>
      <c r="C18" s="145"/>
      <c r="D18" s="145"/>
      <c r="E18" s="14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s="5" customFormat="1" ht="16" thickBot="1" x14ac:dyDescent="0.4">
      <c r="A19" s="146" t="s">
        <v>616</v>
      </c>
      <c r="B19" s="147"/>
      <c r="C19" s="147"/>
      <c r="D19" s="147"/>
      <c r="E19" s="148"/>
      <c r="F19" s="147"/>
    </row>
    <row r="20" spans="1:58" ht="4.5" customHeight="1" x14ac:dyDescent="0.25">
      <c r="A20" s="149"/>
      <c r="B20" s="19"/>
      <c r="C20" s="19"/>
      <c r="D20" s="19"/>
      <c r="E20" s="19"/>
    </row>
    <row r="21" spans="1:58" s="20" customFormat="1" ht="14.25" customHeight="1" thickBot="1" x14ac:dyDescent="0.4">
      <c r="A21" s="150" t="s">
        <v>139</v>
      </c>
      <c r="B21" s="150" t="s">
        <v>140</v>
      </c>
      <c r="C21" s="150" t="s">
        <v>141</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s="29" customFormat="1" ht="15.5" x14ac:dyDescent="0.35">
      <c r="A22" s="151"/>
      <c r="B22" s="1115" t="s">
        <v>136</v>
      </c>
      <c r="C22" s="1115" t="s">
        <v>137</v>
      </c>
      <c r="D22" s="5"/>
      <c r="E22" s="5"/>
    </row>
    <row r="23" spans="1:58" s="29" customFormat="1" ht="27" customHeight="1" thickBot="1" x14ac:dyDescent="0.35">
      <c r="A23" s="446"/>
      <c r="B23" s="1116"/>
      <c r="C23" s="1116" t="s">
        <v>151</v>
      </c>
      <c r="D23" s="152"/>
    </row>
    <row r="24" spans="1:58" s="14" customFormat="1" ht="16.5" customHeight="1" x14ac:dyDescent="0.3">
      <c r="A24" s="522">
        <v>1</v>
      </c>
      <c r="B24" s="573"/>
      <c r="C24" s="570"/>
      <c r="D24" s="36"/>
      <c r="E24" s="29"/>
    </row>
    <row r="25" spans="1:58" s="14" customFormat="1" ht="16.5" customHeight="1" x14ac:dyDescent="0.25">
      <c r="A25" s="153">
        <v>2</v>
      </c>
      <c r="B25" s="574"/>
      <c r="C25" s="571"/>
      <c r="D25" s="36"/>
    </row>
    <row r="26" spans="1:58" s="14" customFormat="1" ht="16.5" customHeight="1" x14ac:dyDescent="0.25">
      <c r="A26" s="153">
        <v>3</v>
      </c>
      <c r="B26" s="574"/>
      <c r="C26" s="571"/>
      <c r="D26" s="36"/>
    </row>
    <row r="27" spans="1:58" s="14" customFormat="1" ht="16.5" customHeight="1" x14ac:dyDescent="0.25">
      <c r="A27" s="153">
        <v>4</v>
      </c>
      <c r="B27" s="574"/>
      <c r="C27" s="571"/>
      <c r="D27" s="36"/>
    </row>
    <row r="28" spans="1:58" s="14" customFormat="1" ht="16.5" customHeight="1" x14ac:dyDescent="0.25">
      <c r="A28" s="153">
        <v>5</v>
      </c>
      <c r="B28" s="574"/>
      <c r="C28" s="571"/>
      <c r="D28" s="36"/>
    </row>
    <row r="29" spans="1:58" s="14" customFormat="1" ht="16.5" customHeight="1" x14ac:dyDescent="0.25">
      <c r="A29" s="153">
        <v>6</v>
      </c>
      <c r="B29" s="574"/>
      <c r="C29" s="571"/>
      <c r="D29" s="36"/>
    </row>
    <row r="30" spans="1:58" s="14" customFormat="1" ht="16.5" customHeight="1" thickBot="1" x14ac:dyDescent="0.3">
      <c r="A30" s="578">
        <v>7</v>
      </c>
      <c r="B30" s="574"/>
      <c r="C30" s="571"/>
      <c r="D30" s="36"/>
    </row>
    <row r="31" spans="1:58" s="14" customFormat="1" ht="16.5" customHeight="1" thickBot="1" x14ac:dyDescent="0.3">
      <c r="A31" s="588">
        <v>8</v>
      </c>
      <c r="B31" s="586"/>
      <c r="C31" s="572"/>
      <c r="D31" s="36"/>
    </row>
    <row r="32" spans="1:58" s="14" customFormat="1" ht="13.5" thickBot="1" x14ac:dyDescent="0.3">
      <c r="A32" s="587" t="s">
        <v>214</v>
      </c>
      <c r="B32" s="601" t="s">
        <v>214</v>
      </c>
      <c r="C32" s="615">
        <f>SUM(C24:C31)</f>
        <v>0</v>
      </c>
      <c r="D32" s="36"/>
      <c r="E32" s="356"/>
      <c r="F32" s="28"/>
    </row>
    <row r="33" spans="1:58" ht="15.75" customHeight="1" thickBot="1" x14ac:dyDescent="0.3">
      <c r="A33" s="149"/>
      <c r="B33" s="19"/>
      <c r="C33" s="19"/>
      <c r="D33" s="19"/>
      <c r="E33" s="19"/>
    </row>
    <row r="34" spans="1:58" s="5" customFormat="1" ht="16" thickBot="1" x14ac:dyDescent="0.4">
      <c r="A34" s="146" t="s">
        <v>462</v>
      </c>
      <c r="B34" s="147"/>
      <c r="C34" s="147"/>
      <c r="D34" s="147"/>
      <c r="E34" s="148"/>
      <c r="F34" s="147"/>
    </row>
    <row r="35" spans="1:58" s="19" customFormat="1" ht="6.75" customHeight="1" thickBot="1" x14ac:dyDescent="0.3">
      <c r="A35" s="149"/>
      <c r="C35" s="30"/>
      <c r="D35" s="30"/>
      <c r="E35" s="30"/>
      <c r="F35" s="30"/>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1:58" ht="13" thickBot="1" x14ac:dyDescent="0.3">
      <c r="A36" s="154" t="s">
        <v>169</v>
      </c>
      <c r="B36" s="155" t="s">
        <v>110</v>
      </c>
      <c r="C36" s="156"/>
      <c r="D36" s="1077"/>
      <c r="E36" s="513"/>
    </row>
    <row r="37" spans="1:58" ht="13" thickBot="1" x14ac:dyDescent="0.3">
      <c r="A37" s="158" t="s">
        <v>170</v>
      </c>
      <c r="B37" s="159" t="s">
        <v>92</v>
      </c>
      <c r="C37" s="161"/>
      <c r="D37" s="1078"/>
      <c r="E37" s="1109" t="s">
        <v>138</v>
      </c>
    </row>
    <row r="38" spans="1:58" ht="13" thickBot="1" x14ac:dyDescent="0.3">
      <c r="A38" s="162" t="s">
        <v>171</v>
      </c>
      <c r="B38" s="163" t="s">
        <v>58</v>
      </c>
      <c r="C38" s="164"/>
      <c r="D38" s="1078"/>
      <c r="E38" s="1110"/>
    </row>
    <row r="39" spans="1:58" ht="13" thickBot="1" x14ac:dyDescent="0.3">
      <c r="A39" s="165" t="s">
        <v>172</v>
      </c>
      <c r="B39" s="166" t="s">
        <v>113</v>
      </c>
      <c r="C39" s="167"/>
      <c r="D39" s="1078"/>
      <c r="E39" s="1111"/>
    </row>
    <row r="40" spans="1:58" ht="13" thickBot="1" x14ac:dyDescent="0.3">
      <c r="A40" s="168" t="s">
        <v>175</v>
      </c>
      <c r="B40" s="169" t="s">
        <v>66</v>
      </c>
      <c r="C40" s="170"/>
      <c r="D40" s="1078"/>
      <c r="E40" s="172" t="s">
        <v>59</v>
      </c>
    </row>
    <row r="41" spans="1:58" ht="13" thickBot="1" x14ac:dyDescent="0.3">
      <c r="A41" s="173" t="s">
        <v>181</v>
      </c>
      <c r="B41" s="174" t="s">
        <v>88</v>
      </c>
      <c r="C41" s="175"/>
      <c r="D41" s="905">
        <f>SUM(D37:D39)</f>
        <v>0</v>
      </c>
      <c r="E41" s="176" t="s">
        <v>67</v>
      </c>
    </row>
    <row r="42" spans="1:58" ht="13" thickBot="1" x14ac:dyDescent="0.3">
      <c r="A42" s="173" t="s">
        <v>182</v>
      </c>
      <c r="B42" s="177" t="s">
        <v>89</v>
      </c>
      <c r="C42" s="178"/>
      <c r="D42" s="905">
        <f>D36+D40-D41</f>
        <v>0</v>
      </c>
      <c r="E42" s="179" t="s">
        <v>68</v>
      </c>
    </row>
    <row r="43" spans="1:58" ht="13.5" thickBot="1" x14ac:dyDescent="0.35">
      <c r="A43" s="180" t="s">
        <v>183</v>
      </c>
      <c r="B43" s="181" t="s">
        <v>90</v>
      </c>
      <c r="C43" s="182"/>
      <c r="D43" s="183"/>
      <c r="E43" s="184" t="s">
        <v>584</v>
      </c>
    </row>
    <row r="44" spans="1:58" ht="13" thickBot="1" x14ac:dyDescent="0.3">
      <c r="A44" s="185" t="s">
        <v>65</v>
      </c>
      <c r="B44" s="186" t="s">
        <v>91</v>
      </c>
      <c r="C44" s="187"/>
      <c r="D44" s="188"/>
      <c r="E44" s="189"/>
    </row>
    <row r="45" spans="1:58" ht="13" thickBot="1" x14ac:dyDescent="0.3">
      <c r="A45" s="190"/>
      <c r="B45" s="191"/>
      <c r="C45" s="192"/>
      <c r="D45" s="192"/>
      <c r="E45" s="192"/>
      <c r="F45" s="19"/>
    </row>
    <row r="46" spans="1:58" s="5" customFormat="1" ht="16" thickBot="1" x14ac:dyDescent="0.4">
      <c r="A46" s="146" t="s">
        <v>476</v>
      </c>
      <c r="B46" s="147"/>
      <c r="C46" s="147"/>
      <c r="D46" s="147"/>
      <c r="E46" s="148"/>
      <c r="F46" s="147"/>
      <c r="J46" s="906"/>
    </row>
    <row r="47" spans="1:58" s="19" customFormat="1" ht="6.75" customHeight="1" thickBot="1" x14ac:dyDescent="0.3">
      <c r="A47" s="149"/>
      <c r="C47" s="30"/>
      <c r="D47" s="30"/>
      <c r="E47" s="30"/>
      <c r="F47" s="30"/>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row>
    <row r="48" spans="1:58" ht="13" thickBot="1" x14ac:dyDescent="0.3">
      <c r="A48" s="154" t="s">
        <v>169</v>
      </c>
      <c r="B48" s="155" t="s">
        <v>111</v>
      </c>
      <c r="C48" s="156"/>
      <c r="D48" s="1077"/>
      <c r="E48" s="157"/>
    </row>
    <row r="49" spans="1:6" x14ac:dyDescent="0.25">
      <c r="A49" s="158" t="s">
        <v>170</v>
      </c>
      <c r="B49" s="159" t="s">
        <v>93</v>
      </c>
      <c r="C49" s="160"/>
      <c r="D49" s="1079"/>
      <c r="E49" s="1109" t="s">
        <v>112</v>
      </c>
    </row>
    <row r="50" spans="1:6" x14ac:dyDescent="0.25">
      <c r="A50" s="162" t="s">
        <v>171</v>
      </c>
      <c r="B50" s="163" t="s">
        <v>129</v>
      </c>
      <c r="C50" s="164"/>
      <c r="D50" s="1080"/>
      <c r="E50" s="1110"/>
    </row>
    <row r="51" spans="1:6" ht="13" thickBot="1" x14ac:dyDescent="0.3">
      <c r="A51" s="185" t="s">
        <v>172</v>
      </c>
      <c r="B51" s="193" t="s">
        <v>114</v>
      </c>
      <c r="C51" s="194"/>
      <c r="D51" s="1081"/>
      <c r="E51" s="1111"/>
    </row>
    <row r="52" spans="1:6" ht="13" thickBot="1" x14ac:dyDescent="0.3">
      <c r="A52" s="168" t="s">
        <v>175</v>
      </c>
      <c r="B52" s="169" t="s">
        <v>66</v>
      </c>
      <c r="C52" s="170"/>
      <c r="D52" s="171"/>
      <c r="E52" s="172" t="s">
        <v>59</v>
      </c>
    </row>
    <row r="53" spans="1:6" ht="13" thickBot="1" x14ac:dyDescent="0.3">
      <c r="A53" s="173" t="s">
        <v>181</v>
      </c>
      <c r="B53" s="174" t="s">
        <v>130</v>
      </c>
      <c r="C53" s="175"/>
      <c r="D53" s="905">
        <f>SUM(D49:D51)</f>
        <v>0</v>
      </c>
      <c r="E53" s="195" t="s">
        <v>67</v>
      </c>
    </row>
    <row r="54" spans="1:6" ht="13" thickBot="1" x14ac:dyDescent="0.3">
      <c r="A54" s="173" t="s">
        <v>182</v>
      </c>
      <c r="B54" s="177" t="s">
        <v>131</v>
      </c>
      <c r="C54" s="178"/>
      <c r="D54" s="905">
        <f>D48+D52-D53</f>
        <v>0</v>
      </c>
      <c r="E54" s="179" t="s">
        <v>68</v>
      </c>
    </row>
    <row r="55" spans="1:6" ht="13.5" thickBot="1" x14ac:dyDescent="0.35">
      <c r="A55" s="180" t="s">
        <v>183</v>
      </c>
      <c r="B55" s="181" t="s">
        <v>134</v>
      </c>
      <c r="C55" s="182"/>
      <c r="D55" s="183"/>
      <c r="E55" s="184" t="s">
        <v>585</v>
      </c>
    </row>
    <row r="56" spans="1:6" ht="13" thickBot="1" x14ac:dyDescent="0.3">
      <c r="A56" s="185" t="s">
        <v>65</v>
      </c>
      <c r="B56" s="196" t="s">
        <v>132</v>
      </c>
      <c r="C56" s="187"/>
      <c r="D56" s="188"/>
      <c r="E56" s="189"/>
    </row>
    <row r="57" spans="1:6" ht="15" customHeight="1" x14ac:dyDescent="0.25">
      <c r="A57" s="19"/>
      <c r="B57" s="19"/>
      <c r="C57" s="19"/>
      <c r="D57" s="19"/>
      <c r="E57" s="19"/>
      <c r="F57" s="19"/>
    </row>
    <row r="58" spans="1:6" ht="13" x14ac:dyDescent="0.3">
      <c r="A58" s="1096" t="s">
        <v>94</v>
      </c>
      <c r="B58" s="1097"/>
      <c r="C58" s="1097"/>
      <c r="D58" s="1097"/>
      <c r="E58" s="1098"/>
      <c r="F58" s="197"/>
    </row>
    <row r="59" spans="1:6" ht="13" thickBot="1" x14ac:dyDescent="0.3">
      <c r="A59" s="149"/>
      <c r="B59" s="19"/>
      <c r="C59" s="19"/>
      <c r="D59" s="19"/>
      <c r="E59" s="19"/>
      <c r="F59" s="70"/>
    </row>
    <row r="60" spans="1:6" ht="13" thickTop="1" x14ac:dyDescent="0.25">
      <c r="A60" s="149"/>
      <c r="B60" s="19"/>
      <c r="C60" s="19"/>
      <c r="D60" s="19"/>
      <c r="E60" s="19"/>
      <c r="F60" s="19"/>
    </row>
    <row r="61" spans="1:6" x14ac:dyDescent="0.25">
      <c r="A61" s="149"/>
      <c r="B61" s="19"/>
      <c r="C61" s="19"/>
      <c r="D61" s="19"/>
      <c r="E61" s="19"/>
      <c r="F61" s="19"/>
    </row>
    <row r="62" spans="1:6" x14ac:dyDescent="0.25">
      <c r="A62" s="149"/>
      <c r="B62" s="19"/>
      <c r="C62" s="19"/>
      <c r="D62" s="19"/>
      <c r="E62" s="19"/>
      <c r="F62" s="19"/>
    </row>
    <row r="63" spans="1:6" x14ac:dyDescent="0.25">
      <c r="A63" s="149"/>
      <c r="B63" s="19"/>
      <c r="C63" s="19"/>
      <c r="D63" s="19"/>
      <c r="E63" s="19"/>
      <c r="F63" s="19"/>
    </row>
    <row r="64" spans="1:6" x14ac:dyDescent="0.25">
      <c r="A64" s="149"/>
      <c r="B64" s="19"/>
      <c r="C64" s="19"/>
      <c r="D64" s="19"/>
      <c r="E64" s="19"/>
      <c r="F64" s="19"/>
    </row>
    <row r="65" spans="1:6" x14ac:dyDescent="0.25">
      <c r="A65" s="149"/>
      <c r="B65" s="19"/>
      <c r="C65" s="19"/>
      <c r="D65" s="19"/>
      <c r="E65" s="19"/>
      <c r="F65" s="19"/>
    </row>
    <row r="66" spans="1:6" x14ac:dyDescent="0.25">
      <c r="A66" s="149"/>
      <c r="B66" s="19"/>
      <c r="C66" s="19"/>
      <c r="D66" s="19"/>
      <c r="E66" s="19"/>
      <c r="F66" s="19"/>
    </row>
  </sheetData>
  <sheetProtection algorithmName="SHA-512" hashValue="UorLu1JEDqGobyt4ehsOl5vwcca7wazZTQJwtb7uYh+MzelC9Yw1IQdc7zaRV7Vn8b9+cEJrmWQWuKpRyLO4pg==" saltValue="QZcA4ai5i+4ukpmEyOM0CQ==" spinCount="100000" sheet="1" objects="1" scenarios="1"/>
  <protectedRanges>
    <protectedRange sqref="B24:C31 E24:E31" name="Range1"/>
    <protectedRange sqref="B7" name="Range1_1"/>
  </protectedRanges>
  <mergeCells count="14">
    <mergeCell ref="B1:E1"/>
    <mergeCell ref="A58:E58"/>
    <mergeCell ref="B7:E7"/>
    <mergeCell ref="B8:E8"/>
    <mergeCell ref="B11:E11"/>
    <mergeCell ref="B9:F9"/>
    <mergeCell ref="E37:E39"/>
    <mergeCell ref="E49:E51"/>
    <mergeCell ref="B15:E15"/>
    <mergeCell ref="B22:B23"/>
    <mergeCell ref="B17:E17"/>
    <mergeCell ref="B3:E3"/>
    <mergeCell ref="B5:E5"/>
    <mergeCell ref="C22:C23"/>
  </mergeCells>
  <phoneticPr fontId="127" type="noConversion"/>
  <printOptions horizontalCentered="1"/>
  <pageMargins left="0.25" right="0.25"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CC"/>
    <pageSetUpPr fitToPage="1"/>
  </sheetPr>
  <dimension ref="A1:AQ68"/>
  <sheetViews>
    <sheetView zoomScale="90" zoomScaleNormal="90" zoomScaleSheetLayoutView="100" zoomScalePageLayoutView="90" workbookViewId="0"/>
  </sheetViews>
  <sheetFormatPr defaultColWidth="8.90625" defaultRowHeight="12.5" x14ac:dyDescent="0.25"/>
  <cols>
    <col min="1" max="1" width="2.6328125" style="111" customWidth="1"/>
    <col min="2" max="2" width="13.90625" style="111" customWidth="1"/>
    <col min="3" max="3" width="14.08984375" style="111" customWidth="1"/>
    <col min="4" max="4" width="22.08984375" style="111" customWidth="1"/>
    <col min="5" max="5" width="21.453125" style="111" customWidth="1"/>
    <col min="6" max="6" width="20.6328125" style="111" customWidth="1"/>
    <col min="7" max="7" width="21.453125" style="111" customWidth="1"/>
    <col min="8" max="8" width="5.08984375" style="111" customWidth="1"/>
    <col min="9" max="9" width="7.08984375" style="111" customWidth="1"/>
    <col min="10" max="10" width="9.90625" style="111" customWidth="1"/>
    <col min="11" max="11" width="8.90625" style="111"/>
    <col min="12" max="12" width="17.6328125" style="111" customWidth="1"/>
    <col min="13" max="16384" width="8.90625" style="111"/>
  </cols>
  <sheetData>
    <row r="1" spans="1:43" s="52" customFormat="1" ht="33.75" customHeight="1" x14ac:dyDescent="0.4">
      <c r="A1" s="639"/>
      <c r="B1" s="1128" t="str">
        <f>'2. Prelim'!B1:E1</f>
        <v>RPS/APS/CES/CPS 2020 Annual Compliance Workbook</v>
      </c>
      <c r="C1" s="1128"/>
      <c r="D1" s="1128"/>
      <c r="E1" s="1128"/>
      <c r="F1" s="1128"/>
      <c r="G1" s="1128"/>
      <c r="H1" s="1128"/>
      <c r="I1" s="639"/>
      <c r="J1" s="198"/>
      <c r="K1" s="198"/>
      <c r="L1" s="198"/>
      <c r="M1" s="198"/>
      <c r="N1" s="198"/>
    </row>
    <row r="2" spans="1:43" s="91" customFormat="1" ht="7.5" customHeight="1" thickBot="1" x14ac:dyDescent="0.4">
      <c r="B2" s="1127"/>
      <c r="C2" s="1127"/>
      <c r="D2" s="1127"/>
      <c r="E2" s="1127"/>
      <c r="F2" s="1127"/>
      <c r="G2" s="1127"/>
      <c r="H2" s="1127"/>
    </row>
    <row r="3" spans="1:43" s="40" customFormat="1" ht="15.5" thickBot="1" x14ac:dyDescent="0.3">
      <c r="A3" s="773"/>
      <c r="D3" s="1120" t="s">
        <v>312</v>
      </c>
      <c r="E3" s="1121"/>
      <c r="F3" s="1122"/>
      <c r="G3"/>
      <c r="H3"/>
      <c r="I3"/>
      <c r="J3" s="53"/>
      <c r="K3" s="53"/>
      <c r="L3" s="53"/>
      <c r="M3" s="53"/>
      <c r="N3" s="53"/>
      <c r="O3" s="53"/>
      <c r="P3" s="53"/>
      <c r="Q3" s="53"/>
      <c r="R3" s="53"/>
      <c r="S3" s="53"/>
      <c r="T3" s="53"/>
      <c r="U3" s="53"/>
      <c r="V3" s="53"/>
      <c r="W3" s="53"/>
      <c r="X3" s="53"/>
      <c r="Y3" s="53"/>
      <c r="Z3" s="53"/>
      <c r="AA3" s="53"/>
      <c r="AB3" s="53"/>
      <c r="AC3" s="53"/>
      <c r="AD3" s="53"/>
      <c r="AE3" s="53"/>
    </row>
    <row r="4" spans="1:43" s="46" customFormat="1" ht="9" customHeight="1" thickBot="1" x14ac:dyDescent="0.4">
      <c r="A4" s="91"/>
      <c r="B4" s="199"/>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row>
    <row r="5" spans="1:43" s="46" customFormat="1" ht="21.75" customHeight="1" thickBot="1" x14ac:dyDescent="0.4">
      <c r="A5" s="91"/>
      <c r="B5" s="1099">
        <f>'1. FilerInfo'!C17</f>
        <v>0</v>
      </c>
      <c r="C5" s="1100"/>
      <c r="D5" s="1100"/>
      <c r="E5" s="1100"/>
      <c r="F5" s="1100"/>
      <c r="G5" s="1100"/>
      <c r="H5" s="1101"/>
      <c r="I5" s="117"/>
      <c r="J5" s="117"/>
      <c r="K5" s="117"/>
      <c r="L5" s="117"/>
      <c r="M5" s="117"/>
      <c r="N5" s="117"/>
      <c r="O5" s="117"/>
      <c r="P5" s="117"/>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row>
    <row r="6" spans="1:43" s="46" customFormat="1" ht="9" customHeight="1" x14ac:dyDescent="0.35">
      <c r="A6" s="91"/>
      <c r="B6" s="200"/>
      <c r="C6" s="201"/>
      <c r="D6" s="201"/>
      <c r="E6" s="201"/>
      <c r="F6" s="201"/>
      <c r="G6" s="201"/>
      <c r="H6" s="200"/>
      <c r="I6" s="200"/>
      <c r="J6" s="200"/>
      <c r="K6" s="200"/>
      <c r="L6" s="200"/>
      <c r="M6" s="91"/>
      <c r="N6" s="91"/>
      <c r="O6" s="91"/>
      <c r="P6" s="91"/>
      <c r="Q6" s="91"/>
      <c r="R6" s="91"/>
      <c r="S6" s="91"/>
      <c r="T6" s="91"/>
      <c r="U6" s="91"/>
      <c r="V6" s="91"/>
      <c r="W6" s="91"/>
      <c r="X6" s="91"/>
      <c r="Y6" s="91"/>
      <c r="Z6" s="91"/>
      <c r="AA6" s="91"/>
      <c r="AB6" s="91"/>
      <c r="AC6" s="91"/>
      <c r="AD6" s="91"/>
      <c r="AE6" s="91"/>
    </row>
    <row r="7" spans="1:43" s="46" customFormat="1" ht="18.75" customHeight="1" x14ac:dyDescent="0.35">
      <c r="B7" s="1129" t="s">
        <v>569</v>
      </c>
      <c r="C7" s="1129"/>
      <c r="D7" s="1129"/>
      <c r="E7" s="1129"/>
      <c r="F7" s="1129"/>
      <c r="G7" s="1129"/>
      <c r="H7" s="1129"/>
      <c r="I7"/>
      <c r="J7" s="91"/>
      <c r="K7" s="91"/>
      <c r="L7" s="91"/>
      <c r="M7" s="91"/>
      <c r="N7" s="91"/>
      <c r="O7" s="91"/>
      <c r="P7" s="91"/>
      <c r="Q7" s="91"/>
      <c r="R7" s="91"/>
      <c r="S7" s="91"/>
      <c r="T7" s="91"/>
      <c r="U7" s="91"/>
      <c r="V7" s="91"/>
      <c r="W7" s="91"/>
      <c r="X7" s="91"/>
      <c r="Y7" s="91"/>
      <c r="Z7" s="91"/>
      <c r="AA7" s="91"/>
      <c r="AB7" s="91"/>
      <c r="AC7" s="91"/>
      <c r="AD7" s="91"/>
      <c r="AE7" s="91"/>
    </row>
    <row r="8" spans="1:43" s="46" customFormat="1" ht="14.25" customHeight="1" x14ac:dyDescent="0.35">
      <c r="A8" s="90"/>
      <c r="B8" s="1130" t="s">
        <v>508</v>
      </c>
      <c r="C8" s="1130"/>
      <c r="D8" s="1130"/>
      <c r="E8" s="1130"/>
      <c r="F8" s="1130"/>
      <c r="G8" s="1130"/>
      <c r="H8" s="1130"/>
      <c r="I8" s="91"/>
      <c r="J8" s="91"/>
      <c r="K8" s="91"/>
      <c r="L8" s="91"/>
      <c r="M8" s="91"/>
      <c r="N8" s="91"/>
      <c r="O8" s="91"/>
      <c r="P8" s="91"/>
      <c r="Q8" s="91"/>
      <c r="R8" s="91"/>
      <c r="S8" s="91"/>
      <c r="T8" s="91"/>
      <c r="U8" s="91"/>
      <c r="V8" s="91"/>
      <c r="W8" s="91"/>
      <c r="X8" s="91"/>
      <c r="Y8" s="91"/>
      <c r="Z8" s="91"/>
      <c r="AA8" s="91"/>
      <c r="AB8" s="91"/>
      <c r="AC8" s="91"/>
      <c r="AD8" s="91"/>
      <c r="AE8" s="91"/>
    </row>
    <row r="9" spans="1:43" s="46" customFormat="1" ht="9" customHeight="1" x14ac:dyDescent="0.35">
      <c r="A9" s="91"/>
      <c r="B9" s="874"/>
      <c r="C9" s="874"/>
      <c r="D9" s="874"/>
      <c r="E9" s="874"/>
      <c r="F9" s="874"/>
      <c r="G9" s="874"/>
      <c r="H9" s="91"/>
      <c r="I9" s="91"/>
      <c r="J9" s="91"/>
      <c r="K9" s="91"/>
      <c r="L9" s="91"/>
      <c r="M9" s="91"/>
      <c r="N9" s="91"/>
      <c r="O9" s="91"/>
      <c r="P9" s="91"/>
      <c r="Q9" s="91"/>
      <c r="R9" s="91"/>
      <c r="S9" s="91"/>
      <c r="T9" s="91"/>
      <c r="U9" s="91"/>
      <c r="V9" s="91"/>
      <c r="W9" s="91"/>
      <c r="X9" s="91"/>
      <c r="Y9" s="91"/>
      <c r="Z9" s="91"/>
      <c r="AA9" s="91"/>
      <c r="AB9" s="91"/>
      <c r="AC9" s="91"/>
      <c r="AD9" s="91"/>
      <c r="AE9" s="91"/>
    </row>
    <row r="10" spans="1:43" s="46" customFormat="1" ht="14.25" customHeight="1" x14ac:dyDescent="0.35">
      <c r="A10" s="90"/>
      <c r="B10" s="1136" t="s">
        <v>70</v>
      </c>
      <c r="C10" s="1136"/>
      <c r="D10" s="1136"/>
      <c r="E10" s="1136"/>
      <c r="F10" s="1136"/>
      <c r="G10" s="1136"/>
      <c r="H10" s="1136"/>
      <c r="I10" s="91"/>
      <c r="J10" s="91"/>
      <c r="K10" s="91"/>
      <c r="L10" s="91"/>
      <c r="M10" s="91"/>
      <c r="N10" s="91"/>
      <c r="O10" s="91"/>
      <c r="P10" s="91"/>
      <c r="Q10" s="91"/>
      <c r="R10" s="91"/>
      <c r="S10" s="91"/>
      <c r="T10" s="91"/>
      <c r="U10" s="91"/>
      <c r="V10" s="91"/>
      <c r="W10" s="91"/>
      <c r="X10" s="91"/>
      <c r="Y10" s="91"/>
      <c r="Z10" s="91"/>
      <c r="AA10" s="91"/>
      <c r="AB10" s="91"/>
      <c r="AC10" s="91"/>
      <c r="AD10" s="91"/>
      <c r="AE10" s="91"/>
    </row>
    <row r="11" spans="1:43" s="46" customFormat="1" ht="13" customHeight="1" x14ac:dyDescent="0.35">
      <c r="A11" s="91"/>
      <c r="B11" s="203"/>
      <c r="C11" s="203"/>
      <c r="D11" s="203"/>
      <c r="E11" s="203"/>
      <c r="F11" s="203"/>
      <c r="G11" s="203"/>
      <c r="H11" s="203"/>
      <c r="I11" s="91"/>
      <c r="J11" s="91"/>
      <c r="K11" s="91"/>
      <c r="L11" s="91"/>
      <c r="M11" s="91"/>
      <c r="N11" s="91"/>
      <c r="O11" s="91"/>
      <c r="P11" s="91"/>
      <c r="Q11" s="91"/>
      <c r="R11" s="91"/>
      <c r="S11" s="91"/>
      <c r="T11" s="91"/>
      <c r="U11" s="91"/>
      <c r="V11" s="91"/>
      <c r="W11" s="91"/>
      <c r="X11" s="91"/>
      <c r="Y11" s="91"/>
      <c r="Z11" s="91"/>
      <c r="AA11" s="91"/>
      <c r="AB11" s="91"/>
      <c r="AC11" s="91"/>
      <c r="AD11" s="91"/>
      <c r="AE11" s="91"/>
    </row>
    <row r="12" spans="1:43" s="46" customFormat="1" ht="55.5" customHeight="1" x14ac:dyDescent="0.35">
      <c r="A12" s="91"/>
      <c r="B12" s="1144" t="s">
        <v>507</v>
      </c>
      <c r="C12" s="1145"/>
      <c r="D12" s="1145"/>
      <c r="E12" s="1145"/>
      <c r="F12" s="1145"/>
      <c r="G12" s="1145"/>
      <c r="H12" s="1146"/>
      <c r="I12" s="91"/>
      <c r="J12" s="91"/>
      <c r="K12" s="204"/>
      <c r="L12" s="91"/>
      <c r="M12" s="91"/>
      <c r="N12" s="91"/>
      <c r="O12" s="91"/>
      <c r="P12" s="91"/>
      <c r="Q12" s="91"/>
      <c r="R12" s="91"/>
      <c r="S12" s="91"/>
      <c r="T12" s="91"/>
      <c r="U12" s="91"/>
      <c r="V12" s="91"/>
      <c r="W12" s="91"/>
      <c r="X12" s="91"/>
      <c r="Y12" s="91"/>
      <c r="Z12" s="91"/>
      <c r="AA12" s="91"/>
      <c r="AB12" s="91"/>
      <c r="AC12" s="91"/>
      <c r="AD12" s="91"/>
      <c r="AE12" s="91"/>
    </row>
    <row r="13" spans="1:43" s="46" customFormat="1" ht="4.5" customHeight="1" x14ac:dyDescent="0.35">
      <c r="A13" s="91"/>
      <c r="B13" s="1147"/>
      <c r="C13" s="1148"/>
      <c r="D13" s="1148"/>
      <c r="E13" s="1148"/>
      <c r="F13" s="1148"/>
      <c r="G13" s="1148"/>
      <c r="H13" s="1149"/>
      <c r="I13" s="91"/>
      <c r="J13" s="91"/>
      <c r="K13" s="204"/>
      <c r="L13" s="91"/>
      <c r="M13" s="91"/>
      <c r="N13" s="91"/>
      <c r="O13" s="91"/>
      <c r="P13" s="91"/>
      <c r="Q13" s="91"/>
      <c r="R13" s="91"/>
      <c r="S13" s="91"/>
      <c r="T13" s="91"/>
      <c r="U13" s="91"/>
      <c r="V13" s="91"/>
      <c r="W13" s="91"/>
      <c r="X13" s="91"/>
      <c r="Y13" s="91"/>
      <c r="Z13" s="91"/>
      <c r="AA13" s="91"/>
      <c r="AB13" s="91"/>
      <c r="AC13" s="91"/>
    </row>
    <row r="14" spans="1:43" s="46" customFormat="1" ht="15.5" customHeight="1" thickBot="1" x14ac:dyDescent="0.4">
      <c r="A14" s="91"/>
      <c r="B14" s="206"/>
      <c r="C14" s="206"/>
      <c r="D14" s="206"/>
      <c r="E14" s="206"/>
      <c r="F14" s="206"/>
      <c r="G14" s="206"/>
      <c r="H14" s="203"/>
      <c r="I14" s="91"/>
      <c r="J14" s="91"/>
      <c r="K14" s="91"/>
      <c r="L14" s="91"/>
      <c r="M14" s="91"/>
      <c r="N14" s="91"/>
      <c r="O14" s="91"/>
      <c r="P14" s="91"/>
      <c r="Q14" s="91"/>
      <c r="R14" s="91"/>
      <c r="S14" s="91"/>
      <c r="T14" s="91"/>
      <c r="U14" s="91"/>
      <c r="V14" s="91"/>
      <c r="W14" s="91"/>
      <c r="X14" s="91"/>
      <c r="Y14" s="91"/>
      <c r="Z14" s="91"/>
      <c r="AA14" s="91"/>
      <c r="AB14" s="91"/>
      <c r="AC14" s="91"/>
    </row>
    <row r="15" spans="1:43" s="46" customFormat="1" ht="16" thickBot="1" x14ac:dyDescent="0.4">
      <c r="A15" s="90"/>
      <c r="B15" s="575" t="s">
        <v>22</v>
      </c>
      <c r="C15" s="576"/>
      <c r="D15" s="577"/>
      <c r="E15" s="206"/>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43" s="46" customFormat="1" ht="16" thickBot="1" x14ac:dyDescent="0.4">
      <c r="A16" s="90"/>
      <c r="B16" s="207" t="s">
        <v>425</v>
      </c>
      <c r="C16" s="208"/>
      <c r="D16" s="209"/>
      <c r="E16" s="209"/>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114" customFormat="1" x14ac:dyDescent="0.25">
      <c r="A17" s="592"/>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row>
    <row r="18" spans="1:29" s="114" customFormat="1" ht="13" thickBot="1" x14ac:dyDescent="0.3">
      <c r="A18" s="592"/>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row>
    <row r="19" spans="1:29" s="46" customFormat="1" ht="16" thickBot="1" x14ac:dyDescent="0.4">
      <c r="A19" s="1123" t="s">
        <v>571</v>
      </c>
      <c r="B19" s="1124"/>
      <c r="C19" s="1124"/>
      <c r="D19" s="1124"/>
      <c r="E19" s="1124"/>
      <c r="F19" s="1124"/>
      <c r="G19" s="1124"/>
      <c r="H19" s="1125"/>
      <c r="I19"/>
      <c r="J19" s="91"/>
      <c r="K19" s="91"/>
      <c r="L19" s="91"/>
      <c r="M19" s="91"/>
      <c r="N19" s="91"/>
      <c r="O19" s="91"/>
      <c r="P19" s="91"/>
      <c r="Q19" s="91"/>
      <c r="R19" s="91"/>
      <c r="S19" s="91"/>
      <c r="T19" s="91"/>
      <c r="U19" s="91"/>
      <c r="V19" s="91"/>
      <c r="W19" s="91"/>
      <c r="X19" s="91"/>
      <c r="Y19" s="91"/>
      <c r="Z19" s="91"/>
      <c r="AA19" s="91"/>
      <c r="AB19" s="91"/>
      <c r="AC19" s="91"/>
    </row>
    <row r="20" spans="1:29" s="91" customFormat="1" ht="7.5" customHeight="1" thickBot="1" x14ac:dyDescent="0.4">
      <c r="A20" s="211"/>
      <c r="B20" s="93"/>
      <c r="C20" s="93"/>
    </row>
    <row r="21" spans="1:29" s="115" customFormat="1" ht="10.5" x14ac:dyDescent="0.2">
      <c r="A21" s="215" t="s">
        <v>139</v>
      </c>
      <c r="B21" s="1126" t="s">
        <v>140</v>
      </c>
      <c r="C21" s="1126"/>
      <c r="D21" s="216" t="s">
        <v>141</v>
      </c>
      <c r="E21" s="217" t="s">
        <v>142</v>
      </c>
      <c r="F21" s="217" t="s">
        <v>143</v>
      </c>
      <c r="G21" s="218" t="s">
        <v>157</v>
      </c>
      <c r="H21" s="219"/>
      <c r="I21" s="219"/>
      <c r="J21" s="219"/>
      <c r="K21" s="219"/>
      <c r="L21" s="219"/>
      <c r="M21" s="219"/>
      <c r="N21" s="219"/>
      <c r="O21" s="219"/>
      <c r="P21" s="219"/>
      <c r="Q21" s="219"/>
      <c r="R21" s="219"/>
      <c r="S21" s="219"/>
      <c r="T21" s="219"/>
      <c r="U21" s="219"/>
      <c r="V21" s="219"/>
      <c r="W21" s="219"/>
      <c r="X21" s="219"/>
      <c r="Y21" s="219"/>
      <c r="Z21" s="219"/>
      <c r="AA21" s="219"/>
      <c r="AB21" s="219"/>
      <c r="AC21" s="219"/>
    </row>
    <row r="22" spans="1:29" ht="69.75" customHeight="1" x14ac:dyDescent="0.3">
      <c r="A22" s="220"/>
      <c r="B22" s="1137" t="s">
        <v>179</v>
      </c>
      <c r="C22" s="1138"/>
      <c r="D22" s="439" t="s">
        <v>509</v>
      </c>
      <c r="E22" s="221" t="s">
        <v>510</v>
      </c>
      <c r="F22" s="221" t="s">
        <v>513</v>
      </c>
      <c r="G22" s="221" t="s">
        <v>514</v>
      </c>
      <c r="H22" s="112"/>
      <c r="I22" s="112"/>
      <c r="J22" s="112"/>
      <c r="K22" s="112"/>
      <c r="L22" s="112"/>
      <c r="M22" s="112"/>
      <c r="N22" s="112"/>
      <c r="O22" s="112"/>
      <c r="P22" s="112"/>
      <c r="Q22" s="112"/>
      <c r="R22" s="112"/>
      <c r="S22" s="112"/>
      <c r="T22" s="112"/>
      <c r="U22" s="112"/>
      <c r="V22" s="112"/>
      <c r="W22" s="112"/>
      <c r="X22" s="112"/>
      <c r="Y22" s="112"/>
      <c r="Z22" s="112"/>
      <c r="AA22" s="112"/>
      <c r="AB22" s="112"/>
      <c r="AC22" s="112"/>
    </row>
    <row r="23" spans="1:29" ht="15" thickBot="1" x14ac:dyDescent="0.3">
      <c r="A23" s="222"/>
      <c r="B23" s="223"/>
      <c r="C23" s="224"/>
      <c r="D23" s="225" t="s">
        <v>151</v>
      </c>
      <c r="E23" s="212" t="s">
        <v>155</v>
      </c>
      <c r="F23" s="212" t="s">
        <v>151</v>
      </c>
      <c r="G23" s="213" t="s">
        <v>151</v>
      </c>
      <c r="H23" s="112"/>
      <c r="I23" s="112"/>
      <c r="J23" s="112"/>
      <c r="K23" s="112"/>
      <c r="L23" s="112"/>
      <c r="M23" s="112"/>
      <c r="N23" s="112"/>
      <c r="O23" s="112"/>
      <c r="P23" s="112"/>
      <c r="Q23" s="112"/>
      <c r="R23" s="112"/>
      <c r="S23" s="112"/>
      <c r="T23" s="112"/>
      <c r="U23" s="112"/>
      <c r="V23" s="112"/>
      <c r="W23" s="112"/>
      <c r="X23" s="112"/>
      <c r="Y23" s="112"/>
      <c r="Z23" s="112"/>
      <c r="AA23" s="112"/>
      <c r="AB23" s="112"/>
      <c r="AC23" s="112"/>
    </row>
    <row r="24" spans="1:29" s="114" customFormat="1" x14ac:dyDescent="0.25">
      <c r="A24" s="226">
        <v>1</v>
      </c>
      <c r="B24" s="1139">
        <f>'2. Prelim'!B24</f>
        <v>0</v>
      </c>
      <c r="C24" s="1140"/>
      <c r="D24" s="876">
        <f>'2. Prelim'!C24</f>
        <v>0</v>
      </c>
      <c r="E24" s="569"/>
      <c r="F24" s="779"/>
      <c r="G24" s="877">
        <f>D24-F24</f>
        <v>0</v>
      </c>
      <c r="H24" s="227"/>
      <c r="I24" s="227"/>
      <c r="J24" s="227"/>
      <c r="K24" s="227"/>
      <c r="L24" s="227"/>
      <c r="M24" s="227"/>
      <c r="N24" s="227"/>
      <c r="O24" s="227"/>
      <c r="P24" s="227"/>
      <c r="Q24" s="227"/>
      <c r="R24" s="227"/>
      <c r="S24" s="227"/>
      <c r="T24" s="227"/>
      <c r="U24" s="227"/>
      <c r="V24" s="227"/>
      <c r="W24" s="227"/>
      <c r="X24" s="227"/>
      <c r="Y24" s="227"/>
      <c r="Z24" s="227"/>
      <c r="AA24" s="227"/>
      <c r="AB24" s="227"/>
      <c r="AC24" s="227"/>
    </row>
    <row r="25" spans="1:29" s="114" customFormat="1" x14ac:dyDescent="0.25">
      <c r="A25" s="228">
        <v>2</v>
      </c>
      <c r="B25" s="1139">
        <f>'2. Prelim'!B25</f>
        <v>0</v>
      </c>
      <c r="C25" s="1140"/>
      <c r="D25" s="876">
        <f>'2. Prelim'!C25</f>
        <v>0</v>
      </c>
      <c r="E25" s="440"/>
      <c r="F25" s="440"/>
      <c r="G25" s="877">
        <f t="shared" ref="G25:G31" si="0">D25-F25</f>
        <v>0</v>
      </c>
      <c r="H25" s="227"/>
      <c r="I25" s="227"/>
      <c r="J25" s="227"/>
      <c r="K25" s="227"/>
      <c r="L25" s="227"/>
      <c r="M25" s="227"/>
      <c r="N25" s="227"/>
      <c r="O25" s="227"/>
      <c r="P25" s="227"/>
      <c r="Q25" s="227"/>
      <c r="R25" s="227"/>
      <c r="S25" s="227"/>
      <c r="T25" s="227"/>
      <c r="U25" s="227"/>
      <c r="V25" s="227"/>
      <c r="W25" s="227"/>
      <c r="X25" s="227"/>
      <c r="Y25" s="227"/>
      <c r="Z25" s="227"/>
      <c r="AA25" s="227"/>
      <c r="AB25" s="227"/>
      <c r="AC25" s="227"/>
    </row>
    <row r="26" spans="1:29" s="114" customFormat="1" x14ac:dyDescent="0.25">
      <c r="A26" s="228">
        <v>3</v>
      </c>
      <c r="B26" s="1139">
        <f>'2. Prelim'!B26</f>
        <v>0</v>
      </c>
      <c r="C26" s="1140"/>
      <c r="D26" s="876">
        <f>'2. Prelim'!C26</f>
        <v>0</v>
      </c>
      <c r="E26" s="440"/>
      <c r="F26" s="440"/>
      <c r="G26" s="877">
        <f t="shared" si="0"/>
        <v>0</v>
      </c>
      <c r="H26" s="227"/>
      <c r="I26" s="227"/>
      <c r="J26" s="227"/>
      <c r="K26" s="227"/>
      <c r="L26" s="227"/>
      <c r="M26" s="227"/>
      <c r="N26" s="227"/>
      <c r="O26" s="227"/>
      <c r="P26" s="227"/>
      <c r="Q26" s="227"/>
      <c r="R26" s="227"/>
      <c r="S26" s="227"/>
      <c r="T26" s="227"/>
      <c r="U26" s="227"/>
      <c r="V26" s="227"/>
      <c r="W26" s="227"/>
      <c r="X26" s="227"/>
      <c r="Y26" s="227"/>
      <c r="Z26" s="227"/>
      <c r="AA26" s="227"/>
      <c r="AB26" s="227"/>
      <c r="AC26" s="227"/>
    </row>
    <row r="27" spans="1:29" s="114" customFormat="1" x14ac:dyDescent="0.25">
      <c r="A27" s="228">
        <v>4</v>
      </c>
      <c r="B27" s="1139">
        <f>'2. Prelim'!B27</f>
        <v>0</v>
      </c>
      <c r="C27" s="1140"/>
      <c r="D27" s="876">
        <f>'2. Prelim'!C27</f>
        <v>0</v>
      </c>
      <c r="E27" s="440"/>
      <c r="F27" s="440"/>
      <c r="G27" s="877">
        <f t="shared" si="0"/>
        <v>0</v>
      </c>
      <c r="H27" s="227"/>
      <c r="I27" s="227"/>
      <c r="J27" s="227"/>
      <c r="K27" s="227"/>
      <c r="L27" s="227"/>
      <c r="M27" s="227"/>
      <c r="N27" s="227"/>
      <c r="O27" s="227"/>
      <c r="P27" s="227"/>
      <c r="Q27" s="227"/>
      <c r="R27" s="227"/>
      <c r="S27" s="227"/>
      <c r="T27" s="227"/>
      <c r="U27" s="227"/>
      <c r="V27" s="227"/>
      <c r="W27" s="227"/>
      <c r="X27" s="227"/>
      <c r="Y27" s="227"/>
      <c r="Z27" s="227"/>
      <c r="AA27" s="227"/>
      <c r="AB27" s="227"/>
      <c r="AC27" s="227"/>
    </row>
    <row r="28" spans="1:29" s="114" customFormat="1" x14ac:dyDescent="0.25">
      <c r="A28" s="228">
        <v>5</v>
      </c>
      <c r="B28" s="1139">
        <f>'2. Prelim'!B28</f>
        <v>0</v>
      </c>
      <c r="C28" s="1140"/>
      <c r="D28" s="876">
        <f>'2. Prelim'!C28</f>
        <v>0</v>
      </c>
      <c r="E28" s="440"/>
      <c r="F28" s="440"/>
      <c r="G28" s="877">
        <f t="shared" si="0"/>
        <v>0</v>
      </c>
      <c r="H28" s="227"/>
      <c r="I28" s="227"/>
      <c r="J28" s="227"/>
      <c r="K28" s="227"/>
      <c r="L28" s="227"/>
      <c r="M28" s="227"/>
      <c r="N28" s="227"/>
      <c r="O28" s="227"/>
      <c r="P28" s="227"/>
      <c r="Q28" s="227"/>
      <c r="R28" s="227"/>
      <c r="S28" s="227"/>
      <c r="T28" s="227"/>
      <c r="U28" s="227"/>
      <c r="V28" s="227"/>
      <c r="W28" s="227"/>
      <c r="X28" s="227"/>
      <c r="Y28" s="227"/>
      <c r="Z28" s="227"/>
      <c r="AA28" s="227"/>
      <c r="AB28" s="227"/>
      <c r="AC28" s="227"/>
    </row>
    <row r="29" spans="1:29" s="114" customFormat="1" x14ac:dyDescent="0.25">
      <c r="A29" s="228">
        <v>6</v>
      </c>
      <c r="B29" s="1139">
        <f>'2. Prelim'!B29</f>
        <v>0</v>
      </c>
      <c r="C29" s="1140"/>
      <c r="D29" s="876">
        <f>'2. Prelim'!C29</f>
        <v>0</v>
      </c>
      <c r="E29" s="440"/>
      <c r="F29" s="440"/>
      <c r="G29" s="877">
        <f t="shared" si="0"/>
        <v>0</v>
      </c>
      <c r="H29" s="227"/>
      <c r="I29" s="227"/>
      <c r="J29" s="227"/>
      <c r="K29" s="227"/>
      <c r="L29" s="227"/>
      <c r="M29" s="227"/>
      <c r="N29" s="227"/>
      <c r="O29" s="227"/>
      <c r="P29" s="227"/>
      <c r="Q29" s="227"/>
      <c r="R29" s="227"/>
      <c r="S29" s="227"/>
      <c r="T29" s="227"/>
      <c r="U29" s="227"/>
      <c r="V29" s="227"/>
      <c r="W29" s="227"/>
      <c r="X29" s="227"/>
      <c r="Y29" s="227"/>
      <c r="Z29" s="227"/>
      <c r="AA29" s="227"/>
      <c r="AB29" s="227"/>
      <c r="AC29" s="227"/>
    </row>
    <row r="30" spans="1:29" s="114" customFormat="1" ht="13" thickBot="1" x14ac:dyDescent="0.3">
      <c r="A30" s="579">
        <v>7</v>
      </c>
      <c r="B30" s="1139">
        <f>'2. Prelim'!B30</f>
        <v>0</v>
      </c>
      <c r="C30" s="1140"/>
      <c r="D30" s="876">
        <f>'2. Prelim'!C30</f>
        <v>0</v>
      </c>
      <c r="E30" s="440"/>
      <c r="F30" s="440"/>
      <c r="G30" s="877">
        <f t="shared" si="0"/>
        <v>0</v>
      </c>
      <c r="H30" s="227"/>
      <c r="I30" s="227"/>
      <c r="J30" s="227"/>
      <c r="K30" s="227"/>
      <c r="L30" s="227"/>
      <c r="M30" s="227"/>
      <c r="N30" s="227"/>
      <c r="O30" s="227"/>
      <c r="P30" s="227"/>
      <c r="Q30" s="227"/>
      <c r="R30" s="227"/>
      <c r="S30" s="227"/>
      <c r="T30" s="227"/>
      <c r="U30" s="227"/>
      <c r="V30" s="227"/>
      <c r="W30" s="227"/>
      <c r="X30" s="227"/>
      <c r="Y30" s="227"/>
      <c r="Z30" s="227"/>
      <c r="AA30" s="227"/>
      <c r="AB30" s="227"/>
      <c r="AC30" s="227"/>
    </row>
    <row r="31" spans="1:29" s="114" customFormat="1" ht="13" thickBot="1" x14ac:dyDescent="0.3">
      <c r="A31" s="838">
        <v>8</v>
      </c>
      <c r="B31" s="1139">
        <f>'2. Prelim'!B31</f>
        <v>0</v>
      </c>
      <c r="C31" s="1140"/>
      <c r="D31" s="876">
        <f>'2. Prelim'!C31</f>
        <v>0</v>
      </c>
      <c r="E31" s="441"/>
      <c r="F31" s="441"/>
      <c r="G31" s="877">
        <f t="shared" si="0"/>
        <v>0</v>
      </c>
      <c r="H31" s="227"/>
      <c r="I31" s="227"/>
      <c r="J31" s="227"/>
      <c r="K31" s="227"/>
      <c r="L31" s="227"/>
      <c r="M31" s="227"/>
      <c r="N31" s="227"/>
      <c r="O31" s="227"/>
      <c r="P31" s="227"/>
      <c r="Q31" s="227"/>
      <c r="R31" s="227"/>
      <c r="S31" s="227"/>
      <c r="T31" s="227"/>
      <c r="U31" s="227"/>
      <c r="V31" s="227"/>
      <c r="W31" s="227"/>
      <c r="X31" s="227"/>
      <c r="Y31" s="227"/>
      <c r="Z31" s="227"/>
      <c r="AA31" s="227"/>
      <c r="AB31" s="227"/>
      <c r="AC31" s="227"/>
    </row>
    <row r="32" spans="1:29" s="114" customFormat="1" ht="13.5" thickBot="1" x14ac:dyDescent="0.3">
      <c r="A32" s="839" t="s">
        <v>214</v>
      </c>
      <c r="B32" s="227"/>
      <c r="C32" s="614" t="s">
        <v>178</v>
      </c>
      <c r="D32" s="876">
        <f>'2. Prelim'!C32</f>
        <v>0</v>
      </c>
      <c r="E32" s="881">
        <f>SUM(E24:E31)</f>
        <v>0</v>
      </c>
      <c r="F32" s="881">
        <f>ROUND(SUM(F24:F31),0)</f>
        <v>0</v>
      </c>
      <c r="G32" s="881">
        <f t="shared" ref="G32" si="1">SUM(G24:G31)</f>
        <v>0</v>
      </c>
      <c r="H32" s="227"/>
      <c r="I32" s="227"/>
      <c r="J32" s="227"/>
      <c r="K32" s="227"/>
      <c r="L32" s="227"/>
      <c r="M32" s="227"/>
      <c r="N32" s="227"/>
      <c r="O32" s="227"/>
      <c r="P32" s="227"/>
      <c r="Q32" s="227"/>
      <c r="R32" s="227"/>
      <c r="S32" s="227"/>
      <c r="T32" s="227"/>
      <c r="U32" s="227"/>
      <c r="V32" s="227"/>
      <c r="W32" s="227"/>
      <c r="X32" s="227"/>
      <c r="Y32" s="227"/>
      <c r="Z32" s="227"/>
      <c r="AA32" s="227"/>
      <c r="AB32" s="227"/>
      <c r="AC32" s="227"/>
    </row>
    <row r="33" spans="1:29" s="114" customFormat="1" x14ac:dyDescent="0.25">
      <c r="A33" s="592" t="s">
        <v>221</v>
      </c>
      <c r="B33" s="227"/>
      <c r="C33" s="227"/>
      <c r="D33"/>
      <c r="E33"/>
      <c r="F33"/>
      <c r="I33" s="227"/>
      <c r="J33" s="227"/>
      <c r="K33" s="227"/>
      <c r="L33" s="227"/>
      <c r="M33" s="227"/>
      <c r="N33" s="227"/>
      <c r="O33" s="227"/>
      <c r="P33" s="227"/>
      <c r="Q33" s="227"/>
      <c r="R33" s="227"/>
      <c r="S33" s="227"/>
      <c r="T33" s="227"/>
      <c r="U33" s="227"/>
      <c r="V33" s="227"/>
      <c r="W33" s="227"/>
      <c r="X33" s="227"/>
      <c r="Y33" s="227"/>
      <c r="Z33" s="227"/>
      <c r="AA33" s="227"/>
      <c r="AB33" s="227"/>
      <c r="AC33" s="227"/>
    </row>
    <row r="34" spans="1:29" ht="11.25" customHeight="1" thickBot="1" x14ac:dyDescent="0.3">
      <c r="A34" s="112"/>
      <c r="B34" s="112"/>
      <c r="C34" s="112"/>
      <c r="D34" s="112"/>
      <c r="E34" s="112" t="s">
        <v>153</v>
      </c>
      <c r="F34" s="112"/>
      <c r="G34" s="112"/>
      <c r="H34" s="112"/>
      <c r="I34" s="112"/>
      <c r="J34" s="112"/>
      <c r="K34" s="112"/>
      <c r="L34" s="112"/>
      <c r="M34" s="112"/>
      <c r="N34" s="112"/>
    </row>
    <row r="35" spans="1:29" ht="13" thickBot="1" x14ac:dyDescent="0.3">
      <c r="A35" s="229"/>
      <c r="B35" s="885"/>
      <c r="C35" s="111" t="s">
        <v>124</v>
      </c>
      <c r="J35" s="112"/>
      <c r="K35" s="112"/>
      <c r="L35" s="112"/>
      <c r="M35" s="112"/>
      <c r="N35" s="112"/>
    </row>
    <row r="36" spans="1:29" ht="6" customHeight="1" x14ac:dyDescent="0.25">
      <c r="A36" s="229"/>
      <c r="B36" s="112"/>
      <c r="C36" s="112"/>
      <c r="D36" s="112"/>
      <c r="E36" s="112"/>
      <c r="F36" s="112"/>
      <c r="G36" s="112"/>
      <c r="H36" s="112"/>
      <c r="I36" s="112"/>
      <c r="J36" s="112"/>
      <c r="K36" s="112"/>
      <c r="L36" s="112"/>
      <c r="M36" s="112"/>
      <c r="N36" s="112"/>
    </row>
    <row r="37" spans="1:29" s="113" customFormat="1" ht="3.75" customHeight="1" thickBot="1" x14ac:dyDescent="0.3">
      <c r="A37" s="231"/>
      <c r="B37" s="1141"/>
      <c r="C37" s="1142"/>
      <c r="D37" s="1142"/>
      <c r="E37" s="231"/>
      <c r="F37" s="231"/>
      <c r="G37" s="231"/>
      <c r="H37" s="231"/>
      <c r="I37" s="231"/>
      <c r="J37" s="231"/>
      <c r="K37" s="231"/>
      <c r="L37" s="231"/>
      <c r="M37" s="231"/>
      <c r="N37" s="231"/>
    </row>
    <row r="38" spans="1:29" ht="13.4" customHeight="1" thickBot="1" x14ac:dyDescent="0.3">
      <c r="A38" s="112"/>
      <c r="B38" s="884"/>
      <c r="C38" s="1143" t="s">
        <v>582</v>
      </c>
      <c r="D38" s="1143"/>
      <c r="E38" s="1143"/>
      <c r="F38" s="1143"/>
      <c r="G38" s="1143"/>
      <c r="H38" s="1143"/>
      <c r="I38" s="1143"/>
      <c r="J38" s="112"/>
      <c r="K38" s="112"/>
      <c r="L38" s="112"/>
      <c r="M38" s="112"/>
      <c r="N38" s="112"/>
    </row>
    <row r="39" spans="1:29" ht="14.25" customHeight="1" x14ac:dyDescent="0.25">
      <c r="A39" s="112"/>
      <c r="C39" s="1143"/>
      <c r="D39" s="1143"/>
      <c r="E39" s="1143"/>
      <c r="F39" s="1143"/>
      <c r="G39" s="1143"/>
      <c r="H39" s="1143"/>
      <c r="I39" s="1143"/>
      <c r="J39" s="112"/>
      <c r="K39" s="112"/>
      <c r="L39" s="112"/>
      <c r="M39" s="112"/>
      <c r="N39" s="112"/>
    </row>
    <row r="40" spans="1:29" s="112" customFormat="1" ht="4.5" customHeight="1" x14ac:dyDescent="0.25">
      <c r="C40" s="232"/>
      <c r="D40" s="232"/>
      <c r="E40" s="232"/>
      <c r="F40" s="232"/>
      <c r="G40" s="232"/>
      <c r="H40" s="232"/>
      <c r="I40" s="232"/>
    </row>
    <row r="41" spans="1:29" customFormat="1" ht="6" customHeight="1" thickBot="1" x14ac:dyDescent="0.3">
      <c r="A41" s="70"/>
      <c r="B41" s="70"/>
      <c r="C41" s="77"/>
      <c r="D41" s="70"/>
      <c r="E41" s="70"/>
      <c r="F41" s="70"/>
      <c r="G41" s="70"/>
      <c r="H41" s="70"/>
      <c r="I41" s="70"/>
      <c r="J41" s="19"/>
      <c r="K41" s="19"/>
      <c r="L41" s="19"/>
      <c r="M41" s="19"/>
      <c r="N41" s="19"/>
    </row>
    <row r="42" spans="1:29" s="20" customFormat="1" ht="9" customHeight="1" thickTop="1" thickBot="1" x14ac:dyDescent="0.4">
      <c r="B42" s="69"/>
      <c r="C42" s="69"/>
      <c r="G42" s="57"/>
      <c r="H42" s="57"/>
    </row>
    <row r="43" spans="1:29" ht="16" thickBot="1" x14ac:dyDescent="0.3">
      <c r="A43" s="1133" t="s">
        <v>521</v>
      </c>
      <c r="B43" s="1134"/>
      <c r="C43" s="1134"/>
      <c r="D43" s="1134"/>
      <c r="E43" s="1134"/>
      <c r="F43" s="1134"/>
      <c r="G43" s="1134"/>
      <c r="H43" s="1134"/>
      <c r="I43" s="1135"/>
      <c r="J43" s="112"/>
      <c r="K43" s="112"/>
      <c r="L43" s="112"/>
      <c r="M43" s="112"/>
      <c r="N43" s="112"/>
    </row>
    <row r="44" spans="1:29" s="91" customFormat="1" ht="7.5" customHeight="1" thickBot="1" x14ac:dyDescent="0.4">
      <c r="A44" s="211"/>
      <c r="B44" s="93"/>
      <c r="C44" s="93"/>
      <c r="D44" s="774" t="s">
        <v>142</v>
      </c>
      <c r="E44" s="774" t="s">
        <v>143</v>
      </c>
    </row>
    <row r="45" spans="1:29" ht="84.75" customHeight="1" x14ac:dyDescent="0.25">
      <c r="A45"/>
      <c r="B45" s="1131"/>
      <c r="C45" s="1131"/>
      <c r="D45" s="883" t="s">
        <v>516</v>
      </c>
      <c r="E45" s="883" t="s">
        <v>515</v>
      </c>
      <c r="H45" s="112"/>
      <c r="I45" s="112"/>
      <c r="J45" s="112"/>
      <c r="K45" s="112"/>
      <c r="L45" s="112"/>
      <c r="M45" s="112"/>
      <c r="N45" s="112"/>
    </row>
    <row r="46" spans="1:29" ht="16" thickBot="1" x14ac:dyDescent="0.4">
      <c r="A46" s="20"/>
      <c r="B46" s="1132"/>
      <c r="C46" s="1132"/>
      <c r="D46" s="882" t="s">
        <v>155</v>
      </c>
      <c r="E46" s="882" t="s">
        <v>151</v>
      </c>
      <c r="F46" s="112"/>
      <c r="G46" s="112"/>
      <c r="H46" s="20"/>
      <c r="I46" s="112"/>
      <c r="J46" s="112"/>
      <c r="K46" s="112"/>
      <c r="L46" s="112"/>
      <c r="M46" s="112"/>
      <c r="N46" s="112"/>
    </row>
    <row r="47" spans="1:29" ht="15.5" x14ac:dyDescent="0.35">
      <c r="A47" s="593" t="s">
        <v>169</v>
      </c>
      <c r="B47" s="782" t="s">
        <v>156</v>
      </c>
      <c r="C47" s="784">
        <v>2021</v>
      </c>
      <c r="D47" s="526"/>
      <c r="E47" s="526"/>
      <c r="F47" s="112"/>
      <c r="G47" s="112"/>
      <c r="H47" s="20"/>
      <c r="I47" s="112"/>
      <c r="J47" s="112"/>
      <c r="K47" s="112"/>
      <c r="L47" s="112"/>
      <c r="M47" s="112"/>
      <c r="N47" s="112"/>
    </row>
    <row r="48" spans="1:29" ht="15.5" x14ac:dyDescent="0.35">
      <c r="A48" s="593" t="s">
        <v>170</v>
      </c>
      <c r="B48" s="783" t="s">
        <v>156</v>
      </c>
      <c r="C48" s="784">
        <v>2022</v>
      </c>
      <c r="D48" s="526"/>
      <c r="E48" s="524"/>
      <c r="F48" s="112"/>
      <c r="G48" s="112"/>
      <c r="H48" s="20"/>
      <c r="I48" s="112"/>
      <c r="J48" s="112"/>
      <c r="K48" s="112"/>
      <c r="L48" s="112"/>
      <c r="M48" s="112"/>
      <c r="N48" s="112"/>
    </row>
    <row r="49" spans="1:22" ht="15.5" x14ac:dyDescent="0.35">
      <c r="A49" s="593" t="s">
        <v>171</v>
      </c>
      <c r="B49" s="783" t="s">
        <v>156</v>
      </c>
      <c r="C49" s="784">
        <v>2023</v>
      </c>
      <c r="D49" s="526"/>
      <c r="E49" s="526"/>
      <c r="F49" s="112"/>
      <c r="G49" s="112"/>
      <c r="H49" s="20"/>
      <c r="I49" s="112"/>
      <c r="J49" s="112"/>
      <c r="K49" s="112"/>
      <c r="L49" s="112"/>
      <c r="M49" s="112"/>
      <c r="N49" s="112"/>
    </row>
    <row r="50" spans="1:22" ht="14.5" x14ac:dyDescent="0.35">
      <c r="A50" s="846" t="s">
        <v>172</v>
      </c>
      <c r="B50" s="783" t="s">
        <v>156</v>
      </c>
      <c r="C50" s="784">
        <v>2024</v>
      </c>
      <c r="D50" s="526"/>
      <c r="E50" s="526"/>
      <c r="F50" s="112"/>
      <c r="G50" s="112"/>
      <c r="H50" s="112"/>
      <c r="I50" s="112"/>
      <c r="J50" s="112"/>
      <c r="K50" s="112"/>
      <c r="L50" s="112"/>
      <c r="M50" s="112"/>
      <c r="N50" s="112"/>
    </row>
    <row r="51" spans="1:22" ht="14.5" x14ac:dyDescent="0.35">
      <c r="A51" s="846" t="s">
        <v>175</v>
      </c>
      <c r="B51" s="783" t="s">
        <v>156</v>
      </c>
      <c r="C51" s="784">
        <v>2025</v>
      </c>
      <c r="D51" s="526"/>
      <c r="E51" s="526"/>
      <c r="F51" s="112"/>
      <c r="G51" s="112"/>
      <c r="H51" s="112"/>
      <c r="I51" s="112"/>
      <c r="J51" s="112"/>
      <c r="K51" s="112"/>
      <c r="L51" s="112"/>
      <c r="M51" s="112"/>
      <c r="N51" s="112"/>
    </row>
    <row r="52" spans="1:22" x14ac:dyDescent="0.25">
      <c r="B52" s="894"/>
      <c r="C52" s="894"/>
      <c r="D52" s="894"/>
      <c r="E52" s="894"/>
      <c r="F52" s="112"/>
      <c r="G52" s="112"/>
      <c r="H52" s="112"/>
      <c r="I52" s="112"/>
      <c r="J52" s="112"/>
      <c r="K52" s="112"/>
      <c r="L52" s="112"/>
      <c r="M52" s="112"/>
      <c r="N52" s="112"/>
      <c r="O52" s="112"/>
      <c r="P52" s="112"/>
      <c r="Q52" s="112"/>
      <c r="R52" s="112"/>
      <c r="S52" s="112"/>
      <c r="T52" s="112"/>
      <c r="U52" s="112"/>
      <c r="V52" s="112"/>
    </row>
    <row r="53" spans="1:22" x14ac:dyDescent="0.25">
      <c r="B53" s="112"/>
      <c r="C53" s="112"/>
      <c r="D53" s="112"/>
      <c r="E53" s="112"/>
      <c r="F53" s="112"/>
      <c r="G53" s="112"/>
      <c r="H53" s="112"/>
      <c r="I53" s="112"/>
      <c r="J53" s="112"/>
      <c r="K53" s="112"/>
      <c r="L53" s="112"/>
      <c r="M53" s="112"/>
      <c r="N53" s="112"/>
      <c r="O53" s="112"/>
      <c r="P53" s="112"/>
      <c r="Q53" s="112"/>
      <c r="R53" s="112"/>
      <c r="S53" s="112"/>
      <c r="T53" s="112"/>
      <c r="U53" s="112"/>
      <c r="V53" s="112"/>
    </row>
    <row r="54" spans="1:22" x14ac:dyDescent="0.25">
      <c r="B54" s="112"/>
      <c r="C54" s="112"/>
      <c r="D54" s="112"/>
      <c r="E54" s="112"/>
      <c r="F54" s="112"/>
      <c r="G54" s="112"/>
      <c r="H54" s="112"/>
      <c r="I54" s="112"/>
      <c r="J54" s="112"/>
      <c r="K54" s="112"/>
      <c r="L54" s="112"/>
      <c r="M54" s="112"/>
      <c r="N54" s="112"/>
      <c r="O54" s="112"/>
      <c r="P54" s="112"/>
      <c r="Q54" s="112"/>
      <c r="R54" s="112"/>
      <c r="S54" s="112"/>
      <c r="T54" s="112"/>
      <c r="U54" s="112"/>
      <c r="V54" s="112"/>
    </row>
    <row r="55" spans="1:22" x14ac:dyDescent="0.25">
      <c r="B55" s="112"/>
      <c r="C55" s="112"/>
      <c r="D55" s="112"/>
      <c r="E55" s="112"/>
      <c r="F55" s="112"/>
      <c r="G55" s="112"/>
      <c r="H55" s="112"/>
      <c r="I55" s="112"/>
      <c r="J55" s="112"/>
      <c r="K55" s="112"/>
      <c r="L55" s="112"/>
      <c r="M55" s="112"/>
      <c r="N55" s="112"/>
      <c r="O55" s="112"/>
      <c r="P55" s="112"/>
      <c r="Q55" s="112"/>
      <c r="R55" s="112"/>
      <c r="S55" s="112"/>
      <c r="T55" s="112"/>
      <c r="U55" s="112"/>
      <c r="V55" s="112"/>
    </row>
    <row r="56" spans="1:22" x14ac:dyDescent="0.25">
      <c r="B56" s="112"/>
      <c r="C56" s="112"/>
      <c r="D56" s="112"/>
      <c r="E56" s="112"/>
      <c r="F56" s="112"/>
      <c r="G56" s="112"/>
      <c r="H56" s="112"/>
      <c r="I56" s="112"/>
      <c r="J56" s="112"/>
      <c r="K56" s="112"/>
      <c r="L56" s="112"/>
      <c r="M56" s="112"/>
      <c r="N56" s="112"/>
      <c r="O56" s="112"/>
      <c r="P56" s="112"/>
      <c r="Q56" s="112"/>
      <c r="R56" s="112"/>
      <c r="S56" s="112"/>
      <c r="T56" s="112"/>
      <c r="U56" s="112"/>
      <c r="V56" s="112"/>
    </row>
    <row r="57" spans="1:22" x14ac:dyDescent="0.25">
      <c r="B57" s="112"/>
      <c r="C57" s="112"/>
      <c r="D57" s="112"/>
      <c r="E57" s="112"/>
      <c r="F57" s="112"/>
      <c r="G57" s="112"/>
      <c r="H57" s="112"/>
      <c r="I57" s="112"/>
      <c r="J57" s="112"/>
      <c r="K57" s="112"/>
      <c r="L57" s="112"/>
      <c r="M57" s="112"/>
      <c r="N57" s="112"/>
      <c r="O57" s="112"/>
      <c r="P57" s="112"/>
      <c r="Q57" s="112"/>
      <c r="R57" s="112"/>
      <c r="S57" s="112"/>
      <c r="T57" s="112"/>
      <c r="U57" s="112"/>
      <c r="V57" s="112"/>
    </row>
    <row r="58" spans="1:22" x14ac:dyDescent="0.25">
      <c r="B58" s="112"/>
      <c r="C58" s="112"/>
      <c r="D58" s="112"/>
      <c r="E58" s="112"/>
      <c r="F58" s="112"/>
      <c r="G58" s="112"/>
      <c r="H58" s="112"/>
      <c r="I58" s="112"/>
      <c r="J58" s="112"/>
      <c r="K58" s="112"/>
      <c r="L58" s="112"/>
      <c r="M58" s="112"/>
      <c r="N58" s="112"/>
      <c r="O58" s="112"/>
      <c r="P58" s="112"/>
      <c r="Q58" s="112"/>
      <c r="R58" s="112"/>
      <c r="S58" s="112"/>
      <c r="T58" s="112"/>
      <c r="U58" s="112"/>
      <c r="V58" s="112"/>
    </row>
    <row r="59" spans="1:22" x14ac:dyDescent="0.25">
      <c r="B59" s="112"/>
      <c r="C59" s="112"/>
      <c r="D59" s="112"/>
      <c r="E59" s="112"/>
      <c r="F59" s="112"/>
      <c r="G59" s="112"/>
      <c r="H59" s="112"/>
      <c r="I59" s="112"/>
      <c r="J59" s="112"/>
      <c r="K59" s="112"/>
      <c r="L59" s="112"/>
      <c r="M59" s="112"/>
      <c r="N59" s="112"/>
      <c r="O59" s="112"/>
      <c r="P59" s="112"/>
      <c r="Q59" s="112"/>
      <c r="R59" s="112"/>
      <c r="S59" s="112"/>
      <c r="T59" s="112"/>
      <c r="U59" s="112"/>
      <c r="V59" s="112"/>
    </row>
    <row r="60" spans="1:22" x14ac:dyDescent="0.25">
      <c r="B60" s="112"/>
      <c r="C60" s="112"/>
      <c r="D60" s="112"/>
      <c r="E60" s="112"/>
      <c r="F60" s="112"/>
      <c r="G60" s="112"/>
      <c r="H60" s="112"/>
      <c r="I60" s="112"/>
      <c r="J60" s="112"/>
      <c r="K60" s="112"/>
      <c r="L60" s="112"/>
      <c r="M60" s="112"/>
      <c r="N60" s="112"/>
      <c r="O60" s="112"/>
      <c r="P60" s="112"/>
      <c r="Q60" s="112"/>
      <c r="R60" s="112"/>
      <c r="S60" s="112"/>
      <c r="T60" s="112"/>
      <c r="U60" s="112"/>
      <c r="V60" s="112"/>
    </row>
    <row r="61" spans="1:22" x14ac:dyDescent="0.25">
      <c r="B61" s="112"/>
      <c r="C61" s="112"/>
      <c r="D61" s="112"/>
      <c r="E61" s="112"/>
      <c r="F61" s="112"/>
      <c r="G61" s="112"/>
      <c r="H61" s="112"/>
      <c r="I61" s="112"/>
      <c r="J61" s="112"/>
      <c r="K61" s="112"/>
      <c r="L61" s="112"/>
      <c r="M61" s="112"/>
      <c r="N61" s="112"/>
      <c r="O61" s="112"/>
      <c r="P61" s="112"/>
      <c r="Q61" s="112"/>
      <c r="R61" s="112"/>
      <c r="S61" s="112"/>
      <c r="T61" s="112"/>
      <c r="U61" s="112"/>
      <c r="V61" s="112"/>
    </row>
    <row r="62" spans="1:22" x14ac:dyDescent="0.25">
      <c r="B62" s="112"/>
      <c r="C62" s="112"/>
      <c r="D62" s="112"/>
      <c r="E62" s="112"/>
      <c r="F62" s="112"/>
      <c r="G62" s="112"/>
      <c r="H62" s="112"/>
      <c r="I62" s="112"/>
      <c r="J62" s="112"/>
      <c r="K62" s="112"/>
      <c r="L62" s="112"/>
      <c r="M62" s="112"/>
      <c r="N62" s="112"/>
      <c r="O62" s="112"/>
      <c r="P62" s="112"/>
      <c r="Q62" s="112"/>
      <c r="R62" s="112"/>
      <c r="S62" s="112"/>
      <c r="T62" s="112"/>
      <c r="U62" s="112"/>
      <c r="V62" s="112"/>
    </row>
    <row r="63" spans="1:22" x14ac:dyDescent="0.25">
      <c r="B63" s="112"/>
      <c r="C63" s="112"/>
      <c r="D63" s="112"/>
      <c r="E63" s="112"/>
      <c r="F63" s="112"/>
      <c r="G63" s="112"/>
      <c r="H63" s="112"/>
      <c r="I63" s="112"/>
      <c r="J63" s="112"/>
      <c r="K63" s="112"/>
      <c r="L63" s="112"/>
      <c r="M63" s="112"/>
      <c r="N63" s="112"/>
      <c r="O63" s="112"/>
      <c r="P63" s="112"/>
      <c r="Q63" s="112"/>
      <c r="R63" s="112"/>
      <c r="S63" s="112"/>
      <c r="T63" s="112"/>
      <c r="U63" s="112"/>
      <c r="V63" s="112"/>
    </row>
    <row r="64" spans="1:22" x14ac:dyDescent="0.25">
      <c r="B64" s="112"/>
      <c r="C64" s="112"/>
      <c r="D64" s="112"/>
      <c r="E64" s="112"/>
      <c r="F64" s="112"/>
      <c r="G64" s="112"/>
      <c r="H64" s="112"/>
      <c r="I64" s="112"/>
      <c r="J64" s="112"/>
      <c r="K64" s="112"/>
      <c r="L64" s="112"/>
      <c r="M64" s="112"/>
      <c r="N64" s="112"/>
      <c r="O64" s="112"/>
      <c r="P64" s="112"/>
      <c r="Q64" s="112"/>
      <c r="R64" s="112"/>
      <c r="S64" s="112"/>
      <c r="T64" s="112"/>
      <c r="U64" s="112"/>
      <c r="V64" s="112"/>
    </row>
    <row r="65" spans="2:22" x14ac:dyDescent="0.25">
      <c r="B65" s="112"/>
      <c r="C65" s="112"/>
      <c r="D65" s="112"/>
      <c r="E65" s="112"/>
      <c r="F65" s="112"/>
      <c r="G65" s="112"/>
      <c r="H65" s="112"/>
      <c r="I65" s="112"/>
      <c r="J65" s="112"/>
      <c r="K65" s="112"/>
      <c r="L65" s="112"/>
      <c r="M65" s="112"/>
      <c r="N65" s="112"/>
      <c r="O65" s="112"/>
      <c r="P65" s="112"/>
      <c r="Q65" s="112"/>
      <c r="R65" s="112"/>
      <c r="S65" s="112"/>
      <c r="T65" s="112"/>
      <c r="U65" s="112"/>
      <c r="V65" s="112"/>
    </row>
    <row r="66" spans="2:22" x14ac:dyDescent="0.25">
      <c r="B66" s="112"/>
      <c r="C66" s="112"/>
      <c r="D66" s="112"/>
      <c r="E66" s="112"/>
      <c r="F66" s="112"/>
      <c r="G66" s="112"/>
      <c r="H66" s="112"/>
      <c r="I66" s="112"/>
      <c r="J66" s="112"/>
      <c r="K66" s="112"/>
      <c r="L66" s="112"/>
      <c r="M66" s="112"/>
      <c r="N66" s="112"/>
      <c r="O66" s="112"/>
      <c r="P66" s="112"/>
      <c r="Q66" s="112"/>
      <c r="R66" s="112"/>
      <c r="S66" s="112"/>
      <c r="T66" s="112"/>
      <c r="U66" s="112"/>
      <c r="V66" s="112"/>
    </row>
    <row r="67" spans="2:22" x14ac:dyDescent="0.25">
      <c r="B67" s="112"/>
      <c r="C67" s="112"/>
      <c r="D67" s="112"/>
      <c r="E67" s="112"/>
      <c r="F67" s="112"/>
      <c r="G67" s="112"/>
      <c r="H67" s="112"/>
      <c r="I67" s="112"/>
      <c r="J67" s="112"/>
      <c r="K67" s="112"/>
      <c r="L67" s="112"/>
      <c r="M67" s="112"/>
      <c r="N67" s="112"/>
      <c r="O67" s="112"/>
      <c r="P67" s="112"/>
      <c r="Q67" s="112"/>
      <c r="R67" s="112"/>
      <c r="S67" s="112"/>
      <c r="T67" s="112"/>
      <c r="U67" s="112"/>
      <c r="V67" s="112"/>
    </row>
    <row r="68" spans="2:22" x14ac:dyDescent="0.25">
      <c r="B68" s="112"/>
      <c r="C68" s="112"/>
      <c r="D68" s="112"/>
      <c r="E68" s="112"/>
      <c r="F68" s="112"/>
      <c r="G68" s="112"/>
      <c r="H68" s="112"/>
      <c r="I68" s="112"/>
      <c r="J68" s="112"/>
      <c r="K68" s="112"/>
      <c r="L68" s="112"/>
      <c r="M68" s="112"/>
      <c r="N68" s="112"/>
      <c r="O68" s="112"/>
      <c r="P68" s="112"/>
      <c r="Q68" s="112"/>
      <c r="R68" s="112"/>
      <c r="S68" s="112"/>
      <c r="T68" s="112"/>
      <c r="U68" s="112"/>
      <c r="V68" s="112"/>
    </row>
  </sheetData>
  <sheetProtection algorithmName="SHA-512" hashValue="ogfTp/Kg0i4J2d82Ca89y9PetaAwvFW92s4e5WRLJphgN9jt9l0cnrFmPCPdRNmzxumRyL4qmBokeFX43Fv7rw==" saltValue="srkUfNwNRqJZU+NmznDZqg==" spinCount="100000" sheet="1" objects="1" scenarios="1"/>
  <protectedRanges>
    <protectedRange sqref="E24:F31" name="Range1"/>
  </protectedRanges>
  <mergeCells count="24">
    <mergeCell ref="B45:B46"/>
    <mergeCell ref="C45:C46"/>
    <mergeCell ref="A43:I43"/>
    <mergeCell ref="B10:H10"/>
    <mergeCell ref="B22:C22"/>
    <mergeCell ref="B24:C24"/>
    <mergeCell ref="B25:C25"/>
    <mergeCell ref="B26:C26"/>
    <mergeCell ref="B28:C28"/>
    <mergeCell ref="B29:C29"/>
    <mergeCell ref="B30:C30"/>
    <mergeCell ref="B31:C31"/>
    <mergeCell ref="B37:D37"/>
    <mergeCell ref="C38:I39"/>
    <mergeCell ref="B27:C27"/>
    <mergeCell ref="B12:H13"/>
    <mergeCell ref="A19:H19"/>
    <mergeCell ref="B21:C21"/>
    <mergeCell ref="B2:H2"/>
    <mergeCell ref="B1:H1"/>
    <mergeCell ref="B7:H7"/>
    <mergeCell ref="B5:H5"/>
    <mergeCell ref="B8:H8"/>
    <mergeCell ref="D3:F3"/>
  </mergeCells>
  <phoneticPr fontId="127" type="noConversion"/>
  <printOptions horizontalCentered="1" verticalCentered="1"/>
  <pageMargins left="0.20182195975503101" right="0.20182195975503101" top="0.75" bottom="0.5" header="0" footer="0.3"/>
  <pageSetup scale="82" orientation="portrait" r:id="rId1"/>
  <ignoredErrors>
    <ignoredError sqref="F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F04E-F6ED-4DFD-877E-DDE48F63B7FD}">
  <sheetPr>
    <tabColor rgb="FFFFFFCC"/>
    <pageSetUpPr fitToPage="1"/>
  </sheetPr>
  <dimension ref="A1:AQ52"/>
  <sheetViews>
    <sheetView zoomScale="90" zoomScaleNormal="90" zoomScaleSheetLayoutView="100" zoomScalePageLayoutView="70" workbookViewId="0"/>
  </sheetViews>
  <sheetFormatPr defaultColWidth="8.90625" defaultRowHeight="12.5" x14ac:dyDescent="0.25"/>
  <cols>
    <col min="1" max="1" width="2.6328125" style="111" customWidth="1"/>
    <col min="2" max="2" width="13.90625" style="111" customWidth="1"/>
    <col min="3" max="3" width="14.08984375" style="111" customWidth="1"/>
    <col min="4" max="4" width="22.08984375" style="111" customWidth="1"/>
    <col min="5" max="5" width="21.453125" style="111" customWidth="1"/>
    <col min="6" max="6" width="20.6328125" style="111" customWidth="1"/>
    <col min="7" max="7" width="21.453125" style="111" customWidth="1"/>
    <col min="8" max="8" width="5.08984375" style="111" customWidth="1"/>
    <col min="9" max="9" width="7.08984375" style="111" customWidth="1"/>
    <col min="10" max="10" width="9.90625" style="111" customWidth="1"/>
    <col min="11" max="11" width="8.90625" style="111"/>
    <col min="12" max="12" width="17.6328125" style="111" customWidth="1"/>
    <col min="13" max="16384" width="8.90625" style="111"/>
  </cols>
  <sheetData>
    <row r="1" spans="1:43" s="52" customFormat="1" ht="33.75" customHeight="1" x14ac:dyDescent="0.4">
      <c r="A1" s="639"/>
      <c r="B1" s="1128" t="str">
        <f>'2. Prelim'!B1:E1</f>
        <v>RPS/APS/CES/CPS 2020 Annual Compliance Workbook</v>
      </c>
      <c r="C1" s="1128"/>
      <c r="D1" s="1128"/>
      <c r="E1" s="1128"/>
      <c r="F1" s="1128"/>
      <c r="G1" s="1128"/>
      <c r="H1" s="1128"/>
      <c r="I1" s="639"/>
      <c r="J1" s="198"/>
      <c r="K1" s="198"/>
      <c r="L1" s="198"/>
      <c r="M1" s="198"/>
      <c r="N1" s="198"/>
    </row>
    <row r="2" spans="1:43" s="91" customFormat="1" ht="7.5" customHeight="1" thickBot="1" x14ac:dyDescent="0.4">
      <c r="B2" s="1127"/>
      <c r="C2" s="1127"/>
      <c r="D2" s="1127"/>
      <c r="E2" s="1127"/>
      <c r="F2" s="1127"/>
      <c r="G2" s="1127"/>
      <c r="H2" s="1127"/>
    </row>
    <row r="3" spans="1:43" s="40" customFormat="1" ht="16" thickBot="1" x14ac:dyDescent="0.3">
      <c r="A3" s="773"/>
      <c r="B3" s="1120" t="s">
        <v>312</v>
      </c>
      <c r="C3" s="1121"/>
      <c r="D3" s="1122"/>
      <c r="E3" s="1150" t="s">
        <v>424</v>
      </c>
      <c r="F3" s="1151"/>
      <c r="G3" s="1151"/>
      <c r="H3" s="1152"/>
      <c r="I3"/>
      <c r="J3" s="53"/>
      <c r="K3" s="53"/>
      <c r="L3" s="53"/>
      <c r="M3" s="53"/>
      <c r="N3" s="53"/>
    </row>
    <row r="4" spans="1:43" s="46" customFormat="1" ht="9" customHeight="1" thickBot="1" x14ac:dyDescent="0.4">
      <c r="A4" s="91"/>
      <c r="B4" s="199"/>
      <c r="C4" s="91"/>
      <c r="D4" s="91"/>
      <c r="E4" s="91"/>
      <c r="F4" s="91"/>
      <c r="G4" s="91"/>
      <c r="H4" s="91"/>
      <c r="I4" s="91"/>
      <c r="J4" s="91"/>
      <c r="K4" s="91"/>
      <c r="L4" s="91"/>
      <c r="M4" s="91"/>
      <c r="N4" s="91"/>
    </row>
    <row r="5" spans="1:43" s="46" customFormat="1" ht="21.75" customHeight="1" thickBot="1" x14ac:dyDescent="0.4">
      <c r="A5" s="91"/>
      <c r="B5" s="1099">
        <f>'1. FilerInfo'!C17</f>
        <v>0</v>
      </c>
      <c r="C5" s="1100"/>
      <c r="D5" s="1100"/>
      <c r="E5" s="1100"/>
      <c r="F5" s="1100"/>
      <c r="G5" s="1100"/>
      <c r="H5" s="1101"/>
      <c r="I5" s="117"/>
      <c r="J5" s="117"/>
      <c r="K5" s="117"/>
      <c r="L5" s="117"/>
      <c r="M5" s="117"/>
      <c r="N5" s="117"/>
      <c r="O5" s="117"/>
      <c r="P5" s="117"/>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row>
    <row r="6" spans="1:43" s="46" customFormat="1" ht="9" customHeight="1" x14ac:dyDescent="0.35">
      <c r="A6" s="91"/>
      <c r="B6" s="200"/>
      <c r="C6" s="201"/>
      <c r="D6" s="201"/>
      <c r="E6" s="201"/>
      <c r="F6" s="201"/>
      <c r="G6" s="201"/>
      <c r="H6" s="200"/>
      <c r="I6" s="200"/>
      <c r="J6" s="200"/>
      <c r="K6" s="200"/>
      <c r="L6" s="200"/>
      <c r="M6" s="91"/>
      <c r="N6" s="91"/>
    </row>
    <row r="7" spans="1:43" s="46" customFormat="1" ht="18.75" customHeight="1" x14ac:dyDescent="0.35">
      <c r="B7" s="1129" t="s">
        <v>565</v>
      </c>
      <c r="C7" s="1129"/>
      <c r="D7" s="1129"/>
      <c r="E7" s="1129"/>
      <c r="F7" s="1129"/>
      <c r="G7" s="1129"/>
      <c r="H7" s="1129"/>
      <c r="I7"/>
      <c r="J7" s="91"/>
      <c r="K7" s="91"/>
      <c r="L7" s="91"/>
      <c r="M7" s="91"/>
      <c r="N7" s="91"/>
    </row>
    <row r="8" spans="1:43" ht="23.5" x14ac:dyDescent="0.35">
      <c r="A8" s="203"/>
      <c r="B8" s="1130" t="s">
        <v>574</v>
      </c>
      <c r="C8" s="1130"/>
      <c r="D8" s="1130"/>
      <c r="E8" s="1130"/>
      <c r="F8" s="1130"/>
      <c r="G8" s="1130"/>
      <c r="H8" s="1130"/>
      <c r="I8" s="203"/>
      <c r="J8" s="91"/>
      <c r="K8" s="91"/>
      <c r="L8" s="91"/>
      <c r="M8" s="91"/>
      <c r="N8" s="91"/>
    </row>
    <row r="9" spans="1:43" ht="15.5" x14ac:dyDescent="0.35">
      <c r="A9" s="203"/>
      <c r="B9" s="203"/>
      <c r="C9" s="203"/>
      <c r="D9" s="203"/>
      <c r="E9" s="203"/>
      <c r="F9" s="203"/>
      <c r="G9" s="203"/>
      <c r="H9" s="203"/>
      <c r="I9" s="203"/>
      <c r="J9" s="91"/>
      <c r="K9" s="91"/>
      <c r="L9" s="91"/>
      <c r="M9" s="91"/>
      <c r="N9" s="91"/>
    </row>
    <row r="10" spans="1:43" s="46" customFormat="1" ht="14.25" customHeight="1" x14ac:dyDescent="0.35">
      <c r="A10" s="90"/>
      <c r="B10" s="1136" t="s">
        <v>70</v>
      </c>
      <c r="C10" s="1136"/>
      <c r="D10" s="1136"/>
      <c r="E10" s="1136"/>
      <c r="F10" s="1136"/>
      <c r="G10" s="1136"/>
      <c r="H10" s="1136"/>
      <c r="I10" s="91"/>
      <c r="J10" s="91"/>
      <c r="K10" s="91"/>
      <c r="L10" s="91"/>
      <c r="M10" s="91"/>
      <c r="N10" s="91"/>
    </row>
    <row r="11" spans="1:43" s="46" customFormat="1" ht="14" customHeight="1" x14ac:dyDescent="0.35">
      <c r="A11" s="91"/>
      <c r="B11" s="203"/>
      <c r="C11" s="203"/>
      <c r="D11" s="203"/>
      <c r="E11" s="203"/>
      <c r="F11" s="203"/>
      <c r="G11" s="203"/>
      <c r="H11" s="203"/>
      <c r="I11" s="91"/>
      <c r="J11" s="91"/>
      <c r="K11" s="91"/>
      <c r="L11" s="91"/>
      <c r="M11" s="91"/>
      <c r="N11" s="91"/>
    </row>
    <row r="12" spans="1:43" s="46" customFormat="1" ht="70.5" customHeight="1" x14ac:dyDescent="0.35">
      <c r="A12" s="91"/>
      <c r="B12" s="1154" t="s">
        <v>572</v>
      </c>
      <c r="C12" s="1154"/>
      <c r="D12" s="1154"/>
      <c r="E12" s="1154"/>
      <c r="F12" s="1154"/>
      <c r="G12" s="1154"/>
      <c r="H12" s="1154"/>
      <c r="I12" s="91"/>
      <c r="J12" s="91"/>
      <c r="K12" s="91"/>
      <c r="L12" s="91"/>
      <c r="M12" s="91"/>
      <c r="N12" s="91"/>
    </row>
    <row r="13" spans="1:43" s="114" customFormat="1" ht="13" thickBot="1" x14ac:dyDescent="0.3">
      <c r="A13" s="592"/>
      <c r="B13" s="227"/>
      <c r="C13" s="227"/>
      <c r="D13" s="227"/>
      <c r="E13" s="227"/>
      <c r="F13" s="227"/>
      <c r="G13" s="227"/>
      <c r="H13" s="227"/>
      <c r="I13" s="227"/>
      <c r="J13" s="227"/>
      <c r="K13" s="227"/>
      <c r="L13" s="227"/>
      <c r="M13" s="227"/>
      <c r="N13" s="227"/>
    </row>
    <row r="14" spans="1:43" s="46" customFormat="1" ht="16" thickBot="1" x14ac:dyDescent="0.4">
      <c r="A14" s="90"/>
      <c r="B14" s="575" t="s">
        <v>22</v>
      </c>
      <c r="C14" s="576"/>
      <c r="D14" s="577"/>
      <c r="E14" s="206"/>
      <c r="F14" s="91"/>
      <c r="G14" s="91"/>
      <c r="H14" s="91"/>
      <c r="I14" s="91"/>
      <c r="J14" s="91"/>
      <c r="K14" s="91"/>
      <c r="L14" s="91"/>
      <c r="M14" s="91"/>
      <c r="N14" s="91"/>
    </row>
    <row r="15" spans="1:43" s="46" customFormat="1" ht="16" thickBot="1" x14ac:dyDescent="0.4">
      <c r="A15" s="90"/>
      <c r="B15" s="207" t="s">
        <v>425</v>
      </c>
      <c r="C15" s="208"/>
      <c r="D15" s="209"/>
      <c r="E15" s="209"/>
      <c r="F15" s="91"/>
      <c r="G15" s="91"/>
      <c r="H15" s="91"/>
      <c r="I15" s="91"/>
      <c r="J15" s="91"/>
      <c r="K15" s="91"/>
      <c r="L15" s="91"/>
      <c r="M15" s="91"/>
      <c r="N15" s="91"/>
    </row>
    <row r="16" spans="1:43" s="46" customFormat="1" ht="8.25" customHeight="1" x14ac:dyDescent="0.35">
      <c r="A16" s="91"/>
      <c r="B16" s="210"/>
      <c r="C16" s="210"/>
      <c r="D16" s="210"/>
      <c r="E16" s="210"/>
      <c r="F16" s="210"/>
      <c r="G16" s="210"/>
      <c r="H16" s="91"/>
      <c r="I16" s="91"/>
      <c r="J16" s="91"/>
      <c r="K16" s="91"/>
      <c r="L16" s="91"/>
      <c r="M16" s="91"/>
      <c r="N16" s="91"/>
    </row>
    <row r="17" spans="1:14" s="91" customFormat="1" ht="1.5" customHeight="1" x14ac:dyDescent="0.35">
      <c r="A17" s="211"/>
      <c r="B17" s="93"/>
      <c r="C17" s="93"/>
    </row>
    <row r="18" spans="1:14" s="114" customFormat="1" ht="13" thickBot="1" x14ac:dyDescent="0.3">
      <c r="A18" s="592"/>
      <c r="B18" s="227"/>
      <c r="C18" s="227"/>
      <c r="D18" s="227"/>
      <c r="E18" s="227"/>
      <c r="F18" s="227"/>
      <c r="G18" s="227"/>
      <c r="H18" s="227"/>
      <c r="I18" s="227"/>
      <c r="J18" s="227"/>
      <c r="K18" s="227"/>
      <c r="L18" s="227"/>
      <c r="M18" s="227"/>
      <c r="N18" s="227"/>
    </row>
    <row r="19" spans="1:14" s="46" customFormat="1" ht="16" thickBot="1" x14ac:dyDescent="0.4">
      <c r="B19" s="1123" t="s">
        <v>570</v>
      </c>
      <c r="C19" s="1124"/>
      <c r="D19" s="1124"/>
      <c r="E19" s="1124"/>
      <c r="F19" s="1124"/>
      <c r="G19" s="1124"/>
      <c r="H19" s="1125"/>
      <c r="I19"/>
      <c r="J19"/>
      <c r="K19" s="91"/>
      <c r="L19" s="91"/>
      <c r="M19" s="91"/>
      <c r="N19" s="91"/>
    </row>
    <row r="20" spans="1:14" s="91" customFormat="1" ht="7.5" customHeight="1" thickBot="1" x14ac:dyDescent="0.4">
      <c r="A20" s="211"/>
      <c r="B20" s="93" t="s">
        <v>573</v>
      </c>
      <c r="C20" s="93"/>
    </row>
    <row r="21" spans="1:14" s="115" customFormat="1" ht="10.5" x14ac:dyDescent="0.2">
      <c r="A21" s="215" t="s">
        <v>139</v>
      </c>
      <c r="B21" s="1126" t="s">
        <v>140</v>
      </c>
      <c r="C21" s="1126"/>
      <c r="D21" s="216" t="s">
        <v>141</v>
      </c>
      <c r="E21" s="217" t="s">
        <v>142</v>
      </c>
      <c r="F21" s="217" t="s">
        <v>143</v>
      </c>
      <c r="G21" s="218" t="s">
        <v>157</v>
      </c>
      <c r="H21" s="219"/>
      <c r="I21" s="219"/>
      <c r="J21" s="219"/>
      <c r="K21" s="219"/>
      <c r="L21" s="219"/>
      <c r="M21" s="219"/>
      <c r="N21" s="219"/>
    </row>
    <row r="22" spans="1:14" ht="69.75" customHeight="1" x14ac:dyDescent="0.3">
      <c r="A22" s="220"/>
      <c r="B22" s="1137" t="s">
        <v>179</v>
      </c>
      <c r="C22" s="1138"/>
      <c r="D22" s="439" t="s">
        <v>509</v>
      </c>
      <c r="E22" s="221" t="s">
        <v>566</v>
      </c>
      <c r="F22" s="221" t="s">
        <v>567</v>
      </c>
      <c r="G22" s="221" t="s">
        <v>568</v>
      </c>
      <c r="H22" s="112"/>
      <c r="I22" s="112"/>
      <c r="J22" s="112"/>
      <c r="K22" s="112"/>
      <c r="L22" s="112"/>
      <c r="M22" s="112"/>
      <c r="N22" s="112"/>
    </row>
    <row r="23" spans="1:14" ht="15" thickBot="1" x14ac:dyDescent="0.3">
      <c r="A23" s="222"/>
      <c r="B23" s="223"/>
      <c r="C23" s="224"/>
      <c r="D23" s="225" t="s">
        <v>151</v>
      </c>
      <c r="E23" s="212" t="s">
        <v>155</v>
      </c>
      <c r="F23" s="212" t="s">
        <v>151</v>
      </c>
      <c r="G23" s="213" t="s">
        <v>151</v>
      </c>
      <c r="H23" s="112"/>
      <c r="I23" s="112"/>
      <c r="J23" s="112"/>
      <c r="K23" s="112"/>
      <c r="L23" s="112"/>
      <c r="M23" s="112"/>
      <c r="N23" s="112"/>
    </row>
    <row r="24" spans="1:14" s="114" customFormat="1" x14ac:dyDescent="0.25">
      <c r="A24" s="226">
        <v>1</v>
      </c>
      <c r="B24" s="1153">
        <f>'2. Prelim'!B24</f>
        <v>0</v>
      </c>
      <c r="C24" s="1153"/>
      <c r="D24" s="876">
        <f>'2. Prelim'!C24</f>
        <v>0</v>
      </c>
      <c r="E24" s="569"/>
      <c r="F24" s="779"/>
      <c r="G24" s="877">
        <f t="shared" ref="G24:G31" si="0">D24-F24</f>
        <v>0</v>
      </c>
      <c r="H24" s="227"/>
      <c r="I24" s="227"/>
      <c r="J24" s="227"/>
      <c r="K24" s="227"/>
      <c r="L24" s="227"/>
      <c r="M24" s="227"/>
      <c r="N24" s="227"/>
    </row>
    <row r="25" spans="1:14" s="114" customFormat="1" x14ac:dyDescent="0.25">
      <c r="A25" s="228">
        <v>2</v>
      </c>
      <c r="B25" s="1153">
        <f>'2. Prelim'!B25</f>
        <v>0</v>
      </c>
      <c r="C25" s="1153"/>
      <c r="D25" s="876">
        <f>'2. Prelim'!C25</f>
        <v>0</v>
      </c>
      <c r="E25" s="440"/>
      <c r="F25" s="440"/>
      <c r="G25" s="877">
        <f t="shared" si="0"/>
        <v>0</v>
      </c>
      <c r="H25" s="227"/>
      <c r="I25" s="227"/>
      <c r="J25" s="227"/>
      <c r="K25" s="227"/>
      <c r="L25" s="227"/>
      <c r="M25" s="227"/>
      <c r="N25" s="227"/>
    </row>
    <row r="26" spans="1:14" s="114" customFormat="1" x14ac:dyDescent="0.25">
      <c r="A26" s="228">
        <v>3</v>
      </c>
      <c r="B26" s="1153">
        <f>'2. Prelim'!B26</f>
        <v>0</v>
      </c>
      <c r="C26" s="1153"/>
      <c r="D26" s="876">
        <f>'2. Prelim'!C26</f>
        <v>0</v>
      </c>
      <c r="E26" s="440"/>
      <c r="F26" s="440"/>
      <c r="G26" s="877">
        <f t="shared" si="0"/>
        <v>0</v>
      </c>
      <c r="H26" s="227"/>
      <c r="I26" s="227"/>
      <c r="J26" s="227"/>
      <c r="K26" s="227"/>
      <c r="L26" s="227"/>
      <c r="M26" s="227"/>
      <c r="N26" s="227"/>
    </row>
    <row r="27" spans="1:14" s="114" customFormat="1" x14ac:dyDescent="0.25">
      <c r="A27" s="228">
        <v>4</v>
      </c>
      <c r="B27" s="1153">
        <f>'2. Prelim'!B27</f>
        <v>0</v>
      </c>
      <c r="C27" s="1153"/>
      <c r="D27" s="876">
        <f>'2. Prelim'!C27</f>
        <v>0</v>
      </c>
      <c r="E27" s="440"/>
      <c r="F27" s="440"/>
      <c r="G27" s="877">
        <f t="shared" si="0"/>
        <v>0</v>
      </c>
      <c r="H27" s="227"/>
      <c r="I27" s="227"/>
      <c r="J27" s="227"/>
      <c r="K27" s="227"/>
      <c r="L27" s="227"/>
      <c r="M27" s="227"/>
      <c r="N27" s="227"/>
    </row>
    <row r="28" spans="1:14" s="114" customFormat="1" x14ac:dyDescent="0.25">
      <c r="A28" s="228">
        <v>5</v>
      </c>
      <c r="B28" s="1153">
        <f>'2. Prelim'!B28</f>
        <v>0</v>
      </c>
      <c r="C28" s="1153"/>
      <c r="D28" s="876">
        <f>'2. Prelim'!C28</f>
        <v>0</v>
      </c>
      <c r="E28" s="440"/>
      <c r="F28" s="440"/>
      <c r="G28" s="877">
        <f t="shared" si="0"/>
        <v>0</v>
      </c>
      <c r="H28" s="227"/>
      <c r="I28" s="227"/>
      <c r="J28" s="227"/>
      <c r="K28" s="227"/>
      <c r="L28" s="227"/>
      <c r="M28" s="227"/>
      <c r="N28" s="227"/>
    </row>
    <row r="29" spans="1:14" s="114" customFormat="1" x14ac:dyDescent="0.25">
      <c r="A29" s="228">
        <v>6</v>
      </c>
      <c r="B29" s="1153">
        <f>'2. Prelim'!B29</f>
        <v>0</v>
      </c>
      <c r="C29" s="1153"/>
      <c r="D29" s="876">
        <f>'2. Prelim'!C29</f>
        <v>0</v>
      </c>
      <c r="E29" s="440"/>
      <c r="F29" s="440"/>
      <c r="G29" s="877">
        <f t="shared" si="0"/>
        <v>0</v>
      </c>
      <c r="H29" s="227"/>
      <c r="I29" s="227"/>
      <c r="J29" s="227"/>
      <c r="K29" s="227"/>
      <c r="L29" s="227"/>
      <c r="M29" s="227"/>
      <c r="N29" s="227"/>
    </row>
    <row r="30" spans="1:14" s="114" customFormat="1" ht="13" thickBot="1" x14ac:dyDescent="0.3">
      <c r="A30" s="579">
        <v>7</v>
      </c>
      <c r="B30" s="1153">
        <f>'2. Prelim'!B30</f>
        <v>0</v>
      </c>
      <c r="C30" s="1153"/>
      <c r="D30" s="876">
        <f>'2. Prelim'!C30</f>
        <v>0</v>
      </c>
      <c r="E30" s="440"/>
      <c r="F30" s="440"/>
      <c r="G30" s="877">
        <f t="shared" si="0"/>
        <v>0</v>
      </c>
      <c r="H30" s="227"/>
      <c r="I30" s="227"/>
      <c r="J30" s="227"/>
      <c r="K30" s="227"/>
      <c r="L30" s="227"/>
      <c r="M30" s="227"/>
      <c r="N30" s="227"/>
    </row>
    <row r="31" spans="1:14" s="114" customFormat="1" ht="13" thickBot="1" x14ac:dyDescent="0.3">
      <c r="A31" s="838">
        <v>8</v>
      </c>
      <c r="B31" s="1157">
        <f>'2. Prelim'!B31</f>
        <v>0</v>
      </c>
      <c r="C31" s="1153"/>
      <c r="D31" s="876">
        <f>'2. Prelim'!C31</f>
        <v>0</v>
      </c>
      <c r="E31" s="441"/>
      <c r="F31" s="441"/>
      <c r="G31" s="877">
        <f t="shared" si="0"/>
        <v>0</v>
      </c>
      <c r="H31" s="227"/>
      <c r="I31" s="227"/>
      <c r="J31" s="227"/>
      <c r="K31" s="227"/>
      <c r="L31" s="227"/>
      <c r="M31" s="227"/>
      <c r="N31" s="227"/>
    </row>
    <row r="32" spans="1:14" s="114" customFormat="1" ht="13.5" thickBot="1" x14ac:dyDescent="0.3">
      <c r="A32" s="839" t="s">
        <v>214</v>
      </c>
      <c r="B32" s="227"/>
      <c r="C32" s="614" t="s">
        <v>178</v>
      </c>
      <c r="D32" s="876">
        <f>'2. Prelim'!C32</f>
        <v>0</v>
      </c>
      <c r="E32" s="881">
        <f>SUM(E24:E31)</f>
        <v>0</v>
      </c>
      <c r="F32" s="881">
        <f>SUM(F24:F31)</f>
        <v>0</v>
      </c>
      <c r="G32" s="881">
        <f>SUM(G24:G31)</f>
        <v>0</v>
      </c>
      <c r="H32" s="227"/>
      <c r="I32" s="227"/>
      <c r="J32" s="227"/>
      <c r="K32" s="227"/>
      <c r="L32" s="227"/>
      <c r="M32" s="227"/>
      <c r="N32" s="227"/>
    </row>
    <row r="33" spans="1:14" s="114" customFormat="1" x14ac:dyDescent="0.25">
      <c r="A33" s="592" t="s">
        <v>221</v>
      </c>
      <c r="B33" s="227"/>
      <c r="C33" s="227"/>
      <c r="D33"/>
      <c r="E33"/>
      <c r="F33"/>
      <c r="I33" s="227"/>
      <c r="J33" s="227"/>
      <c r="K33" s="227"/>
      <c r="L33" s="227"/>
      <c r="M33" s="227"/>
      <c r="N33" s="227"/>
    </row>
    <row r="34" spans="1:14" ht="11.25" customHeight="1" thickBot="1" x14ac:dyDescent="0.3">
      <c r="A34" s="112"/>
      <c r="B34" s="112"/>
      <c r="C34" s="112"/>
      <c r="D34" s="112"/>
      <c r="E34" s="112" t="s">
        <v>153</v>
      </c>
      <c r="F34" s="112"/>
      <c r="G34" s="112"/>
      <c r="H34" s="112"/>
      <c r="I34" s="112"/>
      <c r="J34" s="112"/>
      <c r="K34" s="112"/>
      <c r="L34" s="112"/>
      <c r="M34" s="112"/>
      <c r="N34" s="112"/>
    </row>
    <row r="35" spans="1:14" ht="13" thickBot="1" x14ac:dyDescent="0.3">
      <c r="A35" s="229"/>
      <c r="B35" s="885"/>
      <c r="C35" s="111" t="s">
        <v>124</v>
      </c>
      <c r="J35" s="112"/>
      <c r="K35" s="112"/>
      <c r="L35" s="112"/>
      <c r="M35" s="112"/>
      <c r="N35" s="112"/>
    </row>
    <row r="36" spans="1:14" ht="6" customHeight="1" x14ac:dyDescent="0.25">
      <c r="A36" s="229"/>
      <c r="B36" s="112"/>
      <c r="C36" s="112"/>
      <c r="D36" s="112"/>
      <c r="E36" s="112"/>
      <c r="F36" s="112"/>
      <c r="G36" s="112"/>
      <c r="H36" s="112"/>
      <c r="I36" s="112"/>
      <c r="J36" s="112"/>
      <c r="K36" s="112"/>
      <c r="L36" s="112"/>
      <c r="M36" s="112"/>
      <c r="N36" s="112"/>
    </row>
    <row r="37" spans="1:14" s="113" customFormat="1" ht="3.75" customHeight="1" thickBot="1" x14ac:dyDescent="0.3">
      <c r="A37" s="873"/>
      <c r="B37" s="1141"/>
      <c r="C37" s="1142"/>
      <c r="D37" s="1142"/>
      <c r="E37" s="873"/>
      <c r="F37" s="873"/>
      <c r="G37" s="873"/>
      <c r="H37" s="873"/>
      <c r="I37" s="873"/>
      <c r="J37" s="873"/>
      <c r="K37" s="873"/>
      <c r="L37" s="873"/>
      <c r="M37" s="873"/>
      <c r="N37" s="873"/>
    </row>
    <row r="38" spans="1:14" ht="13.4" customHeight="1" thickBot="1" x14ac:dyDescent="0.3">
      <c r="A38" s="112"/>
      <c r="B38" s="884"/>
      <c r="C38" s="1143" t="s">
        <v>582</v>
      </c>
      <c r="D38" s="1143"/>
      <c r="E38" s="1143"/>
      <c r="F38" s="1143"/>
      <c r="G38" s="1143"/>
      <c r="H38" s="1143"/>
      <c r="I38" s="1143"/>
      <c r="J38" s="112"/>
      <c r="K38" s="112"/>
      <c r="L38" s="112"/>
      <c r="M38" s="112"/>
      <c r="N38" s="112"/>
    </row>
    <row r="39" spans="1:14" ht="14.25" customHeight="1" x14ac:dyDescent="0.25">
      <c r="A39" s="112"/>
      <c r="C39" s="1143"/>
      <c r="D39" s="1143"/>
      <c r="E39" s="1143"/>
      <c r="F39" s="1143"/>
      <c r="G39" s="1143"/>
      <c r="H39" s="1143"/>
      <c r="I39" s="1143"/>
      <c r="J39" s="112"/>
      <c r="K39" s="112"/>
      <c r="L39" s="112"/>
      <c r="M39" s="112"/>
      <c r="N39" s="112"/>
    </row>
    <row r="40" spans="1:14" s="112" customFormat="1" ht="4.5" customHeight="1" x14ac:dyDescent="0.25">
      <c r="C40" s="232"/>
      <c r="D40" s="232"/>
      <c r="E40" s="232"/>
      <c r="F40" s="232"/>
      <c r="G40" s="232"/>
      <c r="H40" s="232"/>
      <c r="I40" s="232"/>
    </row>
    <row r="41" spans="1:14" customFormat="1" ht="6" customHeight="1" thickBot="1" x14ac:dyDescent="0.3">
      <c r="A41" s="70"/>
      <c r="B41" s="70"/>
      <c r="C41" s="77"/>
      <c r="D41" s="70"/>
      <c r="E41" s="70"/>
      <c r="F41" s="70"/>
      <c r="G41" s="70"/>
      <c r="H41" s="70"/>
      <c r="I41" s="70"/>
      <c r="J41" s="875"/>
      <c r="K41" s="875"/>
      <c r="L41" s="875"/>
      <c r="M41" s="875"/>
      <c r="N41" s="875"/>
    </row>
    <row r="42" spans="1:14" s="20" customFormat="1" ht="9" customHeight="1" thickTop="1" thickBot="1" x14ac:dyDescent="0.4">
      <c r="B42" s="69"/>
      <c r="C42" s="69"/>
      <c r="G42" s="57"/>
      <c r="H42" s="57"/>
    </row>
    <row r="43" spans="1:14" ht="16" thickBot="1" x14ac:dyDescent="0.3">
      <c r="A43" s="1133" t="s">
        <v>1060</v>
      </c>
      <c r="B43" s="1134"/>
      <c r="C43" s="1134"/>
      <c r="D43" s="1134"/>
      <c r="E43" s="1134"/>
      <c r="F43" s="1134"/>
      <c r="G43" s="1134"/>
      <c r="H43" s="1134"/>
      <c r="I43" s="1135"/>
      <c r="J43" s="112"/>
      <c r="K43" s="112"/>
      <c r="L43" s="112"/>
      <c r="M43" s="112"/>
      <c r="N43" s="112"/>
    </row>
    <row r="44" spans="1:14" s="91" customFormat="1" ht="7.5" customHeight="1" thickBot="1" x14ac:dyDescent="0.4">
      <c r="A44" s="211"/>
      <c r="B44" s="93"/>
      <c r="C44" s="93"/>
      <c r="D44" s="774" t="s">
        <v>139</v>
      </c>
      <c r="E44" s="774" t="s">
        <v>140</v>
      </c>
    </row>
    <row r="45" spans="1:14" ht="84.75" customHeight="1" x14ac:dyDescent="0.25">
      <c r="A45"/>
      <c r="B45" s="1155"/>
      <c r="C45" s="1155"/>
      <c r="D45" s="523" t="s">
        <v>16</v>
      </c>
      <c r="E45" s="523" t="s">
        <v>1065</v>
      </c>
      <c r="F45" s="112"/>
      <c r="G45" s="112"/>
      <c r="H45" s="112"/>
      <c r="I45" s="112"/>
      <c r="J45" s="112"/>
      <c r="K45" s="112"/>
      <c r="L45" s="112"/>
      <c r="M45" s="112"/>
      <c r="N45" s="112"/>
    </row>
    <row r="46" spans="1:14" ht="16" thickBot="1" x14ac:dyDescent="0.4">
      <c r="A46" s="20"/>
      <c r="B46" s="1156"/>
      <c r="C46" s="1156"/>
      <c r="D46" s="525" t="s">
        <v>155</v>
      </c>
      <c r="E46" s="525" t="s">
        <v>151</v>
      </c>
      <c r="F46" s="112"/>
      <c r="G46" s="112"/>
      <c r="H46" s="20"/>
      <c r="I46" s="112"/>
      <c r="J46" s="112"/>
      <c r="K46" s="112"/>
      <c r="L46" s="112"/>
      <c r="M46" s="112"/>
      <c r="N46" s="112"/>
    </row>
    <row r="47" spans="1:14" ht="15.5" x14ac:dyDescent="0.35">
      <c r="A47" s="593" t="s">
        <v>169</v>
      </c>
      <c r="B47" s="782" t="s">
        <v>156</v>
      </c>
      <c r="C47" s="784">
        <v>2021</v>
      </c>
      <c r="D47" s="442"/>
      <c r="E47" s="442"/>
      <c r="F47" s="112"/>
      <c r="G47" s="112"/>
      <c r="H47" s="20"/>
      <c r="I47" s="112"/>
      <c r="J47" s="112"/>
      <c r="K47" s="112"/>
      <c r="L47" s="112"/>
      <c r="M47" s="112"/>
      <c r="N47" s="112"/>
    </row>
    <row r="48" spans="1:14" ht="15.5" x14ac:dyDescent="0.35">
      <c r="A48" s="593" t="s">
        <v>170</v>
      </c>
      <c r="B48" s="783" t="s">
        <v>156</v>
      </c>
      <c r="C48" s="784">
        <v>2022</v>
      </c>
      <c r="D48" s="526"/>
      <c r="E48" s="526"/>
      <c r="F48" s="112"/>
      <c r="G48" s="112"/>
      <c r="H48" s="20"/>
      <c r="I48" s="112"/>
      <c r="J48" s="112"/>
      <c r="K48" s="112"/>
      <c r="L48" s="112"/>
      <c r="M48" s="112"/>
      <c r="N48" s="112"/>
    </row>
    <row r="49" spans="1:14" ht="15.5" x14ac:dyDescent="0.35">
      <c r="A49" s="593" t="s">
        <v>171</v>
      </c>
      <c r="B49" s="783" t="s">
        <v>156</v>
      </c>
      <c r="C49" s="784">
        <v>2023</v>
      </c>
      <c r="D49" s="526"/>
      <c r="E49" s="524"/>
      <c r="F49" s="112"/>
      <c r="G49" s="112"/>
      <c r="H49" s="20"/>
      <c r="I49" s="112"/>
      <c r="J49" s="112"/>
      <c r="K49" s="112"/>
      <c r="L49" s="112"/>
      <c r="M49" s="112"/>
      <c r="N49" s="112"/>
    </row>
    <row r="50" spans="1:14" ht="15.5" x14ac:dyDescent="0.35">
      <c r="A50" s="593" t="s">
        <v>172</v>
      </c>
      <c r="B50" s="783" t="s">
        <v>156</v>
      </c>
      <c r="C50" s="784">
        <v>2024</v>
      </c>
      <c r="D50" s="526"/>
      <c r="E50" s="526"/>
      <c r="F50" s="112"/>
      <c r="G50" s="112"/>
      <c r="H50" s="20"/>
      <c r="I50" s="112"/>
      <c r="J50" s="112"/>
      <c r="K50" s="112"/>
      <c r="L50" s="112"/>
      <c r="M50" s="112"/>
      <c r="N50" s="112"/>
    </row>
    <row r="51" spans="1:14" ht="14.5" x14ac:dyDescent="0.35">
      <c r="A51" s="846" t="s">
        <v>175</v>
      </c>
      <c r="B51" s="783" t="s">
        <v>156</v>
      </c>
      <c r="C51" s="784">
        <v>2025</v>
      </c>
      <c r="D51" s="526"/>
      <c r="E51" s="526"/>
      <c r="F51" s="112"/>
      <c r="G51" s="112"/>
      <c r="H51" s="112"/>
      <c r="I51" s="112"/>
      <c r="J51" s="112"/>
      <c r="K51" s="112"/>
      <c r="L51" s="112"/>
      <c r="M51" s="112"/>
      <c r="N51" s="112"/>
    </row>
    <row r="52" spans="1:14" x14ac:dyDescent="0.25">
      <c r="A52" s="112"/>
      <c r="B52" s="112"/>
      <c r="C52" s="112"/>
      <c r="D52" s="112"/>
      <c r="E52" s="112"/>
      <c r="F52" s="112"/>
      <c r="G52" s="112"/>
      <c r="H52" s="112"/>
      <c r="I52" s="112"/>
      <c r="J52" s="112"/>
      <c r="K52" s="112"/>
      <c r="L52" s="112"/>
      <c r="M52" s="112"/>
      <c r="N52" s="112"/>
    </row>
  </sheetData>
  <sheetProtection algorithmName="SHA-512" hashValue="LowARGKMdXr8hvURnpHGBH/m4F3b4Pkce4wTZpD4oqizwpKRm5t+sVVqk3HTwluXvx7q1fDMCpnUsRxtY6Gbuw==" saltValue="P4UPkWgTBcQD5timkjYV7g==" spinCount="100000" sheet="1" objects="1" scenarios="1"/>
  <protectedRanges>
    <protectedRange sqref="B24:C31 E24:F31" name="Range1"/>
  </protectedRanges>
  <mergeCells count="25">
    <mergeCell ref="A43:I43"/>
    <mergeCell ref="B45:B46"/>
    <mergeCell ref="C45:C46"/>
    <mergeCell ref="B28:C28"/>
    <mergeCell ref="B29:C29"/>
    <mergeCell ref="B30:C30"/>
    <mergeCell ref="B31:C31"/>
    <mergeCell ref="B37:D37"/>
    <mergeCell ref="C38:I39"/>
    <mergeCell ref="B27:C27"/>
    <mergeCell ref="B10:H10"/>
    <mergeCell ref="B21:C21"/>
    <mergeCell ref="B22:C22"/>
    <mergeCell ref="B24:C24"/>
    <mergeCell ref="B25:C25"/>
    <mergeCell ref="B26:C26"/>
    <mergeCell ref="B12:H12"/>
    <mergeCell ref="B8:H8"/>
    <mergeCell ref="B19:H19"/>
    <mergeCell ref="B7:H7"/>
    <mergeCell ref="B1:H1"/>
    <mergeCell ref="B2:H2"/>
    <mergeCell ref="B3:D3"/>
    <mergeCell ref="E3:H3"/>
    <mergeCell ref="B5:H5"/>
  </mergeCells>
  <printOptions horizontalCentered="1" verticalCentered="1"/>
  <pageMargins left="0.20182195975503101" right="0.20182195975503101" top="0.75" bottom="0.5" header="0" footer="0.3"/>
  <pageSetup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C3B-B5AF-4B97-9588-9FF434688E11}">
  <sheetPr>
    <tabColor rgb="FFFFFFCC"/>
    <pageSetUpPr fitToPage="1"/>
  </sheetPr>
  <dimension ref="A1:AL53"/>
  <sheetViews>
    <sheetView zoomScale="90" zoomScaleNormal="90" zoomScalePageLayoutView="90" workbookViewId="0"/>
  </sheetViews>
  <sheetFormatPr defaultColWidth="8.90625" defaultRowHeight="12.5" x14ac:dyDescent="0.25"/>
  <cols>
    <col min="1" max="1" width="3.08984375" style="111" customWidth="1"/>
    <col min="2" max="2" width="9.453125" style="111" customWidth="1"/>
    <col min="3" max="3" width="10.6328125" style="111" customWidth="1"/>
    <col min="4" max="4" width="22.6328125" style="111" customWidth="1"/>
    <col min="5" max="6" width="20.90625" style="111" customWidth="1"/>
    <col min="7" max="7" width="24.26953125" style="111" customWidth="1"/>
    <col min="8" max="9" width="20.36328125" style="111" customWidth="1"/>
    <col min="10" max="10" width="3.453125" style="111" customWidth="1"/>
    <col min="11" max="11" width="9.90625" style="111" hidden="1" customWidth="1"/>
    <col min="12" max="12" width="9.08984375" style="111" hidden="1" customWidth="1"/>
    <col min="13" max="13" width="17.6328125" style="112" customWidth="1"/>
    <col min="14" max="38" width="8.90625" style="112"/>
    <col min="39" max="16384" width="8.90625" style="111"/>
  </cols>
  <sheetData>
    <row r="1" spans="1:38" ht="17.5" x14ac:dyDescent="0.35">
      <c r="A1" s="837"/>
      <c r="B1" s="1161" t="str">
        <f>'2. Prelim'!B1:E1</f>
        <v>RPS/APS/CES/CPS 2020 Annual Compliance Workbook</v>
      </c>
      <c r="C1" s="1161"/>
      <c r="D1" s="1161"/>
      <c r="E1" s="1161"/>
      <c r="F1" s="1161"/>
      <c r="G1" s="1161"/>
      <c r="H1" s="1161"/>
      <c r="I1" s="1161"/>
      <c r="J1" s="837"/>
    </row>
    <row r="2" spans="1:38" s="91" customFormat="1" ht="7.5" customHeight="1" x14ac:dyDescent="0.35">
      <c r="B2" s="1127"/>
      <c r="C2" s="1127"/>
      <c r="D2" s="1127"/>
      <c r="E2" s="1127"/>
      <c r="F2" s="1127"/>
      <c r="G2" s="1127"/>
      <c r="H2" s="1127"/>
    </row>
    <row r="3" spans="1:38" s="640" customFormat="1" ht="6" customHeight="1" x14ac:dyDescent="0.25">
      <c r="B3" s="787"/>
      <c r="C3" s="787"/>
      <c r="D3" s="787"/>
      <c r="E3" s="787"/>
      <c r="F3" s="787"/>
      <c r="G3" s="787"/>
      <c r="H3" s="787"/>
      <c r="I3" s="787"/>
    </row>
    <row r="4" spans="1:38" ht="21.75" customHeight="1" x14ac:dyDescent="0.25">
      <c r="A4" s="1162">
        <f>'1. FilerInfo'!C17</f>
        <v>0</v>
      </c>
      <c r="B4" s="1162"/>
      <c r="C4" s="1162"/>
      <c r="D4" s="1162"/>
      <c r="E4" s="1162"/>
      <c r="F4" s="1162"/>
      <c r="G4" s="1162"/>
      <c r="H4" s="1162"/>
      <c r="I4" s="1162"/>
    </row>
    <row r="5" spans="1:38" s="46" customFormat="1" ht="6.75" customHeight="1" x14ac:dyDescent="0.35">
      <c r="A5" s="694"/>
      <c r="B5" s="1163"/>
      <c r="C5" s="1163"/>
      <c r="D5" s="1163"/>
      <c r="E5" s="1163"/>
      <c r="F5" s="1163"/>
      <c r="G5" s="786"/>
      <c r="H5" s="786"/>
      <c r="I5" s="91"/>
      <c r="J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1:38" s="46" customFormat="1" ht="19.5" customHeight="1" x14ac:dyDescent="0.35">
      <c r="A6" s="1129" t="s">
        <v>575</v>
      </c>
      <c r="B6" s="1129"/>
      <c r="C6" s="1129"/>
      <c r="D6" s="1129"/>
      <c r="E6" s="1129"/>
      <c r="F6" s="1129"/>
      <c r="G6" s="1129"/>
      <c r="H6" s="1129"/>
      <c r="I6" s="1129"/>
      <c r="J6" s="91"/>
      <c r="M6" s="91"/>
      <c r="N6" s="91"/>
      <c r="O6" s="91"/>
      <c r="P6" s="91"/>
      <c r="Q6" s="91"/>
      <c r="R6" s="91"/>
      <c r="S6" s="91"/>
      <c r="T6" s="91"/>
      <c r="U6" s="91"/>
      <c r="V6" s="91"/>
      <c r="W6" s="91"/>
      <c r="X6" s="91"/>
      <c r="Y6" s="91"/>
      <c r="Z6" s="91"/>
      <c r="AA6" s="91"/>
      <c r="AB6" s="91"/>
      <c r="AC6" s="91"/>
      <c r="AD6" s="91"/>
      <c r="AE6" s="91"/>
      <c r="AF6" s="91"/>
      <c r="AG6" s="91"/>
      <c r="AH6" s="91"/>
      <c r="AI6" s="91"/>
      <c r="AJ6" s="91"/>
      <c r="AK6" s="91"/>
      <c r="AL6" s="91"/>
    </row>
    <row r="7" spans="1:38" s="46" customFormat="1" ht="18" customHeight="1" x14ac:dyDescent="0.35">
      <c r="A7" s="91"/>
      <c r="B7" s="206"/>
      <c r="C7" s="206"/>
      <c r="D7" s="206"/>
      <c r="E7" s="1130" t="s">
        <v>1057</v>
      </c>
      <c r="F7" s="1130"/>
      <c r="G7" s="1130"/>
      <c r="H7" s="1073"/>
      <c r="I7" s="1073"/>
      <c r="J7" s="1073"/>
      <c r="K7" s="1073"/>
      <c r="M7" s="91"/>
      <c r="N7" s="91"/>
      <c r="O7" s="91"/>
      <c r="P7" s="91"/>
      <c r="Q7" s="91"/>
      <c r="R7" s="91"/>
      <c r="S7" s="91"/>
      <c r="T7" s="91"/>
      <c r="U7" s="91"/>
      <c r="V7" s="91"/>
      <c r="W7" s="91"/>
      <c r="X7" s="91"/>
      <c r="Y7" s="91"/>
      <c r="Z7" s="91"/>
      <c r="AA7" s="91"/>
      <c r="AB7" s="91"/>
      <c r="AC7" s="91"/>
      <c r="AD7" s="91"/>
      <c r="AE7" s="91"/>
      <c r="AF7" s="91"/>
      <c r="AG7" s="91"/>
      <c r="AH7" s="91"/>
      <c r="AI7" s="91"/>
      <c r="AJ7" s="91"/>
      <c r="AK7" s="91"/>
      <c r="AL7" s="91"/>
    </row>
    <row r="8" spans="1:38" s="46" customFormat="1" ht="11.25" customHeight="1" x14ac:dyDescent="0.35">
      <c r="A8" s="90"/>
      <c r="B8" s="1136" t="s">
        <v>70</v>
      </c>
      <c r="C8" s="1136"/>
      <c r="D8" s="1136"/>
      <c r="E8" s="1136"/>
      <c r="F8" s="1136"/>
      <c r="G8" s="1136"/>
      <c r="H8" s="1136"/>
      <c r="I8" s="1136"/>
      <c r="J8" s="91"/>
      <c r="M8" s="91"/>
      <c r="N8" s="91"/>
      <c r="O8" s="91"/>
      <c r="P8" s="91"/>
      <c r="Q8" s="91"/>
      <c r="R8" s="91"/>
      <c r="S8" s="91"/>
      <c r="T8" s="91"/>
      <c r="U8" s="91"/>
      <c r="V8" s="91"/>
      <c r="W8" s="91"/>
      <c r="X8" s="91"/>
      <c r="Y8" s="91"/>
      <c r="Z8" s="91"/>
      <c r="AA8" s="91"/>
      <c r="AB8" s="91"/>
      <c r="AC8" s="91"/>
      <c r="AD8" s="91"/>
      <c r="AE8" s="91"/>
      <c r="AF8" s="91"/>
      <c r="AG8" s="91"/>
      <c r="AH8" s="91"/>
      <c r="AI8" s="91"/>
      <c r="AJ8" s="91"/>
      <c r="AK8" s="91"/>
      <c r="AL8" s="91"/>
    </row>
    <row r="9" spans="1:38" s="116" customFormat="1" ht="16.5" customHeight="1" x14ac:dyDescent="0.3">
      <c r="A9" s="202"/>
      <c r="B9" s="1167"/>
      <c r="C9" s="1167"/>
      <c r="D9" s="1167"/>
      <c r="E9" s="1167"/>
      <c r="F9" s="1167"/>
      <c r="G9" s="1167"/>
      <c r="H9" s="1167"/>
      <c r="I9" s="1167"/>
      <c r="J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row>
    <row r="10" spans="1:38" s="46" customFormat="1" ht="36" customHeight="1" x14ac:dyDescent="0.35">
      <c r="A10" s="1164" t="s">
        <v>576</v>
      </c>
      <c r="B10" s="1165"/>
      <c r="C10" s="1165"/>
      <c r="D10" s="1165"/>
      <c r="E10" s="1165"/>
      <c r="F10" s="1165"/>
      <c r="G10" s="1165"/>
      <c r="H10" s="1165"/>
      <c r="I10" s="1166"/>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row>
    <row r="11" spans="1:38" s="46" customFormat="1" ht="18" customHeight="1" thickBot="1" x14ac:dyDescent="0.4">
      <c r="A11" s="91"/>
      <c r="B11" s="206"/>
      <c r="C11" s="206"/>
      <c r="D11" s="206"/>
      <c r="E11" s="206"/>
      <c r="F11" s="206"/>
      <c r="G11" s="206"/>
      <c r="H11" s="206"/>
      <c r="I11" s="206"/>
      <c r="J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38" s="46" customFormat="1" ht="16" thickBot="1" x14ac:dyDescent="0.4">
      <c r="A12" s="836" t="s">
        <v>22</v>
      </c>
      <c r="B12" s="835"/>
      <c r="C12" s="835"/>
      <c r="D12" s="834"/>
      <c r="F12" s="91"/>
      <c r="G12" s="91" t="s">
        <v>426</v>
      </c>
      <c r="H12" s="91"/>
      <c r="I12" s="91"/>
      <c r="J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row>
    <row r="13" spans="1:38" s="46" customFormat="1" ht="16" thickBot="1" x14ac:dyDescent="0.4">
      <c r="A13" s="207" t="s">
        <v>425</v>
      </c>
      <c r="B13" s="904"/>
      <c r="C13" s="904"/>
      <c r="D13" s="209"/>
      <c r="E13" s="209"/>
      <c r="F13" s="91"/>
      <c r="G13" s="91"/>
      <c r="H13" s="91"/>
      <c r="I13" s="91"/>
      <c r="J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row>
    <row r="14" spans="1:38" s="46" customFormat="1" ht="3.75" customHeight="1" x14ac:dyDescent="0.35">
      <c r="A14" s="111"/>
      <c r="B14" s="111"/>
      <c r="C14" s="111"/>
      <c r="D14" s="111"/>
      <c r="E14" s="111"/>
      <c r="F14" s="111"/>
      <c r="G14" s="111"/>
      <c r="H14" s="111"/>
      <c r="I14" s="111"/>
      <c r="J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row>
    <row r="15" spans="1:38" s="46" customFormat="1" ht="6" customHeight="1" x14ac:dyDescent="0.35">
      <c r="A15" s="111"/>
      <c r="B15" s="111"/>
      <c r="C15" s="111"/>
      <c r="D15" s="111"/>
      <c r="E15" s="111"/>
      <c r="F15" s="111"/>
      <c r="G15" s="111"/>
      <c r="H15" s="111"/>
      <c r="I15" s="111"/>
      <c r="J15" s="11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row>
    <row r="16" spans="1:38" ht="6" customHeight="1" x14ac:dyDescent="0.25">
      <c r="A16" s="112"/>
      <c r="B16" s="112"/>
      <c r="C16" s="112"/>
      <c r="D16" s="112"/>
      <c r="E16" s="112"/>
      <c r="F16" s="112"/>
      <c r="G16" s="112"/>
      <c r="H16" s="112"/>
      <c r="I16" s="112"/>
      <c r="J16" s="112"/>
    </row>
    <row r="17" spans="1:38" s="46" customFormat="1" ht="15.5" x14ac:dyDescent="0.35">
      <c r="A17" s="1158" t="s">
        <v>577</v>
      </c>
      <c r="B17" s="1159"/>
      <c r="C17" s="1159"/>
      <c r="D17" s="1159"/>
      <c r="E17" s="1159"/>
      <c r="F17" s="1159"/>
      <c r="G17" s="1160"/>
      <c r="H17" s="111"/>
      <c r="I17" s="11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row>
    <row r="18" spans="1:38" s="91" customFormat="1" ht="6" customHeight="1" thickBot="1" x14ac:dyDescent="0.4">
      <c r="A18" s="211"/>
      <c r="B18" s="93"/>
      <c r="C18" s="93"/>
    </row>
    <row r="19" spans="1:38" s="115" customFormat="1" ht="10.5" x14ac:dyDescent="0.2">
      <c r="A19" s="215" t="s">
        <v>139</v>
      </c>
      <c r="B19" s="1126" t="s">
        <v>140</v>
      </c>
      <c r="C19" s="1126"/>
      <c r="D19" s="216" t="s">
        <v>142</v>
      </c>
      <c r="E19" s="217" t="s">
        <v>143</v>
      </c>
      <c r="F19" s="217" t="s">
        <v>157</v>
      </c>
      <c r="G19" s="217" t="s">
        <v>144</v>
      </c>
      <c r="H19" s="218" t="s">
        <v>145</v>
      </c>
      <c r="I19" s="218" t="s">
        <v>146</v>
      </c>
      <c r="J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row>
    <row r="20" spans="1:38" ht="65" x14ac:dyDescent="0.3">
      <c r="A20" s="833"/>
      <c r="B20" s="1170" t="s">
        <v>136</v>
      </c>
      <c r="C20" s="1171"/>
      <c r="D20" s="832" t="s">
        <v>509</v>
      </c>
      <c r="E20" s="221" t="s">
        <v>1071</v>
      </c>
      <c r="F20" s="221" t="s">
        <v>1071</v>
      </c>
      <c r="G20" s="221" t="s">
        <v>1070</v>
      </c>
      <c r="H20" s="221" t="s">
        <v>1070</v>
      </c>
      <c r="I20" s="221" t="s">
        <v>1072</v>
      </c>
      <c r="J20" s="112"/>
      <c r="K20" s="111" t="s">
        <v>180</v>
      </c>
    </row>
    <row r="21" spans="1:38" s="113" customFormat="1" ht="15" thickBot="1" x14ac:dyDescent="0.3">
      <c r="A21" s="831"/>
      <c r="B21" s="830"/>
      <c r="C21" s="829"/>
      <c r="D21" s="828" t="s">
        <v>151</v>
      </c>
      <c r="E21" s="212" t="s">
        <v>155</v>
      </c>
      <c r="F21" s="827" t="s">
        <v>151</v>
      </c>
      <c r="G21" s="212" t="s">
        <v>155</v>
      </c>
      <c r="H21" s="827" t="s">
        <v>151</v>
      </c>
      <c r="I21" s="827" t="s">
        <v>151</v>
      </c>
      <c r="J21" s="785"/>
      <c r="M21" s="1028"/>
      <c r="N21" s="1028"/>
      <c r="O21" s="1028"/>
      <c r="P21" s="1028"/>
      <c r="Q21" s="1028"/>
      <c r="R21" s="1028"/>
      <c r="S21" s="1028"/>
      <c r="T21" s="1028"/>
      <c r="U21" s="1028"/>
      <c r="V21" s="1028"/>
      <c r="W21" s="1028"/>
      <c r="X21" s="1028"/>
      <c r="Y21" s="1028"/>
      <c r="Z21" s="1028"/>
      <c r="AA21" s="1028"/>
      <c r="AB21" s="1028"/>
      <c r="AC21" s="1028"/>
      <c r="AD21" s="1028"/>
      <c r="AE21" s="1028"/>
      <c r="AF21" s="1028"/>
      <c r="AG21" s="1028"/>
      <c r="AH21" s="1028"/>
      <c r="AI21" s="1028"/>
      <c r="AJ21" s="1028"/>
      <c r="AK21" s="1028"/>
      <c r="AL21" s="1028"/>
    </row>
    <row r="22" spans="1:38" s="114" customFormat="1" x14ac:dyDescent="0.25">
      <c r="A22" s="226">
        <v>1</v>
      </c>
      <c r="B22" s="1172">
        <f>'2. Prelim'!B24</f>
        <v>0</v>
      </c>
      <c r="C22" s="1172"/>
      <c r="D22" s="910">
        <f>'2. Prelim'!C24</f>
        <v>0</v>
      </c>
      <c r="E22" s="569"/>
      <c r="F22" s="443"/>
      <c r="G22" s="569"/>
      <c r="H22" s="443"/>
      <c r="I22" s="877">
        <f t="shared" ref="I22:I29" si="0">D22-F22-H22</f>
        <v>0</v>
      </c>
      <c r="J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row>
    <row r="23" spans="1:38" s="114" customFormat="1" x14ac:dyDescent="0.25">
      <c r="A23" s="228">
        <v>2</v>
      </c>
      <c r="B23" s="1172">
        <f>'2. Prelim'!B25</f>
        <v>0</v>
      </c>
      <c r="C23" s="1172"/>
      <c r="D23" s="910">
        <f>'2. Prelim'!C25</f>
        <v>0</v>
      </c>
      <c r="E23" s="440"/>
      <c r="F23" s="444"/>
      <c r="G23" s="440"/>
      <c r="H23" s="444"/>
      <c r="I23" s="877">
        <f t="shared" si="0"/>
        <v>0</v>
      </c>
      <c r="J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row>
    <row r="24" spans="1:38" s="114" customFormat="1" x14ac:dyDescent="0.25">
      <c r="A24" s="228">
        <v>3</v>
      </c>
      <c r="B24" s="1172">
        <f>'2. Prelim'!B26</f>
        <v>0</v>
      </c>
      <c r="C24" s="1172"/>
      <c r="D24" s="910">
        <f>'2. Prelim'!C26</f>
        <v>0</v>
      </c>
      <c r="E24" s="440"/>
      <c r="F24" s="444"/>
      <c r="G24" s="440"/>
      <c r="H24" s="444"/>
      <c r="I24" s="877">
        <f t="shared" si="0"/>
        <v>0</v>
      </c>
      <c r="J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row>
    <row r="25" spans="1:38" s="114" customFormat="1" x14ac:dyDescent="0.25">
      <c r="A25" s="228">
        <v>4</v>
      </c>
      <c r="B25" s="1172">
        <f>'2. Prelim'!B27</f>
        <v>0</v>
      </c>
      <c r="C25" s="1172"/>
      <c r="D25" s="910">
        <f>'2. Prelim'!C27</f>
        <v>0</v>
      </c>
      <c r="E25" s="440"/>
      <c r="F25" s="444"/>
      <c r="G25" s="440"/>
      <c r="H25" s="444"/>
      <c r="I25" s="877">
        <f t="shared" si="0"/>
        <v>0</v>
      </c>
      <c r="J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row>
    <row r="26" spans="1:38" s="114" customFormat="1" x14ac:dyDescent="0.25">
      <c r="A26" s="228">
        <v>5</v>
      </c>
      <c r="B26" s="1172">
        <f>'2. Prelim'!B28</f>
        <v>0</v>
      </c>
      <c r="C26" s="1172"/>
      <c r="D26" s="910">
        <f>'2. Prelim'!C28</f>
        <v>0</v>
      </c>
      <c r="E26" s="440"/>
      <c r="F26" s="444"/>
      <c r="G26" s="440"/>
      <c r="H26" s="444"/>
      <c r="I26" s="877">
        <f t="shared" si="0"/>
        <v>0</v>
      </c>
      <c r="J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row>
    <row r="27" spans="1:38" s="114" customFormat="1" x14ac:dyDescent="0.25">
      <c r="A27" s="228">
        <v>6</v>
      </c>
      <c r="B27" s="1172">
        <f>'2. Prelim'!B29</f>
        <v>0</v>
      </c>
      <c r="C27" s="1172"/>
      <c r="D27" s="910">
        <f>'2. Prelim'!C29</f>
        <v>0</v>
      </c>
      <c r="E27" s="440"/>
      <c r="F27" s="444"/>
      <c r="G27" s="440"/>
      <c r="H27" s="444"/>
      <c r="I27" s="877">
        <f t="shared" si="0"/>
        <v>0</v>
      </c>
      <c r="J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row>
    <row r="28" spans="1:38" s="114" customFormat="1" x14ac:dyDescent="0.25">
      <c r="A28" s="579">
        <v>7</v>
      </c>
      <c r="B28" s="1172">
        <f>'2. Prelim'!B30</f>
        <v>0</v>
      </c>
      <c r="C28" s="1172"/>
      <c r="D28" s="910">
        <f>'2. Prelim'!C30</f>
        <v>0</v>
      </c>
      <c r="E28" s="440"/>
      <c r="F28" s="444"/>
      <c r="G28" s="440"/>
      <c r="H28" s="444"/>
      <c r="I28" s="877">
        <f t="shared" si="0"/>
        <v>0</v>
      </c>
      <c r="J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row>
    <row r="29" spans="1:38" s="114" customFormat="1" ht="13" thickBot="1" x14ac:dyDescent="0.3">
      <c r="A29" s="826">
        <v>8</v>
      </c>
      <c r="B29" s="1173">
        <f>'2. Prelim'!B31</f>
        <v>0</v>
      </c>
      <c r="C29" s="1172"/>
      <c r="D29" s="910">
        <f>'2. Prelim'!C31</f>
        <v>0</v>
      </c>
      <c r="E29" s="441"/>
      <c r="F29" s="445"/>
      <c r="G29" s="441"/>
      <c r="H29" s="445"/>
      <c r="I29" s="901">
        <f t="shared" si="0"/>
        <v>0</v>
      </c>
      <c r="J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row>
    <row r="30" spans="1:38" s="114" customFormat="1" ht="13.5" thickBot="1" x14ac:dyDescent="0.3">
      <c r="A30" s="825" t="s">
        <v>214</v>
      </c>
      <c r="C30" s="614" t="s">
        <v>178</v>
      </c>
      <c r="D30" s="910">
        <f>'2. Prelim'!C32</f>
        <v>0</v>
      </c>
      <c r="E30" s="881">
        <f>SUM(E22:E29)</f>
        <v>0</v>
      </c>
      <c r="F30" s="881">
        <f>ROUND(SUM(F22:F29),0)</f>
        <v>0</v>
      </c>
      <c r="G30" s="881">
        <f>SUM(G22:G29)</f>
        <v>0</v>
      </c>
      <c r="H30" s="881">
        <f>ROUND(SUM(H22:H29),0)</f>
        <v>0</v>
      </c>
      <c r="I30" s="880">
        <f>SUM(I22:I29)</f>
        <v>0</v>
      </c>
      <c r="J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row>
    <row r="31" spans="1:38" ht="7.5" customHeight="1" thickBot="1" x14ac:dyDescent="0.3">
      <c r="A31" s="112"/>
      <c r="B31" s="112"/>
      <c r="C31" s="112"/>
      <c r="D31" s="112"/>
      <c r="E31" s="112"/>
      <c r="F31" s="112"/>
      <c r="G31" s="112"/>
      <c r="H31" s="112"/>
      <c r="I31" s="112"/>
      <c r="J31" s="112"/>
    </row>
    <row r="32" spans="1:38" ht="13.4" customHeight="1" thickBot="1" x14ac:dyDescent="0.3">
      <c r="A32" s="112"/>
      <c r="B32" s="885"/>
      <c r="C32" s="111" t="s">
        <v>124</v>
      </c>
      <c r="J32" s="824"/>
    </row>
    <row r="33" spans="1:38" ht="14.25" customHeight="1" x14ac:dyDescent="0.25">
      <c r="A33" s="112"/>
      <c r="B33" s="112"/>
      <c r="C33" s="112"/>
      <c r="D33" s="112"/>
      <c r="E33" s="112"/>
      <c r="F33" s="112"/>
      <c r="G33" s="112"/>
      <c r="H33" s="112"/>
      <c r="I33" s="112"/>
      <c r="J33" s="823"/>
    </row>
    <row r="34" spans="1:38" s="112" customFormat="1" ht="5.25" customHeight="1" thickBot="1" x14ac:dyDescent="0.3">
      <c r="B34" s="1141"/>
      <c r="C34" s="1142"/>
      <c r="D34" s="1142"/>
      <c r="E34" s="903"/>
      <c r="F34" s="903"/>
      <c r="G34" s="903"/>
      <c r="H34" s="903"/>
      <c r="I34" s="903"/>
      <c r="J34" s="232"/>
    </row>
    <row r="35" spans="1:38" ht="13" thickBot="1" x14ac:dyDescent="0.3">
      <c r="A35" s="229"/>
      <c r="B35" s="884"/>
      <c r="C35" s="1143" t="s">
        <v>582</v>
      </c>
      <c r="D35" s="1143"/>
      <c r="E35" s="1143"/>
      <c r="F35" s="1143"/>
      <c r="G35" s="1143"/>
      <c r="H35" s="1143"/>
      <c r="I35" s="1143"/>
      <c r="J35" s="112"/>
    </row>
    <row r="36" spans="1:38" x14ac:dyDescent="0.25">
      <c r="A36" s="229"/>
      <c r="C36" s="1143"/>
      <c r="D36" s="1143"/>
      <c r="E36" s="1143"/>
      <c r="F36" s="1143"/>
      <c r="G36" s="1143"/>
      <c r="H36" s="1143"/>
      <c r="I36" s="1143"/>
      <c r="J36" s="112"/>
    </row>
    <row r="37" spans="1:38" s="113" customFormat="1" ht="5.25" customHeight="1" x14ac:dyDescent="0.25">
      <c r="A37" s="785"/>
      <c r="B37" s="1141"/>
      <c r="C37" s="1142"/>
      <c r="D37" s="1142"/>
      <c r="E37" s="785"/>
      <c r="F37" s="785"/>
      <c r="G37" s="785"/>
      <c r="H37" s="785"/>
      <c r="I37" s="785"/>
      <c r="J37" s="785"/>
      <c r="M37" s="1028"/>
      <c r="N37" s="1028"/>
      <c r="O37" s="1028"/>
      <c r="P37" s="1028"/>
      <c r="Q37" s="1028"/>
      <c r="R37" s="1028"/>
      <c r="S37" s="1028"/>
      <c r="T37" s="1028"/>
      <c r="U37" s="1028"/>
      <c r="V37" s="1028"/>
      <c r="W37" s="1028"/>
      <c r="X37" s="1028"/>
      <c r="Y37" s="1028"/>
      <c r="Z37" s="1028"/>
      <c r="AA37" s="1028"/>
      <c r="AB37" s="1028"/>
      <c r="AC37" s="1028"/>
      <c r="AD37" s="1028"/>
      <c r="AE37" s="1028"/>
      <c r="AF37" s="1028"/>
      <c r="AG37" s="1028"/>
      <c r="AH37" s="1028"/>
      <c r="AI37" s="1028"/>
      <c r="AJ37" s="1028"/>
      <c r="AK37" s="1028"/>
      <c r="AL37" s="1028"/>
    </row>
    <row r="38" spans="1:38" ht="6" customHeight="1" thickBot="1" x14ac:dyDescent="0.3">
      <c r="A38" s="680"/>
      <c r="B38" s="822"/>
      <c r="C38" s="680"/>
      <c r="D38" s="680"/>
      <c r="E38" s="680"/>
      <c r="F38" s="680"/>
      <c r="G38" s="680"/>
      <c r="H38" s="680"/>
      <c r="I38" s="680"/>
    </row>
    <row r="39" spans="1:38" ht="9" customHeight="1" thickTop="1" thickBot="1" x14ac:dyDescent="0.3">
      <c r="A39" s="112"/>
      <c r="C39" s="112"/>
      <c r="D39" s="112"/>
      <c r="E39" s="112"/>
      <c r="F39" s="112"/>
      <c r="G39" s="112"/>
      <c r="H39" s="112"/>
      <c r="I39" s="112"/>
      <c r="J39" s="112"/>
    </row>
    <row r="40" spans="1:38" s="46" customFormat="1" ht="16" thickBot="1" x14ac:dyDescent="0.4">
      <c r="A40" s="1174" t="s">
        <v>1061</v>
      </c>
      <c r="B40" s="1175"/>
      <c r="C40" s="1175"/>
      <c r="D40" s="1175"/>
      <c r="E40" s="1175"/>
      <c r="F40" s="1175"/>
      <c r="G40" s="1175"/>
      <c r="H40" s="1175"/>
      <c r="I40" s="1176"/>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row>
    <row r="41" spans="1:38" s="91" customFormat="1" ht="4.5" customHeight="1" x14ac:dyDescent="0.35">
      <c r="B41" s="821"/>
      <c r="C41" s="821"/>
      <c r="I41" s="820"/>
    </row>
    <row r="42" spans="1:38" ht="3.75" customHeight="1" thickBot="1" x14ac:dyDescent="0.3"/>
    <row r="43" spans="1:38" s="812" customFormat="1" ht="11.25" customHeight="1" thickBot="1" x14ac:dyDescent="0.3">
      <c r="B43" s="819" t="s">
        <v>140</v>
      </c>
      <c r="C43" s="818" t="s">
        <v>141</v>
      </c>
      <c r="D43" s="817" t="s">
        <v>142</v>
      </c>
      <c r="E43" s="816" t="s">
        <v>143</v>
      </c>
      <c r="F43" s="815" t="s">
        <v>157</v>
      </c>
      <c r="G43" s="814" t="s">
        <v>144</v>
      </c>
      <c r="H43" s="813" t="s">
        <v>145</v>
      </c>
    </row>
    <row r="44" spans="1:38" s="805" customFormat="1" ht="65" x14ac:dyDescent="0.3">
      <c r="B44" s="1168" t="s">
        <v>154</v>
      </c>
      <c r="C44" s="1168" t="s">
        <v>13</v>
      </c>
      <c r="D44" s="811" t="s">
        <v>1073</v>
      </c>
      <c r="E44" s="810" t="s">
        <v>1074</v>
      </c>
      <c r="F44" s="811" t="s">
        <v>1062</v>
      </c>
      <c r="G44" s="810" t="s">
        <v>1063</v>
      </c>
      <c r="H44" s="809" t="s">
        <v>1064</v>
      </c>
      <c r="I44" s="214"/>
      <c r="J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row>
    <row r="45" spans="1:38" s="805" customFormat="1" ht="13.5" thickBot="1" x14ac:dyDescent="0.35">
      <c r="B45" s="1169"/>
      <c r="C45" s="1169"/>
      <c r="D45" s="808" t="s">
        <v>155</v>
      </c>
      <c r="E45" s="807" t="s">
        <v>151</v>
      </c>
      <c r="F45" s="808" t="s">
        <v>155</v>
      </c>
      <c r="G45" s="807" t="s">
        <v>151</v>
      </c>
      <c r="H45" s="806" t="s">
        <v>151</v>
      </c>
      <c r="I45" s="214"/>
      <c r="J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row>
    <row r="46" spans="1:38" s="52" customFormat="1" ht="14.5" x14ac:dyDescent="0.35">
      <c r="A46" s="796" t="s">
        <v>169</v>
      </c>
      <c r="B46" s="804" t="s">
        <v>156</v>
      </c>
      <c r="C46" s="784">
        <v>2021</v>
      </c>
      <c r="D46" s="803"/>
      <c r="E46" s="802"/>
      <c r="F46" s="803"/>
      <c r="G46" s="802"/>
      <c r="H46" s="801"/>
      <c r="I46" s="198"/>
      <c r="J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row>
    <row r="47" spans="1:38" s="52" customFormat="1" ht="14.5" x14ac:dyDescent="0.35">
      <c r="A47" s="796" t="s">
        <v>170</v>
      </c>
      <c r="B47" s="800" t="s">
        <v>156</v>
      </c>
      <c r="C47" s="784">
        <v>2022</v>
      </c>
      <c r="D47" s="799"/>
      <c r="E47" s="798"/>
      <c r="F47" s="799"/>
      <c r="G47" s="798"/>
      <c r="H47" s="797"/>
      <c r="I47" s="198"/>
      <c r="J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row>
    <row r="48" spans="1:38" s="52" customFormat="1" ht="14.5" x14ac:dyDescent="0.35">
      <c r="A48" s="796" t="s">
        <v>171</v>
      </c>
      <c r="B48" s="800" t="s">
        <v>156</v>
      </c>
      <c r="C48" s="784">
        <v>2023</v>
      </c>
      <c r="D48" s="799"/>
      <c r="E48" s="798"/>
      <c r="F48" s="799"/>
      <c r="G48" s="798"/>
      <c r="H48" s="797"/>
      <c r="I48" s="198"/>
      <c r="J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row>
    <row r="49" spans="1:38" s="52" customFormat="1" ht="14.5" x14ac:dyDescent="0.35">
      <c r="A49" s="796" t="s">
        <v>172</v>
      </c>
      <c r="B49" s="800" t="s">
        <v>156</v>
      </c>
      <c r="C49" s="784">
        <v>2024</v>
      </c>
      <c r="D49" s="799"/>
      <c r="E49" s="798"/>
      <c r="F49" s="799"/>
      <c r="G49" s="798"/>
      <c r="H49" s="797"/>
      <c r="I49" s="198"/>
      <c r="J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row>
    <row r="50" spans="1:38" s="52" customFormat="1" ht="15" thickBot="1" x14ac:dyDescent="0.4">
      <c r="A50" s="796" t="s">
        <v>175</v>
      </c>
      <c r="B50" s="795" t="s">
        <v>156</v>
      </c>
      <c r="C50" s="784">
        <v>2025</v>
      </c>
      <c r="D50" s="794"/>
      <c r="E50" s="793"/>
      <c r="F50" s="794"/>
      <c r="G50" s="793"/>
      <c r="H50" s="792"/>
      <c r="I50" s="198"/>
      <c r="J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row>
    <row r="51" spans="1:38" x14ac:dyDescent="0.25">
      <c r="A51" s="112"/>
      <c r="B51" s="112"/>
      <c r="C51" s="112"/>
      <c r="D51" s="112"/>
      <c r="E51" s="112"/>
      <c r="F51" s="112"/>
      <c r="G51" s="112"/>
      <c r="H51" s="112"/>
      <c r="I51" s="112"/>
      <c r="J51" s="112"/>
    </row>
    <row r="52" spans="1:38" x14ac:dyDescent="0.25">
      <c r="A52" s="112"/>
      <c r="B52" s="112"/>
      <c r="C52" s="112"/>
      <c r="D52" s="112"/>
      <c r="E52" s="112"/>
      <c r="F52" s="112"/>
      <c r="G52" s="112"/>
      <c r="H52" s="112"/>
      <c r="I52" s="112"/>
      <c r="J52" s="112"/>
    </row>
    <row r="53" spans="1:38" x14ac:dyDescent="0.25">
      <c r="A53" s="112"/>
      <c r="B53" s="112"/>
      <c r="C53" s="112"/>
      <c r="D53" s="112"/>
      <c r="E53" s="112"/>
      <c r="F53" s="112"/>
      <c r="G53" s="112"/>
      <c r="H53" s="112"/>
      <c r="I53" s="112"/>
      <c r="J53" s="112"/>
    </row>
  </sheetData>
  <sheetProtection algorithmName="SHA-512" hashValue="zCSXF10W1Xk9M+cibnJwzP8FidQa69RsIVEIs3C6P0CcB+3YlctZQrNaK64StPoDnPI8ieOkdcwpjEsK8wZbKg==" saltValue="8Tjwnc77EpuWgO05978KKg==" spinCount="100000" sheet="1" objects="1" scenarios="1"/>
  <protectedRanges>
    <protectedRange sqref="B22:C29 H22:H29 F22:F29" name="Range1"/>
    <protectedRange sqref="E22:E29 G22:G29" name="Range1_1"/>
  </protectedRanges>
  <mergeCells count="26">
    <mergeCell ref="B44:B45"/>
    <mergeCell ref="C44:C45"/>
    <mergeCell ref="B20:C20"/>
    <mergeCell ref="B22:C22"/>
    <mergeCell ref="B23:C23"/>
    <mergeCell ref="B24:C24"/>
    <mergeCell ref="B25:C25"/>
    <mergeCell ref="B26:C26"/>
    <mergeCell ref="B27:C27"/>
    <mergeCell ref="B28:C28"/>
    <mergeCell ref="B29:C29"/>
    <mergeCell ref="B37:D37"/>
    <mergeCell ref="A40:I40"/>
    <mergeCell ref="B34:D34"/>
    <mergeCell ref="C35:I36"/>
    <mergeCell ref="A17:G17"/>
    <mergeCell ref="B19:C19"/>
    <mergeCell ref="B1:I1"/>
    <mergeCell ref="A4:I4"/>
    <mergeCell ref="B5:F5"/>
    <mergeCell ref="B2:H2"/>
    <mergeCell ref="A10:I10"/>
    <mergeCell ref="A6:I6"/>
    <mergeCell ref="B8:I8"/>
    <mergeCell ref="B9:I9"/>
    <mergeCell ref="E7:G7"/>
  </mergeCells>
  <printOptions horizontalCentered="1" verticalCentered="1"/>
  <pageMargins left="0.5" right="0.75" top="0.25" bottom="0.25" header="0" footer="0"/>
  <pageSetup scale="60" orientation="portrait" r:id="rId1"/>
  <ignoredErrors>
    <ignoredError sqref="F30:H3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F218-0B6E-444D-AC1C-FDE9C74F16EE}">
  <sheetPr>
    <tabColor rgb="FFFFFFCC"/>
    <pageSetUpPr fitToPage="1"/>
  </sheetPr>
  <dimension ref="A1:AQ56"/>
  <sheetViews>
    <sheetView zoomScale="90" zoomScaleNormal="90" zoomScaleSheetLayoutView="100" zoomScalePageLayoutView="90" workbookViewId="0"/>
  </sheetViews>
  <sheetFormatPr defaultColWidth="8.90625" defaultRowHeight="12.5" x14ac:dyDescent="0.25"/>
  <cols>
    <col min="1" max="1" width="2.6328125" style="111" customWidth="1"/>
    <col min="2" max="2" width="13.90625" style="111" customWidth="1"/>
    <col min="3" max="3" width="14.08984375" style="111" customWidth="1"/>
    <col min="4" max="4" width="22.08984375" style="111" customWidth="1"/>
    <col min="5" max="5" width="21.453125" style="111" customWidth="1"/>
    <col min="6" max="6" width="20.6328125" style="111" customWidth="1"/>
    <col min="7" max="7" width="21.453125" style="111" customWidth="1"/>
    <col min="8" max="8" width="5.08984375" style="111" customWidth="1"/>
    <col min="9" max="9" width="7.08984375" style="111" customWidth="1"/>
    <col min="10" max="10" width="9.90625" style="111" customWidth="1"/>
    <col min="11" max="11" width="8.90625" style="111"/>
    <col min="12" max="12" width="17.6328125" style="111" customWidth="1"/>
    <col min="13" max="16384" width="8.90625" style="111"/>
  </cols>
  <sheetData>
    <row r="1" spans="1:43" s="52" customFormat="1" ht="22" customHeight="1" x14ac:dyDescent="0.4">
      <c r="A1" s="639"/>
      <c r="B1" s="1128" t="str">
        <f>'2. Prelim'!B1:E1</f>
        <v>RPS/APS/CES/CPS 2020 Annual Compliance Workbook</v>
      </c>
      <c r="C1" s="1128"/>
      <c r="D1" s="1128"/>
      <c r="E1" s="1128"/>
      <c r="F1" s="1128"/>
      <c r="G1" s="1128"/>
      <c r="H1" s="1128"/>
      <c r="I1" s="639"/>
      <c r="J1" s="198"/>
      <c r="K1" s="198"/>
      <c r="L1" s="198"/>
      <c r="M1" s="198"/>
      <c r="N1" s="198"/>
    </row>
    <row r="2" spans="1:43" s="91" customFormat="1" ht="7.5" customHeight="1" thickBot="1" x14ac:dyDescent="0.4">
      <c r="B2" s="1127"/>
      <c r="C2" s="1127"/>
      <c r="D2" s="1127"/>
      <c r="E2" s="1127"/>
      <c r="F2" s="1127"/>
      <c r="G2" s="1127"/>
      <c r="H2" s="1127"/>
    </row>
    <row r="3" spans="1:43" s="40" customFormat="1" ht="15.5" thickBot="1" x14ac:dyDescent="0.3">
      <c r="A3" s="773"/>
      <c r="D3" s="1120" t="s">
        <v>312</v>
      </c>
      <c r="E3" s="1121"/>
      <c r="F3" s="1122"/>
      <c r="G3"/>
      <c r="H3"/>
      <c r="I3"/>
      <c r="J3" s="53"/>
      <c r="K3" s="53"/>
      <c r="L3" s="53"/>
      <c r="M3" s="53"/>
      <c r="N3" s="53"/>
    </row>
    <row r="4" spans="1:43" s="46" customFormat="1" ht="9" customHeight="1" thickBot="1" x14ac:dyDescent="0.4">
      <c r="A4" s="91"/>
      <c r="B4" s="199"/>
      <c r="C4" s="91"/>
      <c r="D4" s="91"/>
      <c r="E4" s="91"/>
      <c r="F4" s="91"/>
      <c r="G4" s="91"/>
      <c r="H4" s="91"/>
      <c r="I4" s="91"/>
      <c r="J4" s="91"/>
      <c r="K4" s="91"/>
      <c r="L4" s="91"/>
      <c r="M4" s="91"/>
      <c r="N4" s="91"/>
    </row>
    <row r="5" spans="1:43" s="46" customFormat="1" ht="21.75" customHeight="1" thickBot="1" x14ac:dyDescent="0.4">
      <c r="A5" s="91"/>
      <c r="B5" s="1099">
        <f>'1. FilerInfo'!C17</f>
        <v>0</v>
      </c>
      <c r="C5" s="1100"/>
      <c r="D5" s="1100"/>
      <c r="E5" s="1100"/>
      <c r="F5" s="1100"/>
      <c r="G5" s="1100"/>
      <c r="H5" s="1101"/>
      <c r="I5" s="117"/>
      <c r="J5" s="117"/>
      <c r="K5" s="117"/>
      <c r="L5" s="117"/>
      <c r="M5" s="117"/>
      <c r="N5" s="117"/>
      <c r="O5" s="117"/>
      <c r="P5" s="117"/>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row>
    <row r="6" spans="1:43" s="46" customFormat="1" ht="9" customHeight="1" x14ac:dyDescent="0.35">
      <c r="A6" s="91"/>
      <c r="B6" s="200"/>
      <c r="C6" s="201"/>
      <c r="D6" s="201"/>
      <c r="E6" s="201"/>
      <c r="F6" s="201"/>
      <c r="G6" s="201"/>
      <c r="H6" s="200"/>
      <c r="I6" s="200"/>
      <c r="J6" s="200"/>
      <c r="K6" s="200"/>
      <c r="L6" s="200"/>
      <c r="M6" s="91"/>
      <c r="N6" s="91"/>
    </row>
    <row r="7" spans="1:43" s="46" customFormat="1" ht="18.75" customHeight="1" x14ac:dyDescent="0.35">
      <c r="B7" s="1129" t="s">
        <v>578</v>
      </c>
      <c r="C7" s="1129"/>
      <c r="D7" s="1129"/>
      <c r="E7" s="1129"/>
      <c r="F7" s="1129"/>
      <c r="G7" s="1129"/>
      <c r="H7" s="1129"/>
      <c r="I7"/>
      <c r="J7" s="91"/>
      <c r="K7" s="91"/>
      <c r="L7" s="91"/>
      <c r="M7" s="91"/>
      <c r="N7" s="91"/>
    </row>
    <row r="8" spans="1:43" s="46" customFormat="1" ht="14.25" customHeight="1" x14ac:dyDescent="0.35">
      <c r="A8" s="90"/>
      <c r="B8" s="1130" t="s">
        <v>517</v>
      </c>
      <c r="C8" s="1130"/>
      <c r="D8" s="1130"/>
      <c r="E8" s="1130"/>
      <c r="F8" s="1130"/>
      <c r="G8" s="1130"/>
      <c r="H8" s="1130"/>
      <c r="I8" s="91"/>
      <c r="J8" s="91"/>
      <c r="K8" s="91"/>
      <c r="L8" s="91"/>
      <c r="M8" s="91"/>
      <c r="N8" s="91"/>
    </row>
    <row r="9" spans="1:43" s="46" customFormat="1" ht="9" customHeight="1" x14ac:dyDescent="0.35">
      <c r="A9" s="91"/>
      <c r="B9" s="874"/>
      <c r="C9" s="874"/>
      <c r="D9" s="874"/>
      <c r="E9" s="874"/>
      <c r="F9" s="874"/>
      <c r="G9" s="874"/>
      <c r="H9" s="91"/>
      <c r="I9" s="91"/>
      <c r="J9" s="91"/>
      <c r="K9" s="91"/>
      <c r="L9" s="91"/>
      <c r="M9" s="91"/>
      <c r="N9" s="91"/>
    </row>
    <row r="10" spans="1:43" s="46" customFormat="1" ht="14.25" customHeight="1" x14ac:dyDescent="0.35">
      <c r="A10" s="90"/>
      <c r="B10" s="1136" t="s">
        <v>70</v>
      </c>
      <c r="C10" s="1136"/>
      <c r="D10" s="1136"/>
      <c r="E10" s="1136"/>
      <c r="F10" s="1136"/>
      <c r="G10" s="1136"/>
      <c r="H10" s="1136"/>
      <c r="I10" s="91"/>
      <c r="J10" s="91"/>
      <c r="K10" s="91"/>
      <c r="L10" s="91"/>
      <c r="M10" s="91"/>
      <c r="N10" s="91"/>
    </row>
    <row r="11" spans="1:43" s="46" customFormat="1" ht="7.5" customHeight="1" x14ac:dyDescent="0.35">
      <c r="A11" s="91"/>
      <c r="B11" s="203"/>
      <c r="C11" s="203"/>
      <c r="D11" s="203"/>
      <c r="E11" s="203"/>
      <c r="F11" s="203"/>
      <c r="G11" s="203"/>
      <c r="H11" s="203"/>
      <c r="I11" s="91"/>
      <c r="J11" s="91"/>
      <c r="K11" s="91"/>
      <c r="L11" s="91"/>
      <c r="M11" s="91"/>
      <c r="N11" s="91"/>
    </row>
    <row r="12" spans="1:43" s="46" customFormat="1" ht="9.75" customHeight="1" x14ac:dyDescent="0.35">
      <c r="A12" s="90"/>
      <c r="B12" s="1144" t="s">
        <v>518</v>
      </c>
      <c r="C12" s="1145"/>
      <c r="D12" s="1145"/>
      <c r="E12" s="1145"/>
      <c r="F12" s="1145"/>
      <c r="G12" s="1145"/>
      <c r="H12" s="1146"/>
      <c r="I12" s="91"/>
      <c r="J12" s="91"/>
      <c r="K12" s="91"/>
      <c r="L12" s="91"/>
      <c r="M12" s="91"/>
      <c r="N12" s="91"/>
    </row>
    <row r="13" spans="1:43" s="46" customFormat="1" ht="55.5" customHeight="1" x14ac:dyDescent="0.35">
      <c r="A13" s="91"/>
      <c r="B13" s="1147"/>
      <c r="C13" s="1148"/>
      <c r="D13" s="1148"/>
      <c r="E13" s="1148"/>
      <c r="F13" s="1148"/>
      <c r="G13" s="1148"/>
      <c r="H13" s="1149"/>
      <c r="I13" s="91"/>
      <c r="J13" s="91"/>
      <c r="K13" s="204"/>
      <c r="L13" s="91"/>
      <c r="M13" s="91"/>
      <c r="N13" s="91"/>
    </row>
    <row r="14" spans="1:43" s="46" customFormat="1" ht="4.5" customHeight="1" x14ac:dyDescent="0.35">
      <c r="A14" s="91"/>
      <c r="B14" s="205"/>
      <c r="C14" s="205"/>
      <c r="D14" s="205"/>
      <c r="E14" s="205"/>
      <c r="F14" s="205"/>
      <c r="G14" s="205"/>
      <c r="H14" s="205"/>
      <c r="I14" s="91"/>
      <c r="J14" s="91"/>
      <c r="K14" s="204"/>
      <c r="L14" s="91"/>
      <c r="M14" s="91"/>
      <c r="N14" s="91"/>
    </row>
    <row r="15" spans="1:43" s="91" customFormat="1" ht="3.75" customHeight="1" x14ac:dyDescent="0.35">
      <c r="A15" s="90"/>
      <c r="B15" s="1177"/>
      <c r="C15" s="1178"/>
      <c r="D15" s="1178"/>
      <c r="E15" s="1178"/>
      <c r="F15" s="205"/>
      <c r="G15" s="205"/>
      <c r="H15" s="205"/>
      <c r="K15" s="204"/>
    </row>
    <row r="16" spans="1:43" s="46" customFormat="1" ht="5.25" customHeight="1" thickBot="1" x14ac:dyDescent="0.4">
      <c r="A16" s="91"/>
      <c r="B16" s="206"/>
      <c r="C16" s="206"/>
      <c r="D16" s="206"/>
      <c r="E16" s="206"/>
      <c r="F16" s="206"/>
      <c r="G16" s="206"/>
      <c r="H16" s="203"/>
      <c r="I16" s="91"/>
      <c r="J16" s="91"/>
      <c r="K16" s="91"/>
      <c r="L16" s="91"/>
      <c r="M16" s="91"/>
      <c r="N16" s="91"/>
    </row>
    <row r="17" spans="1:14" s="46" customFormat="1" ht="16" thickBot="1" x14ac:dyDescent="0.4">
      <c r="A17" s="90"/>
      <c r="B17" s="575" t="s">
        <v>22</v>
      </c>
      <c r="C17" s="576"/>
      <c r="D17" s="577"/>
      <c r="E17" s="206"/>
      <c r="F17" s="91"/>
      <c r="G17" s="91"/>
      <c r="H17" s="91"/>
      <c r="I17" s="91"/>
      <c r="J17" s="91"/>
      <c r="K17" s="91"/>
      <c r="L17" s="91"/>
      <c r="M17" s="91"/>
      <c r="N17" s="91"/>
    </row>
    <row r="18" spans="1:14" s="46" customFormat="1" ht="16" thickBot="1" x14ac:dyDescent="0.4">
      <c r="A18" s="90"/>
      <c r="B18" s="207" t="s">
        <v>425</v>
      </c>
      <c r="C18" s="208"/>
      <c r="D18" s="209"/>
      <c r="E18" s="209"/>
      <c r="F18" s="91"/>
      <c r="G18" s="91"/>
      <c r="H18" s="91"/>
      <c r="I18" s="91"/>
      <c r="J18" s="91"/>
      <c r="K18" s="91"/>
      <c r="L18" s="91"/>
      <c r="M18" s="91"/>
      <c r="N18" s="91"/>
    </row>
    <row r="19" spans="1:14" s="46" customFormat="1" ht="8.25" customHeight="1" x14ac:dyDescent="0.35">
      <c r="A19" s="91"/>
      <c r="B19" s="210"/>
      <c r="C19" s="210"/>
      <c r="D19" s="210"/>
      <c r="E19" s="210"/>
      <c r="F19" s="210"/>
      <c r="G19" s="210"/>
      <c r="H19" s="91"/>
      <c r="I19" s="91"/>
      <c r="J19" s="91"/>
      <c r="K19" s="91"/>
      <c r="L19" s="91"/>
      <c r="M19" s="91"/>
      <c r="N19" s="91"/>
    </row>
    <row r="20" spans="1:14" s="91" customFormat="1" ht="1.5" customHeight="1" x14ac:dyDescent="0.35">
      <c r="A20" s="211"/>
      <c r="B20" s="93"/>
      <c r="C20" s="93"/>
    </row>
    <row r="21" spans="1:14" s="114" customFormat="1" ht="15.5" x14ac:dyDescent="0.35">
      <c r="A21" s="592"/>
      <c r="B21" s="227"/>
      <c r="C21" s="227"/>
      <c r="D21" s="227"/>
      <c r="E21" s="227"/>
      <c r="F21" s="227"/>
      <c r="G21" s="227"/>
      <c r="H21" s="91"/>
      <c r="I21" s="227"/>
      <c r="J21" s="227"/>
      <c r="K21" s="227"/>
      <c r="L21" s="227"/>
      <c r="M21" s="227"/>
      <c r="N21" s="227"/>
    </row>
    <row r="22" spans="1:14" s="114" customFormat="1" ht="15.5" x14ac:dyDescent="0.35">
      <c r="A22" s="592"/>
      <c r="B22" s="227"/>
      <c r="C22" s="227"/>
      <c r="D22" s="227"/>
      <c r="E22" s="227"/>
      <c r="F22" s="227"/>
      <c r="G22" s="227"/>
      <c r="H22" s="91"/>
      <c r="I22" s="227"/>
      <c r="J22" s="227"/>
      <c r="K22" s="227"/>
      <c r="L22" s="227"/>
      <c r="M22" s="227"/>
      <c r="N22" s="227"/>
    </row>
    <row r="23" spans="1:14" ht="9" customHeight="1" thickBot="1" x14ac:dyDescent="0.4">
      <c r="A23" s="112"/>
      <c r="B23" s="112"/>
      <c r="C23" s="112"/>
      <c r="D23" s="227"/>
      <c r="E23" s="227"/>
      <c r="F23" s="227"/>
      <c r="G23" s="227"/>
      <c r="H23" s="91"/>
      <c r="I23" s="112"/>
      <c r="J23" s="112"/>
      <c r="K23" s="112"/>
      <c r="L23" s="112"/>
      <c r="M23" s="112"/>
      <c r="N23" s="112"/>
    </row>
    <row r="24" spans="1:14" s="46" customFormat="1" ht="16" thickBot="1" x14ac:dyDescent="0.4">
      <c r="A24" s="1123" t="s">
        <v>581</v>
      </c>
      <c r="B24" s="1124"/>
      <c r="C24" s="1124"/>
      <c r="D24" s="1124"/>
      <c r="E24" s="1124"/>
      <c r="F24" s="1124"/>
      <c r="G24" s="1125"/>
      <c r="H24" s="91"/>
      <c r="I24"/>
      <c r="J24" s="91"/>
      <c r="K24" s="91"/>
      <c r="L24" s="91"/>
      <c r="M24" s="91"/>
      <c r="N24" s="91"/>
    </row>
    <row r="25" spans="1:14" s="91" customFormat="1" ht="7.5" customHeight="1" thickBot="1" x14ac:dyDescent="0.4">
      <c r="A25" s="211"/>
      <c r="B25" s="93"/>
      <c r="C25" s="93"/>
    </row>
    <row r="26" spans="1:14" s="115" customFormat="1" ht="10.5" x14ac:dyDescent="0.2">
      <c r="A26" s="215" t="s">
        <v>139</v>
      </c>
      <c r="B26" s="1126" t="s">
        <v>140</v>
      </c>
      <c r="C26" s="1126"/>
      <c r="D26" s="216" t="s">
        <v>141</v>
      </c>
      <c r="E26" s="217" t="s">
        <v>142</v>
      </c>
      <c r="F26" s="217" t="s">
        <v>143</v>
      </c>
      <c r="G26" s="218" t="s">
        <v>157</v>
      </c>
      <c r="H26" s="219"/>
      <c r="I26" s="219"/>
      <c r="J26" s="219"/>
      <c r="K26" s="219"/>
      <c r="L26" s="219"/>
      <c r="M26" s="219"/>
      <c r="N26" s="219"/>
    </row>
    <row r="27" spans="1:14" ht="69.75" customHeight="1" x14ac:dyDescent="0.3">
      <c r="A27" s="220"/>
      <c r="B27" s="1137" t="s">
        <v>179</v>
      </c>
      <c r="C27" s="1138"/>
      <c r="D27" s="439" t="s">
        <v>509</v>
      </c>
      <c r="E27" s="221" t="s">
        <v>519</v>
      </c>
      <c r="F27" s="221" t="s">
        <v>511</v>
      </c>
      <c r="G27" s="221" t="s">
        <v>512</v>
      </c>
      <c r="H27" s="112"/>
      <c r="I27" s="112"/>
      <c r="J27" s="112"/>
      <c r="K27" s="112"/>
      <c r="L27" s="112"/>
      <c r="M27" s="112"/>
      <c r="N27" s="112"/>
    </row>
    <row r="28" spans="1:14" ht="15" thickBot="1" x14ac:dyDescent="0.3">
      <c r="A28" s="222"/>
      <c r="B28" s="223"/>
      <c r="C28" s="224"/>
      <c r="D28" s="225" t="s">
        <v>151</v>
      </c>
      <c r="E28" s="212" t="s">
        <v>155</v>
      </c>
      <c r="F28" s="212" t="s">
        <v>151</v>
      </c>
      <c r="G28" s="213" t="s">
        <v>151</v>
      </c>
      <c r="H28" s="112"/>
      <c r="I28" s="112"/>
      <c r="J28" s="112"/>
      <c r="K28" s="112"/>
      <c r="L28" s="112"/>
      <c r="M28" s="112"/>
      <c r="N28" s="112"/>
    </row>
    <row r="29" spans="1:14" s="114" customFormat="1" x14ac:dyDescent="0.25">
      <c r="A29" s="226">
        <v>1</v>
      </c>
      <c r="B29" s="1139">
        <f>'2. Prelim'!B24</f>
        <v>0</v>
      </c>
      <c r="C29" s="1140"/>
      <c r="D29" s="876">
        <f>'2. Prelim'!C24</f>
        <v>0</v>
      </c>
      <c r="E29" s="569"/>
      <c r="F29" s="779"/>
      <c r="G29" s="877">
        <f t="shared" ref="G29:G36" si="0">D29-F29</f>
        <v>0</v>
      </c>
      <c r="H29" s="227"/>
      <c r="I29" s="227"/>
      <c r="J29" s="227"/>
      <c r="K29" s="227"/>
      <c r="L29" s="227"/>
      <c r="M29" s="227"/>
      <c r="N29" s="227"/>
    </row>
    <row r="30" spans="1:14" s="114" customFormat="1" x14ac:dyDescent="0.25">
      <c r="A30" s="228">
        <v>2</v>
      </c>
      <c r="B30" s="1139">
        <f>'2. Prelim'!B25</f>
        <v>0</v>
      </c>
      <c r="C30" s="1140"/>
      <c r="D30" s="876">
        <f>'2. Prelim'!C25</f>
        <v>0</v>
      </c>
      <c r="E30" s="440"/>
      <c r="F30" s="440"/>
      <c r="G30" s="878">
        <f t="shared" si="0"/>
        <v>0</v>
      </c>
      <c r="H30" s="227"/>
      <c r="I30" s="227"/>
      <c r="J30" s="227"/>
      <c r="K30" s="227"/>
      <c r="L30" s="227"/>
      <c r="M30" s="227"/>
      <c r="N30" s="227"/>
    </row>
    <row r="31" spans="1:14" s="114" customFormat="1" x14ac:dyDescent="0.25">
      <c r="A31" s="228">
        <v>3</v>
      </c>
      <c r="B31" s="1139">
        <f>'2. Prelim'!B26</f>
        <v>0</v>
      </c>
      <c r="C31" s="1140"/>
      <c r="D31" s="876">
        <f>'2. Prelim'!C26</f>
        <v>0</v>
      </c>
      <c r="E31" s="440"/>
      <c r="F31" s="440"/>
      <c r="G31" s="878">
        <f t="shared" si="0"/>
        <v>0</v>
      </c>
      <c r="H31" s="227"/>
      <c r="I31" s="227"/>
      <c r="J31" s="227"/>
      <c r="K31" s="227"/>
      <c r="L31" s="227"/>
      <c r="M31" s="227"/>
      <c r="N31" s="227"/>
    </row>
    <row r="32" spans="1:14" s="114" customFormat="1" x14ac:dyDescent="0.25">
      <c r="A32" s="228">
        <v>4</v>
      </c>
      <c r="B32" s="1139">
        <f>'2. Prelim'!B27</f>
        <v>0</v>
      </c>
      <c r="C32" s="1140"/>
      <c r="D32" s="876">
        <f>'2. Prelim'!C27</f>
        <v>0</v>
      </c>
      <c r="E32" s="440"/>
      <c r="F32" s="440"/>
      <c r="G32" s="878">
        <f t="shared" si="0"/>
        <v>0</v>
      </c>
      <c r="H32" s="227"/>
      <c r="I32" s="227"/>
      <c r="J32" s="227"/>
      <c r="K32" s="227"/>
      <c r="L32" s="227"/>
      <c r="M32" s="227"/>
      <c r="N32" s="227"/>
    </row>
    <row r="33" spans="1:14" s="114" customFormat="1" x14ac:dyDescent="0.25">
      <c r="A33" s="228">
        <v>5</v>
      </c>
      <c r="B33" s="1139">
        <f>'2. Prelim'!B28</f>
        <v>0</v>
      </c>
      <c r="C33" s="1140"/>
      <c r="D33" s="876">
        <f>'2. Prelim'!C28</f>
        <v>0</v>
      </c>
      <c r="E33" s="440"/>
      <c r="F33" s="440"/>
      <c r="G33" s="878">
        <f t="shared" si="0"/>
        <v>0</v>
      </c>
      <c r="H33" s="227"/>
      <c r="I33" s="227"/>
      <c r="J33" s="227"/>
      <c r="K33" s="227"/>
      <c r="L33" s="227"/>
      <c r="M33" s="227"/>
      <c r="N33" s="227"/>
    </row>
    <row r="34" spans="1:14" s="114" customFormat="1" x14ac:dyDescent="0.25">
      <c r="A34" s="228">
        <v>6</v>
      </c>
      <c r="B34" s="1139">
        <f>'2. Prelim'!B29</f>
        <v>0</v>
      </c>
      <c r="C34" s="1140"/>
      <c r="D34" s="876">
        <f>'2. Prelim'!C29</f>
        <v>0</v>
      </c>
      <c r="E34" s="440"/>
      <c r="F34" s="440"/>
      <c r="G34" s="878">
        <f t="shared" si="0"/>
        <v>0</v>
      </c>
      <c r="H34" s="227"/>
      <c r="I34" s="227"/>
      <c r="J34" s="227"/>
      <c r="K34" s="227"/>
      <c r="L34" s="227"/>
      <c r="M34" s="227"/>
      <c r="N34" s="227"/>
    </row>
    <row r="35" spans="1:14" s="114" customFormat="1" ht="13" thickBot="1" x14ac:dyDescent="0.3">
      <c r="A35" s="579">
        <v>7</v>
      </c>
      <c r="B35" s="1139">
        <f>'2. Prelim'!B30</f>
        <v>0</v>
      </c>
      <c r="C35" s="1140"/>
      <c r="D35" s="876">
        <f>'2. Prelim'!C30</f>
        <v>0</v>
      </c>
      <c r="E35" s="440"/>
      <c r="F35" s="440"/>
      <c r="G35" s="878">
        <f t="shared" si="0"/>
        <v>0</v>
      </c>
      <c r="H35" s="227"/>
      <c r="I35" s="227"/>
      <c r="J35" s="227"/>
      <c r="K35" s="227"/>
      <c r="L35" s="227"/>
      <c r="M35" s="227"/>
      <c r="N35" s="227"/>
    </row>
    <row r="36" spans="1:14" s="114" customFormat="1" ht="13" thickBot="1" x14ac:dyDescent="0.3">
      <c r="A36" s="838">
        <v>8</v>
      </c>
      <c r="B36" s="1139">
        <f>'2. Prelim'!B31</f>
        <v>0</v>
      </c>
      <c r="C36" s="1140"/>
      <c r="D36" s="899">
        <f>'2. Prelim'!C31</f>
        <v>0</v>
      </c>
      <c r="E36" s="441"/>
      <c r="F36" s="441"/>
      <c r="G36" s="879">
        <f t="shared" si="0"/>
        <v>0</v>
      </c>
      <c r="H36" s="227"/>
      <c r="I36" s="227"/>
      <c r="J36" s="227"/>
      <c r="K36" s="227"/>
      <c r="L36" s="227"/>
      <c r="M36" s="227"/>
      <c r="N36" s="227"/>
    </row>
    <row r="37" spans="1:14" s="114" customFormat="1" ht="13.5" thickBot="1" x14ac:dyDescent="0.3">
      <c r="A37" s="839" t="s">
        <v>214</v>
      </c>
      <c r="B37" s="227"/>
      <c r="C37" s="614" t="s">
        <v>178</v>
      </c>
      <c r="D37" s="900">
        <f>'2. Prelim'!C32</f>
        <v>0</v>
      </c>
      <c r="E37" s="881">
        <f>SUM(E29:E36)</f>
        <v>0</v>
      </c>
      <c r="F37" s="881">
        <f>ROUND(SUM(F29:F36),0)</f>
        <v>0</v>
      </c>
      <c r="G37" s="880">
        <f>SUM(G29:G36)</f>
        <v>0</v>
      </c>
      <c r="H37" s="227"/>
      <c r="I37" s="227"/>
      <c r="J37" s="227"/>
      <c r="K37" s="227"/>
      <c r="L37" s="227"/>
      <c r="M37" s="227"/>
      <c r="N37" s="227"/>
    </row>
    <row r="38" spans="1:14" s="114" customFormat="1" x14ac:dyDescent="0.25">
      <c r="A38" s="592" t="s">
        <v>221</v>
      </c>
      <c r="B38" s="227"/>
      <c r="C38" s="227"/>
      <c r="D38"/>
      <c r="E38"/>
      <c r="F38"/>
      <c r="I38" s="227"/>
      <c r="J38" s="227"/>
      <c r="K38" s="227"/>
      <c r="L38" s="227"/>
      <c r="M38" s="227"/>
      <c r="N38" s="227"/>
    </row>
    <row r="39" spans="1:14" ht="11.25" customHeight="1" thickBot="1" x14ac:dyDescent="0.3">
      <c r="A39" s="112"/>
      <c r="B39" s="112"/>
      <c r="C39" s="112"/>
      <c r="D39" s="112"/>
      <c r="E39" s="112" t="s">
        <v>153</v>
      </c>
      <c r="F39" s="112"/>
      <c r="G39" s="112"/>
      <c r="H39" s="112"/>
      <c r="I39" s="112"/>
      <c r="J39" s="112"/>
      <c r="K39" s="112"/>
      <c r="L39" s="112"/>
      <c r="M39" s="112"/>
      <c r="N39" s="112"/>
    </row>
    <row r="40" spans="1:14" ht="13" thickBot="1" x14ac:dyDescent="0.3">
      <c r="A40" s="229"/>
      <c r="B40" s="885"/>
      <c r="C40" s="111" t="s">
        <v>124</v>
      </c>
      <c r="J40" s="112"/>
      <c r="K40" s="112"/>
      <c r="L40" s="112"/>
      <c r="M40" s="112"/>
      <c r="N40" s="112"/>
    </row>
    <row r="41" spans="1:14" ht="6" customHeight="1" x14ac:dyDescent="0.25">
      <c r="A41" s="229"/>
      <c r="B41" s="112"/>
      <c r="C41" s="112"/>
      <c r="D41" s="112"/>
      <c r="E41" s="112"/>
      <c r="F41" s="112"/>
      <c r="G41" s="112"/>
      <c r="H41" s="112"/>
      <c r="I41" s="112"/>
      <c r="J41" s="112"/>
      <c r="K41" s="112"/>
      <c r="L41" s="112"/>
      <c r="M41" s="112"/>
      <c r="N41" s="112"/>
    </row>
    <row r="42" spans="1:14" s="113" customFormat="1" ht="3.75" customHeight="1" thickBot="1" x14ac:dyDescent="0.3">
      <c r="A42" s="873"/>
      <c r="B42" s="1141"/>
      <c r="C42" s="1142"/>
      <c r="D42" s="1142"/>
      <c r="E42" s="903"/>
      <c r="F42" s="903"/>
      <c r="G42" s="903"/>
      <c r="H42" s="903"/>
      <c r="I42" s="903"/>
      <c r="J42" s="873"/>
      <c r="K42" s="873"/>
      <c r="L42" s="873"/>
      <c r="M42" s="873"/>
      <c r="N42" s="873"/>
    </row>
    <row r="43" spans="1:14" ht="13.4" customHeight="1" thickBot="1" x14ac:dyDescent="0.3">
      <c r="A43" s="112"/>
      <c r="B43" s="884"/>
      <c r="C43" s="1143" t="s">
        <v>582</v>
      </c>
      <c r="D43" s="1143"/>
      <c r="E43" s="1143"/>
      <c r="F43" s="1143"/>
      <c r="G43" s="1143"/>
      <c r="H43" s="1143"/>
      <c r="I43" s="1143"/>
      <c r="J43" s="112"/>
      <c r="K43" s="112"/>
      <c r="L43" s="112"/>
      <c r="M43" s="112"/>
      <c r="N43" s="112"/>
    </row>
    <row r="44" spans="1:14" ht="14.25" customHeight="1" x14ac:dyDescent="0.25">
      <c r="A44" s="112"/>
      <c r="C44" s="1143"/>
      <c r="D44" s="1143"/>
      <c r="E44" s="1143"/>
      <c r="F44" s="1143"/>
      <c r="G44" s="1143"/>
      <c r="H44" s="1143"/>
      <c r="I44" s="1143"/>
      <c r="J44" s="112"/>
      <c r="K44" s="112"/>
      <c r="L44" s="112"/>
      <c r="M44" s="112"/>
      <c r="N44" s="112"/>
    </row>
    <row r="45" spans="1:14" s="112" customFormat="1" ht="4.5" customHeight="1" x14ac:dyDescent="0.25">
      <c r="C45" s="232"/>
      <c r="D45" s="232"/>
      <c r="E45" s="232"/>
      <c r="F45" s="232"/>
      <c r="G45" s="232"/>
      <c r="H45" s="232"/>
      <c r="I45" s="232"/>
    </row>
    <row r="46" spans="1:14" customFormat="1" ht="6" customHeight="1" thickBot="1" x14ac:dyDescent="0.3">
      <c r="A46" s="70"/>
      <c r="B46" s="70"/>
      <c r="C46" s="77"/>
      <c r="D46" s="70"/>
      <c r="E46" s="70"/>
      <c r="F46" s="70"/>
      <c r="G46" s="70"/>
      <c r="H46" s="232"/>
      <c r="I46" s="232"/>
      <c r="J46" s="232"/>
      <c r="K46" s="875"/>
      <c r="L46" s="875"/>
      <c r="M46" s="875"/>
      <c r="N46" s="875"/>
    </row>
    <row r="47" spans="1:14" s="20" customFormat="1" ht="9" customHeight="1" thickTop="1" thickBot="1" x14ac:dyDescent="0.4">
      <c r="B47" s="69"/>
      <c r="C47" s="69"/>
      <c r="G47" s="57"/>
      <c r="H47" s="232"/>
      <c r="I47" s="232"/>
      <c r="J47" s="232"/>
    </row>
    <row r="48" spans="1:14" ht="16" thickBot="1" x14ac:dyDescent="0.3">
      <c r="A48" s="1133" t="s">
        <v>579</v>
      </c>
      <c r="B48" s="1134"/>
      <c r="C48" s="1134"/>
      <c r="D48" s="1134"/>
      <c r="E48" s="1134"/>
      <c r="F48" s="1134"/>
      <c r="G48" s="1135"/>
      <c r="H48" s="232"/>
      <c r="I48" s="232"/>
      <c r="J48" s="232"/>
      <c r="K48" s="112"/>
      <c r="L48" s="112"/>
      <c r="M48" s="112"/>
      <c r="N48" s="112"/>
    </row>
    <row r="49" spans="1:14" s="91" customFormat="1" ht="7.5" customHeight="1" thickBot="1" x14ac:dyDescent="0.4">
      <c r="A49" s="211"/>
      <c r="B49" s="93"/>
      <c r="C49" s="93"/>
      <c r="D49" s="774" t="s">
        <v>139</v>
      </c>
      <c r="E49" s="774" t="s">
        <v>140</v>
      </c>
    </row>
    <row r="50" spans="1:14" ht="84.75" customHeight="1" x14ac:dyDescent="0.25">
      <c r="A50"/>
      <c r="B50" s="1131"/>
      <c r="C50" s="1131"/>
      <c r="D50" s="883" t="s">
        <v>520</v>
      </c>
      <c r="E50" s="883" t="s">
        <v>580</v>
      </c>
      <c r="H50" s="112"/>
      <c r="I50" s="112"/>
      <c r="J50" s="112"/>
      <c r="K50" s="112"/>
      <c r="L50" s="112"/>
      <c r="M50" s="112"/>
      <c r="N50" s="112"/>
    </row>
    <row r="51" spans="1:14" ht="16" thickBot="1" x14ac:dyDescent="0.4">
      <c r="A51" s="20"/>
      <c r="B51" s="1132"/>
      <c r="C51" s="1132"/>
      <c r="D51" s="882" t="s">
        <v>155</v>
      </c>
      <c r="E51" s="882" t="s">
        <v>151</v>
      </c>
      <c r="F51" s="112"/>
      <c r="G51" s="112"/>
      <c r="H51" s="20"/>
      <c r="I51" s="112"/>
      <c r="J51" s="112"/>
      <c r="K51" s="112"/>
      <c r="L51" s="112"/>
      <c r="M51" s="112"/>
      <c r="N51" s="112"/>
    </row>
    <row r="52" spans="1:14" ht="15.5" x14ac:dyDescent="0.35">
      <c r="A52" s="593" t="s">
        <v>169</v>
      </c>
      <c r="B52" s="782" t="s">
        <v>156</v>
      </c>
      <c r="C52" s="784">
        <v>2021</v>
      </c>
      <c r="D52" s="526"/>
      <c r="E52" s="526"/>
      <c r="F52" s="112"/>
      <c r="G52" s="112"/>
      <c r="H52" s="20"/>
      <c r="I52" s="112"/>
      <c r="J52" s="112"/>
      <c r="K52" s="112"/>
      <c r="L52" s="112"/>
      <c r="M52" s="112"/>
      <c r="N52" s="112"/>
    </row>
    <row r="53" spans="1:14" ht="15.5" x14ac:dyDescent="0.35">
      <c r="A53" s="593" t="s">
        <v>170</v>
      </c>
      <c r="B53" s="783" t="s">
        <v>156</v>
      </c>
      <c r="C53" s="784">
        <v>2022</v>
      </c>
      <c r="D53" s="526"/>
      <c r="E53" s="524"/>
      <c r="F53" s="112"/>
      <c r="G53" s="112"/>
      <c r="H53" s="20"/>
      <c r="I53" s="112"/>
      <c r="J53" s="112"/>
      <c r="K53" s="112"/>
      <c r="L53" s="112"/>
      <c r="M53" s="112"/>
      <c r="N53" s="112"/>
    </row>
    <row r="54" spans="1:14" ht="15.5" x14ac:dyDescent="0.35">
      <c r="A54" s="593" t="s">
        <v>171</v>
      </c>
      <c r="B54" s="783" t="s">
        <v>156</v>
      </c>
      <c r="C54" s="784">
        <v>2023</v>
      </c>
      <c r="D54" s="526"/>
      <c r="E54" s="526"/>
      <c r="F54" s="112"/>
      <c r="G54" s="112"/>
      <c r="H54" s="20"/>
      <c r="I54" s="112"/>
      <c r="J54" s="112"/>
      <c r="K54" s="112"/>
      <c r="L54" s="112"/>
      <c r="M54" s="112"/>
      <c r="N54" s="112"/>
    </row>
    <row r="55" spans="1:14" ht="14.5" x14ac:dyDescent="0.35">
      <c r="A55" s="846" t="s">
        <v>172</v>
      </c>
      <c r="B55" s="783" t="s">
        <v>156</v>
      </c>
      <c r="C55" s="784">
        <v>2024</v>
      </c>
      <c r="D55" s="526"/>
      <c r="E55" s="526"/>
      <c r="F55" s="112"/>
      <c r="G55" s="112"/>
      <c r="H55" s="112"/>
      <c r="I55" s="112"/>
      <c r="J55" s="112"/>
      <c r="K55" s="112"/>
      <c r="L55" s="112"/>
      <c r="M55" s="112"/>
      <c r="N55" s="112"/>
    </row>
    <row r="56" spans="1:14" ht="14.5" x14ac:dyDescent="0.35">
      <c r="A56" s="846" t="s">
        <v>175</v>
      </c>
      <c r="B56" s="783" t="s">
        <v>156</v>
      </c>
      <c r="C56" s="784">
        <v>2025</v>
      </c>
      <c r="D56" s="526"/>
      <c r="E56" s="526"/>
      <c r="F56" s="112"/>
      <c r="G56" s="112"/>
      <c r="H56" s="112"/>
      <c r="I56" s="112"/>
      <c r="J56" s="112"/>
      <c r="K56" s="112"/>
      <c r="L56" s="112"/>
      <c r="M56" s="112"/>
      <c r="N56" s="112"/>
    </row>
  </sheetData>
  <sheetProtection algorithmName="SHA-512" hashValue="rjk+n+fktD5m+i6T9RYI54Na7mM28gU0vN3+SSlArEv+sX4pxuvhC7BnrUsh6+9s9IPuNNczjltDh04n3h0+0w==" saltValue="iMvj++YBoNBwMkMOZWlXHg==" spinCount="100000" sheet="1" objects="1" scenarios="1"/>
  <protectedRanges>
    <protectedRange sqref="E29:F36" name="Range1"/>
  </protectedRanges>
  <mergeCells count="25">
    <mergeCell ref="B50:B51"/>
    <mergeCell ref="C50:C51"/>
    <mergeCell ref="B34:C34"/>
    <mergeCell ref="B35:C35"/>
    <mergeCell ref="B36:C36"/>
    <mergeCell ref="B42:D42"/>
    <mergeCell ref="C43:I44"/>
    <mergeCell ref="A48:G48"/>
    <mergeCell ref="B33:C33"/>
    <mergeCell ref="B8:H8"/>
    <mergeCell ref="B10:H10"/>
    <mergeCell ref="B12:H13"/>
    <mergeCell ref="B15:E15"/>
    <mergeCell ref="B26:C26"/>
    <mergeCell ref="B27:C27"/>
    <mergeCell ref="B29:C29"/>
    <mergeCell ref="B30:C30"/>
    <mergeCell ref="B31:C31"/>
    <mergeCell ref="B32:C32"/>
    <mergeCell ref="A24:G24"/>
    <mergeCell ref="B7:H7"/>
    <mergeCell ref="B1:H1"/>
    <mergeCell ref="B2:H2"/>
    <mergeCell ref="B5:H5"/>
    <mergeCell ref="D3:F3"/>
  </mergeCells>
  <printOptions horizontalCentered="1" verticalCentered="1"/>
  <pageMargins left="0.20182195975503101" right="0.20182195975503101" top="0.75" bottom="0.5" header="0" footer="0.3"/>
  <pageSetup scale="82" orientation="portrait" r:id="rId1"/>
  <ignoredErrors>
    <ignoredError sqref="F3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000"/>
  </sheetPr>
  <dimension ref="A1:AD88"/>
  <sheetViews>
    <sheetView workbookViewId="0"/>
  </sheetViews>
  <sheetFormatPr defaultColWidth="8.90625" defaultRowHeight="12.5" x14ac:dyDescent="0.25"/>
  <cols>
    <col min="1" max="1" width="3.36328125" customWidth="1"/>
    <col min="2" max="2" width="23.90625" customWidth="1"/>
    <col min="3" max="3" width="26" customWidth="1"/>
    <col min="4" max="4" width="13.90625" customWidth="1"/>
    <col min="5" max="5" width="16.36328125" customWidth="1"/>
    <col min="6" max="6" width="3.453125" customWidth="1"/>
    <col min="7" max="7" width="9" customWidth="1"/>
    <col min="8" max="8" width="8.08984375" customWidth="1"/>
    <col min="9" max="9" width="7.6328125" bestFit="1" customWidth="1"/>
    <col min="10" max="10" width="8" customWidth="1"/>
    <col min="11" max="11" width="7.90625" customWidth="1"/>
    <col min="12" max="12" width="8.36328125" customWidth="1"/>
    <col min="13" max="13" width="2.6328125" customWidth="1"/>
    <col min="15" max="15" width="26.6328125" customWidth="1"/>
    <col min="16" max="25" width="8.90625" customWidth="1"/>
  </cols>
  <sheetData>
    <row r="1" spans="1:30" ht="18.75" customHeight="1" x14ac:dyDescent="0.25">
      <c r="A1" s="19"/>
      <c r="B1" s="1192" t="str">
        <f>'2. Prelim'!B1:G1</f>
        <v>RPS/APS/CES/CPS 2020 Annual Compliance Workbook</v>
      </c>
      <c r="C1" s="1192"/>
      <c r="D1" s="1192"/>
      <c r="E1" s="1192"/>
      <c r="F1" s="1192"/>
      <c r="G1" s="1192"/>
      <c r="H1" s="1192"/>
      <c r="I1" s="1192"/>
      <c r="J1" s="1192"/>
      <c r="K1" s="1192"/>
      <c r="L1" s="1192"/>
      <c r="M1" s="234"/>
      <c r="N1" s="85"/>
      <c r="O1" s="85"/>
      <c r="P1" s="85"/>
      <c r="Q1" s="85"/>
      <c r="R1" s="85"/>
      <c r="S1" s="19"/>
      <c r="T1" s="19"/>
      <c r="U1" s="19"/>
      <c r="V1" s="19"/>
      <c r="W1" s="19"/>
      <c r="X1" s="19"/>
      <c r="Y1" s="19"/>
      <c r="Z1" s="19"/>
      <c r="AA1" s="19"/>
      <c r="AB1" s="19"/>
      <c r="AC1" s="19"/>
      <c r="AD1" s="19"/>
    </row>
    <row r="2" spans="1:30" ht="11.25" customHeight="1" thickBot="1" x14ac:dyDescent="0.4">
      <c r="A2" s="71"/>
      <c r="B2" s="20"/>
      <c r="C2" s="20"/>
      <c r="D2" s="20"/>
      <c r="E2" s="72"/>
      <c r="F2" s="72"/>
      <c r="G2" s="20"/>
      <c r="H2" s="20"/>
      <c r="I2" s="20"/>
      <c r="J2" s="19"/>
      <c r="K2" s="19"/>
      <c r="L2" s="19"/>
      <c r="M2" s="19"/>
      <c r="N2" s="19"/>
      <c r="O2" s="19"/>
      <c r="P2" s="19"/>
      <c r="Q2" s="19"/>
      <c r="R2" s="19"/>
      <c r="S2" s="19"/>
      <c r="T2" s="19"/>
      <c r="U2" s="19"/>
      <c r="V2" s="19"/>
      <c r="W2" s="19"/>
      <c r="X2" s="19"/>
      <c r="Y2" s="19"/>
      <c r="Z2" s="19"/>
      <c r="AA2" s="19"/>
      <c r="AB2" s="19"/>
      <c r="AC2" s="19"/>
      <c r="AD2" s="19"/>
    </row>
    <row r="3" spans="1:30" s="40" customFormat="1" ht="19.5" customHeight="1" thickBot="1" x14ac:dyDescent="0.3">
      <c r="B3" s="1120" t="s">
        <v>427</v>
      </c>
      <c r="C3" s="1121"/>
      <c r="D3" s="1121"/>
      <c r="E3" s="1121"/>
      <c r="F3" s="1121"/>
      <c r="G3" s="1121"/>
      <c r="H3" s="1121"/>
      <c r="I3" s="1121"/>
      <c r="J3" s="1121"/>
      <c r="K3" s="1121"/>
      <c r="L3" s="1122"/>
      <c r="M3" s="45"/>
      <c r="N3" s="45"/>
      <c r="O3" s="45"/>
      <c r="P3" s="45"/>
      <c r="Q3" s="45"/>
      <c r="R3" s="45"/>
      <c r="S3" s="53"/>
      <c r="T3" s="53"/>
      <c r="U3" s="53"/>
      <c r="V3" s="53"/>
      <c r="W3" s="53"/>
      <c r="X3" s="53"/>
      <c r="Y3" s="53"/>
      <c r="Z3" s="53"/>
      <c r="AA3" s="53"/>
      <c r="AB3" s="53"/>
      <c r="AC3" s="53"/>
      <c r="AD3" s="53"/>
    </row>
    <row r="4" spans="1:30" s="53" customFormat="1" ht="10.5" customHeight="1" thickBot="1" x14ac:dyDescent="0.3">
      <c r="B4" s="54" t="s">
        <v>153</v>
      </c>
      <c r="C4" s="54"/>
      <c r="D4" s="54"/>
      <c r="E4" s="54"/>
      <c r="F4" s="54"/>
      <c r="G4" s="54"/>
      <c r="H4" s="54"/>
      <c r="I4" s="45"/>
    </row>
    <row r="5" spans="1:30" ht="22.5" customHeight="1" thickBot="1" x14ac:dyDescent="0.4">
      <c r="A5" s="37"/>
      <c r="B5" s="1099">
        <f>'1. FilerInfo'!C17</f>
        <v>0</v>
      </c>
      <c r="C5" s="1193"/>
      <c r="D5" s="1193"/>
      <c r="E5" s="1193"/>
      <c r="F5" s="1193"/>
      <c r="G5" s="1193"/>
      <c r="H5" s="1193"/>
      <c r="I5" s="1193"/>
      <c r="J5" s="1193"/>
      <c r="K5" s="1193"/>
      <c r="L5" s="1194"/>
      <c r="M5" s="235"/>
      <c r="N5" s="55"/>
      <c r="O5" s="55"/>
      <c r="P5" s="55"/>
      <c r="Q5" s="55"/>
      <c r="R5" s="55"/>
      <c r="S5" s="19"/>
      <c r="T5" s="19"/>
      <c r="U5" s="19"/>
      <c r="V5" s="19"/>
      <c r="W5" s="19"/>
      <c r="X5" s="19"/>
      <c r="Y5" s="19"/>
      <c r="Z5" s="19"/>
      <c r="AA5" s="19"/>
      <c r="AB5" s="19"/>
      <c r="AC5" s="19"/>
      <c r="AD5" s="19"/>
    </row>
    <row r="6" spans="1:30" s="5" customFormat="1" ht="10.5" customHeight="1" x14ac:dyDescent="0.35">
      <c r="A6" s="38"/>
      <c r="B6" s="1195"/>
      <c r="C6" s="1102"/>
      <c r="D6" s="1102"/>
      <c r="E6" s="1102"/>
      <c r="F6" s="1102"/>
      <c r="G6" s="1102"/>
      <c r="H6" s="20"/>
      <c r="I6" s="20"/>
      <c r="J6" s="20"/>
      <c r="K6" s="20"/>
      <c r="L6" s="20"/>
      <c r="M6" s="20"/>
      <c r="N6" s="20"/>
      <c r="O6" s="20"/>
      <c r="P6" s="20"/>
      <c r="Q6" s="20"/>
      <c r="R6" s="20"/>
      <c r="S6" s="20"/>
      <c r="T6" s="20"/>
      <c r="U6" s="20"/>
      <c r="V6" s="20"/>
      <c r="W6" s="20"/>
      <c r="X6" s="20"/>
      <c r="Y6" s="20"/>
      <c r="Z6" s="20"/>
      <c r="AA6" s="20"/>
      <c r="AB6" s="20"/>
      <c r="AC6" s="20"/>
      <c r="AD6" s="20"/>
    </row>
    <row r="7" spans="1:30" s="5" customFormat="1" ht="15" customHeight="1" x14ac:dyDescent="0.35">
      <c r="A7" s="20"/>
      <c r="B7" s="1196" t="s">
        <v>168</v>
      </c>
      <c r="C7" s="1196"/>
      <c r="D7" s="1196"/>
      <c r="E7" s="1196"/>
      <c r="F7" s="1196"/>
      <c r="G7" s="1196"/>
      <c r="H7" s="1196"/>
      <c r="I7" s="425"/>
      <c r="J7" s="20"/>
      <c r="K7" s="20"/>
      <c r="L7" s="20"/>
      <c r="M7" s="20"/>
      <c r="N7" s="20"/>
      <c r="O7" s="20"/>
      <c r="P7" s="20"/>
      <c r="Q7" s="20"/>
      <c r="R7" s="20"/>
      <c r="S7" s="20"/>
      <c r="T7" s="20"/>
      <c r="U7" s="20"/>
      <c r="V7" s="20"/>
      <c r="W7" s="20"/>
      <c r="X7" s="20"/>
      <c r="Y7" s="20"/>
      <c r="Z7" s="20"/>
      <c r="AA7" s="20"/>
      <c r="AB7" s="20"/>
      <c r="AC7" s="20"/>
      <c r="AD7" s="20"/>
    </row>
    <row r="8" spans="1:30" ht="9.65" customHeight="1" thickBot="1" x14ac:dyDescent="0.4">
      <c r="A8" s="20"/>
      <c r="B8" s="236"/>
      <c r="C8" s="237"/>
      <c r="D8" s="237"/>
      <c r="E8" s="236"/>
      <c r="F8" s="236"/>
      <c r="G8" s="19"/>
      <c r="H8" s="19"/>
      <c r="I8" s="19"/>
      <c r="J8" s="19"/>
      <c r="K8" s="19"/>
      <c r="L8" s="19"/>
      <c r="M8" s="19"/>
      <c r="N8" s="19"/>
      <c r="O8" s="19"/>
      <c r="P8" s="19"/>
      <c r="Q8" s="19"/>
      <c r="R8" s="19"/>
      <c r="S8" s="19"/>
      <c r="T8" s="19"/>
      <c r="U8" s="19"/>
      <c r="V8" s="19"/>
      <c r="W8" s="19"/>
      <c r="X8" s="19"/>
      <c r="Y8" s="19"/>
      <c r="Z8" s="19"/>
      <c r="AA8" s="19"/>
      <c r="AB8" s="19"/>
      <c r="AC8" s="19"/>
      <c r="AD8" s="19"/>
    </row>
    <row r="9" spans="1:30" ht="15.5" x14ac:dyDescent="0.35">
      <c r="A9" s="20"/>
      <c r="B9" s="1179" t="s">
        <v>1058</v>
      </c>
      <c r="C9" s="1180"/>
      <c r="D9" s="1180"/>
      <c r="E9" s="1180"/>
      <c r="F9" s="1180"/>
      <c r="G9" s="1180"/>
      <c r="H9" s="1180"/>
      <c r="I9" s="1180"/>
      <c r="J9" s="1180"/>
      <c r="K9" s="1180"/>
      <c r="L9" s="1181"/>
      <c r="M9" s="19"/>
      <c r="N9" s="19"/>
      <c r="O9" s="19"/>
      <c r="P9" s="19"/>
      <c r="Q9" s="19"/>
      <c r="R9" s="19"/>
      <c r="S9" s="19"/>
      <c r="T9" s="19"/>
      <c r="U9" s="19"/>
      <c r="V9" s="19"/>
      <c r="W9" s="19"/>
      <c r="X9" s="19"/>
      <c r="Y9" s="19"/>
      <c r="Z9" s="19"/>
      <c r="AA9" s="19"/>
      <c r="AB9" s="19"/>
      <c r="AC9" s="19"/>
      <c r="AD9" s="19"/>
    </row>
    <row r="10" spans="1:30" ht="16" thickBot="1" x14ac:dyDescent="0.4">
      <c r="A10" s="20"/>
      <c r="B10" s="1182" t="s">
        <v>79</v>
      </c>
      <c r="C10" s="1183"/>
      <c r="D10" s="1183"/>
      <c r="E10" s="1183"/>
      <c r="F10" s="1184"/>
      <c r="G10" s="1184"/>
      <c r="H10" s="1184"/>
      <c r="I10" s="1184"/>
      <c r="J10" s="1184"/>
      <c r="K10" s="1184"/>
      <c r="L10" s="1185"/>
      <c r="M10" s="19"/>
      <c r="N10" s="19"/>
      <c r="O10" s="19"/>
      <c r="P10" s="19"/>
      <c r="Q10" s="19"/>
      <c r="R10" s="19"/>
      <c r="S10" s="19"/>
      <c r="T10" s="19"/>
      <c r="U10" s="19"/>
      <c r="V10" s="19"/>
      <c r="W10" s="19"/>
      <c r="X10" s="19"/>
      <c r="Y10" s="19"/>
      <c r="Z10" s="19"/>
      <c r="AA10" s="19"/>
      <c r="AB10" s="19"/>
      <c r="AC10" s="19"/>
      <c r="AD10" s="19"/>
    </row>
    <row r="11" spans="1:30" ht="9" customHeight="1" thickBot="1" x14ac:dyDescent="0.3">
      <c r="A11" s="19"/>
      <c r="B11" s="19"/>
      <c r="C11" s="19"/>
      <c r="D11" s="19"/>
      <c r="E11" s="425"/>
      <c r="F11" s="425"/>
      <c r="G11" s="1026">
        <v>1</v>
      </c>
      <c r="H11" s="1026">
        <v>2</v>
      </c>
      <c r="I11" s="1026">
        <v>3</v>
      </c>
      <c r="J11" s="1026">
        <v>4</v>
      </c>
      <c r="K11" s="1026">
        <v>5</v>
      </c>
      <c r="L11" s="1026">
        <v>6</v>
      </c>
      <c r="M11" s="19"/>
      <c r="N11" s="19"/>
      <c r="O11" s="19"/>
      <c r="P11" s="19"/>
      <c r="Q11" s="19"/>
      <c r="R11" s="19"/>
      <c r="S11" s="19"/>
      <c r="T11" s="19"/>
      <c r="U11" s="19"/>
      <c r="V11" s="19"/>
      <c r="W11" s="19"/>
      <c r="X11" s="19"/>
      <c r="Y11" s="19"/>
      <c r="Z11" s="19"/>
      <c r="AA11" s="19"/>
      <c r="AB11" s="19"/>
      <c r="AC11" s="19"/>
      <c r="AD11" s="19"/>
    </row>
    <row r="12" spans="1:30" ht="15" thickBot="1" x14ac:dyDescent="0.4">
      <c r="A12" s="1189" t="s">
        <v>17</v>
      </c>
      <c r="B12" s="1190"/>
      <c r="C12" s="1190"/>
      <c r="D12" s="1190"/>
      <c r="E12" s="1191"/>
      <c r="F12" s="425"/>
      <c r="G12" s="1186" t="s">
        <v>18</v>
      </c>
      <c r="H12" s="1187"/>
      <c r="I12" s="1187"/>
      <c r="J12" s="1187"/>
      <c r="K12" s="1187"/>
      <c r="L12" s="1188"/>
      <c r="M12" s="19"/>
      <c r="N12" s="19"/>
      <c r="O12" s="274"/>
      <c r="P12" s="274"/>
      <c r="Q12" s="274"/>
      <c r="R12" s="274"/>
      <c r="S12" s="274"/>
      <c r="T12" s="274"/>
      <c r="U12" s="274"/>
      <c r="V12" s="274"/>
      <c r="W12" s="274"/>
      <c r="X12" s="274"/>
      <c r="Y12" s="274"/>
      <c r="Z12" s="19"/>
      <c r="AA12" s="19"/>
      <c r="AB12" s="19"/>
      <c r="AC12" s="19"/>
      <c r="AD12" s="19"/>
    </row>
    <row r="13" spans="1:30" ht="29.5" thickBot="1" x14ac:dyDescent="0.4">
      <c r="A13" s="238"/>
      <c r="B13" s="415" t="s">
        <v>52</v>
      </c>
      <c r="C13" s="415" t="s">
        <v>562</v>
      </c>
      <c r="D13" s="415" t="s">
        <v>21</v>
      </c>
      <c r="E13" s="415" t="s">
        <v>19</v>
      </c>
      <c r="F13" s="416"/>
      <c r="G13" s="597" t="s">
        <v>162</v>
      </c>
      <c r="H13" s="598" t="s">
        <v>165</v>
      </c>
      <c r="I13" s="598" t="s">
        <v>78</v>
      </c>
      <c r="J13" s="598" t="s">
        <v>163</v>
      </c>
      <c r="K13" s="598" t="s">
        <v>164</v>
      </c>
      <c r="L13" s="599" t="s">
        <v>559</v>
      </c>
      <c r="M13" s="19"/>
      <c r="N13" s="428"/>
      <c r="O13" s="1074"/>
      <c r="P13" s="1074" t="s">
        <v>583</v>
      </c>
      <c r="Q13" s="274"/>
      <c r="R13" s="274"/>
      <c r="S13" s="274"/>
      <c r="T13" s="274"/>
      <c r="U13" s="274"/>
      <c r="V13" s="274"/>
      <c r="W13" s="274"/>
      <c r="X13" s="274"/>
      <c r="Y13" s="274"/>
      <c r="Z13" s="19"/>
      <c r="AA13" s="19"/>
      <c r="AB13" s="19"/>
      <c r="AC13" s="19"/>
      <c r="AD13" s="19"/>
    </row>
    <row r="14" spans="1:30" ht="13.5" thickBot="1" x14ac:dyDescent="0.35">
      <c r="A14" s="406">
        <v>1</v>
      </c>
      <c r="B14" s="409"/>
      <c r="C14" s="1075"/>
      <c r="D14" s="94"/>
      <c r="E14" s="410"/>
      <c r="F14" s="417"/>
      <c r="G14" s="594">
        <f>SUMIF(C14:C33,"RPS Class I",E14:E33)</f>
        <v>0</v>
      </c>
      <c r="H14" s="595">
        <f>SUMIF($C$14:$C$33,"Solar Carve-out",$E$14:$E$33)</f>
        <v>0</v>
      </c>
      <c r="I14" s="595">
        <f>SUMIF($C$14:$C$33,"Solar Carve-out II",$E$14:$E$33)</f>
        <v>0</v>
      </c>
      <c r="J14" s="595">
        <f>SUMIF($C$14:$C$33,"RPS Class II Renewable",$E$14:$E$33)</f>
        <v>0</v>
      </c>
      <c r="K14" s="595">
        <f>SUMIF($C$14:$C$33,"RPS Class II Waste-to-Energy",$E$14:$E$33)</f>
        <v>0</v>
      </c>
      <c r="L14" s="596">
        <f>SUMIF($C$14:$C$33,"APS",$E$14:$E$33)</f>
        <v>0</v>
      </c>
      <c r="M14" s="19"/>
      <c r="N14" s="428" t="s">
        <v>49</v>
      </c>
      <c r="O14" s="1074" t="s">
        <v>120</v>
      </c>
      <c r="P14" s="1074" t="s">
        <v>38</v>
      </c>
      <c r="Q14" s="274"/>
      <c r="R14" s="274"/>
      <c r="S14" s="274"/>
      <c r="T14" s="274"/>
      <c r="U14" s="274"/>
      <c r="V14" s="274"/>
      <c r="W14" s="274"/>
      <c r="X14" s="274"/>
      <c r="Y14" s="274"/>
      <c r="Z14" s="19"/>
      <c r="AA14" s="19"/>
      <c r="AB14" s="19"/>
      <c r="AC14" s="19"/>
      <c r="AD14" s="19"/>
    </row>
    <row r="15" spans="1:30" ht="15" thickBot="1" x14ac:dyDescent="0.4">
      <c r="A15" s="407">
        <v>2</v>
      </c>
      <c r="B15" s="411"/>
      <c r="C15" s="418"/>
      <c r="D15" s="95"/>
      <c r="E15" s="412"/>
      <c r="F15" s="417"/>
      <c r="G15" s="597" t="s">
        <v>560</v>
      </c>
      <c r="H15" s="597" t="s">
        <v>561</v>
      </c>
      <c r="I15" s="404"/>
      <c r="J15" s="404"/>
      <c r="K15" s="404"/>
      <c r="L15" s="404"/>
      <c r="M15" s="894"/>
      <c r="N15" s="428" t="s">
        <v>50</v>
      </c>
      <c r="O15" s="1074" t="s">
        <v>119</v>
      </c>
      <c r="P15" s="1074" t="s">
        <v>40</v>
      </c>
      <c r="Q15" s="274"/>
      <c r="R15" s="274"/>
      <c r="S15" s="274"/>
      <c r="T15" s="274"/>
      <c r="U15" s="274"/>
      <c r="V15" s="274"/>
      <c r="W15" s="274"/>
      <c r="X15" s="274"/>
      <c r="Y15" s="274"/>
      <c r="Z15" s="19"/>
      <c r="AA15" s="19"/>
      <c r="AB15" s="19"/>
      <c r="AC15" s="19"/>
      <c r="AD15" s="19"/>
    </row>
    <row r="16" spans="1:30" ht="13" x14ac:dyDescent="0.3">
      <c r="A16" s="407">
        <v>3</v>
      </c>
      <c r="B16" s="411"/>
      <c r="C16" s="418"/>
      <c r="D16" s="95"/>
      <c r="E16" s="412"/>
      <c r="F16" s="417"/>
      <c r="G16" s="595">
        <f>SUMIF($C$14:$C$33,"CPS",$E$14:$E$33)</f>
        <v>0</v>
      </c>
      <c r="H16" s="595">
        <f>SUMIF($C$14:$C$33,"CES",$E$14:$E$33)</f>
        <v>0</v>
      </c>
      <c r="I16" s="894"/>
      <c r="J16" s="894"/>
      <c r="K16" s="894"/>
      <c r="L16" s="894"/>
      <c r="M16" s="894"/>
      <c r="N16" s="428" t="s">
        <v>51</v>
      </c>
      <c r="O16" s="1074" t="s">
        <v>118</v>
      </c>
      <c r="P16" s="1074" t="s">
        <v>47</v>
      </c>
      <c r="Q16" s="274"/>
      <c r="R16" s="274"/>
      <c r="S16" s="274"/>
      <c r="T16" s="274"/>
      <c r="U16" s="274"/>
      <c r="V16" s="274"/>
      <c r="W16" s="274"/>
      <c r="X16" s="274"/>
      <c r="Y16" s="274"/>
      <c r="Z16" s="19"/>
      <c r="AA16" s="19"/>
      <c r="AB16" s="19"/>
      <c r="AC16" s="19"/>
      <c r="AD16" s="19"/>
    </row>
    <row r="17" spans="1:30" ht="13" x14ac:dyDescent="0.3">
      <c r="A17" s="407">
        <v>4</v>
      </c>
      <c r="B17" s="411"/>
      <c r="C17" s="418"/>
      <c r="D17" s="95"/>
      <c r="E17" s="412"/>
      <c r="F17" s="417"/>
      <c r="G17" s="1027">
        <v>7</v>
      </c>
      <c r="H17" s="1027">
        <v>8</v>
      </c>
      <c r="I17" s="404"/>
      <c r="J17" s="404"/>
      <c r="K17" s="404"/>
      <c r="L17" s="404"/>
      <c r="M17" s="894"/>
      <c r="N17" s="428"/>
      <c r="O17" s="1074" t="s">
        <v>117</v>
      </c>
      <c r="P17" s="1074" t="s">
        <v>44</v>
      </c>
      <c r="Q17" s="274"/>
      <c r="R17" s="274"/>
      <c r="S17" s="274"/>
      <c r="T17" s="274"/>
      <c r="U17" s="274"/>
      <c r="V17" s="274"/>
      <c r="W17" s="274"/>
      <c r="X17" s="274"/>
      <c r="Y17" s="274"/>
      <c r="Z17" s="19"/>
      <c r="AA17" s="19"/>
      <c r="AB17" s="19"/>
      <c r="AC17" s="19"/>
      <c r="AD17" s="19"/>
    </row>
    <row r="18" spans="1:30" ht="13" x14ac:dyDescent="0.3">
      <c r="A18" s="407">
        <v>5</v>
      </c>
      <c r="B18" s="411"/>
      <c r="C18" s="418"/>
      <c r="D18" s="95"/>
      <c r="E18" s="412"/>
      <c r="F18" s="417"/>
      <c r="G18" s="1027"/>
      <c r="H18" s="1027"/>
      <c r="I18" s="404"/>
      <c r="J18" s="404"/>
      <c r="K18" s="404"/>
      <c r="L18" s="404"/>
      <c r="M18" s="894"/>
      <c r="N18" s="428"/>
      <c r="O18" s="1074" t="s">
        <v>116</v>
      </c>
      <c r="P18" s="1074" t="s">
        <v>45</v>
      </c>
      <c r="Q18" s="274"/>
      <c r="R18" s="274"/>
      <c r="S18" s="274"/>
      <c r="T18" s="274"/>
      <c r="U18" s="274"/>
      <c r="V18" s="274"/>
      <c r="W18" s="274"/>
      <c r="X18" s="274"/>
      <c r="Y18" s="274"/>
      <c r="Z18" s="19"/>
      <c r="AA18" s="19"/>
      <c r="AB18" s="19"/>
      <c r="AC18" s="19"/>
      <c r="AD18" s="19"/>
    </row>
    <row r="19" spans="1:30" ht="13" x14ac:dyDescent="0.3">
      <c r="A19" s="407">
        <v>6</v>
      </c>
      <c r="B19" s="411"/>
      <c r="C19" s="418"/>
      <c r="D19" s="95"/>
      <c r="E19" s="412"/>
      <c r="F19" s="417"/>
      <c r="G19" s="404"/>
      <c r="H19" s="404"/>
      <c r="I19" s="404"/>
      <c r="J19" s="404"/>
      <c r="K19" s="404"/>
      <c r="L19" s="404"/>
      <c r="M19" s="894"/>
      <c r="N19" s="428"/>
      <c r="O19" s="1074" t="s">
        <v>48</v>
      </c>
      <c r="P19" s="1074" t="s">
        <v>39</v>
      </c>
      <c r="Q19" s="274"/>
      <c r="R19" s="274"/>
      <c r="S19" s="274"/>
      <c r="T19" s="274"/>
      <c r="U19" s="274"/>
      <c r="V19" s="274"/>
      <c r="W19" s="274"/>
      <c r="X19" s="274"/>
      <c r="Y19" s="274"/>
      <c r="Z19" s="19"/>
      <c r="AA19" s="19"/>
      <c r="AB19" s="19"/>
      <c r="AC19" s="19"/>
      <c r="AD19" s="19"/>
    </row>
    <row r="20" spans="1:30" ht="13" x14ac:dyDescent="0.3">
      <c r="A20" s="407">
        <v>7</v>
      </c>
      <c r="B20" s="411"/>
      <c r="C20" s="418"/>
      <c r="D20" s="95"/>
      <c r="E20" s="412"/>
      <c r="F20" s="417"/>
      <c r="G20" s="404"/>
      <c r="H20" s="404"/>
      <c r="I20" s="404"/>
      <c r="J20" s="404"/>
      <c r="K20" s="404"/>
      <c r="L20" s="404"/>
      <c r="M20" s="894"/>
      <c r="N20" s="428"/>
      <c r="O20" s="1074" t="s">
        <v>558</v>
      </c>
      <c r="P20" s="1074" t="s">
        <v>41</v>
      </c>
      <c r="Q20" s="274"/>
      <c r="R20" s="274"/>
      <c r="S20" s="274"/>
      <c r="T20" s="274"/>
      <c r="U20" s="274"/>
      <c r="V20" s="274"/>
      <c r="W20" s="274"/>
      <c r="X20" s="274"/>
      <c r="Y20" s="274"/>
      <c r="Z20" s="19"/>
      <c r="AA20" s="19"/>
      <c r="AB20" s="19"/>
      <c r="AC20" s="19"/>
      <c r="AD20" s="19"/>
    </row>
    <row r="21" spans="1:30" ht="13" x14ac:dyDescent="0.3">
      <c r="A21" s="407">
        <v>8</v>
      </c>
      <c r="B21" s="411"/>
      <c r="C21" s="418"/>
      <c r="D21" s="95"/>
      <c r="E21" s="412"/>
      <c r="F21" s="417"/>
      <c r="G21" s="404"/>
      <c r="H21" s="404"/>
      <c r="I21" s="404"/>
      <c r="J21" s="404"/>
      <c r="K21" s="404"/>
      <c r="L21" s="404"/>
      <c r="M21" s="894"/>
      <c r="N21" s="428"/>
      <c r="O21" s="1074" t="s">
        <v>290</v>
      </c>
      <c r="P21" s="1074" t="s">
        <v>42</v>
      </c>
      <c r="Q21" s="274"/>
      <c r="R21" s="274"/>
      <c r="S21" s="274"/>
      <c r="T21" s="274"/>
      <c r="U21" s="274"/>
      <c r="V21" s="274"/>
      <c r="W21" s="274"/>
      <c r="X21" s="274"/>
      <c r="Y21" s="274"/>
      <c r="Z21" s="19"/>
      <c r="AA21" s="19"/>
      <c r="AB21" s="19"/>
      <c r="AC21" s="19"/>
      <c r="AD21" s="19"/>
    </row>
    <row r="22" spans="1:30" ht="13" x14ac:dyDescent="0.3">
      <c r="A22" s="407">
        <v>9</v>
      </c>
      <c r="B22" s="411"/>
      <c r="C22" s="418"/>
      <c r="D22" s="95"/>
      <c r="E22" s="412"/>
      <c r="F22" s="417"/>
      <c r="G22" s="404"/>
      <c r="H22" s="404"/>
      <c r="I22" s="404"/>
      <c r="J22" s="404"/>
      <c r="K22" s="404"/>
      <c r="L22" s="404"/>
      <c r="M22" s="894"/>
      <c r="N22" s="428"/>
      <c r="O22" s="1074"/>
      <c r="P22" s="1074" t="s">
        <v>46</v>
      </c>
      <c r="Q22" s="274"/>
      <c r="R22" s="274"/>
      <c r="S22" s="274"/>
      <c r="T22" s="274"/>
      <c r="U22" s="274"/>
      <c r="V22" s="274"/>
      <c r="W22" s="274"/>
      <c r="X22" s="274"/>
      <c r="Y22" s="274"/>
      <c r="Z22" s="19"/>
      <c r="AA22" s="19"/>
      <c r="AB22" s="19"/>
      <c r="AC22" s="19"/>
      <c r="AD22" s="19"/>
    </row>
    <row r="23" spans="1:30" ht="13" x14ac:dyDescent="0.3">
      <c r="A23" s="407">
        <v>10</v>
      </c>
      <c r="B23" s="411"/>
      <c r="C23" s="418"/>
      <c r="D23" s="95"/>
      <c r="E23" s="412"/>
      <c r="F23" s="417"/>
      <c r="G23" s="404"/>
      <c r="H23" s="404"/>
      <c r="I23" s="404"/>
      <c r="J23" s="404"/>
      <c r="K23" s="404"/>
      <c r="L23" s="404"/>
      <c r="M23" s="894"/>
      <c r="N23" s="894"/>
      <c r="O23" s="244"/>
      <c r="P23" s="274"/>
      <c r="Q23" s="274"/>
      <c r="R23" s="274"/>
      <c r="S23" s="274"/>
      <c r="T23" s="274"/>
      <c r="U23" s="274"/>
      <c r="V23" s="274"/>
      <c r="W23" s="274"/>
      <c r="X23" s="274"/>
      <c r="Y23" s="274"/>
      <c r="Z23" s="19"/>
      <c r="AA23" s="19"/>
      <c r="AB23" s="19"/>
      <c r="AC23" s="19"/>
      <c r="AD23" s="19"/>
    </row>
    <row r="24" spans="1:30" ht="13" x14ac:dyDescent="0.3">
      <c r="A24" s="407">
        <v>11</v>
      </c>
      <c r="B24" s="411"/>
      <c r="C24" s="418"/>
      <c r="D24" s="95"/>
      <c r="E24" s="412"/>
      <c r="F24" s="417"/>
      <c r="G24" s="404"/>
      <c r="H24" s="404"/>
      <c r="I24" s="404"/>
      <c r="J24" s="404"/>
      <c r="K24" s="404"/>
      <c r="L24" s="404"/>
      <c r="M24" s="19"/>
      <c r="N24" s="19"/>
      <c r="O24" s="274"/>
      <c r="P24" s="274"/>
      <c r="Q24" s="274"/>
      <c r="R24" s="274"/>
      <c r="S24" s="274"/>
      <c r="T24" s="274"/>
      <c r="U24" s="274"/>
      <c r="V24" s="274"/>
      <c r="W24" s="274"/>
      <c r="X24" s="274"/>
      <c r="Y24" s="274"/>
      <c r="Z24" s="19"/>
      <c r="AA24" s="19"/>
      <c r="AB24" s="19"/>
      <c r="AC24" s="19"/>
      <c r="AD24" s="19"/>
    </row>
    <row r="25" spans="1:30" ht="13" x14ac:dyDescent="0.3">
      <c r="A25" s="407">
        <v>12</v>
      </c>
      <c r="B25" s="411"/>
      <c r="C25" s="418"/>
      <c r="D25" s="95"/>
      <c r="E25" s="412"/>
      <c r="F25" s="417"/>
      <c r="G25" s="404"/>
      <c r="H25" s="404"/>
      <c r="I25" s="404"/>
      <c r="J25" s="404"/>
      <c r="K25" s="404"/>
      <c r="L25" s="404"/>
      <c r="M25" s="19"/>
      <c r="N25" s="19"/>
      <c r="O25" s="274"/>
      <c r="P25" s="274"/>
      <c r="Q25" s="274"/>
      <c r="R25" s="274"/>
      <c r="S25" s="274"/>
      <c r="T25" s="274"/>
      <c r="U25" s="274"/>
      <c r="V25" s="274"/>
      <c r="W25" s="274"/>
      <c r="X25" s="274"/>
      <c r="Y25" s="274"/>
      <c r="Z25" s="19"/>
      <c r="AA25" s="19"/>
      <c r="AB25" s="19"/>
      <c r="AC25" s="19"/>
      <c r="AD25" s="19"/>
    </row>
    <row r="26" spans="1:30" ht="13" x14ac:dyDescent="0.3">
      <c r="A26" s="407">
        <v>13</v>
      </c>
      <c r="B26" s="411"/>
      <c r="C26" s="418"/>
      <c r="D26" s="95"/>
      <c r="E26" s="412"/>
      <c r="F26" s="417"/>
      <c r="G26" s="404"/>
      <c r="H26" s="404"/>
      <c r="I26" s="404"/>
      <c r="J26" s="404"/>
      <c r="K26" s="404"/>
      <c r="L26" s="404"/>
      <c r="M26" s="19"/>
      <c r="N26" s="19"/>
      <c r="O26" s="274"/>
      <c r="P26" s="274"/>
      <c r="Q26" s="274"/>
      <c r="R26" s="274"/>
      <c r="S26" s="274"/>
      <c r="T26" s="274"/>
      <c r="U26" s="274"/>
      <c r="V26" s="274"/>
      <c r="W26" s="274"/>
      <c r="X26" s="274"/>
      <c r="Y26" s="274"/>
      <c r="Z26" s="19"/>
      <c r="AA26" s="19"/>
      <c r="AB26" s="19"/>
      <c r="AC26" s="19"/>
      <c r="AD26" s="19"/>
    </row>
    <row r="27" spans="1:30" ht="13" x14ac:dyDescent="0.3">
      <c r="A27" s="407">
        <v>14</v>
      </c>
      <c r="B27" s="411"/>
      <c r="C27" s="418"/>
      <c r="D27" s="95"/>
      <c r="E27" s="412"/>
      <c r="F27" s="417"/>
      <c r="G27" s="404"/>
      <c r="H27" s="404"/>
      <c r="I27" s="404"/>
      <c r="J27" s="404"/>
      <c r="K27" s="404"/>
      <c r="L27" s="404"/>
      <c r="M27" s="19"/>
      <c r="N27" s="19"/>
      <c r="O27" s="274"/>
      <c r="P27" s="274"/>
      <c r="Q27" s="274"/>
      <c r="R27" s="274"/>
      <c r="S27" s="274"/>
      <c r="T27" s="274"/>
      <c r="U27" s="274"/>
      <c r="V27" s="274"/>
      <c r="W27" s="274"/>
      <c r="X27" s="274"/>
      <c r="Y27" s="274"/>
      <c r="Z27" s="19"/>
      <c r="AA27" s="19"/>
      <c r="AB27" s="19"/>
      <c r="AC27" s="19"/>
      <c r="AD27" s="19"/>
    </row>
    <row r="28" spans="1:30" ht="13" x14ac:dyDescent="0.3">
      <c r="A28" s="407">
        <v>15</v>
      </c>
      <c r="B28" s="411"/>
      <c r="C28" s="418"/>
      <c r="D28" s="95"/>
      <c r="E28" s="412"/>
      <c r="F28" s="417"/>
      <c r="G28" s="404"/>
      <c r="H28" s="404"/>
      <c r="I28" s="404"/>
      <c r="J28" s="404"/>
      <c r="K28" s="404"/>
      <c r="L28" s="404"/>
      <c r="M28" s="19"/>
      <c r="N28" s="19"/>
      <c r="O28" s="274"/>
      <c r="P28" s="274"/>
      <c r="Q28" s="274"/>
      <c r="R28" s="274"/>
      <c r="S28" s="274"/>
      <c r="T28" s="274"/>
      <c r="U28" s="274"/>
      <c r="V28" s="274"/>
      <c r="W28" s="274"/>
      <c r="X28" s="274"/>
      <c r="Y28" s="274"/>
      <c r="Z28" s="19"/>
      <c r="AA28" s="19"/>
      <c r="AB28" s="19"/>
      <c r="AC28" s="19"/>
      <c r="AD28" s="19"/>
    </row>
    <row r="29" spans="1:30" ht="13" x14ac:dyDescent="0.3">
      <c r="A29" s="407">
        <v>16</v>
      </c>
      <c r="B29" s="411"/>
      <c r="C29" s="418"/>
      <c r="D29" s="95"/>
      <c r="E29" s="412"/>
      <c r="F29" s="417"/>
      <c r="G29" s="404"/>
      <c r="H29" s="404"/>
      <c r="I29" s="404"/>
      <c r="J29" s="404"/>
      <c r="K29" s="404"/>
      <c r="L29" s="404"/>
      <c r="M29" s="19"/>
      <c r="N29" s="19"/>
      <c r="O29" s="274"/>
      <c r="P29" s="274"/>
      <c r="Q29" s="274"/>
      <c r="R29" s="274"/>
      <c r="S29" s="274"/>
      <c r="T29" s="274"/>
      <c r="U29" s="274"/>
      <c r="V29" s="274"/>
      <c r="W29" s="274"/>
      <c r="X29" s="274"/>
      <c r="Y29" s="274"/>
      <c r="Z29" s="19"/>
      <c r="AA29" s="19"/>
      <c r="AB29" s="19"/>
      <c r="AC29" s="19"/>
      <c r="AD29" s="19"/>
    </row>
    <row r="30" spans="1:30" ht="13" x14ac:dyDescent="0.3">
      <c r="A30" s="407">
        <v>17</v>
      </c>
      <c r="B30" s="411"/>
      <c r="C30" s="418"/>
      <c r="D30" s="95"/>
      <c r="E30" s="412"/>
      <c r="F30" s="417"/>
      <c r="G30" s="404"/>
      <c r="H30" s="404"/>
      <c r="I30" s="404"/>
      <c r="J30" s="404"/>
      <c r="K30" s="404"/>
      <c r="L30" s="404"/>
      <c r="M30" s="19"/>
      <c r="N30" s="19"/>
      <c r="O30" s="274"/>
      <c r="P30" s="274"/>
      <c r="Q30" s="274"/>
      <c r="R30" s="274"/>
      <c r="S30" s="274"/>
      <c r="T30" s="274"/>
      <c r="U30" s="274"/>
      <c r="V30" s="274"/>
      <c r="W30" s="274"/>
      <c r="X30" s="274"/>
      <c r="Y30" s="274"/>
      <c r="Z30" s="19"/>
      <c r="AA30" s="19"/>
      <c r="AB30" s="19"/>
      <c r="AC30" s="19"/>
      <c r="AD30" s="19"/>
    </row>
    <row r="31" spans="1:30" ht="13" x14ac:dyDescent="0.3">
      <c r="A31" s="407">
        <v>18</v>
      </c>
      <c r="B31" s="411"/>
      <c r="C31" s="418"/>
      <c r="D31" s="95"/>
      <c r="E31" s="412"/>
      <c r="F31" s="417"/>
      <c r="G31" s="404"/>
      <c r="H31" s="404"/>
      <c r="I31" s="404"/>
      <c r="J31" s="404"/>
      <c r="K31" s="404"/>
      <c r="L31" s="404"/>
      <c r="M31" s="19"/>
      <c r="N31" s="19"/>
      <c r="O31" s="274"/>
      <c r="P31" s="274"/>
      <c r="Q31" s="274"/>
      <c r="R31" s="274"/>
      <c r="S31" s="274"/>
      <c r="T31" s="274"/>
      <c r="U31" s="274"/>
      <c r="V31" s="274"/>
      <c r="W31" s="274"/>
      <c r="X31" s="274"/>
      <c r="Y31" s="274"/>
      <c r="Z31" s="19"/>
      <c r="AA31" s="19"/>
      <c r="AB31" s="19"/>
      <c r="AC31" s="19"/>
      <c r="AD31" s="19"/>
    </row>
    <row r="32" spans="1:30" ht="13" x14ac:dyDescent="0.3">
      <c r="A32" s="407">
        <v>19</v>
      </c>
      <c r="B32" s="411"/>
      <c r="C32" s="418"/>
      <c r="D32" s="95"/>
      <c r="E32" s="412"/>
      <c r="F32" s="417"/>
      <c r="G32" s="404"/>
      <c r="H32" s="404"/>
      <c r="I32" s="404"/>
      <c r="J32" s="404"/>
      <c r="K32" s="404"/>
      <c r="L32" s="404"/>
      <c r="M32" s="19"/>
      <c r="N32" s="19"/>
      <c r="O32" s="274"/>
      <c r="P32" s="274"/>
      <c r="Q32" s="274"/>
      <c r="R32" s="274"/>
      <c r="S32" s="274"/>
      <c r="T32" s="274"/>
      <c r="U32" s="274"/>
      <c r="V32" s="274"/>
      <c r="W32" s="274"/>
      <c r="X32" s="274"/>
      <c r="Y32" s="274"/>
      <c r="Z32" s="19"/>
      <c r="AA32" s="19"/>
      <c r="AB32" s="19"/>
      <c r="AC32" s="19"/>
      <c r="AD32" s="19"/>
    </row>
    <row r="33" spans="1:30" ht="13.5" thickBot="1" x14ac:dyDescent="0.35">
      <c r="A33" s="408">
        <v>20</v>
      </c>
      <c r="B33" s="413"/>
      <c r="C33" s="419"/>
      <c r="D33" s="96"/>
      <c r="E33" s="414"/>
      <c r="F33" s="417"/>
      <c r="G33" s="405"/>
      <c r="H33" s="405"/>
      <c r="I33" s="405"/>
      <c r="J33" s="405"/>
      <c r="K33" s="405"/>
      <c r="L33" s="405"/>
      <c r="M33" s="19"/>
      <c r="N33" s="19"/>
      <c r="O33" s="274"/>
      <c r="P33" s="274"/>
      <c r="Q33" s="274"/>
      <c r="R33" s="274"/>
      <c r="S33" s="274"/>
      <c r="T33" s="274"/>
      <c r="U33" s="274"/>
      <c r="V33" s="274"/>
      <c r="W33" s="274"/>
      <c r="X33" s="274"/>
      <c r="Y33" s="274"/>
      <c r="Z33" s="19"/>
      <c r="AA33" s="19"/>
      <c r="AB33" s="19"/>
      <c r="AC33" s="19"/>
      <c r="AD33" s="19"/>
    </row>
    <row r="34" spans="1:30" ht="16.5" customHeight="1" x14ac:dyDescent="0.3">
      <c r="A34" s="239" t="s">
        <v>167</v>
      </c>
      <c r="B34" s="894"/>
      <c r="C34" s="28"/>
      <c r="D34" s="28"/>
      <c r="E34" s="28"/>
      <c r="F34" s="28"/>
      <c r="G34" s="423"/>
      <c r="H34" s="423"/>
      <c r="I34" s="423"/>
      <c r="J34" s="423"/>
      <c r="K34" s="28"/>
      <c r="L34" s="28"/>
      <c r="M34" s="19"/>
      <c r="N34" s="19"/>
      <c r="O34" s="274"/>
      <c r="P34" s="274"/>
      <c r="Q34" s="274"/>
      <c r="R34" s="274"/>
      <c r="S34" s="274"/>
      <c r="T34" s="274"/>
      <c r="U34" s="274"/>
      <c r="V34" s="274"/>
      <c r="W34" s="274"/>
      <c r="X34" s="274"/>
      <c r="Y34" s="274"/>
      <c r="Z34" s="19"/>
      <c r="AA34" s="19"/>
      <c r="AB34" s="19"/>
      <c r="AC34" s="19"/>
      <c r="AD34" s="19"/>
    </row>
    <row r="35" spans="1:30" s="14" customFormat="1" x14ac:dyDescent="0.25">
      <c r="B35" s="75" t="s">
        <v>0</v>
      </c>
      <c r="C35" s="28"/>
      <c r="D35" s="28"/>
      <c r="E35" s="28"/>
      <c r="F35" s="28"/>
      <c r="G35" s="423"/>
      <c r="H35" s="423"/>
      <c r="I35" s="423"/>
      <c r="J35" s="423"/>
      <c r="K35" s="423"/>
      <c r="L35" s="76"/>
      <c r="M35" s="28"/>
      <c r="N35" s="28"/>
      <c r="O35" s="355"/>
      <c r="P35" s="355"/>
      <c r="Q35" s="355"/>
      <c r="R35" s="355"/>
      <c r="S35" s="355"/>
      <c r="T35" s="355"/>
      <c r="U35" s="355"/>
      <c r="V35" s="355"/>
      <c r="W35" s="355"/>
      <c r="X35" s="355"/>
      <c r="Y35" s="355"/>
      <c r="Z35" s="28"/>
      <c r="AA35" s="28"/>
      <c r="AB35" s="28"/>
      <c r="AC35" s="28"/>
      <c r="AD35" s="28"/>
    </row>
    <row r="36" spans="1:30" s="14" customFormat="1" ht="15.75" customHeight="1" x14ac:dyDescent="0.3">
      <c r="A36" s="239"/>
      <c r="B36" s="424" t="s">
        <v>63</v>
      </c>
      <c r="C36" s="423"/>
      <c r="D36" s="423"/>
      <c r="E36" s="423"/>
      <c r="F36" s="423"/>
      <c r="G36" s="423"/>
      <c r="H36" s="423"/>
      <c r="I36" s="423"/>
      <c r="J36" s="423"/>
      <c r="K36" s="423"/>
      <c r="L36" s="75"/>
      <c r="M36" s="28"/>
      <c r="N36" s="75"/>
      <c r="O36" s="355"/>
      <c r="P36" s="355"/>
      <c r="Q36" s="355"/>
      <c r="R36" s="355"/>
      <c r="S36" s="355"/>
      <c r="T36" s="355"/>
      <c r="U36" s="355"/>
      <c r="V36" s="355"/>
      <c r="W36" s="355"/>
      <c r="X36" s="355"/>
      <c r="Y36" s="355"/>
      <c r="Z36" s="28"/>
      <c r="AA36" s="28"/>
      <c r="AB36" s="28"/>
      <c r="AC36" s="28"/>
      <c r="AD36" s="28"/>
    </row>
    <row r="37" spans="1:30" s="75" customFormat="1" ht="13.5" customHeight="1" x14ac:dyDescent="0.25">
      <c r="A37" s="426"/>
      <c r="B37" s="424" t="s">
        <v>20</v>
      </c>
      <c r="C37" s="423"/>
      <c r="D37" s="423"/>
      <c r="E37" s="423"/>
      <c r="F37" s="423"/>
      <c r="G37" s="240"/>
      <c r="H37" s="240"/>
      <c r="I37" s="240"/>
      <c r="J37" s="240"/>
      <c r="K37" s="423"/>
      <c r="O37" s="244"/>
      <c r="P37" s="244"/>
      <c r="Q37" s="244"/>
      <c r="R37" s="244"/>
      <c r="S37" s="244"/>
      <c r="T37" s="244"/>
      <c r="U37" s="244"/>
      <c r="V37" s="244"/>
      <c r="W37" s="244"/>
      <c r="X37" s="244"/>
      <c r="Y37" s="244"/>
    </row>
    <row r="38" spans="1:30" s="75" customFormat="1" ht="14.25" customHeight="1" x14ac:dyDescent="0.25">
      <c r="A38" s="426"/>
      <c r="B38" s="242"/>
      <c r="C38" s="243"/>
      <c r="D38" s="243"/>
      <c r="E38" s="243"/>
      <c r="F38" s="243"/>
      <c r="G38" s="243"/>
      <c r="H38" s="243"/>
      <c r="I38" s="243"/>
      <c r="J38" s="243"/>
      <c r="K38" s="240"/>
      <c r="L38" s="244"/>
      <c r="O38" s="244"/>
      <c r="P38" s="244"/>
      <c r="Q38" s="244"/>
      <c r="R38" s="244"/>
      <c r="S38" s="244"/>
      <c r="T38" s="244"/>
      <c r="U38" s="244"/>
      <c r="V38" s="244"/>
      <c r="W38" s="244"/>
      <c r="X38" s="244"/>
      <c r="Y38" s="244"/>
    </row>
    <row r="39" spans="1:30" s="18" customFormat="1" ht="11.25" customHeight="1" x14ac:dyDescent="0.25">
      <c r="A39" s="241"/>
      <c r="K39" s="244"/>
      <c r="L39" s="244"/>
      <c r="M39" s="244"/>
      <c r="N39" s="75"/>
      <c r="O39" s="244"/>
      <c r="P39" s="244"/>
      <c r="Q39" s="244"/>
      <c r="R39" s="244"/>
      <c r="S39" s="244"/>
      <c r="T39" s="244"/>
      <c r="U39" s="244"/>
      <c r="V39" s="244"/>
      <c r="W39" s="244"/>
      <c r="X39" s="244"/>
      <c r="Y39" s="244"/>
      <c r="Z39" s="75"/>
      <c r="AA39" s="75"/>
      <c r="AB39" s="75"/>
      <c r="AC39" s="75"/>
      <c r="AD39" s="75"/>
    </row>
    <row r="40" spans="1:30" s="18" customFormat="1" x14ac:dyDescent="0.25">
      <c r="A40" s="245"/>
      <c r="B40" s="243"/>
      <c r="C40" s="243"/>
      <c r="D40" s="243"/>
      <c r="E40" s="243"/>
      <c r="F40" s="243"/>
      <c r="G40" s="244"/>
      <c r="H40" s="244"/>
      <c r="I40" s="244"/>
      <c r="J40" s="244"/>
      <c r="K40" s="244"/>
      <c r="L40" s="244"/>
      <c r="M40" s="244"/>
      <c r="N40" s="75"/>
      <c r="O40" s="244"/>
      <c r="P40" s="244"/>
      <c r="Q40" s="244"/>
      <c r="R40" s="244"/>
      <c r="S40" s="244"/>
      <c r="T40" s="244"/>
      <c r="U40" s="244"/>
      <c r="V40" s="244"/>
      <c r="W40" s="244"/>
      <c r="X40" s="244"/>
      <c r="Y40" s="244"/>
      <c r="Z40" s="75"/>
      <c r="AA40" s="75"/>
      <c r="AB40" s="75"/>
      <c r="AC40" s="75"/>
      <c r="AD40" s="75"/>
    </row>
    <row r="41" spans="1:30" s="18" customFormat="1" ht="13" x14ac:dyDescent="0.25">
      <c r="A41" s="244"/>
      <c r="B41" s="244"/>
      <c r="C41" s="244"/>
      <c r="D41" s="244"/>
      <c r="E41" s="244"/>
      <c r="F41" s="244"/>
      <c r="G41" s="78"/>
      <c r="H41" s="75"/>
      <c r="I41" s="75"/>
      <c r="J41" s="75"/>
      <c r="K41" s="75"/>
      <c r="L41" s="75"/>
      <c r="M41" s="244"/>
      <c r="N41" s="75"/>
      <c r="O41" s="244"/>
      <c r="P41" s="244"/>
      <c r="Q41" s="244"/>
      <c r="R41" s="244"/>
      <c r="S41" s="244"/>
      <c r="T41" s="244"/>
      <c r="U41" s="244"/>
      <c r="V41" s="244"/>
      <c r="W41" s="244"/>
      <c r="X41" s="244"/>
      <c r="Y41" s="244"/>
      <c r="Z41" s="75"/>
      <c r="AA41" s="75"/>
      <c r="AB41" s="75"/>
      <c r="AC41" s="75"/>
      <c r="AD41" s="75"/>
    </row>
    <row r="42" spans="1:30" s="18" customFormat="1" ht="15.5" x14ac:dyDescent="0.25">
      <c r="A42" s="75"/>
      <c r="B42" s="78"/>
      <c r="C42" s="78"/>
      <c r="D42" s="78"/>
      <c r="E42" s="78"/>
      <c r="F42" s="78"/>
      <c r="G42" s="430"/>
      <c r="H42" s="19"/>
      <c r="I42" s="19"/>
      <c r="J42" s="19"/>
      <c r="K42" s="19"/>
      <c r="L42" s="19"/>
      <c r="M42" s="75"/>
      <c r="N42" s="75"/>
      <c r="O42" s="244"/>
      <c r="P42" s="244"/>
      <c r="Q42" s="244"/>
      <c r="R42" s="244"/>
      <c r="S42" s="244"/>
      <c r="T42" s="244"/>
      <c r="U42" s="244"/>
      <c r="V42" s="244"/>
      <c r="W42" s="244"/>
      <c r="X42" s="244"/>
      <c r="Y42" s="244"/>
      <c r="Z42" s="75"/>
      <c r="AA42" s="75"/>
      <c r="AB42" s="75"/>
      <c r="AC42" s="75"/>
      <c r="AD42" s="75"/>
    </row>
    <row r="43" spans="1:30" ht="15.5" x14ac:dyDescent="0.3">
      <c r="A43" s="429"/>
      <c r="B43" s="430"/>
      <c r="C43" s="430"/>
      <c r="D43" s="430"/>
      <c r="E43" s="430"/>
      <c r="F43" s="430"/>
      <c r="G43" s="19"/>
      <c r="H43" s="19"/>
      <c r="I43" s="19"/>
      <c r="J43" s="19"/>
      <c r="K43" s="19"/>
      <c r="L43" s="19"/>
      <c r="M43" s="19"/>
      <c r="N43" s="19"/>
      <c r="O43" s="274"/>
      <c r="P43" s="274"/>
      <c r="Q43" s="274"/>
      <c r="R43" s="274"/>
      <c r="S43" s="274"/>
      <c r="T43" s="274"/>
      <c r="U43" s="274"/>
      <c r="V43" s="274"/>
      <c r="W43" s="274"/>
      <c r="X43" s="274"/>
      <c r="Y43" s="274"/>
      <c r="Z43" s="19"/>
      <c r="AA43" s="19"/>
      <c r="AB43" s="19"/>
      <c r="AC43" s="19"/>
      <c r="AD43" s="19"/>
    </row>
    <row r="44" spans="1:30" ht="13" x14ac:dyDescent="0.3">
      <c r="A44" s="431"/>
      <c r="B44" s="19"/>
      <c r="C44" s="19"/>
      <c r="D44" s="19"/>
      <c r="E44" s="19"/>
      <c r="F44" s="19"/>
      <c r="G44" s="432"/>
      <c r="H44" s="432"/>
      <c r="I44" s="432"/>
      <c r="J44" s="432"/>
      <c r="K44" s="432"/>
      <c r="L44" s="19"/>
      <c r="M44" s="19"/>
      <c r="N44" s="19"/>
      <c r="O44" s="274"/>
      <c r="P44" s="274"/>
      <c r="Q44" s="274"/>
      <c r="R44" s="274"/>
      <c r="S44" s="274"/>
      <c r="T44" s="274"/>
      <c r="U44" s="274"/>
      <c r="V44" s="274"/>
      <c r="W44" s="274"/>
      <c r="X44" s="274"/>
      <c r="Y44" s="274"/>
      <c r="Z44" s="19"/>
      <c r="AA44" s="19"/>
      <c r="AB44" s="19"/>
      <c r="AC44" s="19"/>
      <c r="AD44" s="19"/>
    </row>
    <row r="45" spans="1:30" ht="13" x14ac:dyDescent="0.3">
      <c r="A45" s="433"/>
      <c r="B45" s="434"/>
      <c r="C45" s="434"/>
      <c r="D45" s="432"/>
      <c r="E45" s="432"/>
      <c r="F45" s="432"/>
      <c r="G45" s="432"/>
      <c r="H45" s="432"/>
      <c r="I45" s="432"/>
      <c r="J45" s="432"/>
      <c r="K45" s="432"/>
      <c r="L45" s="19"/>
      <c r="M45" s="19"/>
      <c r="N45" s="19"/>
      <c r="O45" s="274"/>
      <c r="P45" s="274"/>
      <c r="Q45" s="274"/>
      <c r="R45" s="274"/>
      <c r="S45" s="274"/>
      <c r="T45" s="274"/>
      <c r="U45" s="274"/>
      <c r="V45" s="274"/>
      <c r="W45" s="274"/>
      <c r="X45" s="274"/>
      <c r="Y45" s="274"/>
      <c r="Z45" s="19"/>
      <c r="AA45" s="19"/>
      <c r="AB45" s="19"/>
      <c r="AC45" s="19"/>
      <c r="AD45" s="19"/>
    </row>
    <row r="46" spans="1:30" ht="15.5" x14ac:dyDescent="0.3">
      <c r="A46" s="433"/>
      <c r="B46" s="434"/>
      <c r="C46" s="434"/>
      <c r="D46" s="432"/>
      <c r="E46" s="432"/>
      <c r="F46" s="432"/>
      <c r="G46" s="435"/>
      <c r="H46" s="83"/>
      <c r="I46" s="83"/>
      <c r="J46" s="83"/>
      <c r="K46" s="83"/>
      <c r="L46" s="19"/>
      <c r="M46" s="19"/>
      <c r="N46" s="19"/>
      <c r="O46" s="274"/>
      <c r="P46" s="274"/>
      <c r="Q46" s="274"/>
      <c r="R46" s="274"/>
      <c r="S46" s="274"/>
      <c r="T46" s="274"/>
      <c r="U46" s="274"/>
      <c r="V46" s="274"/>
      <c r="W46" s="274"/>
      <c r="X46" s="274"/>
      <c r="Y46" s="274"/>
      <c r="Z46" s="19"/>
      <c r="AA46" s="19"/>
      <c r="AB46" s="19"/>
      <c r="AC46" s="19"/>
      <c r="AD46" s="19"/>
    </row>
    <row r="47" spans="1:30" ht="15.5" x14ac:dyDescent="0.25">
      <c r="A47" s="436"/>
      <c r="B47" s="368"/>
      <c r="C47" s="368"/>
      <c r="D47" s="435"/>
      <c r="E47" s="435"/>
      <c r="F47" s="435"/>
      <c r="G47" s="435"/>
      <c r="H47" s="83"/>
      <c r="I47" s="83"/>
      <c r="J47" s="83"/>
      <c r="K47" s="83"/>
      <c r="L47" s="19"/>
      <c r="M47" s="19"/>
      <c r="N47" s="19"/>
      <c r="O47" s="274"/>
      <c r="P47" s="274"/>
      <c r="Q47" s="274"/>
      <c r="R47" s="274"/>
      <c r="S47" s="274"/>
      <c r="T47" s="274"/>
      <c r="U47" s="274"/>
      <c r="V47" s="274"/>
      <c r="W47" s="274"/>
      <c r="X47" s="274"/>
      <c r="Y47" s="274"/>
      <c r="Z47" s="19"/>
      <c r="AA47" s="19"/>
      <c r="AB47" s="19"/>
      <c r="AC47" s="19"/>
      <c r="AD47" s="19"/>
    </row>
    <row r="48" spans="1:30" ht="15.5" x14ac:dyDescent="0.25">
      <c r="A48" s="436"/>
      <c r="B48" s="368"/>
      <c r="C48" s="368"/>
      <c r="D48" s="435"/>
      <c r="E48" s="435"/>
      <c r="F48" s="435"/>
      <c r="G48" s="435"/>
      <c r="H48" s="83"/>
      <c r="I48" s="83"/>
      <c r="J48" s="83"/>
      <c r="K48" s="83"/>
      <c r="L48" s="19"/>
      <c r="M48" s="19"/>
      <c r="N48" s="19"/>
      <c r="O48" s="19"/>
      <c r="P48" s="19"/>
      <c r="Q48" s="19"/>
      <c r="R48" s="19"/>
      <c r="S48" s="19"/>
      <c r="T48" s="19"/>
      <c r="U48" s="19"/>
      <c r="V48" s="19"/>
      <c r="W48" s="19"/>
      <c r="X48" s="19"/>
      <c r="Y48" s="19"/>
      <c r="Z48" s="19"/>
      <c r="AA48" s="19"/>
      <c r="AB48" s="19"/>
      <c r="AC48" s="19"/>
      <c r="AD48" s="19"/>
    </row>
    <row r="49" spans="1:30" ht="15.5" x14ac:dyDescent="0.25">
      <c r="A49" s="436"/>
      <c r="B49" s="368"/>
      <c r="C49" s="368"/>
      <c r="D49" s="435"/>
      <c r="E49" s="435"/>
      <c r="F49" s="435"/>
      <c r="G49" s="435"/>
      <c r="H49" s="83"/>
      <c r="I49" s="83"/>
      <c r="J49" s="83"/>
      <c r="K49" s="83"/>
      <c r="L49" s="19"/>
      <c r="M49" s="19"/>
      <c r="N49" s="19"/>
      <c r="O49" s="19"/>
      <c r="P49" s="19"/>
      <c r="Q49" s="19"/>
      <c r="R49" s="19"/>
      <c r="S49" s="19"/>
      <c r="T49" s="19"/>
      <c r="U49" s="19"/>
      <c r="V49" s="19"/>
      <c r="W49" s="19"/>
      <c r="X49" s="19"/>
      <c r="Y49" s="19"/>
      <c r="Z49" s="19"/>
      <c r="AA49" s="19"/>
      <c r="AB49" s="19"/>
      <c r="AC49" s="19"/>
      <c r="AD49" s="19"/>
    </row>
    <row r="50" spans="1:30" ht="15.5" x14ac:dyDescent="0.25">
      <c r="A50" s="436"/>
      <c r="B50" s="368"/>
      <c r="C50" s="368"/>
      <c r="D50" s="435"/>
      <c r="E50" s="435"/>
      <c r="F50" s="435"/>
      <c r="G50" s="435"/>
      <c r="H50" s="83"/>
      <c r="I50" s="83"/>
      <c r="J50" s="83"/>
      <c r="K50" s="83"/>
      <c r="L50" s="19"/>
      <c r="M50" s="19"/>
      <c r="N50" s="19"/>
      <c r="O50" s="19"/>
      <c r="P50" s="19"/>
      <c r="Q50" s="19"/>
      <c r="R50" s="19"/>
      <c r="S50" s="19"/>
      <c r="T50" s="19"/>
      <c r="U50" s="19"/>
      <c r="V50" s="19"/>
      <c r="W50" s="19"/>
      <c r="X50" s="19"/>
      <c r="Y50" s="19"/>
      <c r="Z50" s="19"/>
      <c r="AA50" s="19"/>
      <c r="AB50" s="19"/>
      <c r="AC50" s="19"/>
      <c r="AD50" s="19"/>
    </row>
    <row r="51" spans="1:30" ht="15.5" x14ac:dyDescent="0.25">
      <c r="A51" s="436"/>
      <c r="B51" s="368"/>
      <c r="C51" s="368"/>
      <c r="D51" s="435"/>
      <c r="E51" s="435"/>
      <c r="F51" s="435"/>
      <c r="G51" s="435"/>
      <c r="H51" s="83"/>
      <c r="I51" s="83"/>
      <c r="J51" s="83"/>
      <c r="K51" s="83"/>
      <c r="L51" s="19"/>
      <c r="M51" s="19"/>
      <c r="N51" s="19"/>
      <c r="O51" s="19"/>
      <c r="P51" s="19"/>
      <c r="Q51" s="19"/>
      <c r="R51" s="19"/>
      <c r="S51" s="19"/>
      <c r="T51" s="19"/>
      <c r="U51" s="19"/>
      <c r="V51" s="19"/>
      <c r="W51" s="19"/>
      <c r="X51" s="19"/>
      <c r="Y51" s="19"/>
      <c r="Z51" s="19"/>
      <c r="AA51" s="19"/>
      <c r="AB51" s="19"/>
      <c r="AC51" s="19"/>
      <c r="AD51" s="19"/>
    </row>
    <row r="52" spans="1:30" ht="15.5" x14ac:dyDescent="0.25">
      <c r="A52" s="436"/>
      <c r="B52" s="368"/>
      <c r="C52" s="368"/>
      <c r="D52" s="435"/>
      <c r="E52" s="435"/>
      <c r="F52" s="435"/>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spans="1:30" ht="13" x14ac:dyDescent="0.3">
      <c r="A53" s="19"/>
      <c r="B53" s="19"/>
      <c r="C53" s="437"/>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5" x14ac:dyDescent="0.3">
      <c r="A54" s="350"/>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spans="1:30" ht="13" x14ac:dyDescent="0.3">
      <c r="A55" s="23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spans="1:30" x14ac:dyDescent="0.25">
      <c r="A56" s="19"/>
      <c r="B56" s="438"/>
      <c r="C56" s="19"/>
      <c r="D56" s="19"/>
      <c r="E56" s="19"/>
      <c r="F56" s="19"/>
      <c r="G56" s="352"/>
      <c r="H56" s="352"/>
      <c r="I56" s="352"/>
      <c r="J56" s="352"/>
      <c r="K56" s="352"/>
      <c r="L56" s="19"/>
      <c r="M56" s="19"/>
      <c r="N56" s="19"/>
      <c r="O56" s="19"/>
      <c r="P56" s="19"/>
      <c r="Q56" s="19"/>
      <c r="R56" s="19"/>
      <c r="S56" s="19"/>
      <c r="T56" s="19"/>
      <c r="U56" s="19"/>
      <c r="V56" s="19"/>
      <c r="W56" s="19"/>
      <c r="X56" s="19"/>
      <c r="Y56" s="19"/>
      <c r="Z56" s="19"/>
      <c r="AA56" s="19"/>
      <c r="AB56" s="19"/>
      <c r="AC56" s="19"/>
      <c r="AD56" s="19"/>
    </row>
    <row r="57" spans="1:30" x14ac:dyDescent="0.25">
      <c r="A57" s="19"/>
      <c r="B57" s="352"/>
      <c r="C57" s="352"/>
      <c r="D57" s="352"/>
      <c r="E57" s="352"/>
      <c r="F57" s="352"/>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0"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spans="1:30"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spans="1:30"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spans="1:30"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spans="1:30"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spans="1:30"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spans="1:30"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1:30"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1:30"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0"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1:30"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1:30"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0"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0"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spans="1:30"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spans="1:30"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spans="1:30"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spans="1:30"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1:30"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1:30"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spans="1:30"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spans="1:30"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1:30"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spans="1:30"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spans="1:30"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spans="1:30"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spans="1:30"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spans="1:30"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sheetData>
  <sheetProtection algorithmName="SHA-512" hashValue="zuKsCmHMCCBIGLEMQmjri8kbc5/V4l6fdHvI8Dlh08aHhm28Tx150VcZJfiyXK4R/6YHO1EDURo1zVUZuar0Qw==" saltValue="3udPsScRGWL/0jrQRMoGyA==" spinCount="100000" sheet="1" objects="1" scenarios="1"/>
  <protectedRanges>
    <protectedRange sqref="B14:F33" name="Range1"/>
  </protectedRanges>
  <autoFilter ref="A12:E37" xr:uid="{0F66F740-6BF3-4A18-8361-B2EF88E84F3F}">
    <filterColumn colId="0" showButton="0"/>
    <filterColumn colId="1" showButton="0"/>
    <filterColumn colId="2" showButton="0"/>
    <filterColumn colId="3" showButton="0"/>
  </autoFilter>
  <sortState xmlns:xlrd2="http://schemas.microsoft.com/office/spreadsheetml/2017/richdata2" ref="N13:P23">
    <sortCondition ref="P13:P23"/>
  </sortState>
  <mergeCells count="9">
    <mergeCell ref="B9:L9"/>
    <mergeCell ref="B10:L10"/>
    <mergeCell ref="G12:L12"/>
    <mergeCell ref="A12:E12"/>
    <mergeCell ref="B1:L1"/>
    <mergeCell ref="B3:L3"/>
    <mergeCell ref="B5:L5"/>
    <mergeCell ref="B6:G6"/>
    <mergeCell ref="B7:H7"/>
  </mergeCells>
  <phoneticPr fontId="21" type="noConversion"/>
  <dataValidations count="5">
    <dataValidation type="list" allowBlank="1" showInputMessage="1" showErrorMessage="1" sqref="B14:B33" xr:uid="{00000000-0002-0000-0700-000000000000}">
      <formula1>$N$14:$N$16</formula1>
    </dataValidation>
    <dataValidation type="list" allowBlank="1" showInputMessage="1" showErrorMessage="1" sqref="C15:C33" xr:uid="{00000000-0002-0000-0700-000001000000}">
      <formula1>$O$14:$O$21</formula1>
    </dataValidation>
    <dataValidation type="list" allowBlank="1" showInputMessage="1" showErrorMessage="1" sqref="D15:D33" xr:uid="{00000000-0002-0000-0700-000002000000}">
      <formula1>$P$14:$P$23</formula1>
    </dataValidation>
    <dataValidation type="list" allowBlank="1" showInputMessage="1" showErrorMessage="1" sqref="D14" xr:uid="{3643E83A-5921-4A4E-920E-133DFB5FBE0D}">
      <formula1>$P$14:$P$24</formula1>
    </dataValidation>
    <dataValidation type="list" allowBlank="1" showInputMessage="1" showErrorMessage="1" sqref="C14" xr:uid="{310F8526-F926-47D3-A038-E6A36D24DDDB}">
      <formula1>$O$14:$O$22</formula1>
    </dataValidation>
  </dataValidations>
  <printOptions horizontalCentered="1" verticalCentered="1"/>
  <pageMargins left="0.49083333333333334" right="0.25" top="0.75" bottom="0.75" header="0.3" footer="0.3"/>
  <pageSetup scale="95" fitToWidth="0"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G 6 7 U s E U c B a i A A A A 9 Q A A A B I A H A B D b 2 5 m a W c v U G F j a 2 F n Z S 5 4 b W w g o h g A K K A U A A A A A A A A A A A A A A A A A A A A A A A A A A A A h U 8 9 D o I w G L 0 K 6 U 5 b k E H J R x l c J T E h G l d S K j T C h 6 H F c j c H j + Q V x C j q Z v K W 9 5 e 8 d 7 / e I B 3 b x r u o 3 u g O E x J Q T j y F s i s 1 V g k Z 7 N F f k l T A t p C n o l L e F E Y T j 0 Y n p L b 2 H D P m n K N u Q b u + Y i H n A T t k m 1 z W q i 1 8 j c Y W K B X 5 t M r / L S J g / x o j Q r q a E E W U A 5 s 1 y D R + / X C a + 3 R / R F g P j R 1 6 J R T 6 u x z Y T I G 9 L 4 g H U E s D B B Q A A g A I A P x u u 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b r t S K I p H u A 4 A A A A R A A A A E w A c A E Z v c m 1 1 b G F z L 1 N l Y 3 R p b 2 4 x L m 0 g o h g A K K A U A A A A A A A A A A A A A A A A A A A A A A A A A A A A K 0 5 N L s n M z 1 M I h t C G 1 g B Q S w E C L Q A U A A I A C A D 8 b r t S w R R w F q I A A A D 1 A A A A E g A A A A A A A A A A A A A A A A A A A A A A Q 2 9 u Z m l n L 1 B h Y 2 t h Z 2 U u e G 1 s U E s B A i 0 A F A A C A A g A / G 6 7 U g / K 6 a u k A A A A 6 Q A A A B M A A A A A A A A A A A A A A A A A 7 g A A A F t D b 2 5 0 Z W 5 0 X 1 R 5 c G V z X S 5 4 b W x Q S w E C L Q A U A A I A C A D 8 b r t 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B h j 2 X E 3 0 m K 8 B + F Y c 2 G F w A A A A A C A A A A A A A D Z g A A w A A A A B A A A A D 4 F j 1 i T S Z A A z p W S g G b j G f y A A A A A A S A A A C g A A A A E A A A A E Y N 5 p v J f / n T v k a 7 U 7 z t K a l Q A A A A e Y Q D g v 0 + c O E B m B l 3 Z p L z H f g 6 q 9 c A l b C + L q B N 1 J U E 7 / w w W C p A k n C t k D n q F V t X A h L X r C 8 E 7 3 3 j Y Z s s q n x s p y U I T 2 T R J p d t B 2 M X S D A Y i C v 3 g n M U A A A A 4 M C b U x V R I l a v M T W y E p / 9 j K s G B y 8 = < / D a t a M a s h u p > 
</file>

<file path=customXml/itemProps1.xml><?xml version="1.0" encoding="utf-8"?>
<ds:datastoreItem xmlns:ds="http://schemas.openxmlformats.org/officeDocument/2006/customXml" ds:itemID="{09C50010-F09B-4F06-83A2-26C6F93E69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FilerInfo20</vt:lpstr>
      <vt:lpstr>DBASE20</vt:lpstr>
      <vt:lpstr>1. FilerInfo</vt:lpstr>
      <vt:lpstr>2. Prelim</vt:lpstr>
      <vt:lpstr>2a. RPS Class I Exempt</vt:lpstr>
      <vt:lpstr>2b. SCO Exempt</vt:lpstr>
      <vt:lpstr>2c. SCOII Exempt</vt:lpstr>
      <vt:lpstr>2d. CPS Exempt</vt:lpstr>
      <vt:lpstr>4. Errant</vt:lpstr>
      <vt:lpstr>5. RPS I non-SCO</vt:lpstr>
      <vt:lpstr>6. SCO</vt:lpstr>
      <vt:lpstr>7. SCO-II</vt:lpstr>
      <vt:lpstr>8. RPS II RenEn</vt:lpstr>
      <vt:lpstr>9. RPS II WasteEn</vt:lpstr>
      <vt:lpstr>10. APS</vt:lpstr>
      <vt:lpstr>11. CPS</vt:lpstr>
      <vt:lpstr>12. CES</vt:lpstr>
      <vt:lpstr>13. GHG</vt:lpstr>
      <vt:lpstr>14. Green</vt:lpstr>
      <vt:lpstr>15. All ACPs</vt:lpstr>
      <vt:lpstr>C. Certif</vt:lpstr>
      <vt:lpstr>A. Authztn</vt:lpstr>
      <vt:lpstr>N. ACP Notif-Rcpt</vt:lpstr>
      <vt:lpstr>Contacts</vt:lpstr>
      <vt:lpstr>CPS</vt:lpstr>
      <vt:lpstr>'1. FilerInfo'!Print_Area</vt:lpstr>
      <vt:lpstr>'10. APS'!Print_Area</vt:lpstr>
      <vt:lpstr>'11. CPS'!Print_Area</vt:lpstr>
      <vt:lpstr>'12. CES'!Print_Area</vt:lpstr>
      <vt:lpstr>'14. Green'!Print_Area</vt:lpstr>
      <vt:lpstr>'15. All ACPs'!Print_Area</vt:lpstr>
      <vt:lpstr>'2. Prelim'!Print_Area</vt:lpstr>
      <vt:lpstr>'2a. RPS Class I Exempt'!Print_Area</vt:lpstr>
      <vt:lpstr>'2b. SCO Exempt'!Print_Area</vt:lpstr>
      <vt:lpstr>'2c. SCOII Exempt'!Print_Area</vt:lpstr>
      <vt:lpstr>'2d. CPS Exempt'!Print_Area</vt:lpstr>
      <vt:lpstr>'4. Errant'!Print_Area</vt:lpstr>
      <vt:lpstr>'5. RPS I non-SCO'!Print_Area</vt:lpstr>
      <vt:lpstr>'6. SCO'!Print_Area</vt:lpstr>
      <vt:lpstr>'7. SCO-II'!Print_Area</vt:lpstr>
      <vt:lpstr>'8. RPS II RenEn'!Print_Area</vt:lpstr>
      <vt:lpstr>'9. RPS II WasteEn'!Print_Area</vt:lpstr>
      <vt:lpstr>'A. Authztn'!Print_Area</vt:lpstr>
      <vt:lpstr>'C. Certif'!Print_Area</vt:lpstr>
      <vt:lpstr>'N. ACP Notif-Rcpt'!Print_Area</vt:lpstr>
    </vt:vector>
  </TitlesOfParts>
  <Company>Dell GX280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 XP</dc:creator>
  <cp:lastModifiedBy>Wassam, John (ENE)</cp:lastModifiedBy>
  <cp:lastPrinted>2021-05-07T17:57:29Z</cp:lastPrinted>
  <dcterms:created xsi:type="dcterms:W3CDTF">2010-05-27T00:56:56Z</dcterms:created>
  <dcterms:modified xsi:type="dcterms:W3CDTF">2021-06-01T20:57:10Z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