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U:\ISP\ISP_QC\ChildMatrices\2021 Child Matrices\2021 Suppressed Child Matrices\"/>
    </mc:Choice>
  </mc:AlternateContent>
  <xr:revisionPtr revIDLastSave="0" documentId="13_ncr:1_{9B5986C1-DA9E-48E8-9C76-3CEFAB2058C1}" xr6:coauthVersionLast="47" xr6:coauthVersionMax="47" xr10:uidLastSave="{00000000-0000-0000-0000-000000000000}"/>
  <bookViews>
    <workbookView xWindow="-28920" yWindow="-120" windowWidth="29040" windowHeight="15840" firstSheet="5" activeTab="5" xr2:uid="{90894A74-B833-4AF9-B570-102E2D03BEAF}"/>
  </bookViews>
  <sheets>
    <sheet name="2017_C_INJ_RPT_final_123020" sheetId="1" state="hidden" r:id="rId1"/>
    <sheet name="2018_InjuryMatrices" sheetId="4" state="hidden" r:id="rId2"/>
    <sheet name="2019_InjuryMatrices" sheetId="2" state="hidden" r:id="rId3"/>
    <sheet name="2020_InjuryMatrices" sheetId="5" state="hidden" r:id="rId4"/>
    <sheet name="SAS_outputs" sheetId="3" state="hidden" r:id="rId5"/>
    <sheet name="2021_InjuryMatrices"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8" l="1"/>
  <c r="H19" i="8"/>
  <c r="H20" i="8"/>
  <c r="H21" i="8"/>
  <c r="H22" i="8"/>
  <c r="H23" i="8"/>
  <c r="H24" i="8"/>
  <c r="H25" i="8"/>
  <c r="H26" i="8"/>
  <c r="H27" i="8"/>
  <c r="H28" i="8"/>
  <c r="H29" i="8"/>
  <c r="H30" i="8"/>
  <c r="H31" i="8"/>
  <c r="H32" i="8"/>
  <c r="H33" i="8"/>
  <c r="H34" i="8"/>
  <c r="H35" i="8"/>
  <c r="H36" i="8"/>
  <c r="H37" i="8"/>
  <c r="H38" i="8"/>
  <c r="H17" i="8"/>
  <c r="D28" i="2"/>
  <c r="I28" i="2" s="1"/>
  <c r="I13" i="5"/>
  <c r="H13" i="5"/>
  <c r="E13" i="5"/>
  <c r="F13" i="5"/>
  <c r="D13" i="5"/>
  <c r="I11" i="5"/>
  <c r="G40" i="5"/>
  <c r="I39" i="5"/>
  <c r="G38" i="5"/>
  <c r="G26" i="5"/>
  <c r="G24" i="5"/>
  <c r="I25" i="5"/>
  <c r="I23" i="5"/>
  <c r="J23" i="5" s="1"/>
  <c r="G21" i="5"/>
  <c r="G18" i="5"/>
  <c r="G19" i="5"/>
  <c r="I20" i="5"/>
  <c r="G17" i="5"/>
  <c r="F17" i="5"/>
  <c r="F40" i="5"/>
  <c r="F38" i="5"/>
  <c r="I27" i="5"/>
  <c r="J27" i="5" s="1"/>
  <c r="F26" i="5"/>
  <c r="F24" i="5"/>
  <c r="F21" i="5"/>
  <c r="F19" i="5"/>
  <c r="F18" i="5"/>
  <c r="E17" i="5"/>
  <c r="E40" i="5"/>
  <c r="E38" i="5"/>
  <c r="E26" i="5"/>
  <c r="E24" i="5"/>
  <c r="E18" i="5"/>
  <c r="E19" i="5"/>
  <c r="E21" i="5"/>
  <c r="D17" i="5"/>
  <c r="D38" i="5"/>
  <c r="D30" i="5"/>
  <c r="D31" i="5"/>
  <c r="I31" i="5" s="1"/>
  <c r="J31" i="5" s="1"/>
  <c r="I32" i="5"/>
  <c r="D33" i="5"/>
  <c r="I33" i="5" s="1"/>
  <c r="D29" i="5"/>
  <c r="I29" i="5" s="1"/>
  <c r="D40" i="5"/>
  <c r="I35" i="5"/>
  <c r="I36" i="5"/>
  <c r="J36" i="5" s="1"/>
  <c r="I34" i="5"/>
  <c r="J34" i="5" s="1"/>
  <c r="D24" i="5"/>
  <c r="D26" i="5"/>
  <c r="D21" i="5"/>
  <c r="I22" i="5"/>
  <c r="D18" i="5"/>
  <c r="D19" i="5"/>
  <c r="I37" i="5"/>
  <c r="J37" i="5" s="1"/>
  <c r="I28" i="5"/>
  <c r="J28" i="5" s="1"/>
  <c r="G40" i="2"/>
  <c r="I38" i="2"/>
  <c r="G24" i="2"/>
  <c r="I25" i="2"/>
  <c r="G26" i="2"/>
  <c r="G23" i="2"/>
  <c r="G21" i="2"/>
  <c r="G18" i="2"/>
  <c r="G19" i="2"/>
  <c r="G20" i="2"/>
  <c r="G17" i="2"/>
  <c r="G11" i="2" s="1"/>
  <c r="G13" i="2" s="1"/>
  <c r="F17" i="2"/>
  <c r="F40" i="2"/>
  <c r="F26" i="2"/>
  <c r="F24" i="2"/>
  <c r="F21" i="2"/>
  <c r="F18" i="2"/>
  <c r="F11" i="2" s="1"/>
  <c r="F13" i="2" s="1"/>
  <c r="F19" i="2"/>
  <c r="F20" i="2"/>
  <c r="E17" i="2"/>
  <c r="E11" i="2" s="1"/>
  <c r="E13" i="2" s="1"/>
  <c r="E40" i="2"/>
  <c r="E26" i="2"/>
  <c r="D40" i="2"/>
  <c r="E24" i="2"/>
  <c r="E23" i="2"/>
  <c r="E18" i="2"/>
  <c r="E19" i="2"/>
  <c r="E20" i="2"/>
  <c r="E21" i="2"/>
  <c r="D33" i="2"/>
  <c r="I33" i="2" s="1"/>
  <c r="D32" i="2"/>
  <c r="I32" i="2" s="1"/>
  <c r="D30" i="2"/>
  <c r="D29" i="2"/>
  <c r="I29" i="2" s="1"/>
  <c r="D36" i="2"/>
  <c r="I36" i="2" s="1"/>
  <c r="I34" i="2"/>
  <c r="D35" i="2"/>
  <c r="I35" i="2" s="1"/>
  <c r="D18" i="2"/>
  <c r="D19" i="2"/>
  <c r="D20" i="2"/>
  <c r="D21" i="2"/>
  <c r="D23" i="2"/>
  <c r="D24" i="2"/>
  <c r="D26" i="2"/>
  <c r="I22" i="2"/>
  <c r="D17" i="2"/>
  <c r="D11" i="2" s="1"/>
  <c r="D13" i="2" s="1"/>
  <c r="I37" i="2"/>
  <c r="I31" i="2"/>
  <c r="G39" i="1"/>
  <c r="G38" i="1"/>
  <c r="G37" i="1"/>
  <c r="G36" i="1"/>
  <c r="G35" i="1"/>
  <c r="G34" i="1"/>
  <c r="G33" i="1"/>
  <c r="G32" i="1"/>
  <c r="G31" i="1"/>
  <c r="G30" i="1"/>
  <c r="G29" i="1"/>
  <c r="G28" i="1"/>
  <c r="G27" i="1"/>
  <c r="G26" i="1"/>
  <c r="G25" i="1"/>
  <c r="G24" i="1"/>
  <c r="G23" i="1"/>
  <c r="G22" i="1"/>
  <c r="G21" i="1"/>
  <c r="G20" i="1"/>
  <c r="G19" i="1"/>
  <c r="G18" i="1"/>
  <c r="G17" i="1"/>
  <c r="G11" i="1"/>
  <c r="D12" i="1" s="1"/>
  <c r="D27" i="2" l="1"/>
  <c r="I27" i="2" s="1"/>
  <c r="J35" i="5"/>
  <c r="J22" i="5"/>
  <c r="J29" i="5"/>
  <c r="J25" i="5"/>
  <c r="J33" i="5"/>
  <c r="J20" i="5"/>
  <c r="J32" i="5"/>
  <c r="J39" i="5"/>
  <c r="D11" i="5"/>
  <c r="D12" i="5" s="1"/>
  <c r="G11" i="5"/>
  <c r="G12" i="5" s="1"/>
  <c r="F11" i="5"/>
  <c r="F12" i="5" s="1"/>
  <c r="I40" i="5"/>
  <c r="J40" i="5" s="1"/>
  <c r="I38" i="5"/>
  <c r="J38" i="5" s="1"/>
  <c r="I26" i="5"/>
  <c r="J26" i="5" s="1"/>
  <c r="I24" i="5"/>
  <c r="J24" i="5" s="1"/>
  <c r="I21" i="5"/>
  <c r="J21" i="5" s="1"/>
  <c r="I19" i="5"/>
  <c r="J19" i="5" s="1"/>
  <c r="E11" i="5"/>
  <c r="E12" i="5" s="1"/>
  <c r="I18" i="5"/>
  <c r="J18" i="5" s="1"/>
  <c r="I17" i="5"/>
  <c r="J17" i="5" s="1"/>
  <c r="I11" i="2"/>
  <c r="I13" i="2" s="1"/>
  <c r="I26" i="2"/>
  <c r="I24" i="2"/>
  <c r="I21" i="2"/>
  <c r="I20" i="2"/>
  <c r="I18" i="2"/>
  <c r="I40" i="2"/>
  <c r="I39" i="2"/>
  <c r="I23" i="2"/>
  <c r="I19" i="2"/>
  <c r="I17" i="2"/>
  <c r="H23" i="1"/>
  <c r="H25" i="1"/>
  <c r="G13" i="1"/>
  <c r="H29" i="1"/>
  <c r="H30" i="1"/>
  <c r="H28" i="1"/>
  <c r="H17" i="1"/>
  <c r="H18" i="1"/>
  <c r="H31" i="1"/>
  <c r="H20" i="1"/>
  <c r="H32" i="1"/>
  <c r="H19" i="1"/>
  <c r="H21" i="1"/>
  <c r="H33" i="1"/>
  <c r="H22" i="1"/>
  <c r="H34" i="1"/>
  <c r="H35" i="1"/>
  <c r="H24" i="1"/>
  <c r="H36" i="1"/>
  <c r="H37" i="1"/>
  <c r="H26" i="1"/>
  <c r="H38" i="1"/>
  <c r="E12" i="1"/>
  <c r="H27" i="1"/>
  <c r="H39" i="1"/>
  <c r="C12" i="1"/>
  <c r="B12" i="1"/>
  <c r="J23" i="2" l="1"/>
  <c r="J29" i="2"/>
  <c r="J19" i="2"/>
  <c r="J26" i="2"/>
  <c r="G12" i="2"/>
  <c r="J27" i="2"/>
  <c r="E12" i="2"/>
  <c r="J24" i="2"/>
  <c r="J40" i="2"/>
  <c r="J35" i="2"/>
  <c r="J32" i="2"/>
  <c r="J21" i="2"/>
  <c r="J28" i="2"/>
  <c r="J37" i="2"/>
  <c r="J39" i="2"/>
  <c r="F12" i="2"/>
  <c r="J33" i="2"/>
  <c r="J34" i="2"/>
  <c r="J31" i="2"/>
  <c r="J18" i="2"/>
  <c r="J38" i="2"/>
  <c r="D12" i="2"/>
  <c r="J22" i="2"/>
  <c r="J20" i="2"/>
  <c r="J36" i="2"/>
  <c r="J25" i="2"/>
  <c r="J17" i="2"/>
</calcChain>
</file>

<file path=xl/sharedStrings.xml><?xml version="1.0" encoding="utf-8"?>
<sst xmlns="http://schemas.openxmlformats.org/spreadsheetml/2006/main" count="391" uniqueCount="76">
  <si>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</si>
  <si>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t>Key Indicators</t>
  </si>
  <si>
    <t>INJURY INTENT</t>
  </si>
  <si>
    <t>Totals</t>
  </si>
  <si>
    <t>Unintentional</t>
  </si>
  <si>
    <t>Suicide</t>
  </si>
  <si>
    <t>Homicide</t>
  </si>
  <si>
    <t>Undetermined</t>
  </si>
  <si>
    <r>
      <t>Other &amp; Legal</t>
    </r>
    <r>
      <rPr>
        <vertAlign val="superscript"/>
        <sz val="10"/>
        <rFont val="Calibri"/>
        <family val="2"/>
        <scheme val="minor"/>
      </rPr>
      <t>2</t>
    </r>
  </si>
  <si>
    <t>Total Counts by Intent</t>
  </si>
  <si>
    <t>Percent by Intent</t>
  </si>
  <si>
    <r>
      <t>Rate per 100,000 population</t>
    </r>
    <r>
      <rPr>
        <vertAlign val="superscript"/>
        <sz val="11"/>
        <rFont val="Calibri"/>
        <family val="2"/>
        <scheme val="minor"/>
      </rPr>
      <t>3</t>
    </r>
  </si>
  <si>
    <t>--</t>
  </si>
  <si>
    <t>Injury Mechanism</t>
  </si>
  <si>
    <t>Total Counts</t>
  </si>
  <si>
    <t>Percent of Total Count</t>
  </si>
  <si>
    <t>Cut/pierce</t>
  </si>
  <si>
    <t>Drowning/submersion</t>
  </si>
  <si>
    <t>Fall</t>
  </si>
  <si>
    <t>Fire/flame and burns</t>
  </si>
  <si>
    <t>Firearms</t>
  </si>
  <si>
    <t>Machinery</t>
  </si>
  <si>
    <t>Natural/environmental</t>
  </si>
  <si>
    <t>Poisoning/overdoses</t>
  </si>
  <si>
    <t>Struck by, against</t>
  </si>
  <si>
    <r>
      <t>Suffocation</t>
    </r>
    <r>
      <rPr>
        <vertAlign val="superscript"/>
        <sz val="10"/>
        <rFont val="Calibri"/>
        <family val="2"/>
        <scheme val="minor"/>
      </rPr>
      <t>4</t>
    </r>
  </si>
  <si>
    <r>
      <t>Transport Injuries:</t>
    </r>
    <r>
      <rPr>
        <vertAlign val="superscript"/>
        <sz val="10"/>
        <rFont val="Calibri"/>
        <family val="2"/>
        <scheme val="minor"/>
      </rPr>
      <t>5</t>
    </r>
  </si>
  <si>
    <t>Motor vehicle traffic-related</t>
  </si>
  <si>
    <r>
      <t>MV Occupant</t>
    </r>
    <r>
      <rPr>
        <i/>
        <vertAlign val="superscript"/>
        <sz val="10"/>
        <rFont val="Calibri"/>
        <family val="2"/>
        <scheme val="minor"/>
      </rPr>
      <t>6</t>
    </r>
  </si>
  <si>
    <t>Motorcyclist</t>
  </si>
  <si>
    <t>Pedal Cyclist</t>
  </si>
  <si>
    <t>Pedestrian</t>
  </si>
  <si>
    <t>Pedal cyclist, non-traffic</t>
  </si>
  <si>
    <t>Pedestrian, non-traffic</t>
  </si>
  <si>
    <t>Other land transport</t>
  </si>
  <si>
    <t>Other transport</t>
  </si>
  <si>
    <t xml:space="preserve">Other specified &amp; classifiable </t>
  </si>
  <si>
    <t>Other specified, not classifiable</t>
  </si>
  <si>
    <t>Unspecified</t>
  </si>
  <si>
    <t xml:space="preserve">Injury Surveillance Program, Massachusetts Department of Public Health    </t>
  </si>
  <si>
    <t>Released: January 2021</t>
  </si>
  <si>
    <t>CUT/PIERCE</t>
  </si>
  <si>
    <t>DROWNING</t>
  </si>
  <si>
    <t>FALL</t>
  </si>
  <si>
    <t>FIRE/FLAME</t>
  </si>
  <si>
    <t>FIREARM</t>
  </si>
  <si>
    <t>MACHINERY</t>
  </si>
  <si>
    <t>POISONING</t>
  </si>
  <si>
    <t>SUFFOCATION</t>
  </si>
  <si>
    <t>OCCUPANT</t>
  </si>
  <si>
    <t>UNSPECIFIED</t>
  </si>
  <si>
    <t>PEDAL CYC</t>
  </si>
  <si>
    <t>PEDEST</t>
  </si>
  <si>
    <t>OTHER PEDAL CYC</t>
  </si>
  <si>
    <t>SPECIFIED</t>
  </si>
  <si>
    <t>NEC</t>
  </si>
  <si>
    <t>NOT SPECIFIED</t>
  </si>
  <si>
    <t>NATURAL/ENVIR</t>
  </si>
  <si>
    <t>OTHER PEDESTRIAN</t>
  </si>
  <si>
    <t>OTHER LAND TRANSPORT</t>
  </si>
  <si>
    <t>MC</t>
  </si>
  <si>
    <t>OTHER SPEC</t>
  </si>
  <si>
    <t>CAUSE</t>
  </si>
  <si>
    <t>INJS</t>
  </si>
  <si>
    <t>.</t>
  </si>
  <si>
    <t>UNINTENTIONAL</t>
  </si>
  <si>
    <t>SUICIDE</t>
  </si>
  <si>
    <t>HOMICIDE</t>
  </si>
  <si>
    <t>UNDETERMINED</t>
  </si>
  <si>
    <t>Total</t>
  </si>
  <si>
    <t>MV TRAFFIC</t>
  </si>
  <si>
    <t>MVTPER</t>
  </si>
  <si>
    <t>Subtotals</t>
  </si>
  <si>
    <t xml:space="preserve"> -- </t>
  </si>
  <si>
    <r>
      <t>Injury Fatalities</t>
    </r>
    <r>
      <rPr>
        <vertAlign val="superscript"/>
        <sz val="22"/>
        <color indexed="9"/>
        <rFont val="Impact"/>
        <family val="2"/>
      </rPr>
      <t xml:space="preserve"> </t>
    </r>
    <r>
      <rPr>
        <sz val="22"/>
        <color indexed="9"/>
        <rFont val="Impact"/>
        <family val="2"/>
      </rPr>
      <t>among MA Children Aged 0-17 Years</t>
    </r>
  </si>
  <si>
    <t>Released: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</si>
</sst>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23" x14ac:knownFonts="1">
    <font>
      <sz val="10"/>
      <name val="Arial"/>
      <family val="2"/>
    </font>
    <font>
      <b/>
      <sz val="11"/>
      <color theme="0"/>
      <name val="Calibri"/>
      <family val="2"/>
      <scheme val="minor"/>
    </font>
    <font>
      <sz val="10"/>
      <name val="Arial"/>
      <family val="2"/>
    </font>
    <font>
      <sz val="20"/>
      <color indexed="9"/>
      <name val="Impact"/>
      <family val="2"/>
    </font>
    <font>
      <vertAlign val="superscript"/>
      <sz val="20"/>
      <color indexed="9"/>
      <name val="Impact"/>
      <family val="2"/>
    </font>
    <font>
      <sz val="28"/>
      <color theme="0"/>
      <name val="Impact"/>
      <family val="2"/>
    </font>
    <font>
      <sz val="12"/>
      <name val="Calibri"/>
      <family val="2"/>
      <scheme val="minor"/>
    </font>
    <font>
      <sz val="11"/>
      <name val="Calibri"/>
      <family val="2"/>
      <scheme val="minor"/>
    </font>
    <font>
      <vertAlign val="superscript"/>
      <sz val="10"/>
      <name val="Calibri"/>
      <family val="2"/>
      <scheme val="minor"/>
    </font>
    <font>
      <b/>
      <sz val="11"/>
      <name val="Calibri"/>
      <family val="2"/>
      <scheme val="minor"/>
    </font>
    <font>
      <vertAlign val="superscript"/>
      <sz val="11"/>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8"/>
      <name val="Calibri"/>
      <family val="2"/>
      <scheme val="minor"/>
    </font>
    <font>
      <sz val="10"/>
      <name val="Calibri"/>
      <family val="2"/>
      <scheme val="minor"/>
    </font>
    <font>
      <b/>
      <sz val="10"/>
      <name val="Arial"/>
      <family val="2"/>
    </font>
    <font>
      <sz val="14"/>
      <name val="Arial"/>
      <family val="2"/>
    </font>
    <font>
      <sz val="10"/>
      <color rgb="FF000000"/>
      <name val="Calibri"/>
      <family val="2"/>
    </font>
    <font>
      <sz val="11"/>
      <color indexed="8"/>
      <name val="Calibri"/>
      <family val="2"/>
      <scheme val="minor"/>
    </font>
    <font>
      <sz val="22"/>
      <color indexed="9"/>
      <name val="Impact"/>
      <family val="2"/>
    </font>
    <font>
      <vertAlign val="superscript"/>
      <sz val="22"/>
      <color indexed="9"/>
      <name val="Impact"/>
      <family val="2"/>
    </font>
  </fonts>
  <fills count="6">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7">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theme="0"/>
      </left>
      <right/>
      <top/>
      <bottom/>
      <diagonal/>
    </border>
  </borders>
  <cellStyleXfs count="3">
    <xf numFmtId="0" fontId="0" fillId="0" borderId="0"/>
    <xf numFmtId="9" fontId="2" fillId="0" borderId="0" applyFont="0" applyFill="0" applyBorder="0" applyAlignment="0" applyProtection="0"/>
    <xf numFmtId="0" fontId="2" fillId="0" borderId="0"/>
  </cellStyleXfs>
  <cellXfs count="103">
    <xf numFmtId="0" fontId="0" fillId="0" borderId="0" xfId="0"/>
    <xf numFmtId="0" fontId="7" fillId="0" borderId="0" xfId="0" applyFont="1"/>
    <xf numFmtId="164" fontId="7" fillId="0" borderId="14" xfId="1" applyNumberFormat="1" applyFont="1" applyFill="1" applyBorder="1" applyAlignment="1">
      <alignment vertical="center"/>
    </xf>
    <xf numFmtId="165" fontId="7" fillId="0" borderId="14" xfId="0" applyNumberFormat="1" applyFont="1" applyBorder="1" applyAlignment="1">
      <alignment horizontal="right" vertical="center" wrapText="1"/>
    </xf>
    <xf numFmtId="3" fontId="7" fillId="0" borderId="17" xfId="0" applyNumberFormat="1" applyFont="1" applyBorder="1"/>
    <xf numFmtId="3" fontId="7" fillId="0" borderId="13" xfId="0" applyNumberFormat="1" applyFont="1" applyBorder="1"/>
    <xf numFmtId="164" fontId="7" fillId="0" borderId="12" xfId="0" applyNumberFormat="1" applyFont="1" applyBorder="1"/>
    <xf numFmtId="3" fontId="7" fillId="4" borderId="17" xfId="0" applyNumberFormat="1" applyFont="1" applyFill="1" applyBorder="1"/>
    <xf numFmtId="3" fontId="7" fillId="0" borderId="14" xfId="0" applyNumberFormat="1" applyFont="1" applyBorder="1"/>
    <xf numFmtId="164" fontId="7" fillId="0" borderId="15" xfId="0" applyNumberFormat="1" applyFont="1" applyBorder="1"/>
    <xf numFmtId="3" fontId="9" fillId="0" borderId="14" xfId="0" applyNumberFormat="1" applyFont="1" applyBorder="1" applyAlignment="1">
      <alignment horizontal="right" vertical="center" wrapText="1"/>
    </xf>
    <xf numFmtId="3" fontId="7" fillId="0" borderId="19" xfId="0" applyNumberFormat="1" applyFont="1" applyBorder="1"/>
    <xf numFmtId="164" fontId="7" fillId="0" borderId="20" xfId="0" applyNumberFormat="1" applyFont="1" applyBorder="1"/>
    <xf numFmtId="0" fontId="18" fillId="0" borderId="0" xfId="0" applyFont="1" applyAlignment="1">
      <alignment horizontal="center"/>
    </xf>
    <xf numFmtId="0" fontId="9" fillId="0" borderId="4"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165" fontId="7" fillId="0" borderId="0" xfId="0" applyNumberFormat="1" applyFont="1" applyAlignment="1">
      <alignment horizontal="right" vertical="center" wrapText="1"/>
    </xf>
    <xf numFmtId="166" fontId="9" fillId="0" borderId="0" xfId="0" applyNumberFormat="1" applyFont="1" applyAlignment="1">
      <alignment horizontal="right" vertical="center" wrapText="1"/>
    </xf>
    <xf numFmtId="0" fontId="7" fillId="0" borderId="13" xfId="0" applyFont="1" applyBorder="1" applyAlignment="1">
      <alignment vertical="center"/>
    </xf>
    <xf numFmtId="3" fontId="7" fillId="0" borderId="17" xfId="0" applyNumberFormat="1" applyFont="1" applyBorder="1" applyAlignment="1">
      <alignment horizontal="right"/>
    </xf>
    <xf numFmtId="0" fontId="7" fillId="0" borderId="17" xfId="0" applyFont="1" applyBorder="1" applyAlignment="1">
      <alignment vertical="center"/>
    </xf>
    <xf numFmtId="3" fontId="7" fillId="4" borderId="17" xfId="0" applyNumberFormat="1" applyFont="1" applyFill="1" applyBorder="1" applyAlignment="1">
      <alignment horizontal="right"/>
    </xf>
    <xf numFmtId="3" fontId="7" fillId="5" borderId="17" xfId="0" applyNumberFormat="1" applyFont="1" applyFill="1" applyBorder="1" applyAlignment="1">
      <alignment horizontal="right"/>
    </xf>
    <xf numFmtId="0" fontId="7" fillId="0" borderId="17" xfId="0" applyFont="1" applyBorder="1"/>
    <xf numFmtId="0" fontId="11" fillId="0" borderId="17" xfId="0" applyFont="1" applyBorder="1" applyAlignment="1">
      <alignment horizontal="left" vertical="center" indent="1"/>
    </xf>
    <xf numFmtId="0" fontId="11" fillId="0" borderId="17" xfId="0" applyFont="1" applyBorder="1" applyAlignment="1">
      <alignment horizontal="left" vertical="center" indent="3"/>
    </xf>
    <xf numFmtId="3" fontId="11" fillId="4" borderId="17" xfId="0" applyNumberFormat="1" applyFont="1" applyFill="1" applyBorder="1" applyAlignment="1">
      <alignment horizontal="right"/>
    </xf>
    <xf numFmtId="0" fontId="11" fillId="0" borderId="17" xfId="0" applyFont="1" applyBorder="1" applyAlignment="1">
      <alignment horizontal="left" indent="3"/>
    </xf>
    <xf numFmtId="0" fontId="7" fillId="0" borderId="14" xfId="0" applyFont="1" applyBorder="1" applyAlignment="1">
      <alignment vertical="center"/>
    </xf>
    <xf numFmtId="0" fontId="13" fillId="0" borderId="0" xfId="0" applyFont="1"/>
    <xf numFmtId="0" fontId="13" fillId="3" borderId="18" xfId="0" applyFont="1" applyFill="1" applyBorder="1" applyAlignment="1">
      <alignment horizontal="left" vertical="center" indent="1"/>
    </xf>
    <xf numFmtId="0" fontId="13" fillId="3" borderId="18" xfId="0" applyFont="1" applyFill="1" applyBorder="1" applyAlignment="1">
      <alignment horizontal="center" vertical="center"/>
    </xf>
    <xf numFmtId="0" fontId="14" fillId="3" borderId="18" xfId="0" applyFont="1" applyFill="1" applyBorder="1" applyAlignment="1">
      <alignment vertical="center"/>
    </xf>
    <xf numFmtId="0" fontId="15" fillId="3" borderId="18" xfId="0" applyFont="1" applyFill="1" applyBorder="1" applyAlignment="1">
      <alignment vertical="center"/>
    </xf>
    <xf numFmtId="3" fontId="16" fillId="0" borderId="4" xfId="0" applyNumberFormat="1" applyFont="1" applyBorder="1" applyAlignment="1">
      <alignment horizontal="center" vertical="center" wrapText="1"/>
    </xf>
    <xf numFmtId="3" fontId="7" fillId="0" borderId="19" xfId="0" applyNumberFormat="1" applyFont="1" applyBorder="1" applyAlignment="1">
      <alignment horizontal="right"/>
    </xf>
    <xf numFmtId="3" fontId="7" fillId="0" borderId="14" xfId="0" applyNumberFormat="1" applyFont="1" applyBorder="1" applyAlignment="1">
      <alignment horizontal="right"/>
    </xf>
    <xf numFmtId="0" fontId="17" fillId="0" borderId="0" xfId="0" applyFont="1"/>
    <xf numFmtId="0" fontId="17" fillId="0" borderId="0" xfId="0" applyFont="1" applyAlignment="1">
      <alignment horizontal="center" vertical="top" wrapText="1"/>
    </xf>
    <xf numFmtId="0" fontId="0" fillId="0" borderId="0" xfId="0" applyAlignment="1">
      <alignment vertical="top" wrapText="1"/>
    </xf>
    <xf numFmtId="3" fontId="19" fillId="0" borderId="0" xfId="0" applyNumberFormat="1" applyFont="1"/>
    <xf numFmtId="3" fontId="9" fillId="0" borderId="14" xfId="0" applyNumberFormat="1" applyFont="1" applyBorder="1" applyAlignment="1">
      <alignment horizontal="center" vertical="center" wrapText="1"/>
    </xf>
    <xf numFmtId="164" fontId="7" fillId="0" borderId="14" xfId="1" applyNumberFormat="1" applyFont="1" applyFill="1" applyBorder="1" applyAlignment="1">
      <alignment horizontal="center" vertical="center"/>
    </xf>
    <xf numFmtId="165" fontId="7" fillId="0" borderId="14" xfId="0" applyNumberFormat="1" applyFont="1" applyBorder="1" applyAlignment="1">
      <alignment horizontal="center" vertical="center" wrapText="1"/>
    </xf>
    <xf numFmtId="165" fontId="7" fillId="0" borderId="14" xfId="0" quotePrefix="1" applyNumberFormat="1" applyFont="1" applyBorder="1" applyAlignment="1">
      <alignment horizontal="center" vertical="center" wrapText="1"/>
    </xf>
    <xf numFmtId="3" fontId="7" fillId="0" borderId="13" xfId="0" applyNumberFormat="1" applyFont="1" applyBorder="1" applyAlignment="1">
      <alignment horizontal="right"/>
    </xf>
    <xf numFmtId="164" fontId="7" fillId="0" borderId="12" xfId="0" applyNumberFormat="1" applyFont="1" applyBorder="1" applyAlignment="1">
      <alignment horizontal="right"/>
    </xf>
    <xf numFmtId="164" fontId="7" fillId="0" borderId="20" xfId="0" applyNumberFormat="1" applyFont="1" applyBorder="1" applyAlignment="1">
      <alignment horizontal="right"/>
    </xf>
    <xf numFmtId="164" fontId="7" fillId="0" borderId="15" xfId="0" applyNumberFormat="1" applyFont="1" applyBorder="1" applyAlignment="1">
      <alignment horizontal="right"/>
    </xf>
    <xf numFmtId="166" fontId="7" fillId="0" borderId="0" xfId="0" applyNumberFormat="1" applyFont="1"/>
    <xf numFmtId="164" fontId="7" fillId="0" borderId="0" xfId="1" applyNumberFormat="1" applyFont="1"/>
    <xf numFmtId="0" fontId="3" fillId="0" borderId="2" xfId="0" applyFont="1" applyBorder="1" applyAlignment="1">
      <alignment horizontal="center" vertical="center"/>
    </xf>
    <xf numFmtId="0" fontId="17" fillId="0" borderId="23" xfId="0" applyFont="1" applyBorder="1" applyAlignment="1">
      <alignment horizontal="center" vertical="top" wrapText="1"/>
    </xf>
    <xf numFmtId="3" fontId="7" fillId="5" borderId="24" xfId="0" applyNumberFormat="1" applyFont="1" applyFill="1" applyBorder="1" applyAlignment="1">
      <alignment horizontal="right"/>
    </xf>
    <xf numFmtId="167" fontId="20" fillId="0" borderId="17" xfId="2" applyNumberFormat="1" applyFont="1" applyBorder="1" applyAlignment="1">
      <alignment horizontal="right" vertical="center"/>
    </xf>
    <xf numFmtId="167" fontId="20" fillId="0" borderId="25" xfId="2" applyNumberFormat="1" applyFont="1" applyBorder="1" applyAlignment="1">
      <alignment horizontal="right" vertical="center"/>
    </xf>
    <xf numFmtId="3" fontId="7" fillId="0" borderId="25" xfId="0" applyNumberFormat="1" applyFont="1" applyBorder="1" applyAlignment="1">
      <alignment horizontal="right"/>
    </xf>
    <xf numFmtId="3" fontId="7" fillId="4" borderId="24" xfId="0" applyNumberFormat="1" applyFont="1" applyFill="1" applyBorder="1" applyAlignment="1">
      <alignment horizontal="right"/>
    </xf>
    <xf numFmtId="3" fontId="7" fillId="0" borderId="24" xfId="0" applyNumberFormat="1" applyFont="1" applyBorder="1" applyAlignment="1">
      <alignment horizontal="right"/>
    </xf>
    <xf numFmtId="164" fontId="7" fillId="0" borderId="14" xfId="0" applyNumberFormat="1" applyFont="1" applyBorder="1" applyAlignment="1">
      <alignment horizontal="right"/>
    </xf>
    <xf numFmtId="164" fontId="7" fillId="0" borderId="17" xfId="0" applyNumberFormat="1" applyFont="1" applyBorder="1" applyAlignment="1">
      <alignment horizontal="right"/>
    </xf>
    <xf numFmtId="3" fontId="7" fillId="0" borderId="0" xfId="0" applyNumberFormat="1" applyFont="1"/>
    <xf numFmtId="3" fontId="0" fillId="0" borderId="0" xfId="0" applyNumberFormat="1"/>
    <xf numFmtId="1" fontId="7" fillId="0" borderId="0" xfId="0" applyNumberFormat="1" applyFont="1"/>
    <xf numFmtId="164" fontId="7" fillId="0" borderId="24" xfId="0" applyNumberFormat="1" applyFont="1" applyBorder="1" applyAlignment="1">
      <alignment horizontal="right"/>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0" borderId="2" xfId="0" applyFont="1" applyBorder="1" applyAlignment="1">
      <alignment horizontal="center" vertical="center"/>
    </xf>
    <xf numFmtId="0" fontId="6" fillId="0" borderId="3" xfId="0" applyFont="1" applyBorder="1" applyAlignment="1">
      <alignment horizontal="left" vertical="center" wrapText="1" indent="1"/>
    </xf>
    <xf numFmtId="0" fontId="6" fillId="3" borderId="4" xfId="0" applyFont="1" applyFill="1" applyBorder="1" applyAlignment="1">
      <alignment horizontal="left" vertical="center" wrapText="1"/>
    </xf>
    <xf numFmtId="3" fontId="1" fillId="2" borderId="5" xfId="0" applyNumberFormat="1" applyFont="1" applyFill="1" applyBorder="1" applyAlignment="1">
      <alignment horizontal="center" vertical="center" wrapText="1"/>
    </xf>
    <xf numFmtId="3" fontId="1" fillId="2" borderId="6"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3" fontId="16" fillId="0" borderId="9" xfId="0" applyNumberFormat="1" applyFont="1" applyBorder="1" applyAlignment="1">
      <alignment horizontal="center" vertical="center" wrapText="1"/>
    </xf>
    <xf numFmtId="3" fontId="16" fillId="0" borderId="12" xfId="0" applyNumberFormat="1" applyFont="1" applyBorder="1" applyAlignment="1">
      <alignment horizontal="center" vertical="center" wrapText="1"/>
    </xf>
    <xf numFmtId="3" fontId="16" fillId="0" borderId="15" xfId="0" applyNumberFormat="1" applyFont="1" applyBorder="1" applyAlignment="1">
      <alignment horizontal="center" vertical="center" wrapText="1"/>
    </xf>
    <xf numFmtId="3" fontId="16" fillId="0" borderId="10"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3" fontId="16" fillId="0" borderId="14"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3" fontId="9" fillId="0" borderId="5"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164" fontId="7" fillId="0" borderId="5" xfId="1" applyNumberFormat="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165" fontId="7" fillId="0" borderId="5" xfId="0" applyNumberFormat="1" applyFont="1" applyBorder="1" applyAlignment="1">
      <alignment horizontal="center" vertical="center" wrapText="1"/>
    </xf>
    <xf numFmtId="165" fontId="7" fillId="0" borderId="7" xfId="0" applyNumberFormat="1"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17" fillId="0" borderId="21" xfId="0" applyFont="1" applyBorder="1" applyAlignment="1">
      <alignment horizontal="center" vertical="top" wrapText="1"/>
    </xf>
    <xf numFmtId="0" fontId="17" fillId="0" borderId="23" xfId="0" applyFont="1" applyBorder="1" applyAlignment="1">
      <alignment horizontal="center" vertical="top" wrapText="1"/>
    </xf>
    <xf numFmtId="0" fontId="17" fillId="0" borderId="22" xfId="0" applyFont="1" applyBorder="1" applyAlignment="1">
      <alignment horizontal="center" vertical="top" wrapText="1"/>
    </xf>
    <xf numFmtId="0" fontId="21" fillId="2" borderId="0" xfId="0" applyFont="1" applyFill="1" applyAlignment="1">
      <alignment horizontal="center" vertical="center"/>
    </xf>
    <xf numFmtId="0" fontId="5" fillId="2" borderId="26" xfId="0" applyFont="1" applyFill="1" applyBorder="1" applyAlignment="1">
      <alignment horizontal="center" vertical="center"/>
    </xf>
    <xf numFmtId="0" fontId="5" fillId="2" borderId="0" xfId="0" applyFont="1" applyFill="1" applyAlignment="1">
      <alignment horizontal="center" vertical="center"/>
    </xf>
    <xf numFmtId="0" fontId="3" fillId="0" borderId="1" xfId="0" applyFont="1" applyBorder="1" applyAlignment="1">
      <alignment horizontal="center" vertical="center"/>
    </xf>
  </cellXfs>
  <cellStyles count="3">
    <cellStyle name="Normal" xfId="0" builtinId="0"/>
    <cellStyle name="Normal_DEATHS_Children_0-17" xfId="2" xr:uid="{0795A806-81B9-446D-B710-639B8B763CC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58A525EB-77FD-4630-A8FF-C6BEFF5B0A55}"/>
            </a:ext>
          </a:extLst>
        </xdr:cNvPr>
        <xdr:cNvSpPr txBox="1"/>
      </xdr:nvSpPr>
      <xdr:spPr>
        <a:xfrm>
          <a:off x="104775" y="571500"/>
          <a:ext cx="7032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2017, there were 84 injury-related fatalities among Massachusetts children, a rate of 6.0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51</xdr:row>
      <xdr:rowOff>0</xdr:rowOff>
    </xdr:to>
    <xdr:sp macro="" textlink="">
      <xdr:nvSpPr>
        <xdr:cNvPr id="3" name="TextBox 2">
          <a:extLst>
            <a:ext uri="{FF2B5EF4-FFF2-40B4-BE49-F238E27FC236}">
              <a16:creationId xmlns:a16="http://schemas.microsoft.com/office/drawing/2014/main" id="{3A1A7E98-A7BE-44A8-B4B0-5B17F0E71360}"/>
            </a:ext>
          </a:extLst>
        </xdr:cNvPr>
        <xdr:cNvSpPr txBox="1"/>
      </xdr:nvSpPr>
      <xdr:spPr>
        <a:xfrm>
          <a:off x="41835" y="8119971"/>
          <a:ext cx="7350312" cy="166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D7F2FC43-FDAB-4850-88EF-1D006C3E22B1}"/>
            </a:ext>
          </a:extLst>
        </xdr:cNvPr>
        <xdr:cNvSpPr txBox="1"/>
      </xdr:nvSpPr>
      <xdr:spPr>
        <a:xfrm>
          <a:off x="13239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2018, there were 65 injury-related fatalities among Massachusetts children, a rate of 4.7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drownings.</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00C4F052-EF65-4C11-9C27-FD5E2CA9BF33}"/>
            </a:ext>
          </a:extLst>
        </xdr:cNvPr>
        <xdr:cNvSpPr txBox="1"/>
      </xdr:nvSpPr>
      <xdr:spPr>
        <a:xfrm>
          <a:off x="1261035" y="83534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BE87EE4B-2897-4DBD-96C2-DE322E71131A}"/>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2019, there were 60 injury-related fatalities among Massachusetts children, a rate of 4.3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E56CAF19-3970-4B3F-B64D-B20E0FF000C5}"/>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7AE35B6B-C5C2-4DCE-96F9-95011925101B}"/>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2020, there were 64 injury-related fatalities among Massachusetts children, a rate of 5.0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uintentional drowning.</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B6ABEDE8-64B8-410D-A546-CFCD956DB3C3}"/>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29883</xdr:colOff>
      <xdr:row>1</xdr:row>
      <xdr:rowOff>19050</xdr:rowOff>
    </xdr:from>
    <xdr:to>
      <xdr:col>8</xdr:col>
      <xdr:colOff>1</xdr:colOff>
      <xdr:row>6</xdr:row>
      <xdr:rowOff>0</xdr:rowOff>
    </xdr:to>
    <xdr:sp macro="" textlink="">
      <xdr:nvSpPr>
        <xdr:cNvPr id="2" name="TextBox 1">
          <a:extLst>
            <a:ext uri="{FF2B5EF4-FFF2-40B4-BE49-F238E27FC236}">
              <a16:creationId xmlns:a16="http://schemas.microsoft.com/office/drawing/2014/main" id="{5B5F3433-FE99-4CEF-ABFC-F926B9EA9BBF}"/>
            </a:ext>
          </a:extLst>
        </xdr:cNvPr>
        <xdr:cNvSpPr txBox="1"/>
      </xdr:nvSpPr>
      <xdr:spPr>
        <a:xfrm>
          <a:off x="29883" y="571874"/>
          <a:ext cx="7358530" cy="884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ts val="1700"/>
            </a:lnSpc>
            <a:spcBef>
              <a:spcPts val="600"/>
            </a:spcBef>
            <a:spcAft>
              <a:spcPts val="600"/>
            </a:spcAft>
            <a:buClrTx/>
            <a:buSzTx/>
            <a:buFontTx/>
            <a:buNone/>
            <a:tabLst/>
            <a:defRPr/>
          </a:pPr>
          <a:r>
            <a:rPr lang="en-US" sz="1300" b="1">
              <a:solidFill>
                <a:schemeClr val="tx1">
                  <a:lumMod val="50000"/>
                  <a:lumOff val="50000"/>
                </a:schemeClr>
              </a:solidFill>
              <a:latin typeface="+mn-lt"/>
            </a:rPr>
            <a:t>Injuries are a leading cause of </a:t>
          </a:r>
          <a:r>
            <a:rPr lang="en-US" sz="1300" b="1" baseline="0">
              <a:solidFill>
                <a:schemeClr val="tx1">
                  <a:lumMod val="50000"/>
                  <a:lumOff val="50000"/>
                </a:schemeClr>
              </a:solidFill>
              <a:latin typeface="+mn-lt"/>
            </a:rPr>
            <a:t>death among Massachusetts children. In 2021, there were 65 injury-related fatalities among Massachusetts children, a rate of 5.1 per 100,000 persons.</a:t>
          </a:r>
          <a:r>
            <a:rPr lang="en-US" sz="1300" b="1" baseline="30000">
              <a:solidFill>
                <a:schemeClr val="tx1">
                  <a:lumMod val="50000"/>
                  <a:lumOff val="50000"/>
                </a:schemeClr>
              </a:solidFill>
              <a:latin typeface="+mn-lt"/>
            </a:rPr>
            <a:t>1</a:t>
          </a:r>
          <a:r>
            <a:rPr lang="en-US" sz="1300" b="1" baseline="0">
              <a:solidFill>
                <a:schemeClr val="tx1">
                  <a:lumMod val="50000"/>
                  <a:lumOff val="50000"/>
                </a:schemeClr>
              </a:solidFill>
              <a:latin typeface="+mn-lt"/>
            </a:rPr>
            <a:t> L</a:t>
          </a:r>
          <a:r>
            <a:rPr lang="en-US" sz="1300" b="1" baseline="0">
              <a:solidFill>
                <a:schemeClr val="tx1">
                  <a:lumMod val="50000"/>
                  <a:lumOff val="50000"/>
                </a:schemeClr>
              </a:solidFill>
              <a:effectLst/>
              <a:latin typeface="+mn-lt"/>
              <a:ea typeface="+mn-ea"/>
              <a:cs typeface="+mn-cs"/>
            </a:rPr>
            <a:t>eading causes of injury deaths among Massachusetts children were suffocations, poisonings, and drownings.</a:t>
          </a:r>
          <a:endParaRPr lang="en-US" sz="13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50</xdr:row>
      <xdr:rowOff>127000</xdr:rowOff>
    </xdr:to>
    <xdr:sp macro="" textlink="">
      <xdr:nvSpPr>
        <xdr:cNvPr id="3" name="TextBox 2">
          <a:extLst>
            <a:ext uri="{FF2B5EF4-FFF2-40B4-BE49-F238E27FC236}">
              <a16:creationId xmlns:a16="http://schemas.microsoft.com/office/drawing/2014/main" id="{D5641D74-5109-4572-98A9-7E83A1BC9F06}"/>
            </a:ext>
          </a:extLst>
        </xdr:cNvPr>
        <xdr:cNvSpPr txBox="1"/>
      </xdr:nvSpPr>
      <xdr:spPr>
        <a:xfrm>
          <a:off x="41835" y="8150227"/>
          <a:ext cx="7346950" cy="1787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800" b="1" i="1">
              <a:solidFill>
                <a:schemeClr val="dk1"/>
              </a:solidFill>
              <a:effectLst/>
              <a:latin typeface="+mn-lt"/>
              <a:ea typeface="+mn-ea"/>
              <a:cs typeface="+mn-cs"/>
            </a:rPr>
            <a:t>Data Source: </a:t>
          </a:r>
          <a:r>
            <a:rPr lang="en-US" sz="800"/>
            <a:t>Massachusetts Registry of Vital Records and Statistics, Massachusetts Department of Public </a:t>
          </a:r>
          <a:r>
            <a:rPr lang="en-US" sz="800">
              <a:solidFill>
                <a:sysClr val="windowText" lastClr="000000"/>
              </a:solidFill>
            </a:rPr>
            <a:t>Health, 2021</a:t>
          </a:r>
        </a:p>
        <a:p>
          <a:endParaRPr lang="en-US" sz="8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postcensal estimates for </a:t>
          </a:r>
          <a:r>
            <a:rPr lang="en-US" sz="800">
              <a:solidFill>
                <a:sysClr val="windowText" lastClr="000000"/>
              </a:solidFill>
            </a:rPr>
            <a:t>the 2020</a:t>
          </a:r>
          <a:r>
            <a:rPr lang="en-US" sz="800" baseline="0">
              <a:solidFill>
                <a:sysClr val="windowText" lastClr="000000"/>
              </a:solidFill>
            </a:rPr>
            <a:t> </a:t>
          </a:r>
          <a:r>
            <a:rPr lang="en-US" sz="800">
              <a:solidFill>
                <a:sysClr val="windowText" lastClr="000000"/>
              </a:solidFill>
            </a:rPr>
            <a:t>MA </a:t>
          </a:r>
          <a:r>
            <a:rPr lang="en-US" sz="800"/>
            <a:t>population aged 0-17 years of 1,279,086 (UMass</a:t>
          </a:r>
          <a:r>
            <a:rPr lang="en-US" sz="800" baseline="0"/>
            <a:t> Donahue Institute</a:t>
          </a:r>
          <a:r>
            <a:rPr lang="en-US" sz="800"/>
            <a:t>).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C57C-FA05-484F-AD7E-F7AA3BEBFA2A}">
  <dimension ref="A1:J54"/>
  <sheetViews>
    <sheetView zoomScale="85" zoomScaleNormal="85" workbookViewId="0">
      <selection activeCell="D18" sqref="D18"/>
    </sheetView>
  </sheetViews>
  <sheetFormatPr defaultRowHeight="12.5" x14ac:dyDescent="0.25"/>
  <cols>
    <col min="1" max="1" width="29" customWidth="1"/>
    <col min="2" max="2" width="12" bestFit="1" customWidth="1"/>
    <col min="3" max="3" width="10.54296875" customWidth="1"/>
    <col min="4" max="4" width="10.1796875" customWidth="1"/>
    <col min="5" max="5" width="12.1796875" bestFit="1" customWidth="1"/>
    <col min="6" max="6" width="11.81640625" customWidth="1"/>
    <col min="7" max="7" width="8.81640625" customWidth="1"/>
    <col min="8" max="8" width="11.1796875" customWidth="1"/>
    <col min="9" max="9" width="1.54296875" customWidth="1"/>
  </cols>
  <sheetData>
    <row r="1" spans="1:8" ht="43.5" customHeight="1" thickBot="1" x14ac:dyDescent="0.3">
      <c r="A1" s="66" t="s">
        <v>0</v>
      </c>
      <c r="B1" s="66"/>
      <c r="C1" s="66"/>
      <c r="D1" s="66"/>
      <c r="E1" s="66"/>
      <c r="F1" s="66"/>
      <c r="G1" s="67">
        <v>2017</v>
      </c>
      <c r="H1" s="67"/>
    </row>
    <row r="2" spans="1:8" ht="12" customHeight="1" thickTop="1" thickBot="1" x14ac:dyDescent="0.3">
      <c r="A2" s="68"/>
      <c r="B2" s="68"/>
      <c r="C2" s="68"/>
      <c r="D2" s="68"/>
      <c r="E2" s="68"/>
      <c r="F2" s="68"/>
      <c r="G2" s="68"/>
      <c r="H2" s="68"/>
    </row>
    <row r="3" spans="1:8" ht="12" customHeight="1" thickTop="1" thickBot="1" x14ac:dyDescent="0.3">
      <c r="A3" s="52"/>
      <c r="B3" s="52"/>
      <c r="C3" s="52"/>
      <c r="D3" s="52"/>
      <c r="E3" s="52"/>
      <c r="F3" s="52"/>
      <c r="G3" s="52"/>
      <c r="H3" s="52"/>
    </row>
    <row r="4" spans="1:8" ht="12" customHeight="1" thickTop="1" thickBot="1" x14ac:dyDescent="0.3">
      <c r="A4" s="52"/>
      <c r="B4" s="52"/>
      <c r="C4" s="52"/>
      <c r="D4" s="52"/>
      <c r="E4" s="52"/>
      <c r="F4" s="52"/>
      <c r="G4" s="52"/>
      <c r="H4" s="52"/>
    </row>
    <row r="5" spans="1:8" ht="12" customHeight="1" thickTop="1" thickBot="1" x14ac:dyDescent="0.3">
      <c r="A5" s="68"/>
      <c r="B5" s="68"/>
      <c r="C5" s="68"/>
      <c r="D5" s="68"/>
      <c r="E5" s="68"/>
      <c r="F5" s="68"/>
      <c r="G5" s="68"/>
      <c r="H5" s="68"/>
    </row>
    <row r="6" spans="1:8" ht="24" customHeight="1" thickTop="1" x14ac:dyDescent="0.25">
      <c r="A6" s="69"/>
      <c r="B6" s="69"/>
      <c r="C6" s="69"/>
      <c r="D6" s="69"/>
      <c r="E6" s="69"/>
      <c r="F6" s="69"/>
      <c r="G6" s="69"/>
      <c r="H6" s="69"/>
    </row>
    <row r="7" spans="1:8" ht="15" customHeight="1" x14ac:dyDescent="0.25">
      <c r="A7" s="70" t="s">
        <v>1</v>
      </c>
      <c r="B7" s="71" t="s">
        <v>2</v>
      </c>
      <c r="C7" s="72"/>
      <c r="D7" s="72"/>
      <c r="E7" s="72"/>
      <c r="F7" s="73"/>
      <c r="G7" s="90" t="s">
        <v>3</v>
      </c>
      <c r="H7" s="91"/>
    </row>
    <row r="8" spans="1:8" ht="14.15" customHeight="1" x14ac:dyDescent="0.25">
      <c r="A8" s="70"/>
      <c r="B8" s="78" t="s">
        <v>4</v>
      </c>
      <c r="C8" s="78" t="s">
        <v>5</v>
      </c>
      <c r="D8" s="75" t="s">
        <v>6</v>
      </c>
      <c r="E8" s="78" t="s">
        <v>7</v>
      </c>
      <c r="F8" s="81" t="s">
        <v>8</v>
      </c>
      <c r="G8" s="92"/>
      <c r="H8" s="93"/>
    </row>
    <row r="9" spans="1:8" ht="10" customHeight="1" x14ac:dyDescent="0.25">
      <c r="A9" s="70"/>
      <c r="B9" s="79"/>
      <c r="C9" s="79"/>
      <c r="D9" s="76"/>
      <c r="E9" s="79"/>
      <c r="F9" s="82"/>
      <c r="G9" s="92"/>
      <c r="H9" s="93"/>
    </row>
    <row r="10" spans="1:8" ht="10" customHeight="1" x14ac:dyDescent="0.25">
      <c r="A10" s="70"/>
      <c r="B10" s="80"/>
      <c r="C10" s="80"/>
      <c r="D10" s="77"/>
      <c r="E10" s="80"/>
      <c r="F10" s="83"/>
      <c r="G10" s="94"/>
      <c r="H10" s="95"/>
    </row>
    <row r="11" spans="1:8" s="1" customFormat="1" ht="17.25" customHeight="1" x14ac:dyDescent="0.35">
      <c r="A11" s="14" t="s">
        <v>9</v>
      </c>
      <c r="B11" s="10">
        <v>49</v>
      </c>
      <c r="C11" s="10">
        <v>22</v>
      </c>
      <c r="D11" s="10">
        <v>10</v>
      </c>
      <c r="E11" s="10">
        <v>3</v>
      </c>
      <c r="F11" s="10">
        <v>0</v>
      </c>
      <c r="G11" s="84">
        <f>SUM(B11:F11)</f>
        <v>84</v>
      </c>
      <c r="H11" s="85"/>
    </row>
    <row r="12" spans="1:8" s="1" customFormat="1" ht="17.25" customHeight="1" x14ac:dyDescent="0.35">
      <c r="A12" s="15" t="s">
        <v>10</v>
      </c>
      <c r="B12" s="2">
        <f>B11/G11</f>
        <v>0.58333333333333337</v>
      </c>
      <c r="C12" s="2">
        <f>C11/G11</f>
        <v>0.26190476190476192</v>
      </c>
      <c r="D12" s="2">
        <f>D11/G11</f>
        <v>0.11904761904761904</v>
      </c>
      <c r="E12" s="2">
        <f>E11/G11</f>
        <v>3.5714285714285712E-2</v>
      </c>
      <c r="F12" s="2">
        <v>0</v>
      </c>
      <c r="G12" s="86">
        <v>1</v>
      </c>
      <c r="H12" s="87"/>
    </row>
    <row r="13" spans="1:8" s="1" customFormat="1" ht="17.25" customHeight="1" x14ac:dyDescent="0.35">
      <c r="A13" s="15" t="s">
        <v>11</v>
      </c>
      <c r="B13" s="3">
        <v>3.5064325818788911</v>
      </c>
      <c r="C13" s="3">
        <v>1.5743166694150119</v>
      </c>
      <c r="D13" s="3">
        <v>0.7155984860977328</v>
      </c>
      <c r="E13" s="3" t="s">
        <v>12</v>
      </c>
      <c r="F13" s="3">
        <v>0</v>
      </c>
      <c r="G13" s="88">
        <f>(G11/1397431.6875)*100000</f>
        <v>6.0110272832209555</v>
      </c>
      <c r="H13" s="89"/>
    </row>
    <row r="14" spans="1:8" s="1" customFormat="1" ht="9.75" customHeight="1" x14ac:dyDescent="0.35">
      <c r="A14" s="16"/>
      <c r="B14" s="17"/>
      <c r="C14" s="17"/>
      <c r="D14" s="17"/>
      <c r="E14" s="17"/>
      <c r="F14" s="17"/>
      <c r="G14" s="17"/>
      <c r="H14" s="18"/>
    </row>
    <row r="15" spans="1:8" s="1" customFormat="1" ht="15" customHeight="1" x14ac:dyDescent="0.35">
      <c r="A15" s="70" t="s">
        <v>13</v>
      </c>
      <c r="B15" s="71" t="s">
        <v>2</v>
      </c>
      <c r="C15" s="72"/>
      <c r="D15" s="72"/>
      <c r="E15" s="72"/>
      <c r="F15" s="73"/>
      <c r="G15" s="74" t="s">
        <v>14</v>
      </c>
      <c r="H15" s="74" t="s">
        <v>15</v>
      </c>
    </row>
    <row r="16" spans="1:8" s="1" customFormat="1" ht="34.5" customHeight="1" x14ac:dyDescent="0.35">
      <c r="A16" s="70"/>
      <c r="B16" s="35" t="s">
        <v>4</v>
      </c>
      <c r="C16" s="35" t="s">
        <v>5</v>
      </c>
      <c r="D16" s="35" t="s">
        <v>6</v>
      </c>
      <c r="E16" s="35" t="s">
        <v>7</v>
      </c>
      <c r="F16" s="35" t="s">
        <v>8</v>
      </c>
      <c r="G16" s="74"/>
      <c r="H16" s="74"/>
    </row>
    <row r="17" spans="1:8" s="1" customFormat="1" ht="16" customHeight="1" x14ac:dyDescent="0.35">
      <c r="A17" s="19" t="s">
        <v>16</v>
      </c>
      <c r="B17" s="11">
        <v>0</v>
      </c>
      <c r="C17" s="11">
        <v>0</v>
      </c>
      <c r="D17" s="36">
        <v>0</v>
      </c>
      <c r="E17" s="36">
        <v>0</v>
      </c>
      <c r="F17" s="36">
        <v>0</v>
      </c>
      <c r="G17" s="5">
        <f>SUM(B17:F17)</f>
        <v>0</v>
      </c>
      <c r="H17" s="6">
        <f>G17/$G$11</f>
        <v>0</v>
      </c>
    </row>
    <row r="18" spans="1:8" s="1" customFormat="1" ht="16" customHeight="1" x14ac:dyDescent="0.35">
      <c r="A18" s="21" t="s">
        <v>17</v>
      </c>
      <c r="B18" s="4">
        <v>6</v>
      </c>
      <c r="C18" s="4">
        <v>1</v>
      </c>
      <c r="D18" s="20">
        <v>0</v>
      </c>
      <c r="E18" s="20">
        <v>0</v>
      </c>
      <c r="F18" s="20">
        <v>0</v>
      </c>
      <c r="G18" s="4">
        <f t="shared" ref="G18:G39" si="0">SUM(B18:F18)</f>
        <v>7</v>
      </c>
      <c r="H18" s="12">
        <f t="shared" ref="H18:H39" si="1">G18/$G$11</f>
        <v>8.3333333333333329E-2</v>
      </c>
    </row>
    <row r="19" spans="1:8" s="1" customFormat="1" ht="16" customHeight="1" x14ac:dyDescent="0.35">
      <c r="A19" s="21" t="s">
        <v>18</v>
      </c>
      <c r="B19" s="4">
        <v>1</v>
      </c>
      <c r="C19" s="4">
        <v>0</v>
      </c>
      <c r="D19" s="20">
        <v>0</v>
      </c>
      <c r="E19" s="20">
        <v>0</v>
      </c>
      <c r="F19" s="22"/>
      <c r="G19" s="4">
        <f t="shared" si="0"/>
        <v>1</v>
      </c>
      <c r="H19" s="12">
        <f t="shared" si="1"/>
        <v>1.1904761904761904E-2</v>
      </c>
    </row>
    <row r="20" spans="1:8" s="1" customFormat="1" ht="16" customHeight="1" x14ac:dyDescent="0.35">
      <c r="A20" s="21" t="s">
        <v>19</v>
      </c>
      <c r="B20" s="4">
        <v>4</v>
      </c>
      <c r="C20" s="4">
        <v>0</v>
      </c>
      <c r="D20" s="20">
        <v>0</v>
      </c>
      <c r="E20" s="20">
        <v>1</v>
      </c>
      <c r="F20" s="22"/>
      <c r="G20" s="4">
        <f t="shared" si="0"/>
        <v>5</v>
      </c>
      <c r="H20" s="12">
        <f t="shared" si="1"/>
        <v>5.9523809523809521E-2</v>
      </c>
    </row>
    <row r="21" spans="1:8" s="1" customFormat="1" ht="16" customHeight="1" x14ac:dyDescent="0.35">
      <c r="A21" s="21" t="s">
        <v>20</v>
      </c>
      <c r="B21" s="4">
        <v>0</v>
      </c>
      <c r="C21" s="4">
        <v>4</v>
      </c>
      <c r="D21" s="20">
        <v>10</v>
      </c>
      <c r="E21" s="20">
        <v>1</v>
      </c>
      <c r="F21" s="20">
        <v>0</v>
      </c>
      <c r="G21" s="4">
        <f t="shared" si="0"/>
        <v>15</v>
      </c>
      <c r="H21" s="12">
        <f t="shared" si="1"/>
        <v>0.17857142857142858</v>
      </c>
    </row>
    <row r="22" spans="1:8" s="1" customFormat="1" ht="16" customHeight="1" x14ac:dyDescent="0.35">
      <c r="A22" s="21" t="s">
        <v>21</v>
      </c>
      <c r="B22" s="4">
        <v>0</v>
      </c>
      <c r="C22" s="7"/>
      <c r="D22" s="7"/>
      <c r="E22" s="7"/>
      <c r="F22" s="7"/>
      <c r="G22" s="4">
        <f t="shared" si="0"/>
        <v>0</v>
      </c>
      <c r="H22" s="12">
        <f t="shared" si="1"/>
        <v>0</v>
      </c>
    </row>
    <row r="23" spans="1:8" s="1" customFormat="1" ht="16" customHeight="1" x14ac:dyDescent="0.35">
      <c r="A23" s="21" t="s">
        <v>22</v>
      </c>
      <c r="B23" s="4">
        <v>1</v>
      </c>
      <c r="C23" s="4">
        <v>0</v>
      </c>
      <c r="D23" s="22"/>
      <c r="E23" s="20">
        <v>0</v>
      </c>
      <c r="F23" s="22"/>
      <c r="G23" s="4">
        <f t="shared" si="0"/>
        <v>1</v>
      </c>
      <c r="H23" s="12">
        <f t="shared" si="1"/>
        <v>1.1904761904761904E-2</v>
      </c>
    </row>
    <row r="24" spans="1:8" s="1" customFormat="1" ht="16" customHeight="1" x14ac:dyDescent="0.35">
      <c r="A24" s="21" t="s">
        <v>23</v>
      </c>
      <c r="B24" s="4">
        <v>4</v>
      </c>
      <c r="C24" s="4">
        <v>1</v>
      </c>
      <c r="D24" s="20">
        <v>0</v>
      </c>
      <c r="E24" s="20">
        <v>0</v>
      </c>
      <c r="F24" s="20">
        <v>0</v>
      </c>
      <c r="G24" s="4">
        <f t="shared" si="0"/>
        <v>5</v>
      </c>
      <c r="H24" s="12">
        <f t="shared" si="1"/>
        <v>5.9523809523809521E-2</v>
      </c>
    </row>
    <row r="25" spans="1:8" s="1" customFormat="1" ht="16" customHeight="1" x14ac:dyDescent="0.35">
      <c r="A25" s="21" t="s">
        <v>24</v>
      </c>
      <c r="B25" s="4">
        <v>0</v>
      </c>
      <c r="C25" s="23"/>
      <c r="D25" s="20">
        <v>0</v>
      </c>
      <c r="E25" s="20">
        <v>0</v>
      </c>
      <c r="F25" s="20">
        <v>0</v>
      </c>
      <c r="G25" s="4">
        <f t="shared" si="0"/>
        <v>0</v>
      </c>
      <c r="H25" s="12">
        <f t="shared" si="1"/>
        <v>0</v>
      </c>
    </row>
    <row r="26" spans="1:8" s="1" customFormat="1" ht="16" customHeight="1" x14ac:dyDescent="0.35">
      <c r="A26" s="24" t="s">
        <v>25</v>
      </c>
      <c r="B26" s="4">
        <v>6</v>
      </c>
      <c r="C26" s="4">
        <v>14</v>
      </c>
      <c r="D26" s="20">
        <v>0</v>
      </c>
      <c r="E26" s="20">
        <v>1</v>
      </c>
      <c r="F26" s="20">
        <v>0</v>
      </c>
      <c r="G26" s="4">
        <f t="shared" si="0"/>
        <v>21</v>
      </c>
      <c r="H26" s="12">
        <f t="shared" si="1"/>
        <v>0.25</v>
      </c>
    </row>
    <row r="27" spans="1:8" s="1" customFormat="1" ht="16" customHeight="1" x14ac:dyDescent="0.35">
      <c r="A27" s="24" t="s">
        <v>26</v>
      </c>
      <c r="B27" s="4">
        <v>27</v>
      </c>
      <c r="C27" s="4">
        <v>0</v>
      </c>
      <c r="D27" s="20">
        <v>0</v>
      </c>
      <c r="E27" s="20">
        <v>0</v>
      </c>
      <c r="F27" s="23"/>
      <c r="G27" s="4">
        <f t="shared" si="0"/>
        <v>27</v>
      </c>
      <c r="H27" s="12">
        <f t="shared" si="1"/>
        <v>0.32142857142857145</v>
      </c>
    </row>
    <row r="28" spans="1:8" s="1" customFormat="1" ht="16" customHeight="1" x14ac:dyDescent="0.35">
      <c r="A28" s="25" t="s">
        <v>27</v>
      </c>
      <c r="B28" s="4">
        <v>19</v>
      </c>
      <c r="C28" s="23"/>
      <c r="D28" s="23"/>
      <c r="E28" s="23"/>
      <c r="F28" s="23"/>
      <c r="G28" s="4">
        <f t="shared" si="0"/>
        <v>19</v>
      </c>
      <c r="H28" s="12">
        <f t="shared" si="1"/>
        <v>0.22619047619047619</v>
      </c>
    </row>
    <row r="29" spans="1:8" s="1" customFormat="1" ht="16" customHeight="1" x14ac:dyDescent="0.35">
      <c r="A29" s="26" t="s">
        <v>28</v>
      </c>
      <c r="B29" s="4">
        <v>13</v>
      </c>
      <c r="C29" s="27"/>
      <c r="D29" s="27"/>
      <c r="E29" s="27"/>
      <c r="F29" s="27"/>
      <c r="G29" s="4">
        <f t="shared" si="0"/>
        <v>13</v>
      </c>
      <c r="H29" s="12">
        <f t="shared" si="1"/>
        <v>0.15476190476190477</v>
      </c>
    </row>
    <row r="30" spans="1:8" s="1" customFormat="1" ht="16" customHeight="1" x14ac:dyDescent="0.35">
      <c r="A30" s="28" t="s">
        <v>29</v>
      </c>
      <c r="B30" s="4">
        <v>0</v>
      </c>
      <c r="C30" s="27"/>
      <c r="D30" s="27"/>
      <c r="E30" s="27"/>
      <c r="F30" s="27"/>
      <c r="G30" s="4">
        <f t="shared" si="0"/>
        <v>0</v>
      </c>
      <c r="H30" s="12">
        <f t="shared" si="1"/>
        <v>0</v>
      </c>
    </row>
    <row r="31" spans="1:8" s="1" customFormat="1" ht="16" customHeight="1" x14ac:dyDescent="0.35">
      <c r="A31" s="28" t="s">
        <v>30</v>
      </c>
      <c r="B31" s="4">
        <v>0</v>
      </c>
      <c r="C31" s="27"/>
      <c r="D31" s="27"/>
      <c r="E31" s="27"/>
      <c r="F31" s="27"/>
      <c r="G31" s="4">
        <f t="shared" si="0"/>
        <v>0</v>
      </c>
      <c r="H31" s="12">
        <f t="shared" si="1"/>
        <v>0</v>
      </c>
    </row>
    <row r="32" spans="1:8" s="1" customFormat="1" ht="16" customHeight="1" x14ac:dyDescent="0.35">
      <c r="A32" s="28" t="s">
        <v>31</v>
      </c>
      <c r="B32" s="4">
        <v>6</v>
      </c>
      <c r="C32" s="27"/>
      <c r="D32" s="27"/>
      <c r="E32" s="27"/>
      <c r="F32" s="27"/>
      <c r="G32" s="4">
        <f t="shared" si="0"/>
        <v>6</v>
      </c>
      <c r="H32" s="12">
        <f t="shared" si="1"/>
        <v>7.1428571428571425E-2</v>
      </c>
    </row>
    <row r="33" spans="1:10" s="1" customFormat="1" ht="16" customHeight="1" x14ac:dyDescent="0.35">
      <c r="A33" s="25" t="s">
        <v>32</v>
      </c>
      <c r="B33" s="4">
        <v>4</v>
      </c>
      <c r="C33" s="27"/>
      <c r="D33" s="27"/>
      <c r="E33" s="27"/>
      <c r="F33" s="27"/>
      <c r="G33" s="4">
        <f t="shared" si="0"/>
        <v>4</v>
      </c>
      <c r="H33" s="12">
        <f t="shared" si="1"/>
        <v>4.7619047619047616E-2</v>
      </c>
    </row>
    <row r="34" spans="1:10" s="1" customFormat="1" ht="16" customHeight="1" x14ac:dyDescent="0.35">
      <c r="A34" s="25" t="s">
        <v>33</v>
      </c>
      <c r="B34" s="4">
        <v>1</v>
      </c>
      <c r="C34" s="27"/>
      <c r="D34" s="27"/>
      <c r="E34" s="27"/>
      <c r="F34" s="27"/>
      <c r="G34" s="4">
        <f t="shared" si="0"/>
        <v>1</v>
      </c>
      <c r="H34" s="12">
        <f t="shared" si="1"/>
        <v>1.1904761904761904E-2</v>
      </c>
    </row>
    <row r="35" spans="1:10" s="1" customFormat="1" ht="16" customHeight="1" x14ac:dyDescent="0.35">
      <c r="A35" s="25" t="s">
        <v>34</v>
      </c>
      <c r="B35" s="4">
        <v>2</v>
      </c>
      <c r="C35" s="27"/>
      <c r="D35" s="27"/>
      <c r="E35" s="27"/>
      <c r="F35" s="27"/>
      <c r="G35" s="4">
        <f t="shared" si="0"/>
        <v>2</v>
      </c>
      <c r="H35" s="12">
        <f t="shared" si="1"/>
        <v>2.3809523809523808E-2</v>
      </c>
    </row>
    <row r="36" spans="1:10" s="1" customFormat="1" ht="16" customHeight="1" x14ac:dyDescent="0.35">
      <c r="A36" s="25" t="s">
        <v>35</v>
      </c>
      <c r="B36" s="4">
        <v>1</v>
      </c>
      <c r="C36" s="22"/>
      <c r="D36" s="27"/>
      <c r="E36" s="22"/>
      <c r="F36" s="27"/>
      <c r="G36" s="4">
        <f t="shared" si="0"/>
        <v>1</v>
      </c>
      <c r="H36" s="12">
        <f t="shared" si="1"/>
        <v>1.1904761904761904E-2</v>
      </c>
    </row>
    <row r="37" spans="1:10" s="1" customFormat="1" ht="16" customHeight="1" x14ac:dyDescent="0.35">
      <c r="A37" s="21" t="s">
        <v>36</v>
      </c>
      <c r="B37" s="4">
        <v>0</v>
      </c>
      <c r="C37" s="4">
        <v>2</v>
      </c>
      <c r="D37" s="20">
        <v>0</v>
      </c>
      <c r="E37" s="20">
        <v>0</v>
      </c>
      <c r="F37" s="20">
        <v>0</v>
      </c>
      <c r="G37" s="4">
        <f t="shared" si="0"/>
        <v>2</v>
      </c>
      <c r="H37" s="12">
        <f t="shared" si="1"/>
        <v>2.3809523809523808E-2</v>
      </c>
    </row>
    <row r="38" spans="1:10" s="1" customFormat="1" ht="16" customHeight="1" x14ac:dyDescent="0.35">
      <c r="A38" s="21" t="s">
        <v>37</v>
      </c>
      <c r="B38" s="4">
        <v>0</v>
      </c>
      <c r="C38" s="4">
        <v>0</v>
      </c>
      <c r="D38" s="20">
        <v>0</v>
      </c>
      <c r="E38" s="20">
        <v>0</v>
      </c>
      <c r="F38" s="20">
        <v>0</v>
      </c>
      <c r="G38" s="4">
        <f t="shared" si="0"/>
        <v>0</v>
      </c>
      <c r="H38" s="12">
        <f t="shared" si="1"/>
        <v>0</v>
      </c>
    </row>
    <row r="39" spans="1:10" s="1" customFormat="1" ht="16" customHeight="1" x14ac:dyDescent="0.35">
      <c r="A39" s="29" t="s">
        <v>38</v>
      </c>
      <c r="B39" s="8">
        <v>0</v>
      </c>
      <c r="C39" s="8">
        <v>0</v>
      </c>
      <c r="D39" s="37">
        <v>0</v>
      </c>
      <c r="E39" s="37">
        <v>0</v>
      </c>
      <c r="F39" s="37">
        <v>0</v>
      </c>
      <c r="G39" s="8">
        <f t="shared" si="0"/>
        <v>0</v>
      </c>
      <c r="H39" s="9">
        <f t="shared" si="1"/>
        <v>0</v>
      </c>
    </row>
    <row r="40" spans="1:10" ht="10" customHeight="1" x14ac:dyDescent="0.35">
      <c r="A40" s="30"/>
      <c r="J40" s="1"/>
    </row>
    <row r="41" spans="1:10" ht="14.5" x14ac:dyDescent="0.35">
      <c r="J41" s="1"/>
    </row>
    <row r="42" spans="1:10" ht="8.5" customHeight="1" x14ac:dyDescent="0.35">
      <c r="J42" s="1"/>
    </row>
    <row r="43" spans="1:10" ht="12" customHeight="1" x14ac:dyDescent="0.35">
      <c r="J43" s="1"/>
    </row>
    <row r="44" spans="1:10" ht="12" customHeight="1" x14ac:dyDescent="0.25"/>
    <row r="45" spans="1:10" ht="12" customHeight="1" x14ac:dyDescent="0.25"/>
    <row r="46" spans="1:10" ht="12" customHeight="1" x14ac:dyDescent="0.25"/>
    <row r="47" spans="1:10" ht="12" customHeight="1" x14ac:dyDescent="0.25"/>
    <row r="48" spans="1:10" ht="12" customHeight="1" x14ac:dyDescent="0.25"/>
    <row r="49" spans="1:8" ht="13" customHeight="1" x14ac:dyDescent="0.25"/>
    <row r="50" spans="1:8" ht="12" customHeight="1" x14ac:dyDescent="0.25"/>
    <row r="51" spans="1:8" ht="12" customHeight="1" x14ac:dyDescent="0.25"/>
    <row r="52" spans="1:8" x14ac:dyDescent="0.25">
      <c r="A52" s="33" t="s">
        <v>39</v>
      </c>
      <c r="B52" s="31"/>
      <c r="C52" s="31"/>
      <c r="D52" s="31"/>
      <c r="E52" s="31"/>
      <c r="F52" s="31"/>
      <c r="G52" s="34" t="s">
        <v>40</v>
      </c>
      <c r="H52" s="32"/>
    </row>
    <row r="53" spans="1:8" ht="11.15" customHeight="1" x14ac:dyDescent="0.25"/>
    <row r="54" spans="1:8" ht="11.15" customHeight="1" x14ac:dyDescent="0.25"/>
  </sheetData>
  <mergeCells count="20">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 ref="A1:F1"/>
    <mergeCell ref="G1:H1"/>
    <mergeCell ref="A2:H2"/>
    <mergeCell ref="A5:H5"/>
    <mergeCell ref="A6:H6"/>
  </mergeCells>
  <printOptions horizontalCentered="1"/>
  <pageMargins left="0.3" right="0.3" top="0.25" bottom="0.25" header="0.52" footer="0.5"/>
  <pageSetup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A427-F24A-45AA-B3EB-43D743B988FE}">
  <dimension ref="B1:L55"/>
  <sheetViews>
    <sheetView topLeftCell="A25" zoomScale="85" zoomScaleNormal="85" workbookViewId="0">
      <selection activeCell="K19" sqref="K19:N19"/>
    </sheetView>
  </sheetViews>
  <sheetFormatPr defaultColWidth="8.81640625" defaultRowHeight="12.5" x14ac:dyDescent="0.25"/>
  <cols>
    <col min="2" max="2" width="18.1796875" bestFit="1" customWidth="1"/>
    <col min="3" max="3" width="29" customWidth="1"/>
    <col min="4" max="4" width="12" bestFit="1" customWidth="1"/>
    <col min="5" max="5" width="10.54296875" customWidth="1"/>
    <col min="6" max="6" width="10.1796875" customWidth="1"/>
    <col min="7" max="7" width="12.1796875" bestFit="1" customWidth="1"/>
    <col min="8" max="8" width="11.81640625" customWidth="1"/>
    <col min="9" max="9" width="8.81640625" customWidth="1"/>
    <col min="10" max="10" width="11.1796875" customWidth="1"/>
    <col min="11" max="11" width="1.54296875" customWidth="1"/>
  </cols>
  <sheetData>
    <row r="1" spans="3:10" ht="43.5" customHeight="1" thickBot="1" x14ac:dyDescent="0.3">
      <c r="C1" s="66" t="s">
        <v>0</v>
      </c>
      <c r="D1" s="66"/>
      <c r="E1" s="66"/>
      <c r="F1" s="66"/>
      <c r="G1" s="66"/>
      <c r="H1" s="66"/>
      <c r="I1" s="67">
        <v>2018</v>
      </c>
      <c r="J1" s="67"/>
    </row>
    <row r="2" spans="3:10" ht="12" customHeight="1" thickTop="1" thickBot="1" x14ac:dyDescent="0.3">
      <c r="C2" s="68"/>
      <c r="D2" s="68"/>
      <c r="E2" s="68"/>
      <c r="F2" s="68"/>
      <c r="G2" s="68"/>
      <c r="H2" s="68"/>
      <c r="I2" s="68"/>
      <c r="J2" s="68"/>
    </row>
    <row r="3" spans="3:10" ht="12" customHeight="1" thickTop="1" thickBot="1" x14ac:dyDescent="0.3">
      <c r="C3" s="52"/>
      <c r="D3" s="52"/>
      <c r="E3" s="52"/>
      <c r="F3" s="52"/>
      <c r="G3" s="52"/>
      <c r="H3" s="52"/>
      <c r="I3" s="52"/>
      <c r="J3" s="52"/>
    </row>
    <row r="4" spans="3:10" ht="12" customHeight="1" thickTop="1" thickBot="1" x14ac:dyDescent="0.3">
      <c r="C4" s="52"/>
      <c r="D4" s="52"/>
      <c r="E4" s="52"/>
      <c r="F4" s="52"/>
      <c r="G4" s="52"/>
      <c r="H4" s="52"/>
      <c r="I4" s="52"/>
      <c r="J4" s="52"/>
    </row>
    <row r="5" spans="3:10" ht="12" customHeight="1" thickTop="1" thickBot="1" x14ac:dyDescent="0.3">
      <c r="C5" s="68"/>
      <c r="D5" s="68"/>
      <c r="E5" s="68"/>
      <c r="F5" s="68"/>
      <c r="G5" s="68"/>
      <c r="H5" s="68"/>
      <c r="I5" s="68"/>
      <c r="J5" s="68"/>
    </row>
    <row r="6" spans="3:10" ht="24" customHeight="1" thickTop="1" x14ac:dyDescent="0.25">
      <c r="C6" s="69"/>
      <c r="D6" s="69"/>
      <c r="E6" s="69"/>
      <c r="F6" s="69"/>
      <c r="G6" s="69"/>
      <c r="H6" s="69"/>
      <c r="I6" s="69"/>
      <c r="J6" s="69"/>
    </row>
    <row r="7" spans="3:10" ht="15" customHeight="1" x14ac:dyDescent="0.25">
      <c r="C7" s="70" t="s">
        <v>1</v>
      </c>
      <c r="D7" s="71" t="s">
        <v>2</v>
      </c>
      <c r="E7" s="72"/>
      <c r="F7" s="72"/>
      <c r="G7" s="72"/>
      <c r="H7" s="73"/>
      <c r="I7" s="90" t="s">
        <v>3</v>
      </c>
      <c r="J7" s="91"/>
    </row>
    <row r="8" spans="3:10" ht="14.15" customHeight="1" x14ac:dyDescent="0.25">
      <c r="C8" s="70"/>
      <c r="D8" s="78" t="s">
        <v>4</v>
      </c>
      <c r="E8" s="78" t="s">
        <v>5</v>
      </c>
      <c r="F8" s="75" t="s">
        <v>6</v>
      </c>
      <c r="G8" s="78" t="s">
        <v>7</v>
      </c>
      <c r="H8" s="81" t="s">
        <v>8</v>
      </c>
      <c r="I8" s="92"/>
      <c r="J8" s="93"/>
    </row>
    <row r="9" spans="3:10" ht="10" customHeight="1" x14ac:dyDescent="0.25">
      <c r="C9" s="70"/>
      <c r="D9" s="79"/>
      <c r="E9" s="79"/>
      <c r="F9" s="76"/>
      <c r="G9" s="79"/>
      <c r="H9" s="82"/>
      <c r="I9" s="92"/>
      <c r="J9" s="93"/>
    </row>
    <row r="10" spans="3:10" ht="10" customHeight="1" x14ac:dyDescent="0.25">
      <c r="C10" s="70"/>
      <c r="D10" s="80"/>
      <c r="E10" s="80"/>
      <c r="F10" s="77"/>
      <c r="G10" s="80"/>
      <c r="H10" s="83"/>
      <c r="I10" s="94"/>
      <c r="J10" s="95"/>
    </row>
    <row r="11" spans="3:10" s="1" customFormat="1" ht="17.25" customHeight="1" x14ac:dyDescent="0.35">
      <c r="C11" s="14" t="s">
        <v>9</v>
      </c>
      <c r="D11" s="42">
        <v>35</v>
      </c>
      <c r="E11" s="42">
        <v>17</v>
      </c>
      <c r="F11" s="42">
        <v>11</v>
      </c>
      <c r="G11" s="42">
        <v>2</v>
      </c>
      <c r="H11" s="42">
        <v>0</v>
      </c>
      <c r="I11" s="84">
        <v>65</v>
      </c>
      <c r="J11" s="85"/>
    </row>
    <row r="12" spans="3:10" s="1" customFormat="1" ht="17.25" customHeight="1" x14ac:dyDescent="0.35">
      <c r="C12" s="15" t="s">
        <v>10</v>
      </c>
      <c r="D12" s="43">
        <v>0.53846153846153844</v>
      </c>
      <c r="E12" s="43">
        <v>0.26153846153846155</v>
      </c>
      <c r="F12" s="43">
        <v>0.16923076923076924</v>
      </c>
      <c r="G12" s="43">
        <v>3.0769230769230771E-2</v>
      </c>
      <c r="H12" s="43">
        <v>0</v>
      </c>
      <c r="I12" s="86">
        <v>1</v>
      </c>
      <c r="J12" s="87"/>
    </row>
    <row r="13" spans="3:10" s="1" customFormat="1" ht="17.25" customHeight="1" x14ac:dyDescent="0.35">
      <c r="C13" s="15" t="s">
        <v>11</v>
      </c>
      <c r="D13" s="44">
        <v>2.5136924418295661</v>
      </c>
      <c r="E13" s="44">
        <v>1.2209363288886463</v>
      </c>
      <c r="F13" s="44">
        <v>0.79001762457500646</v>
      </c>
      <c r="G13" s="45" t="s">
        <v>12</v>
      </c>
      <c r="H13" s="45" t="s">
        <v>12</v>
      </c>
      <c r="I13" s="88">
        <v>4.6682859633977651</v>
      </c>
      <c r="J13" s="89"/>
    </row>
    <row r="14" spans="3:10" s="1" customFormat="1" ht="9.75" customHeight="1" x14ac:dyDescent="0.35">
      <c r="C14" s="16"/>
      <c r="D14" s="17"/>
      <c r="E14" s="17"/>
      <c r="F14" s="17"/>
      <c r="G14" s="17"/>
      <c r="H14" s="17"/>
      <c r="I14" s="17"/>
      <c r="J14" s="18"/>
    </row>
    <row r="15" spans="3:10" s="1" customFormat="1" ht="15" customHeight="1" x14ac:dyDescent="0.35">
      <c r="C15" s="70" t="s">
        <v>13</v>
      </c>
      <c r="D15" s="71" t="s">
        <v>2</v>
      </c>
      <c r="E15" s="72"/>
      <c r="F15" s="72"/>
      <c r="G15" s="72"/>
      <c r="H15" s="73"/>
      <c r="I15" s="74" t="s">
        <v>14</v>
      </c>
      <c r="J15" s="74" t="s">
        <v>15</v>
      </c>
    </row>
    <row r="16" spans="3:10" s="1" customFormat="1" ht="34.5" customHeight="1" x14ac:dyDescent="0.35">
      <c r="C16" s="70"/>
      <c r="D16" s="35" t="s">
        <v>4</v>
      </c>
      <c r="E16" s="35" t="s">
        <v>5</v>
      </c>
      <c r="F16" s="35" t="s">
        <v>6</v>
      </c>
      <c r="G16" s="35" t="s">
        <v>7</v>
      </c>
      <c r="H16" s="35" t="s">
        <v>8</v>
      </c>
      <c r="I16" s="74"/>
      <c r="J16" s="74"/>
    </row>
    <row r="17" spans="2:10" s="1" customFormat="1" ht="16" customHeight="1" x14ac:dyDescent="0.35">
      <c r="B17" s="38" t="s">
        <v>41</v>
      </c>
      <c r="C17" s="19" t="s">
        <v>16</v>
      </c>
      <c r="D17" s="36">
        <v>0</v>
      </c>
      <c r="E17" s="36">
        <v>0</v>
      </c>
      <c r="F17" s="36">
        <v>2</v>
      </c>
      <c r="G17" s="36">
        <v>0</v>
      </c>
      <c r="H17" s="36">
        <v>0</v>
      </c>
      <c r="I17" s="46">
        <v>2</v>
      </c>
      <c r="J17" s="47">
        <v>3.0769230769230771E-2</v>
      </c>
    </row>
    <row r="18" spans="2:10" s="1" customFormat="1" ht="16" customHeight="1" x14ac:dyDescent="0.35">
      <c r="B18" s="53" t="s">
        <v>42</v>
      </c>
      <c r="C18" s="21" t="s">
        <v>17</v>
      </c>
      <c r="D18" s="36">
        <v>9</v>
      </c>
      <c r="E18" s="36">
        <v>0</v>
      </c>
      <c r="F18" s="36">
        <v>0</v>
      </c>
      <c r="G18" s="36">
        <v>0</v>
      </c>
      <c r="H18" s="20">
        <v>0</v>
      </c>
      <c r="I18" s="20">
        <v>9</v>
      </c>
      <c r="J18" s="48">
        <v>0.13846153846153847</v>
      </c>
    </row>
    <row r="19" spans="2:10" s="1" customFormat="1" ht="16" customHeight="1" x14ac:dyDescent="0.35">
      <c r="B19" s="53" t="s">
        <v>43</v>
      </c>
      <c r="C19" s="21" t="s">
        <v>18</v>
      </c>
      <c r="D19" s="36">
        <v>1</v>
      </c>
      <c r="E19" s="36">
        <v>2</v>
      </c>
      <c r="F19" s="36">
        <v>0</v>
      </c>
      <c r="G19" s="36">
        <v>0</v>
      </c>
      <c r="H19" s="22"/>
      <c r="I19" s="20">
        <v>3</v>
      </c>
      <c r="J19" s="48">
        <v>4.6153846153846156E-2</v>
      </c>
    </row>
    <row r="20" spans="2:10" s="1" customFormat="1" ht="16" customHeight="1" x14ac:dyDescent="0.35">
      <c r="B20" s="53" t="s">
        <v>44</v>
      </c>
      <c r="C20" s="21" t="s">
        <v>19</v>
      </c>
      <c r="D20" s="36">
        <v>2</v>
      </c>
      <c r="E20" s="36">
        <v>2</v>
      </c>
      <c r="F20" s="36">
        <v>0</v>
      </c>
      <c r="G20" s="36">
        <v>0</v>
      </c>
      <c r="H20" s="22"/>
      <c r="I20" s="20">
        <v>4</v>
      </c>
      <c r="J20" s="48">
        <v>6.1538461538461542E-2</v>
      </c>
    </row>
    <row r="21" spans="2:10" s="1" customFormat="1" ht="16" customHeight="1" x14ac:dyDescent="0.35">
      <c r="B21" s="38" t="s">
        <v>45</v>
      </c>
      <c r="C21" s="21" t="s">
        <v>20</v>
      </c>
      <c r="D21" s="36">
        <v>0</v>
      </c>
      <c r="E21" s="36">
        <v>2</v>
      </c>
      <c r="F21" s="36">
        <v>4</v>
      </c>
      <c r="G21" s="36">
        <v>0</v>
      </c>
      <c r="H21" s="20">
        <v>0</v>
      </c>
      <c r="I21" s="20">
        <v>6</v>
      </c>
      <c r="J21" s="48">
        <v>9.2307692307692313E-2</v>
      </c>
    </row>
    <row r="22" spans="2:10" s="1" customFormat="1" ht="16" customHeight="1" x14ac:dyDescent="0.35">
      <c r="B22" s="38" t="s">
        <v>46</v>
      </c>
      <c r="C22" s="21" t="s">
        <v>21</v>
      </c>
      <c r="D22" s="36">
        <v>1</v>
      </c>
      <c r="E22" s="22"/>
      <c r="F22" s="22"/>
      <c r="G22" s="22"/>
      <c r="H22" s="22"/>
      <c r="I22" s="20">
        <v>1</v>
      </c>
      <c r="J22" s="48">
        <v>1.5384615384615385E-2</v>
      </c>
    </row>
    <row r="23" spans="2:10" s="1" customFormat="1" ht="16" customHeight="1" x14ac:dyDescent="0.35">
      <c r="C23" s="21" t="s">
        <v>22</v>
      </c>
      <c r="D23" s="36">
        <v>0</v>
      </c>
      <c r="E23" s="36"/>
      <c r="F23" s="22"/>
      <c r="G23" s="36">
        <v>0</v>
      </c>
      <c r="H23" s="22"/>
      <c r="I23" s="20">
        <v>0</v>
      </c>
      <c r="J23" s="48">
        <v>0</v>
      </c>
    </row>
    <row r="24" spans="2:10" s="1" customFormat="1" ht="16" customHeight="1" x14ac:dyDescent="0.35">
      <c r="B24" s="38" t="s">
        <v>47</v>
      </c>
      <c r="C24" s="21" t="s">
        <v>23</v>
      </c>
      <c r="D24" s="36">
        <v>3</v>
      </c>
      <c r="E24" s="36">
        <v>1</v>
      </c>
      <c r="F24" s="36">
        <v>0</v>
      </c>
      <c r="G24" s="36">
        <v>1</v>
      </c>
      <c r="H24" s="20">
        <v>0</v>
      </c>
      <c r="I24" s="20">
        <v>5</v>
      </c>
      <c r="J24" s="48">
        <v>7.6923076923076927E-2</v>
      </c>
    </row>
    <row r="25" spans="2:10" s="1" customFormat="1" ht="16" customHeight="1" x14ac:dyDescent="0.35">
      <c r="C25" s="21" t="s">
        <v>24</v>
      </c>
      <c r="D25" s="36">
        <v>0</v>
      </c>
      <c r="E25" s="23"/>
      <c r="F25" s="36">
        <v>0</v>
      </c>
      <c r="G25" s="36">
        <v>0</v>
      </c>
      <c r="H25" s="20">
        <v>0</v>
      </c>
      <c r="I25" s="20">
        <v>0</v>
      </c>
      <c r="J25" s="48">
        <v>0</v>
      </c>
    </row>
    <row r="26" spans="2:10" s="1" customFormat="1" ht="16" customHeight="1" x14ac:dyDescent="0.35">
      <c r="B26" s="38" t="s">
        <v>48</v>
      </c>
      <c r="C26" s="24" t="s">
        <v>25</v>
      </c>
      <c r="D26" s="36">
        <v>1</v>
      </c>
      <c r="E26" s="36">
        <v>10</v>
      </c>
      <c r="F26" s="36">
        <v>0</v>
      </c>
      <c r="G26" s="36">
        <v>0</v>
      </c>
      <c r="H26" s="20">
        <v>0</v>
      </c>
      <c r="I26" s="20">
        <v>11</v>
      </c>
      <c r="J26" s="48">
        <v>0.16923076923076924</v>
      </c>
    </row>
    <row r="27" spans="2:10" s="1" customFormat="1" ht="16" customHeight="1" x14ac:dyDescent="0.35">
      <c r="C27" s="24" t="s">
        <v>26</v>
      </c>
      <c r="D27" s="20"/>
      <c r="E27" s="20">
        <v>0</v>
      </c>
      <c r="F27" s="20">
        <v>0</v>
      </c>
      <c r="G27" s="36">
        <v>0</v>
      </c>
      <c r="H27" s="23"/>
      <c r="I27" s="20">
        <v>0</v>
      </c>
      <c r="J27" s="48">
        <v>0</v>
      </c>
    </row>
    <row r="28" spans="2:10" s="1" customFormat="1" ht="16" customHeight="1" x14ac:dyDescent="0.35">
      <c r="C28" s="25" t="s">
        <v>27</v>
      </c>
      <c r="D28" s="20"/>
      <c r="E28" s="23"/>
      <c r="F28" s="23"/>
      <c r="G28" s="23"/>
      <c r="H28" s="23"/>
      <c r="I28" s="20">
        <v>0</v>
      </c>
      <c r="J28" s="48">
        <v>0</v>
      </c>
    </row>
    <row r="29" spans="2:10" s="1" customFormat="1" ht="16" customHeight="1" x14ac:dyDescent="0.35">
      <c r="B29" s="53" t="s">
        <v>49</v>
      </c>
      <c r="C29" s="26" t="s">
        <v>28</v>
      </c>
      <c r="D29" s="20">
        <v>5</v>
      </c>
      <c r="E29" s="27"/>
      <c r="F29" s="27"/>
      <c r="G29" s="27"/>
      <c r="H29" s="27"/>
      <c r="I29" s="20">
        <v>5</v>
      </c>
      <c r="J29" s="48">
        <v>7.6923076923076927E-2</v>
      </c>
    </row>
    <row r="30" spans="2:10" s="1" customFormat="1" ht="16" customHeight="1" x14ac:dyDescent="0.35">
      <c r="B30" s="38" t="s">
        <v>50</v>
      </c>
      <c r="C30" s="26"/>
      <c r="D30" s="20">
        <v>5</v>
      </c>
      <c r="E30" s="27"/>
      <c r="F30" s="27"/>
      <c r="G30" s="27"/>
      <c r="H30" s="27"/>
      <c r="I30" s="20"/>
      <c r="J30" s="48"/>
    </row>
    <row r="31" spans="2:10" s="1" customFormat="1" ht="16" customHeight="1" x14ac:dyDescent="0.35">
      <c r="C31" s="28" t="s">
        <v>29</v>
      </c>
      <c r="D31" s="20">
        <v>0</v>
      </c>
      <c r="E31" s="27"/>
      <c r="F31" s="27"/>
      <c r="G31" s="27"/>
      <c r="H31" s="27"/>
      <c r="I31" s="20">
        <v>0</v>
      </c>
      <c r="J31" s="48">
        <v>0</v>
      </c>
    </row>
    <row r="32" spans="2:10" s="1" customFormat="1" ht="16" customHeight="1" x14ac:dyDescent="0.35">
      <c r="C32" s="28" t="s">
        <v>30</v>
      </c>
      <c r="D32" s="20">
        <v>1</v>
      </c>
      <c r="E32" s="27"/>
      <c r="F32" s="27"/>
      <c r="G32" s="27"/>
      <c r="H32" s="27"/>
      <c r="I32" s="20">
        <v>1</v>
      </c>
      <c r="J32" s="48">
        <v>1.5384615384615385E-2</v>
      </c>
    </row>
    <row r="33" spans="2:12" s="1" customFormat="1" ht="16" customHeight="1" x14ac:dyDescent="0.35">
      <c r="B33" s="38" t="s">
        <v>51</v>
      </c>
      <c r="C33" s="28" t="s">
        <v>31</v>
      </c>
      <c r="D33" s="20">
        <v>5</v>
      </c>
      <c r="E33" s="27"/>
      <c r="F33" s="27"/>
      <c r="G33" s="27"/>
      <c r="H33" s="27"/>
      <c r="I33" s="20">
        <v>5</v>
      </c>
      <c r="J33" s="48">
        <v>7.6923076923076927E-2</v>
      </c>
    </row>
    <row r="34" spans="2:12" s="1" customFormat="1" ht="16" customHeight="1" x14ac:dyDescent="0.35">
      <c r="B34" s="53" t="s">
        <v>52</v>
      </c>
      <c r="C34" s="25" t="s">
        <v>32</v>
      </c>
      <c r="D34" s="36">
        <v>1</v>
      </c>
      <c r="E34" s="27"/>
      <c r="F34" s="27"/>
      <c r="G34" s="27"/>
      <c r="H34" s="27"/>
      <c r="I34" s="20">
        <v>1</v>
      </c>
      <c r="J34" s="48">
        <v>1.5384615384615385E-2</v>
      </c>
    </row>
    <row r="35" spans="2:12" s="1" customFormat="1" ht="16" customHeight="1" x14ac:dyDescent="0.35">
      <c r="B35" s="53" t="s">
        <v>53</v>
      </c>
      <c r="C35" s="25" t="s">
        <v>33</v>
      </c>
      <c r="D35" s="36">
        <v>0</v>
      </c>
      <c r="E35" s="27"/>
      <c r="F35" s="27"/>
      <c r="G35" s="27"/>
      <c r="H35" s="27"/>
      <c r="I35" s="20">
        <v>0</v>
      </c>
      <c r="J35" s="48">
        <v>0</v>
      </c>
    </row>
    <row r="36" spans="2:12" s="1" customFormat="1" ht="16" customHeight="1" x14ac:dyDescent="0.35">
      <c r="C36" s="25" t="s">
        <v>34</v>
      </c>
      <c r="D36" s="36">
        <v>0</v>
      </c>
      <c r="E36" s="27"/>
      <c r="F36" s="27"/>
      <c r="G36" s="27"/>
      <c r="H36" s="27"/>
      <c r="I36" s="20">
        <v>0</v>
      </c>
      <c r="J36" s="48">
        <v>0</v>
      </c>
    </row>
    <row r="37" spans="2:12" s="1" customFormat="1" ht="16" customHeight="1" x14ac:dyDescent="0.35">
      <c r="C37" s="25" t="s">
        <v>35</v>
      </c>
      <c r="D37" s="36">
        <v>0</v>
      </c>
      <c r="E37" s="22"/>
      <c r="F37" s="27"/>
      <c r="G37" s="22"/>
      <c r="H37" s="27"/>
      <c r="I37" s="20">
        <v>0</v>
      </c>
      <c r="J37" s="48">
        <v>0</v>
      </c>
    </row>
    <row r="38" spans="2:12" s="1" customFormat="1" ht="16" customHeight="1" x14ac:dyDescent="0.35">
      <c r="C38" s="21" t="s">
        <v>36</v>
      </c>
      <c r="D38" s="36">
        <v>0</v>
      </c>
      <c r="E38" s="36">
        <v>0</v>
      </c>
      <c r="F38" s="36">
        <v>0</v>
      </c>
      <c r="G38" s="20">
        <v>0</v>
      </c>
      <c r="H38" s="20">
        <v>0</v>
      </c>
      <c r="I38" s="20">
        <v>0</v>
      </c>
      <c r="J38" s="48">
        <v>0</v>
      </c>
    </row>
    <row r="39" spans="2:12" s="1" customFormat="1" ht="16" customHeight="1" x14ac:dyDescent="0.35">
      <c r="B39" s="38" t="s">
        <v>54</v>
      </c>
      <c r="C39" s="21" t="s">
        <v>37</v>
      </c>
      <c r="D39" s="36">
        <v>0</v>
      </c>
      <c r="E39" s="36">
        <v>0</v>
      </c>
      <c r="F39" s="36">
        <v>1</v>
      </c>
      <c r="G39" s="20">
        <v>1</v>
      </c>
      <c r="H39" s="20">
        <v>0</v>
      </c>
      <c r="I39" s="20">
        <v>2</v>
      </c>
      <c r="J39" s="48">
        <v>3.0769230769230771E-2</v>
      </c>
    </row>
    <row r="40" spans="2:12" s="1" customFormat="1" ht="16" customHeight="1" x14ac:dyDescent="0.35">
      <c r="B40" s="1" t="s">
        <v>55</v>
      </c>
      <c r="C40" s="29" t="s">
        <v>38</v>
      </c>
      <c r="D40" s="37">
        <v>1</v>
      </c>
      <c r="E40" s="37">
        <v>0</v>
      </c>
      <c r="F40" s="37">
        <v>4</v>
      </c>
      <c r="G40" s="37">
        <v>0</v>
      </c>
      <c r="H40" s="37">
        <v>0</v>
      </c>
      <c r="I40" s="37">
        <v>5</v>
      </c>
      <c r="J40" s="49">
        <v>7.6923076923076927E-2</v>
      </c>
    </row>
    <row r="41" spans="2:12" ht="10" customHeight="1" x14ac:dyDescent="0.35">
      <c r="B41" s="53" t="s">
        <v>56</v>
      </c>
      <c r="C41" s="30"/>
      <c r="L41" s="1"/>
    </row>
    <row r="42" spans="2:12" ht="14.5" x14ac:dyDescent="0.35">
      <c r="L42" s="1"/>
    </row>
    <row r="43" spans="2:12" ht="8.5" customHeight="1" x14ac:dyDescent="0.35">
      <c r="L43" s="1"/>
    </row>
    <row r="44" spans="2:12" ht="12" customHeight="1" x14ac:dyDescent="0.35">
      <c r="L44" s="1"/>
    </row>
    <row r="45" spans="2:12" ht="12" customHeight="1" x14ac:dyDescent="0.25"/>
    <row r="46" spans="2:12" ht="12" customHeight="1" x14ac:dyDescent="0.25"/>
    <row r="47" spans="2:12" ht="12" customHeight="1" x14ac:dyDescent="0.25"/>
    <row r="48" spans="2:12" ht="12" customHeight="1" x14ac:dyDescent="0.25"/>
    <row r="49" spans="3:10" ht="12" customHeight="1" x14ac:dyDescent="0.25"/>
    <row r="50" spans="3:10" ht="13" customHeight="1" x14ac:dyDescent="0.25"/>
    <row r="51" spans="3:10" ht="12" customHeight="1" x14ac:dyDescent="0.25"/>
    <row r="52" spans="3:10" ht="12" customHeight="1" x14ac:dyDescent="0.25"/>
    <row r="53" spans="3:10" x14ac:dyDescent="0.25">
      <c r="C53" s="33" t="s">
        <v>39</v>
      </c>
      <c r="D53" s="31"/>
      <c r="E53" s="31"/>
      <c r="F53" s="31"/>
      <c r="G53" s="31"/>
      <c r="H53" s="31"/>
      <c r="I53" s="34" t="s">
        <v>40</v>
      </c>
      <c r="J53" s="32"/>
    </row>
    <row r="54" spans="3:10" ht="11.15" customHeight="1" x14ac:dyDescent="0.25"/>
    <row r="55" spans="3:10" ht="11.15" customHeight="1" x14ac:dyDescent="0.25"/>
  </sheetData>
  <mergeCells count="20">
    <mergeCell ref="C15:C16"/>
    <mergeCell ref="D15:H15"/>
    <mergeCell ref="I15:I16"/>
    <mergeCell ref="J15:J16"/>
    <mergeCell ref="F8:F10"/>
    <mergeCell ref="G8:G10"/>
    <mergeCell ref="H8:H10"/>
    <mergeCell ref="I11:J11"/>
    <mergeCell ref="I12:J12"/>
    <mergeCell ref="I13:J13"/>
    <mergeCell ref="I7:J10"/>
    <mergeCell ref="C7:C10"/>
    <mergeCell ref="D7:H7"/>
    <mergeCell ref="D8:D10"/>
    <mergeCell ref="E8:E10"/>
    <mergeCell ref="C1:H1"/>
    <mergeCell ref="I1:J1"/>
    <mergeCell ref="C2:J2"/>
    <mergeCell ref="C5:J5"/>
    <mergeCell ref="C6:J6"/>
  </mergeCells>
  <printOptions horizontalCentered="1"/>
  <pageMargins left="0.3" right="0.3" top="0.25" bottom="0.25" header="0.52" footer="0.5"/>
  <pageSetup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98B3D-75BA-4382-A012-076F7597D281}">
  <dimension ref="B1:M55"/>
  <sheetViews>
    <sheetView zoomScale="85" zoomScaleNormal="85" workbookViewId="0">
      <selection activeCell="K19" sqref="K19:N19"/>
    </sheetView>
  </sheetViews>
  <sheetFormatPr defaultRowHeight="12.5" x14ac:dyDescent="0.25"/>
  <cols>
    <col min="1" max="1" width="8.81640625"/>
    <col min="2" max="2" width="24.54296875" bestFit="1" customWidth="1"/>
    <col min="3" max="3" width="29" customWidth="1"/>
    <col min="4" max="4" width="12" bestFit="1" customWidth="1"/>
    <col min="5" max="5" width="10.54296875" customWidth="1"/>
    <col min="6" max="6" width="10.1796875" customWidth="1"/>
    <col min="7" max="7" width="12.1796875" bestFit="1" customWidth="1"/>
    <col min="8" max="8" width="11.81640625" customWidth="1"/>
    <col min="9" max="9" width="8.81640625" customWidth="1"/>
    <col min="10" max="10" width="11.1796875" customWidth="1"/>
    <col min="11" max="11" width="1.54296875" customWidth="1"/>
  </cols>
  <sheetData>
    <row r="1" spans="3:13" ht="43.5" customHeight="1" thickBot="1" x14ac:dyDescent="0.3">
      <c r="C1" s="66" t="s">
        <v>0</v>
      </c>
      <c r="D1" s="66"/>
      <c r="E1" s="66"/>
      <c r="F1" s="66"/>
      <c r="G1" s="66"/>
      <c r="H1" s="66"/>
      <c r="I1" s="67">
        <v>2019</v>
      </c>
      <c r="J1" s="67"/>
    </row>
    <row r="2" spans="3:13" ht="12" customHeight="1" thickTop="1" thickBot="1" x14ac:dyDescent="0.3">
      <c r="C2" s="68"/>
      <c r="D2" s="68"/>
      <c r="E2" s="68"/>
      <c r="F2" s="68"/>
      <c r="G2" s="68"/>
      <c r="H2" s="68"/>
      <c r="I2" s="68"/>
      <c r="J2" s="68"/>
    </row>
    <row r="3" spans="3:13" ht="12" customHeight="1" thickTop="1" thickBot="1" x14ac:dyDescent="0.3">
      <c r="C3" s="52"/>
      <c r="D3" s="52"/>
      <c r="E3" s="52"/>
      <c r="F3" s="52"/>
      <c r="G3" s="52"/>
      <c r="H3" s="52"/>
      <c r="I3" s="52"/>
      <c r="J3" s="52"/>
    </row>
    <row r="4" spans="3:13" ht="12" customHeight="1" thickTop="1" thickBot="1" x14ac:dyDescent="0.3">
      <c r="C4" s="52"/>
      <c r="D4" s="52"/>
      <c r="E4" s="52"/>
      <c r="F4" s="52"/>
      <c r="G4" s="52"/>
      <c r="H4" s="52"/>
      <c r="I4" s="52"/>
      <c r="J4" s="52"/>
    </row>
    <row r="5" spans="3:13" ht="12" customHeight="1" thickTop="1" thickBot="1" x14ac:dyDescent="0.3">
      <c r="C5" s="68"/>
      <c r="D5" s="68"/>
      <c r="E5" s="68"/>
      <c r="F5" s="68"/>
      <c r="G5" s="68"/>
      <c r="H5" s="68"/>
      <c r="I5" s="68"/>
      <c r="J5" s="68"/>
    </row>
    <row r="6" spans="3:13" ht="24" customHeight="1" thickTop="1" x14ac:dyDescent="0.25">
      <c r="C6" s="69"/>
      <c r="D6" s="69"/>
      <c r="E6" s="69"/>
      <c r="F6" s="69"/>
      <c r="G6" s="69"/>
      <c r="H6" s="69"/>
      <c r="I6" s="69"/>
      <c r="J6" s="69"/>
    </row>
    <row r="7" spans="3:13" ht="15" customHeight="1" x14ac:dyDescent="0.3">
      <c r="C7" s="70" t="s">
        <v>1</v>
      </c>
      <c r="D7" s="71" t="s">
        <v>2</v>
      </c>
      <c r="E7" s="72"/>
      <c r="F7" s="72"/>
      <c r="G7" s="72"/>
      <c r="H7" s="73"/>
      <c r="I7" s="90" t="s">
        <v>3</v>
      </c>
      <c r="J7" s="91"/>
      <c r="M7" s="41">
        <v>1392374</v>
      </c>
    </row>
    <row r="8" spans="3:13" ht="14.15" customHeight="1" x14ac:dyDescent="0.25">
      <c r="C8" s="70"/>
      <c r="D8" s="78" t="s">
        <v>4</v>
      </c>
      <c r="E8" s="78" t="s">
        <v>5</v>
      </c>
      <c r="F8" s="75" t="s">
        <v>6</v>
      </c>
      <c r="G8" s="78" t="s">
        <v>7</v>
      </c>
      <c r="H8" s="81" t="s">
        <v>8</v>
      </c>
      <c r="I8" s="92"/>
      <c r="J8" s="93"/>
    </row>
    <row r="9" spans="3:13" ht="10" customHeight="1" x14ac:dyDescent="0.25">
      <c r="C9" s="70"/>
      <c r="D9" s="79"/>
      <c r="E9" s="79"/>
      <c r="F9" s="76"/>
      <c r="G9" s="79"/>
      <c r="H9" s="82"/>
      <c r="I9" s="92"/>
      <c r="J9" s="93"/>
    </row>
    <row r="10" spans="3:13" ht="10" customHeight="1" x14ac:dyDescent="0.25">
      <c r="C10" s="70"/>
      <c r="D10" s="80"/>
      <c r="E10" s="80"/>
      <c r="F10" s="77"/>
      <c r="G10" s="80"/>
      <c r="H10" s="83"/>
      <c r="I10" s="94"/>
      <c r="J10" s="95"/>
    </row>
    <row r="11" spans="3:13" s="1" customFormat="1" ht="17.25" customHeight="1" x14ac:dyDescent="0.35">
      <c r="C11" s="14" t="s">
        <v>9</v>
      </c>
      <c r="D11" s="42">
        <f>SUM(D17:D26,D29:D33,D34:D40)</f>
        <v>32</v>
      </c>
      <c r="E11" s="42">
        <f>SUM(E17:E26,E29:E33,E34:E40)</f>
        <v>11</v>
      </c>
      <c r="F11" s="42">
        <f>SUM(F17:F26,F29:F33,F34:F40)</f>
        <v>11</v>
      </c>
      <c r="G11" s="42">
        <f>SUM(G17:G26,G29:G33,G34:G40)</f>
        <v>6</v>
      </c>
      <c r="H11" s="42">
        <v>0</v>
      </c>
      <c r="I11" s="84">
        <f>SUM(D11:H11)</f>
        <v>60</v>
      </c>
      <c r="J11" s="85"/>
    </row>
    <row r="12" spans="3:13" s="1" customFormat="1" ht="17.25" customHeight="1" x14ac:dyDescent="0.35">
      <c r="C12" s="15" t="s">
        <v>10</v>
      </c>
      <c r="D12" s="43">
        <f>D11/I11</f>
        <v>0.53333333333333333</v>
      </c>
      <c r="E12" s="43">
        <f>E11/I11</f>
        <v>0.18333333333333332</v>
      </c>
      <c r="F12" s="43">
        <f>F11/I11</f>
        <v>0.18333333333333332</v>
      </c>
      <c r="G12" s="43">
        <f>G11/I11</f>
        <v>0.1</v>
      </c>
      <c r="H12" s="43">
        <v>0</v>
      </c>
      <c r="I12" s="86">
        <v>1</v>
      </c>
      <c r="J12" s="87"/>
    </row>
    <row r="13" spans="3:13" s="1" customFormat="1" ht="17.25" customHeight="1" x14ac:dyDescent="0.35">
      <c r="C13" s="15" t="s">
        <v>11</v>
      </c>
      <c r="D13" s="44">
        <f>(D11/$M$7)*100000</f>
        <v>2.2982330896727459</v>
      </c>
      <c r="E13" s="44">
        <f t="shared" ref="E13:F13" si="0">(E11/$M$7)*100000</f>
        <v>0.79001762457500646</v>
      </c>
      <c r="F13" s="44">
        <f t="shared" si="0"/>
        <v>0.79001762457500646</v>
      </c>
      <c r="G13" s="44">
        <f>(G11/$M$7)*100000</f>
        <v>0.43091870431363982</v>
      </c>
      <c r="H13" s="44">
        <v>0</v>
      </c>
      <c r="I13" s="88">
        <f>(I11/$M$7)*100000</f>
        <v>4.309187043136399</v>
      </c>
      <c r="J13" s="89"/>
    </row>
    <row r="14" spans="3:13" s="1" customFormat="1" ht="9.75" customHeight="1" x14ac:dyDescent="0.35">
      <c r="C14" s="16"/>
      <c r="D14" s="17"/>
      <c r="E14" s="17"/>
      <c r="F14" s="17"/>
      <c r="G14" s="17"/>
      <c r="H14" s="17"/>
      <c r="I14" s="17"/>
      <c r="J14" s="18"/>
    </row>
    <row r="15" spans="3:13" s="1" customFormat="1" ht="15" customHeight="1" x14ac:dyDescent="0.35">
      <c r="C15" s="70" t="s">
        <v>13</v>
      </c>
      <c r="D15" s="71" t="s">
        <v>2</v>
      </c>
      <c r="E15" s="72"/>
      <c r="F15" s="72"/>
      <c r="G15" s="72"/>
      <c r="H15" s="73"/>
      <c r="I15" s="74" t="s">
        <v>14</v>
      </c>
      <c r="J15" s="74" t="s">
        <v>15</v>
      </c>
    </row>
    <row r="16" spans="3:13" s="1" customFormat="1" ht="34.5" customHeight="1" x14ac:dyDescent="0.35">
      <c r="C16" s="70"/>
      <c r="D16" s="35" t="s">
        <v>4</v>
      </c>
      <c r="E16" s="35" t="s">
        <v>5</v>
      </c>
      <c r="F16" s="35" t="s">
        <v>6</v>
      </c>
      <c r="G16" s="35" t="s">
        <v>7</v>
      </c>
      <c r="H16" s="35" t="s">
        <v>8</v>
      </c>
      <c r="I16" s="74"/>
      <c r="J16" s="74"/>
    </row>
    <row r="17" spans="2:10" s="1" customFormat="1" ht="16" customHeight="1" x14ac:dyDescent="0.35">
      <c r="B17" s="38" t="s">
        <v>41</v>
      </c>
      <c r="C17" s="19" t="s">
        <v>16</v>
      </c>
      <c r="D17" s="36">
        <f>VLOOKUP($B17, SAS_outputs!$I$4:$O$19, 3, FALSE)</f>
        <v>1</v>
      </c>
      <c r="E17" s="36">
        <f>VLOOKUP($B17, SAS_outputs!$I$4:$O$19, 4, FALSE)</f>
        <v>0</v>
      </c>
      <c r="F17" s="36">
        <f>VLOOKUP($B17, SAS_outputs!$I$4:$O$19, 5, FALSE)</f>
        <v>2</v>
      </c>
      <c r="G17" s="36">
        <f>VLOOKUP($B17, SAS_outputs!$I$4:$O$19, 6, FALSE)</f>
        <v>0</v>
      </c>
      <c r="H17" s="36">
        <v>0</v>
      </c>
      <c r="I17" s="46">
        <f>SUM(D17:H17)</f>
        <v>3</v>
      </c>
      <c r="J17" s="47">
        <f>I17/$I$11</f>
        <v>0.05</v>
      </c>
    </row>
    <row r="18" spans="2:10" s="1" customFormat="1" ht="16" customHeight="1" x14ac:dyDescent="0.35">
      <c r="B18" s="53" t="s">
        <v>42</v>
      </c>
      <c r="C18" s="21" t="s">
        <v>17</v>
      </c>
      <c r="D18" s="36">
        <f>VLOOKUP($B18, SAS_outputs!$I$4:$O$19, 3, FALSE)</f>
        <v>4</v>
      </c>
      <c r="E18" s="36">
        <f>VLOOKUP($B18, SAS_outputs!$I$4:$O$19, 4, FALSE)</f>
        <v>0</v>
      </c>
      <c r="F18" s="36">
        <f>VLOOKUP($B18, SAS_outputs!$I$4:$O$19, 5, FALSE)</f>
        <v>0</v>
      </c>
      <c r="G18" s="36">
        <f>VLOOKUP($B18, SAS_outputs!$I$4:$O$19, 6, FALSE)</f>
        <v>1</v>
      </c>
      <c r="H18" s="20">
        <v>0</v>
      </c>
      <c r="I18" s="20">
        <f t="shared" ref="I18:I40" si="1">SUM(D18:H18)</f>
        <v>5</v>
      </c>
      <c r="J18" s="48">
        <f t="shared" ref="J18:J40" si="2">I18/$I$11</f>
        <v>8.3333333333333329E-2</v>
      </c>
    </row>
    <row r="19" spans="2:10" s="1" customFormat="1" ht="16" customHeight="1" x14ac:dyDescent="0.35">
      <c r="B19" s="53" t="s">
        <v>43</v>
      </c>
      <c r="C19" s="21" t="s">
        <v>18</v>
      </c>
      <c r="D19" s="36">
        <f>VLOOKUP($B19, SAS_outputs!$I$4:$O$19, 3, FALSE)</f>
        <v>0</v>
      </c>
      <c r="E19" s="36">
        <f>VLOOKUP($B19, SAS_outputs!$I$4:$O$19, 4, FALSE)</f>
        <v>0</v>
      </c>
      <c r="F19" s="36">
        <f>VLOOKUP($B19, SAS_outputs!$I$4:$O$19, 5, FALSE)</f>
        <v>2</v>
      </c>
      <c r="G19" s="36">
        <f>VLOOKUP($B19, SAS_outputs!$I$4:$O$19, 6, FALSE)</f>
        <v>0</v>
      </c>
      <c r="H19" s="22"/>
      <c r="I19" s="20">
        <f t="shared" si="1"/>
        <v>2</v>
      </c>
      <c r="J19" s="48">
        <f t="shared" si="2"/>
        <v>3.3333333333333333E-2</v>
      </c>
    </row>
    <row r="20" spans="2:10" s="1" customFormat="1" ht="16" customHeight="1" x14ac:dyDescent="0.35">
      <c r="B20" s="53" t="s">
        <v>44</v>
      </c>
      <c r="C20" s="21" t="s">
        <v>19</v>
      </c>
      <c r="D20" s="36">
        <f>VLOOKUP($B20, SAS_outputs!$I$4:$O$19, 3, FALSE)</f>
        <v>2</v>
      </c>
      <c r="E20" s="36">
        <f>VLOOKUP($B20, SAS_outputs!$I$4:$O$19, 4, FALSE)</f>
        <v>0</v>
      </c>
      <c r="F20" s="36">
        <f>VLOOKUP($B20, SAS_outputs!$I$4:$O$19, 5, FALSE)</f>
        <v>0</v>
      </c>
      <c r="G20" s="36">
        <f>VLOOKUP($B20, SAS_outputs!$I$4:$O$19, 6, FALSE)</f>
        <v>0</v>
      </c>
      <c r="H20" s="22"/>
      <c r="I20" s="20">
        <f t="shared" si="1"/>
        <v>2</v>
      </c>
      <c r="J20" s="48">
        <f t="shared" si="2"/>
        <v>3.3333333333333333E-2</v>
      </c>
    </row>
    <row r="21" spans="2:10" s="1" customFormat="1" ht="16" customHeight="1" x14ac:dyDescent="0.35">
      <c r="B21" s="38" t="s">
        <v>45</v>
      </c>
      <c r="C21" s="21" t="s">
        <v>20</v>
      </c>
      <c r="D21" s="36">
        <f>VLOOKUP($B21, SAS_outputs!$I$4:$O$19, 3, FALSE)</f>
        <v>0</v>
      </c>
      <c r="E21" s="36">
        <f>VLOOKUP($B21, SAS_outputs!$I$4:$O$19, 4, FALSE)</f>
        <v>1</v>
      </c>
      <c r="F21" s="36">
        <f>VLOOKUP($B21, SAS_outputs!$I$4:$O$19, 5, FALSE)</f>
        <v>4</v>
      </c>
      <c r="G21" s="36">
        <f>VLOOKUP($B21, SAS_outputs!$I$4:$O$19, 6, FALSE)</f>
        <v>1</v>
      </c>
      <c r="H21" s="20">
        <v>0</v>
      </c>
      <c r="I21" s="20">
        <f t="shared" si="1"/>
        <v>6</v>
      </c>
      <c r="J21" s="48">
        <f t="shared" si="2"/>
        <v>0.1</v>
      </c>
    </row>
    <row r="22" spans="2:10" s="1" customFormat="1" ht="16" customHeight="1" x14ac:dyDescent="0.35">
      <c r="B22" s="38" t="s">
        <v>46</v>
      </c>
      <c r="C22" s="21" t="s">
        <v>21</v>
      </c>
      <c r="D22" s="36">
        <v>0</v>
      </c>
      <c r="E22" s="22"/>
      <c r="F22" s="22"/>
      <c r="G22" s="22"/>
      <c r="H22" s="22"/>
      <c r="I22" s="20">
        <f t="shared" si="1"/>
        <v>0</v>
      </c>
      <c r="J22" s="48">
        <f t="shared" si="2"/>
        <v>0</v>
      </c>
    </row>
    <row r="23" spans="2:10" s="1" customFormat="1" ht="16" customHeight="1" x14ac:dyDescent="0.35">
      <c r="B23" s="53" t="s">
        <v>57</v>
      </c>
      <c r="C23" s="21" t="s">
        <v>22</v>
      </c>
      <c r="D23" s="36">
        <f>VLOOKUP($B23, SAS_outputs!$I$4:$O$19, 3, FALSE)</f>
        <v>1</v>
      </c>
      <c r="E23" s="36">
        <f>VLOOKUP($B23, SAS_outputs!$I$4:$O$19, 4, FALSE)</f>
        <v>0</v>
      </c>
      <c r="F23" s="22"/>
      <c r="G23" s="36">
        <f>VLOOKUP($B23, SAS_outputs!$I$4:$O$19, 6, FALSE)</f>
        <v>0</v>
      </c>
      <c r="H23" s="22"/>
      <c r="I23" s="20">
        <f t="shared" si="1"/>
        <v>1</v>
      </c>
      <c r="J23" s="48">
        <f t="shared" si="2"/>
        <v>1.6666666666666666E-2</v>
      </c>
    </row>
    <row r="24" spans="2:10" s="1" customFormat="1" ht="16" customHeight="1" x14ac:dyDescent="0.35">
      <c r="B24" s="38" t="s">
        <v>47</v>
      </c>
      <c r="C24" s="21" t="s">
        <v>23</v>
      </c>
      <c r="D24" s="36">
        <f>VLOOKUP($B24, SAS_outputs!$I$4:$O$19, 3, FALSE)</f>
        <v>4</v>
      </c>
      <c r="E24" s="36">
        <f>VLOOKUP($B24, SAS_outputs!$I$4:$O$19, 4, FALSE)</f>
        <v>1</v>
      </c>
      <c r="F24" s="36">
        <f>VLOOKUP($B24, SAS_outputs!$I$4:$O$19, 5, FALSE)</f>
        <v>0</v>
      </c>
      <c r="G24" s="36">
        <f>VLOOKUP($B24, SAS_outputs!$I$4:$O$19, 6, FALSE)</f>
        <v>2</v>
      </c>
      <c r="H24" s="20">
        <v>0</v>
      </c>
      <c r="I24" s="20">
        <f t="shared" si="1"/>
        <v>7</v>
      </c>
      <c r="J24" s="48">
        <f t="shared" si="2"/>
        <v>0.11666666666666667</v>
      </c>
    </row>
    <row r="25" spans="2:10" s="1" customFormat="1" ht="16" customHeight="1" x14ac:dyDescent="0.35">
      <c r="C25" s="21" t="s">
        <v>24</v>
      </c>
      <c r="D25" s="36">
        <v>0</v>
      </c>
      <c r="E25" s="23"/>
      <c r="F25" s="36">
        <v>0</v>
      </c>
      <c r="G25" s="36">
        <v>0</v>
      </c>
      <c r="H25" s="20">
        <v>0</v>
      </c>
      <c r="I25" s="20">
        <f t="shared" si="1"/>
        <v>0</v>
      </c>
      <c r="J25" s="48">
        <f t="shared" si="2"/>
        <v>0</v>
      </c>
    </row>
    <row r="26" spans="2:10" s="1" customFormat="1" ht="16" customHeight="1" x14ac:dyDescent="0.35">
      <c r="B26" s="38" t="s">
        <v>48</v>
      </c>
      <c r="C26" s="24" t="s">
        <v>25</v>
      </c>
      <c r="D26" s="36">
        <f>VLOOKUP($B26, SAS_outputs!$I$4:$O$19, 3, FALSE)</f>
        <v>3</v>
      </c>
      <c r="E26" s="36">
        <f>VLOOKUP($B26, SAS_outputs!$I$4:$O$19, 4, FALSE)</f>
        <v>9</v>
      </c>
      <c r="F26" s="36">
        <f>VLOOKUP($B26, SAS_outputs!$I$4:$O$19, 5, FALSE)</f>
        <v>0</v>
      </c>
      <c r="G26" s="36">
        <f>VLOOKUP($B26, SAS_outputs!$I$4:$O$19, 6, FALSE)</f>
        <v>0</v>
      </c>
      <c r="H26" s="20">
        <v>0</v>
      </c>
      <c r="I26" s="20">
        <f t="shared" si="1"/>
        <v>12</v>
      </c>
      <c r="J26" s="48">
        <f t="shared" si="2"/>
        <v>0.2</v>
      </c>
    </row>
    <row r="27" spans="2:10" s="1" customFormat="1" ht="16" customHeight="1" x14ac:dyDescent="0.35">
      <c r="C27" s="24" t="s">
        <v>26</v>
      </c>
      <c r="D27" s="20">
        <f>SUM(D28, D34:D37)</f>
        <v>16</v>
      </c>
      <c r="E27" s="20">
        <v>0</v>
      </c>
      <c r="F27" s="20">
        <v>0</v>
      </c>
      <c r="G27" s="20">
        <v>0</v>
      </c>
      <c r="H27" s="23"/>
      <c r="I27" s="20">
        <f t="shared" si="1"/>
        <v>16</v>
      </c>
      <c r="J27" s="48">
        <f t="shared" si="2"/>
        <v>0.26666666666666666</v>
      </c>
    </row>
    <row r="28" spans="2:10" s="1" customFormat="1" ht="16" customHeight="1" x14ac:dyDescent="0.35">
      <c r="C28" s="25" t="s">
        <v>27</v>
      </c>
      <c r="D28" s="20">
        <f>SUM(D29:D33)</f>
        <v>13</v>
      </c>
      <c r="E28" s="23"/>
      <c r="F28" s="23"/>
      <c r="G28" s="23"/>
      <c r="H28" s="23"/>
      <c r="I28" s="20">
        <f t="shared" si="1"/>
        <v>13</v>
      </c>
      <c r="J28" s="48">
        <f t="shared" si="2"/>
        <v>0.21666666666666667</v>
      </c>
    </row>
    <row r="29" spans="2:10" s="1" customFormat="1" ht="16" customHeight="1" x14ac:dyDescent="0.35">
      <c r="B29" s="53" t="s">
        <v>49</v>
      </c>
      <c r="C29" s="26" t="s">
        <v>28</v>
      </c>
      <c r="D29" s="20">
        <f>VLOOKUP(B29, SAS_outputs!$I$23:$O$30, 3, FALSE)</f>
        <v>1</v>
      </c>
      <c r="E29" s="27"/>
      <c r="F29" s="27"/>
      <c r="G29" s="27"/>
      <c r="H29" s="27"/>
      <c r="I29" s="20">
        <f t="shared" si="1"/>
        <v>1</v>
      </c>
      <c r="J29" s="48">
        <f t="shared" si="2"/>
        <v>1.6666666666666666E-2</v>
      </c>
    </row>
    <row r="30" spans="2:10" s="1" customFormat="1" ht="16" customHeight="1" x14ac:dyDescent="0.35">
      <c r="B30" s="38" t="s">
        <v>50</v>
      </c>
      <c r="C30" s="26"/>
      <c r="D30" s="20">
        <f>VLOOKUP(B30, SAS_outputs!$I$23:$O$30, 3, FALSE)</f>
        <v>10</v>
      </c>
      <c r="E30" s="27"/>
      <c r="F30" s="27"/>
      <c r="G30" s="27"/>
      <c r="H30" s="27"/>
      <c r="I30" s="20"/>
      <c r="J30" s="48"/>
    </row>
    <row r="31" spans="2:10" s="1" customFormat="1" ht="16" customHeight="1" x14ac:dyDescent="0.35">
      <c r="C31" s="28" t="s">
        <v>29</v>
      </c>
      <c r="D31" s="20">
        <v>0</v>
      </c>
      <c r="E31" s="27"/>
      <c r="F31" s="27"/>
      <c r="G31" s="27"/>
      <c r="H31" s="27"/>
      <c r="I31" s="20">
        <f t="shared" si="1"/>
        <v>0</v>
      </c>
      <c r="J31" s="48">
        <f t="shared" si="2"/>
        <v>0</v>
      </c>
    </row>
    <row r="32" spans="2:10" s="1" customFormat="1" ht="16" customHeight="1" x14ac:dyDescent="0.35">
      <c r="B32" s="38" t="s">
        <v>51</v>
      </c>
      <c r="C32" s="28" t="s">
        <v>30</v>
      </c>
      <c r="D32" s="20">
        <f>VLOOKUP(B32, SAS_outputs!$I$23:$O$30, 3, FALSE)</f>
        <v>1</v>
      </c>
      <c r="E32" s="27"/>
      <c r="F32" s="27"/>
      <c r="G32" s="27"/>
      <c r="H32" s="27"/>
      <c r="I32" s="20">
        <f t="shared" si="1"/>
        <v>1</v>
      </c>
      <c r="J32" s="48">
        <f t="shared" si="2"/>
        <v>1.6666666666666666E-2</v>
      </c>
    </row>
    <row r="33" spans="2:12" s="1" customFormat="1" ht="16" customHeight="1" x14ac:dyDescent="0.35">
      <c r="B33" s="53" t="s">
        <v>52</v>
      </c>
      <c r="C33" s="28" t="s">
        <v>31</v>
      </c>
      <c r="D33" s="20">
        <f>VLOOKUP(B33, SAS_outputs!$I$23:$O$30, 3, FALSE)</f>
        <v>1</v>
      </c>
      <c r="E33" s="27"/>
      <c r="F33" s="27"/>
      <c r="G33" s="27"/>
      <c r="H33" s="27"/>
      <c r="I33" s="20">
        <f t="shared" si="1"/>
        <v>1</v>
      </c>
      <c r="J33" s="48">
        <f t="shared" si="2"/>
        <v>1.6666666666666666E-2</v>
      </c>
    </row>
    <row r="34" spans="2:12" s="1" customFormat="1" ht="16" customHeight="1" x14ac:dyDescent="0.35">
      <c r="B34" s="53" t="s">
        <v>53</v>
      </c>
      <c r="C34" s="25" t="s">
        <v>32</v>
      </c>
      <c r="D34" s="36">
        <v>0</v>
      </c>
      <c r="E34" s="27"/>
      <c r="F34" s="27"/>
      <c r="G34" s="27"/>
      <c r="H34" s="27"/>
      <c r="I34" s="20">
        <f t="shared" si="1"/>
        <v>0</v>
      </c>
      <c r="J34" s="48">
        <f t="shared" si="2"/>
        <v>0</v>
      </c>
    </row>
    <row r="35" spans="2:12" s="1" customFormat="1" ht="16" customHeight="1" x14ac:dyDescent="0.35">
      <c r="B35" s="53" t="s">
        <v>58</v>
      </c>
      <c r="C35" s="25" t="s">
        <v>33</v>
      </c>
      <c r="D35" s="36">
        <f>VLOOKUP($B35, SAS_outputs!$I$4:$O$19, 3, FALSE)</f>
        <v>1</v>
      </c>
      <c r="E35" s="27"/>
      <c r="F35" s="27"/>
      <c r="G35" s="27"/>
      <c r="H35" s="27"/>
      <c r="I35" s="20">
        <f t="shared" si="1"/>
        <v>1</v>
      </c>
      <c r="J35" s="48">
        <f t="shared" si="2"/>
        <v>1.6666666666666666E-2</v>
      </c>
    </row>
    <row r="36" spans="2:12" s="1" customFormat="1" ht="16" customHeight="1" x14ac:dyDescent="0.35">
      <c r="B36" s="53" t="s">
        <v>59</v>
      </c>
      <c r="C36" s="25" t="s">
        <v>34</v>
      </c>
      <c r="D36" s="36">
        <f>VLOOKUP($B36, SAS_outputs!$I$4:$O$19, 3, FALSE)</f>
        <v>2</v>
      </c>
      <c r="E36" s="27"/>
      <c r="F36" s="27"/>
      <c r="G36" s="27"/>
      <c r="H36" s="27"/>
      <c r="I36" s="20">
        <f t="shared" si="1"/>
        <v>2</v>
      </c>
      <c r="J36" s="48">
        <f t="shared" si="2"/>
        <v>3.3333333333333333E-2</v>
      </c>
    </row>
    <row r="37" spans="2:12" s="1" customFormat="1" ht="16" customHeight="1" x14ac:dyDescent="0.35">
      <c r="C37" s="25" t="s">
        <v>35</v>
      </c>
      <c r="D37" s="20">
        <v>0</v>
      </c>
      <c r="E37" s="22"/>
      <c r="F37" s="27"/>
      <c r="G37" s="22"/>
      <c r="H37" s="27"/>
      <c r="I37" s="20">
        <f t="shared" si="1"/>
        <v>0</v>
      </c>
      <c r="J37" s="48">
        <f t="shared" si="2"/>
        <v>0</v>
      </c>
    </row>
    <row r="38" spans="2:12" s="1" customFormat="1" ht="16" customHeight="1" x14ac:dyDescent="0.35">
      <c r="B38" s="53"/>
      <c r="C38" s="21" t="s">
        <v>36</v>
      </c>
      <c r="D38" s="20">
        <v>0</v>
      </c>
      <c r="E38" s="20">
        <v>0</v>
      </c>
      <c r="F38" s="36">
        <v>0</v>
      </c>
      <c r="G38" s="36">
        <v>0</v>
      </c>
      <c r="H38" s="20">
        <v>0</v>
      </c>
      <c r="I38" s="20">
        <f t="shared" si="1"/>
        <v>0</v>
      </c>
      <c r="J38" s="48">
        <f t="shared" si="2"/>
        <v>0</v>
      </c>
    </row>
    <row r="39" spans="2:12" s="1" customFormat="1" ht="16" customHeight="1" x14ac:dyDescent="0.35">
      <c r="B39" s="1" t="s">
        <v>55</v>
      </c>
      <c r="C39" s="21" t="s">
        <v>37</v>
      </c>
      <c r="D39" s="36">
        <v>0</v>
      </c>
      <c r="E39" s="36">
        <v>0</v>
      </c>
      <c r="F39" s="36">
        <v>0</v>
      </c>
      <c r="G39" s="36">
        <v>0</v>
      </c>
      <c r="H39" s="20">
        <v>0</v>
      </c>
      <c r="I39" s="20">
        <f t="shared" si="1"/>
        <v>0</v>
      </c>
      <c r="J39" s="48">
        <f t="shared" si="2"/>
        <v>0</v>
      </c>
    </row>
    <row r="40" spans="2:12" s="1" customFormat="1" ht="16" customHeight="1" x14ac:dyDescent="0.35">
      <c r="B40" s="53" t="s">
        <v>56</v>
      </c>
      <c r="C40" s="29" t="s">
        <v>38</v>
      </c>
      <c r="D40" s="37">
        <f>VLOOKUP($B40, SAS_outputs!$I$4:$O$19, 3, FALSE)</f>
        <v>1</v>
      </c>
      <c r="E40" s="37">
        <f>VLOOKUP($B40, SAS_outputs!$I$4:$O$19, 4, FALSE)</f>
        <v>0</v>
      </c>
      <c r="F40" s="37">
        <f>VLOOKUP($B40, SAS_outputs!$I$4:$O$19, 5, FALSE)</f>
        <v>3</v>
      </c>
      <c r="G40" s="37">
        <f>VLOOKUP($B40, SAS_outputs!$I$4:$O$19, 6, FALSE)</f>
        <v>2</v>
      </c>
      <c r="H40" s="37">
        <v>0</v>
      </c>
      <c r="I40" s="37">
        <f t="shared" si="1"/>
        <v>6</v>
      </c>
      <c r="J40" s="49">
        <f t="shared" si="2"/>
        <v>0.1</v>
      </c>
    </row>
    <row r="41" spans="2:12" ht="10" customHeight="1" x14ac:dyDescent="0.35">
      <c r="C41" s="30"/>
      <c r="L41" s="1"/>
    </row>
    <row r="42" spans="2:12" ht="14.5" x14ac:dyDescent="0.35">
      <c r="L42" s="1"/>
    </row>
    <row r="43" spans="2:12" ht="8.5" customHeight="1" x14ac:dyDescent="0.35">
      <c r="L43" s="1"/>
    </row>
    <row r="44" spans="2:12" ht="12" customHeight="1" x14ac:dyDescent="0.35">
      <c r="L44" s="1"/>
    </row>
    <row r="45" spans="2:12" ht="12" customHeight="1" x14ac:dyDescent="0.25"/>
    <row r="46" spans="2:12" ht="12" customHeight="1" x14ac:dyDescent="0.25"/>
    <row r="47" spans="2:12" ht="12" customHeight="1" x14ac:dyDescent="0.25"/>
    <row r="48" spans="2:12" ht="12" customHeight="1" x14ac:dyDescent="0.25"/>
    <row r="49" spans="3:10" ht="12" customHeight="1" x14ac:dyDescent="0.25"/>
    <row r="50" spans="3:10" ht="13" customHeight="1" x14ac:dyDescent="0.25"/>
    <row r="51" spans="3:10" ht="12" customHeight="1" x14ac:dyDescent="0.25"/>
    <row r="52" spans="3:10" ht="12" customHeight="1" x14ac:dyDescent="0.25"/>
    <row r="53" spans="3:10" x14ac:dyDescent="0.25">
      <c r="C53" s="33" t="s">
        <v>39</v>
      </c>
      <c r="D53" s="31"/>
      <c r="E53" s="31"/>
      <c r="F53" s="31"/>
      <c r="G53" s="31"/>
      <c r="H53" s="31"/>
      <c r="I53" s="34" t="s">
        <v>40</v>
      </c>
      <c r="J53" s="32"/>
    </row>
    <row r="54" spans="3:10" ht="11.15" customHeight="1" x14ac:dyDescent="0.25"/>
    <row r="55" spans="3:10" ht="11.15" customHeight="1" x14ac:dyDescent="0.25"/>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7403-4FE7-4F65-B961-96D3EA694DD9}">
  <dimension ref="B1:L55"/>
  <sheetViews>
    <sheetView topLeftCell="A22" zoomScale="70" zoomScaleNormal="70" workbookViewId="0">
      <selection activeCell="K19" sqref="K19:N19"/>
    </sheetView>
  </sheetViews>
  <sheetFormatPr defaultColWidth="8.81640625" defaultRowHeight="12.5" x14ac:dyDescent="0.25"/>
  <cols>
    <col min="2" max="2" width="24.54296875" bestFit="1" customWidth="1"/>
    <col min="3" max="3" width="29" customWidth="1"/>
    <col min="4" max="4" width="12" bestFit="1" customWidth="1"/>
    <col min="5" max="5" width="10.54296875" customWidth="1"/>
    <col min="6" max="6" width="10.1796875" customWidth="1"/>
    <col min="7" max="7" width="12.1796875" bestFit="1" customWidth="1"/>
    <col min="8" max="8" width="11.81640625" customWidth="1"/>
    <col min="9" max="9" width="8.81640625" customWidth="1"/>
    <col min="10" max="10" width="11.1796875" customWidth="1"/>
    <col min="11" max="11" width="1.54296875" customWidth="1"/>
  </cols>
  <sheetData>
    <row r="1" spans="3:12" ht="43.5" customHeight="1" thickBot="1" x14ac:dyDescent="0.3">
      <c r="C1" s="66" t="s">
        <v>0</v>
      </c>
      <c r="D1" s="66"/>
      <c r="E1" s="66"/>
      <c r="F1" s="66"/>
      <c r="G1" s="66"/>
      <c r="H1" s="66"/>
      <c r="I1" s="67">
        <v>2020</v>
      </c>
      <c r="J1" s="67"/>
    </row>
    <row r="2" spans="3:12" ht="12" customHeight="1" thickTop="1" thickBot="1" x14ac:dyDescent="0.3">
      <c r="C2" s="68"/>
      <c r="D2" s="68"/>
      <c r="E2" s="68"/>
      <c r="F2" s="68"/>
      <c r="G2" s="68"/>
      <c r="H2" s="68"/>
      <c r="I2" s="68"/>
      <c r="J2" s="68"/>
    </row>
    <row r="3" spans="3:12" ht="12" customHeight="1" thickTop="1" thickBot="1" x14ac:dyDescent="0.3">
      <c r="C3" s="52"/>
      <c r="D3" s="52"/>
      <c r="E3" s="52"/>
      <c r="F3" s="52"/>
      <c r="G3" s="52"/>
      <c r="H3" s="52"/>
      <c r="I3" s="52"/>
      <c r="J3" s="52"/>
    </row>
    <row r="4" spans="3:12" ht="12" customHeight="1" thickTop="1" thickBot="1" x14ac:dyDescent="0.3">
      <c r="C4" s="52"/>
      <c r="D4" s="52"/>
      <c r="E4" s="52"/>
      <c r="F4" s="52"/>
      <c r="G4" s="52"/>
      <c r="H4" s="52"/>
      <c r="I4" s="52"/>
      <c r="J4" s="52"/>
    </row>
    <row r="5" spans="3:12" ht="12" customHeight="1" thickTop="1" thickBot="1" x14ac:dyDescent="0.3">
      <c r="C5" s="68"/>
      <c r="D5" s="68"/>
      <c r="E5" s="68"/>
      <c r="F5" s="68"/>
      <c r="G5" s="68"/>
      <c r="H5" s="68"/>
      <c r="I5" s="68"/>
      <c r="J5" s="68"/>
    </row>
    <row r="6" spans="3:12" ht="24" customHeight="1" thickTop="1" x14ac:dyDescent="0.3">
      <c r="C6" s="69"/>
      <c r="D6" s="69"/>
      <c r="E6" s="69"/>
      <c r="F6" s="69"/>
      <c r="G6" s="69"/>
      <c r="H6" s="69"/>
      <c r="I6" s="69"/>
      <c r="J6" s="69"/>
      <c r="L6" s="41">
        <v>1279086</v>
      </c>
    </row>
    <row r="7" spans="3:12" ht="15" customHeight="1" x14ac:dyDescent="0.25">
      <c r="C7" s="70" t="s">
        <v>1</v>
      </c>
      <c r="D7" s="71" t="s">
        <v>2</v>
      </c>
      <c r="E7" s="72"/>
      <c r="F7" s="72"/>
      <c r="G7" s="72"/>
      <c r="H7" s="73"/>
      <c r="I7" s="90" t="s">
        <v>3</v>
      </c>
      <c r="J7" s="91"/>
    </row>
    <row r="8" spans="3:12" ht="14.15" customHeight="1" x14ac:dyDescent="0.25">
      <c r="C8" s="70"/>
      <c r="D8" s="78" t="s">
        <v>4</v>
      </c>
      <c r="E8" s="78" t="s">
        <v>5</v>
      </c>
      <c r="F8" s="75" t="s">
        <v>6</v>
      </c>
      <c r="G8" s="78" t="s">
        <v>7</v>
      </c>
      <c r="H8" s="81" t="s">
        <v>8</v>
      </c>
      <c r="I8" s="92"/>
      <c r="J8" s="93"/>
    </row>
    <row r="9" spans="3:12" ht="10" customHeight="1" x14ac:dyDescent="0.25">
      <c r="C9" s="70"/>
      <c r="D9" s="79"/>
      <c r="E9" s="79"/>
      <c r="F9" s="76"/>
      <c r="G9" s="79"/>
      <c r="H9" s="82"/>
      <c r="I9" s="92"/>
      <c r="J9" s="93"/>
    </row>
    <row r="10" spans="3:12" ht="10" customHeight="1" x14ac:dyDescent="0.25">
      <c r="C10" s="70"/>
      <c r="D10" s="80"/>
      <c r="E10" s="80"/>
      <c r="F10" s="77"/>
      <c r="G10" s="80"/>
      <c r="H10" s="83"/>
      <c r="I10" s="94"/>
      <c r="J10" s="95"/>
    </row>
    <row r="11" spans="3:12" s="1" customFormat="1" ht="17.25" customHeight="1" x14ac:dyDescent="0.35">
      <c r="C11" s="14" t="s">
        <v>9</v>
      </c>
      <c r="D11" s="42">
        <f>SUM(D17:D40)</f>
        <v>34</v>
      </c>
      <c r="E11" s="42">
        <f>SUM(E17:E40)</f>
        <v>17</v>
      </c>
      <c r="F11" s="42">
        <f>SUM(F17:F40)</f>
        <v>10</v>
      </c>
      <c r="G11" s="42">
        <f>SUM(G17:G40)</f>
        <v>3</v>
      </c>
      <c r="H11" s="42">
        <v>0</v>
      </c>
      <c r="I11" s="84">
        <f>SUM(D11:H11)</f>
        <v>64</v>
      </c>
      <c r="J11" s="85"/>
    </row>
    <row r="12" spans="3:12" s="1" customFormat="1" ht="17.25" customHeight="1" x14ac:dyDescent="0.35">
      <c r="C12" s="15" t="s">
        <v>10</v>
      </c>
      <c r="D12" s="43">
        <f>D11/I11</f>
        <v>0.53125</v>
      </c>
      <c r="E12" s="43">
        <f>E11/I11</f>
        <v>0.265625</v>
      </c>
      <c r="F12" s="43">
        <f>F11/I11</f>
        <v>0.15625</v>
      </c>
      <c r="G12" s="43">
        <f>G11/I11</f>
        <v>4.6875E-2</v>
      </c>
      <c r="H12" s="43">
        <v>0</v>
      </c>
      <c r="I12" s="86">
        <v>1</v>
      </c>
      <c r="J12" s="87"/>
    </row>
    <row r="13" spans="3:12" s="1" customFormat="1" ht="17.25" customHeight="1" x14ac:dyDescent="0.35">
      <c r="C13" s="15" t="s">
        <v>11</v>
      </c>
      <c r="D13" s="44">
        <f>(D11/$L$6)*100000</f>
        <v>2.6581480838661355</v>
      </c>
      <c r="E13" s="44">
        <f t="shared" ref="E13:F13" si="0">(E11/$L$6)*100000</f>
        <v>1.3290740419330678</v>
      </c>
      <c r="F13" s="44">
        <f t="shared" si="0"/>
        <v>0.78180825996062819</v>
      </c>
      <c r="G13" s="45" t="s">
        <v>12</v>
      </c>
      <c r="H13" s="44">
        <f>(H11/$L$6)*100000</f>
        <v>0</v>
      </c>
      <c r="I13" s="88">
        <f>(I11/$L$6)*100000</f>
        <v>5.0035728637480208</v>
      </c>
      <c r="J13" s="89"/>
    </row>
    <row r="14" spans="3:12" s="1" customFormat="1" ht="9.75" customHeight="1" x14ac:dyDescent="0.35">
      <c r="C14" s="16"/>
      <c r="D14" s="17"/>
      <c r="E14" s="17"/>
      <c r="F14" s="17"/>
      <c r="G14" s="17"/>
      <c r="H14" s="17"/>
      <c r="I14" s="17"/>
      <c r="J14" s="18"/>
    </row>
    <row r="15" spans="3:12" s="1" customFormat="1" ht="15" customHeight="1" x14ac:dyDescent="0.35">
      <c r="C15" s="70" t="s">
        <v>13</v>
      </c>
      <c r="D15" s="71" t="s">
        <v>2</v>
      </c>
      <c r="E15" s="72"/>
      <c r="F15" s="72"/>
      <c r="G15" s="72"/>
      <c r="H15" s="73"/>
      <c r="I15" s="74" t="s">
        <v>14</v>
      </c>
      <c r="J15" s="74" t="s">
        <v>15</v>
      </c>
    </row>
    <row r="16" spans="3:12" s="1" customFormat="1" ht="34.5" customHeight="1" x14ac:dyDescent="0.35">
      <c r="C16" s="70"/>
      <c r="D16" s="35" t="s">
        <v>4</v>
      </c>
      <c r="E16" s="35" t="s">
        <v>5</v>
      </c>
      <c r="F16" s="35" t="s">
        <v>6</v>
      </c>
      <c r="G16" s="35" t="s">
        <v>7</v>
      </c>
      <c r="H16" s="35" t="s">
        <v>8</v>
      </c>
      <c r="I16" s="74"/>
      <c r="J16" s="74"/>
    </row>
    <row r="17" spans="2:10" s="1" customFormat="1" ht="16" customHeight="1" x14ac:dyDescent="0.35">
      <c r="B17" s="38" t="s">
        <v>41</v>
      </c>
      <c r="C17" s="19" t="s">
        <v>16</v>
      </c>
      <c r="D17" s="36">
        <f>VLOOKUP($B17, SAS_outputs!$S$4:$Y$16, 3, FALSE)</f>
        <v>0</v>
      </c>
      <c r="E17" s="36">
        <f>VLOOKUP($B17, SAS_outputs!$S$4:$Y$16, 4, FALSE)</f>
        <v>0</v>
      </c>
      <c r="F17" s="36">
        <f>VLOOKUP($B17, SAS_outputs!$S$4:$Y$16, 5, FALSE)</f>
        <v>1</v>
      </c>
      <c r="G17" s="36">
        <f>VLOOKUP($B17, SAS_outputs!$S$4:$Y$16, 6, FALSE)</f>
        <v>0</v>
      </c>
      <c r="H17" s="36">
        <v>0</v>
      </c>
      <c r="I17" s="46">
        <f>SUM(D17:H17)</f>
        <v>1</v>
      </c>
      <c r="J17" s="47">
        <f>I17/$I$11</f>
        <v>1.5625E-2</v>
      </c>
    </row>
    <row r="18" spans="2:10" s="1" customFormat="1" ht="16" customHeight="1" x14ac:dyDescent="0.35">
      <c r="B18" s="53" t="s">
        <v>42</v>
      </c>
      <c r="C18" s="21" t="s">
        <v>17</v>
      </c>
      <c r="D18" s="36">
        <f>VLOOKUP($B18, SAS_outputs!$S$4:$Y$16, 3, FALSE)</f>
        <v>8</v>
      </c>
      <c r="E18" s="36">
        <f>VLOOKUP($B18, SAS_outputs!$S$4:$Y$16, 4, FALSE)</f>
        <v>0</v>
      </c>
      <c r="F18" s="36">
        <f>VLOOKUP($B18, SAS_outputs!$S$4:$Y$16, 5, FALSE)</f>
        <v>0</v>
      </c>
      <c r="G18" s="36">
        <f>VLOOKUP($B18, SAS_outputs!$S$4:$Y$16, 6, FALSE)</f>
        <v>1</v>
      </c>
      <c r="H18" s="20">
        <v>0</v>
      </c>
      <c r="I18" s="20">
        <f t="shared" ref="I18:I40" si="1">SUM(D18:H18)</f>
        <v>9</v>
      </c>
      <c r="J18" s="48">
        <f t="shared" ref="J18:J40" si="2">I18/$I$11</f>
        <v>0.140625</v>
      </c>
    </row>
    <row r="19" spans="2:10" s="1" customFormat="1" ht="16" customHeight="1" x14ac:dyDescent="0.35">
      <c r="B19" s="53" t="s">
        <v>43</v>
      </c>
      <c r="C19" s="21" t="s">
        <v>18</v>
      </c>
      <c r="D19" s="36">
        <f>VLOOKUP($B19, SAS_outputs!$S$4:$Y$16, 3, FALSE)</f>
        <v>3</v>
      </c>
      <c r="E19" s="36">
        <f>VLOOKUP($B19, SAS_outputs!$S$4:$Y$16, 4, FALSE)</f>
        <v>1</v>
      </c>
      <c r="F19" s="36">
        <f>VLOOKUP($B19, SAS_outputs!$S$4:$Y$16, 5, FALSE)</f>
        <v>0</v>
      </c>
      <c r="G19" s="36">
        <f>VLOOKUP($B19, SAS_outputs!$S$4:$Y$16, 6, FALSE)</f>
        <v>0</v>
      </c>
      <c r="H19" s="22"/>
      <c r="I19" s="20">
        <f t="shared" si="1"/>
        <v>4</v>
      </c>
      <c r="J19" s="48">
        <f t="shared" si="2"/>
        <v>6.25E-2</v>
      </c>
    </row>
    <row r="20" spans="2:10" s="1" customFormat="1" ht="16" customHeight="1" x14ac:dyDescent="0.35">
      <c r="B20" s="53" t="s">
        <v>44</v>
      </c>
      <c r="C20" s="21" t="s">
        <v>19</v>
      </c>
      <c r="D20" s="36">
        <v>0</v>
      </c>
      <c r="E20" s="36">
        <v>0</v>
      </c>
      <c r="F20" s="36">
        <v>0</v>
      </c>
      <c r="G20" s="36">
        <v>0</v>
      </c>
      <c r="H20" s="22"/>
      <c r="I20" s="20">
        <f t="shared" si="1"/>
        <v>0</v>
      </c>
      <c r="J20" s="48">
        <f t="shared" si="2"/>
        <v>0</v>
      </c>
    </row>
    <row r="21" spans="2:10" s="1" customFormat="1" ht="16" customHeight="1" x14ac:dyDescent="0.35">
      <c r="B21" s="38" t="s">
        <v>45</v>
      </c>
      <c r="C21" s="21" t="s">
        <v>20</v>
      </c>
      <c r="D21" s="36">
        <f>VLOOKUP($B21, SAS_outputs!$S$4:$Y$16, 3, FALSE)</f>
        <v>0</v>
      </c>
      <c r="E21" s="36">
        <f>VLOOKUP($B21, SAS_outputs!$S$4:$Y$16, 4, FALSE)</f>
        <v>1</v>
      </c>
      <c r="F21" s="36">
        <f>VLOOKUP($B21, SAS_outputs!$S$4:$Y$16, 5, FALSE)</f>
        <v>7</v>
      </c>
      <c r="G21" s="36">
        <f>VLOOKUP($B21, SAS_outputs!$S$4:$Y$16, 6, FALSE)</f>
        <v>0</v>
      </c>
      <c r="H21" s="20">
        <v>0</v>
      </c>
      <c r="I21" s="20">
        <f t="shared" si="1"/>
        <v>8</v>
      </c>
      <c r="J21" s="48">
        <f t="shared" si="2"/>
        <v>0.125</v>
      </c>
    </row>
    <row r="22" spans="2:10" s="1" customFormat="1" ht="16" customHeight="1" x14ac:dyDescent="0.35">
      <c r="B22" s="38" t="s">
        <v>46</v>
      </c>
      <c r="C22" s="21" t="s">
        <v>21</v>
      </c>
      <c r="D22" s="36">
        <v>0</v>
      </c>
      <c r="E22" s="22"/>
      <c r="F22" s="22"/>
      <c r="G22" s="22"/>
      <c r="H22" s="22"/>
      <c r="I22" s="20">
        <f t="shared" si="1"/>
        <v>0</v>
      </c>
      <c r="J22" s="48">
        <f t="shared" si="2"/>
        <v>0</v>
      </c>
    </row>
    <row r="23" spans="2:10" s="1" customFormat="1" ht="16" customHeight="1" x14ac:dyDescent="0.35">
      <c r="B23" s="53" t="s">
        <v>57</v>
      </c>
      <c r="C23" s="21" t="s">
        <v>22</v>
      </c>
      <c r="D23" s="36">
        <v>0</v>
      </c>
      <c r="E23" s="36">
        <v>0</v>
      </c>
      <c r="F23" s="22"/>
      <c r="G23" s="20">
        <v>0</v>
      </c>
      <c r="H23" s="22"/>
      <c r="I23" s="20">
        <f t="shared" si="1"/>
        <v>0</v>
      </c>
      <c r="J23" s="48">
        <f t="shared" si="2"/>
        <v>0</v>
      </c>
    </row>
    <row r="24" spans="2:10" s="1" customFormat="1" ht="16" customHeight="1" x14ac:dyDescent="0.35">
      <c r="B24" s="38" t="s">
        <v>47</v>
      </c>
      <c r="C24" s="21" t="s">
        <v>23</v>
      </c>
      <c r="D24" s="36">
        <f>VLOOKUP($B24, SAS_outputs!$S$4:$Y$16, 3, FALSE)</f>
        <v>5</v>
      </c>
      <c r="E24" s="36">
        <f>VLOOKUP($B24, SAS_outputs!$S$4:$Y$16, 4, FALSE)</f>
        <v>2</v>
      </c>
      <c r="F24" s="36">
        <f>VLOOKUP($B24, SAS_outputs!$S$4:$Y$16, 5, FALSE)</f>
        <v>1</v>
      </c>
      <c r="G24" s="20">
        <f>VLOOKUP($B24, SAS_outputs!$S$4:$Y$16, 6, FALSE)</f>
        <v>0</v>
      </c>
      <c r="H24" s="20">
        <v>0</v>
      </c>
      <c r="I24" s="20">
        <f t="shared" si="1"/>
        <v>8</v>
      </c>
      <c r="J24" s="48">
        <f t="shared" si="2"/>
        <v>0.125</v>
      </c>
    </row>
    <row r="25" spans="2:10" s="1" customFormat="1" ht="16" customHeight="1" x14ac:dyDescent="0.35">
      <c r="C25" s="21" t="s">
        <v>24</v>
      </c>
      <c r="D25" s="36">
        <v>0</v>
      </c>
      <c r="E25" s="23"/>
      <c r="F25" s="36">
        <v>0</v>
      </c>
      <c r="G25" s="20">
        <v>0</v>
      </c>
      <c r="H25" s="20">
        <v>0</v>
      </c>
      <c r="I25" s="20">
        <f t="shared" si="1"/>
        <v>0</v>
      </c>
      <c r="J25" s="48">
        <f t="shared" si="2"/>
        <v>0</v>
      </c>
    </row>
    <row r="26" spans="2:10" s="1" customFormat="1" ht="16" customHeight="1" x14ac:dyDescent="0.35">
      <c r="B26" s="38" t="s">
        <v>48</v>
      </c>
      <c r="C26" s="24" t="s">
        <v>25</v>
      </c>
      <c r="D26" s="36">
        <f>VLOOKUP($B26, SAS_outputs!$S$4:$Y$16, 3, FALSE)</f>
        <v>5</v>
      </c>
      <c r="E26" s="36">
        <f>VLOOKUP($B26, SAS_outputs!$S$4:$Y$16, 4, FALSE)</f>
        <v>13</v>
      </c>
      <c r="F26" s="36">
        <f>VLOOKUP($B26, SAS_outputs!$S$4:$Y$16, 5, FALSE)</f>
        <v>0</v>
      </c>
      <c r="G26" s="20">
        <f>VLOOKUP($B26, SAS_outputs!$S$4:$Y$16, 6, FALSE)</f>
        <v>1</v>
      </c>
      <c r="H26" s="20">
        <v>0</v>
      </c>
      <c r="I26" s="20">
        <f t="shared" si="1"/>
        <v>19</v>
      </c>
      <c r="J26" s="48">
        <f t="shared" si="2"/>
        <v>0.296875</v>
      </c>
    </row>
    <row r="27" spans="2:10" s="1" customFormat="1" ht="16" customHeight="1" x14ac:dyDescent="0.35">
      <c r="C27" s="24" t="s">
        <v>26</v>
      </c>
      <c r="D27" s="20"/>
      <c r="E27" s="20"/>
      <c r="F27" s="36"/>
      <c r="G27" s="20"/>
      <c r="H27" s="23"/>
      <c r="I27" s="20">
        <f t="shared" si="1"/>
        <v>0</v>
      </c>
      <c r="J27" s="48">
        <f t="shared" si="2"/>
        <v>0</v>
      </c>
    </row>
    <row r="28" spans="2:10" s="1" customFormat="1" ht="16" customHeight="1" x14ac:dyDescent="0.35">
      <c r="C28" s="25" t="s">
        <v>27</v>
      </c>
      <c r="D28" s="20"/>
      <c r="E28" s="23"/>
      <c r="F28" s="23"/>
      <c r="G28" s="23"/>
      <c r="H28" s="23"/>
      <c r="I28" s="20">
        <f t="shared" si="1"/>
        <v>0</v>
      </c>
      <c r="J28" s="48">
        <f t="shared" si="2"/>
        <v>0</v>
      </c>
    </row>
    <row r="29" spans="2:10" s="1" customFormat="1" ht="16" customHeight="1" x14ac:dyDescent="0.35">
      <c r="B29" s="53" t="s">
        <v>49</v>
      </c>
      <c r="C29" s="26" t="s">
        <v>28</v>
      </c>
      <c r="D29" s="20">
        <f>VLOOKUP($B29, SAS_outputs!$S$23:$Y$29, 3, FALSE)</f>
        <v>3</v>
      </c>
      <c r="E29" s="27"/>
      <c r="F29" s="27"/>
      <c r="G29" s="27"/>
      <c r="H29" s="27"/>
      <c r="I29" s="20">
        <f t="shared" si="1"/>
        <v>3</v>
      </c>
      <c r="J29" s="48">
        <f t="shared" si="2"/>
        <v>4.6875E-2</v>
      </c>
    </row>
    <row r="30" spans="2:10" s="1" customFormat="1" ht="16" customHeight="1" x14ac:dyDescent="0.35">
      <c r="B30" s="53" t="s">
        <v>50</v>
      </c>
      <c r="C30" s="26"/>
      <c r="D30" s="20">
        <f>VLOOKUP($B30, SAS_outputs!$S$23:$Y$29, 3, FALSE)</f>
        <v>6</v>
      </c>
      <c r="E30" s="27"/>
      <c r="F30" s="27"/>
      <c r="G30" s="27"/>
      <c r="H30" s="27"/>
      <c r="I30" s="20"/>
      <c r="J30" s="48"/>
    </row>
    <row r="31" spans="2:10" s="1" customFormat="1" ht="16" customHeight="1" x14ac:dyDescent="0.35">
      <c r="B31" s="53" t="s">
        <v>60</v>
      </c>
      <c r="C31" s="28" t="s">
        <v>29</v>
      </c>
      <c r="D31" s="20">
        <f>VLOOKUP($B31, SAS_outputs!$S$23:$Y$29, 3, FALSE)</f>
        <v>1</v>
      </c>
      <c r="E31" s="27"/>
      <c r="F31" s="27"/>
      <c r="G31" s="27"/>
      <c r="H31" s="27"/>
      <c r="I31" s="20">
        <f t="shared" si="1"/>
        <v>1</v>
      </c>
      <c r="J31" s="48">
        <f t="shared" si="2"/>
        <v>1.5625E-2</v>
      </c>
    </row>
    <row r="32" spans="2:10" s="1" customFormat="1" ht="16" customHeight="1" x14ac:dyDescent="0.35">
      <c r="B32" s="38" t="s">
        <v>51</v>
      </c>
      <c r="C32" s="28" t="s">
        <v>30</v>
      </c>
      <c r="D32" s="20">
        <v>0</v>
      </c>
      <c r="E32" s="27"/>
      <c r="F32" s="27"/>
      <c r="G32" s="27"/>
      <c r="H32" s="27"/>
      <c r="I32" s="20">
        <f t="shared" si="1"/>
        <v>0</v>
      </c>
      <c r="J32" s="48">
        <f t="shared" si="2"/>
        <v>0</v>
      </c>
    </row>
    <row r="33" spans="2:12" s="1" customFormat="1" ht="16" customHeight="1" x14ac:dyDescent="0.35">
      <c r="B33" s="53" t="s">
        <v>52</v>
      </c>
      <c r="C33" s="28" t="s">
        <v>31</v>
      </c>
      <c r="D33" s="20">
        <f>VLOOKUP($B33, SAS_outputs!$S$23:$Y$29, 3, FALSE)</f>
        <v>2</v>
      </c>
      <c r="E33" s="27"/>
      <c r="F33" s="27"/>
      <c r="G33" s="27"/>
      <c r="H33" s="27"/>
      <c r="I33" s="20">
        <f t="shared" si="1"/>
        <v>2</v>
      </c>
      <c r="J33" s="48">
        <f t="shared" si="2"/>
        <v>3.125E-2</v>
      </c>
    </row>
    <row r="34" spans="2:12" s="1" customFormat="1" ht="16" customHeight="1" x14ac:dyDescent="0.35">
      <c r="B34" s="53" t="s">
        <v>53</v>
      </c>
      <c r="C34" s="25" t="s">
        <v>32</v>
      </c>
      <c r="D34" s="36">
        <v>0</v>
      </c>
      <c r="E34" s="27"/>
      <c r="F34" s="27"/>
      <c r="G34" s="27"/>
      <c r="H34" s="27"/>
      <c r="I34" s="20">
        <f t="shared" si="1"/>
        <v>0</v>
      </c>
      <c r="J34" s="48">
        <f t="shared" si="2"/>
        <v>0</v>
      </c>
    </row>
    <row r="35" spans="2:12" s="1" customFormat="1" ht="16" customHeight="1" x14ac:dyDescent="0.35">
      <c r="B35" s="53" t="s">
        <v>58</v>
      </c>
      <c r="C35" s="25" t="s">
        <v>33</v>
      </c>
      <c r="D35" s="36">
        <v>0</v>
      </c>
      <c r="E35" s="27"/>
      <c r="F35" s="27"/>
      <c r="G35" s="27"/>
      <c r="H35" s="27"/>
      <c r="I35" s="20">
        <f t="shared" si="1"/>
        <v>0</v>
      </c>
      <c r="J35" s="48">
        <f t="shared" si="2"/>
        <v>0</v>
      </c>
    </row>
    <row r="36" spans="2:12" s="1" customFormat="1" ht="16" customHeight="1" x14ac:dyDescent="0.35">
      <c r="B36" s="53" t="s">
        <v>59</v>
      </c>
      <c r="C36" s="25" t="s">
        <v>34</v>
      </c>
      <c r="D36" s="36">
        <v>0</v>
      </c>
      <c r="E36" s="27"/>
      <c r="F36" s="27"/>
      <c r="G36" s="27"/>
      <c r="H36" s="27"/>
      <c r="I36" s="20">
        <f t="shared" si="1"/>
        <v>0</v>
      </c>
      <c r="J36" s="48">
        <f t="shared" si="2"/>
        <v>0</v>
      </c>
    </row>
    <row r="37" spans="2:12" s="1" customFormat="1" ht="16" customHeight="1" x14ac:dyDescent="0.35">
      <c r="C37" s="25" t="s">
        <v>35</v>
      </c>
      <c r="D37" s="36">
        <v>0</v>
      </c>
      <c r="E37" s="22"/>
      <c r="F37" s="27"/>
      <c r="G37" s="22"/>
      <c r="H37" s="27"/>
      <c r="I37" s="20">
        <f t="shared" si="1"/>
        <v>0</v>
      </c>
      <c r="J37" s="48">
        <f t="shared" si="2"/>
        <v>0</v>
      </c>
    </row>
    <row r="38" spans="2:12" s="1" customFormat="1" ht="16" customHeight="1" x14ac:dyDescent="0.35">
      <c r="B38" s="53" t="s">
        <v>61</v>
      </c>
      <c r="C38" s="21" t="s">
        <v>36</v>
      </c>
      <c r="D38" s="36">
        <f>VLOOKUP($B38, SAS_outputs!$S$4:$Y$16, 3, FALSE)</f>
        <v>0</v>
      </c>
      <c r="E38" s="36">
        <f>VLOOKUP($B38, SAS_outputs!$S$4:$Y$16, 4, FALSE)</f>
        <v>0</v>
      </c>
      <c r="F38" s="36">
        <f>VLOOKUP($B38, SAS_outputs!$S$4:$Y$16, 5, FALSE)</f>
        <v>1</v>
      </c>
      <c r="G38" s="20">
        <f>VLOOKUP($B38, SAS_outputs!$S$4:$Y$16, 6, FALSE)</f>
        <v>0</v>
      </c>
      <c r="H38" s="20">
        <v>0</v>
      </c>
      <c r="I38" s="20">
        <f t="shared" si="1"/>
        <v>1</v>
      </c>
      <c r="J38" s="48">
        <f t="shared" si="2"/>
        <v>1.5625E-2</v>
      </c>
    </row>
    <row r="39" spans="2:12" s="1" customFormat="1" ht="16" customHeight="1" x14ac:dyDescent="0.35">
      <c r="B39" s="1" t="s">
        <v>55</v>
      </c>
      <c r="C39" s="21" t="s">
        <v>37</v>
      </c>
      <c r="D39" s="36">
        <v>0</v>
      </c>
      <c r="E39" s="36">
        <v>0</v>
      </c>
      <c r="F39" s="36">
        <v>0</v>
      </c>
      <c r="G39" s="20">
        <v>0</v>
      </c>
      <c r="H39" s="20">
        <v>0</v>
      </c>
      <c r="I39" s="20">
        <f t="shared" si="1"/>
        <v>0</v>
      </c>
      <c r="J39" s="48">
        <f t="shared" si="2"/>
        <v>0</v>
      </c>
    </row>
    <row r="40" spans="2:12" s="1" customFormat="1" ht="16" customHeight="1" x14ac:dyDescent="0.35">
      <c r="B40" s="53" t="s">
        <v>56</v>
      </c>
      <c r="C40" s="29" t="s">
        <v>38</v>
      </c>
      <c r="D40" s="37">
        <f>VLOOKUP($B40, SAS_outputs!$S$4:$Y$16, 3, FALSE)</f>
        <v>1</v>
      </c>
      <c r="E40" s="37">
        <f>VLOOKUP($B40, SAS_outputs!$S$4:$Y$16, 4, FALSE)</f>
        <v>0</v>
      </c>
      <c r="F40" s="37">
        <f>VLOOKUP($B40, SAS_outputs!$S$4:$Y$16, 5, FALSE)</f>
        <v>0</v>
      </c>
      <c r="G40" s="37">
        <f>VLOOKUP($B40, SAS_outputs!$S$4:$Y$16, 6, FALSE)</f>
        <v>1</v>
      </c>
      <c r="H40" s="37">
        <v>0</v>
      </c>
      <c r="I40" s="37">
        <f t="shared" si="1"/>
        <v>2</v>
      </c>
      <c r="J40" s="49">
        <f t="shared" si="2"/>
        <v>3.125E-2</v>
      </c>
    </row>
    <row r="41" spans="2:12" ht="10" customHeight="1" x14ac:dyDescent="0.35">
      <c r="C41" s="30"/>
      <c r="L41" s="1"/>
    </row>
    <row r="42" spans="2:12" ht="14.5" x14ac:dyDescent="0.35">
      <c r="L42" s="1"/>
    </row>
    <row r="43" spans="2:12" ht="8.5" customHeight="1" x14ac:dyDescent="0.35">
      <c r="L43" s="1"/>
    </row>
    <row r="44" spans="2:12" ht="12" customHeight="1" x14ac:dyDescent="0.35">
      <c r="L44" s="1"/>
    </row>
    <row r="45" spans="2:12" ht="12" customHeight="1" x14ac:dyDescent="0.25"/>
    <row r="46" spans="2:12" ht="12" customHeight="1" x14ac:dyDescent="0.25"/>
    <row r="47" spans="2:12" ht="12" customHeight="1" x14ac:dyDescent="0.25"/>
    <row r="48" spans="2:12" ht="12" customHeight="1" x14ac:dyDescent="0.25"/>
    <row r="49" spans="3:10" ht="12" customHeight="1" x14ac:dyDescent="0.25"/>
    <row r="50" spans="3:10" ht="13" customHeight="1" x14ac:dyDescent="0.25"/>
    <row r="51" spans="3:10" ht="12" customHeight="1" x14ac:dyDescent="0.25"/>
    <row r="52" spans="3:10" ht="12" customHeight="1" x14ac:dyDescent="0.25"/>
    <row r="53" spans="3:10" x14ac:dyDescent="0.25">
      <c r="C53" s="33" t="s">
        <v>39</v>
      </c>
      <c r="D53" s="31"/>
      <c r="E53" s="31"/>
      <c r="F53" s="31"/>
      <c r="G53" s="31"/>
      <c r="H53" s="31"/>
      <c r="I53" s="34" t="s">
        <v>40</v>
      </c>
      <c r="J53" s="32"/>
    </row>
    <row r="54" spans="3:10" ht="11.15" customHeight="1" x14ac:dyDescent="0.25"/>
    <row r="55" spans="3:10" ht="11.15" customHeight="1" x14ac:dyDescent="0.25"/>
  </sheetData>
  <mergeCells count="20">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 ref="C1:H1"/>
    <mergeCell ref="I1:J1"/>
    <mergeCell ref="C2:J2"/>
    <mergeCell ref="C5:J5"/>
    <mergeCell ref="C6:J6"/>
  </mergeCells>
  <printOptions horizontalCentered="1"/>
  <pageMargins left="0.3" right="0.3" top="0.25" bottom="0.25" header="0.52" footer="0.5"/>
  <pageSetup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E4C8-DFC0-4472-8230-BBF0EDE41CEB}">
  <dimension ref="A3:Y30"/>
  <sheetViews>
    <sheetView topLeftCell="C19" workbookViewId="0">
      <selection activeCell="K19" sqref="K19:N19"/>
    </sheetView>
  </sheetViews>
  <sheetFormatPr defaultRowHeight="12.5" x14ac:dyDescent="0.25"/>
  <cols>
    <col min="1" max="1" width="20.54296875" customWidth="1"/>
    <col min="9" max="9" width="15.54296875" customWidth="1"/>
    <col min="19" max="19" width="16.81640625" customWidth="1"/>
  </cols>
  <sheetData>
    <row r="3" spans="1:25" ht="18" thickBot="1" x14ac:dyDescent="0.4">
      <c r="A3" s="13">
        <v>2018</v>
      </c>
      <c r="I3" s="13">
        <v>2019</v>
      </c>
      <c r="S3" s="13">
        <v>2020</v>
      </c>
    </row>
    <row r="4" spans="1:25" ht="13" customHeight="1" x14ac:dyDescent="0.25">
      <c r="A4" s="96" t="s">
        <v>62</v>
      </c>
      <c r="B4" s="98" t="s">
        <v>63</v>
      </c>
      <c r="C4" s="98"/>
      <c r="D4" s="98"/>
      <c r="E4" s="98"/>
      <c r="F4" s="98"/>
      <c r="G4" s="98"/>
      <c r="I4" s="96" t="s">
        <v>62</v>
      </c>
      <c r="J4" s="98" t="s">
        <v>63</v>
      </c>
      <c r="K4" s="98"/>
      <c r="L4" s="98"/>
      <c r="M4" s="98"/>
      <c r="N4" s="98"/>
      <c r="O4" s="98"/>
      <c r="S4" s="96" t="s">
        <v>62</v>
      </c>
      <c r="T4" s="98" t="s">
        <v>63</v>
      </c>
      <c r="U4" s="98"/>
      <c r="V4" s="98"/>
      <c r="W4" s="98"/>
      <c r="X4" s="98"/>
      <c r="Y4" s="98"/>
    </row>
    <row r="5" spans="1:25" ht="39" x14ac:dyDescent="0.25">
      <c r="A5" s="97"/>
      <c r="B5" s="39" t="s">
        <v>64</v>
      </c>
      <c r="C5" s="39" t="s">
        <v>65</v>
      </c>
      <c r="D5" s="39" t="s">
        <v>66</v>
      </c>
      <c r="E5" s="39" t="s">
        <v>67</v>
      </c>
      <c r="F5" s="39" t="s">
        <v>68</v>
      </c>
      <c r="G5" s="39" t="s">
        <v>69</v>
      </c>
      <c r="I5" s="97"/>
      <c r="J5" s="39" t="s">
        <v>64</v>
      </c>
      <c r="K5" s="39" t="s">
        <v>65</v>
      </c>
      <c r="L5" s="39" t="s">
        <v>66</v>
      </c>
      <c r="M5" s="39" t="s">
        <v>67</v>
      </c>
      <c r="N5" s="39" t="s">
        <v>68</v>
      </c>
      <c r="O5" s="39" t="s">
        <v>69</v>
      </c>
      <c r="S5" s="97"/>
      <c r="T5" s="39" t="s">
        <v>64</v>
      </c>
      <c r="U5" s="39" t="s">
        <v>65</v>
      </c>
      <c r="V5" s="39" t="s">
        <v>66</v>
      </c>
      <c r="W5" s="39" t="s">
        <v>67</v>
      </c>
      <c r="X5" s="39" t="s">
        <v>68</v>
      </c>
      <c r="Y5" s="39" t="s">
        <v>69</v>
      </c>
    </row>
    <row r="6" spans="1:25" ht="13" x14ac:dyDescent="0.25">
      <c r="A6" s="53" t="s">
        <v>64</v>
      </c>
      <c r="B6" s="40"/>
      <c r="C6" s="40">
        <v>0</v>
      </c>
      <c r="D6" s="40">
        <v>0</v>
      </c>
      <c r="E6" s="40">
        <v>0</v>
      </c>
      <c r="F6" s="40">
        <v>0</v>
      </c>
      <c r="G6" s="40"/>
      <c r="S6" s="53" t="s">
        <v>64</v>
      </c>
      <c r="T6" s="40"/>
      <c r="U6" s="40"/>
      <c r="V6" s="40"/>
      <c r="W6" s="40"/>
      <c r="X6" s="40"/>
      <c r="Y6" s="40"/>
    </row>
    <row r="7" spans="1:25" ht="26.15" customHeight="1" x14ac:dyDescent="0.25">
      <c r="A7" s="53" t="s">
        <v>41</v>
      </c>
      <c r="B7" s="40"/>
      <c r="C7" s="40">
        <v>0</v>
      </c>
      <c r="D7" s="40">
        <v>0</v>
      </c>
      <c r="E7" s="40">
        <v>2</v>
      </c>
      <c r="F7" s="40">
        <v>0</v>
      </c>
      <c r="G7" s="40"/>
      <c r="I7" s="53" t="s">
        <v>41</v>
      </c>
      <c r="J7" s="40">
        <v>0</v>
      </c>
      <c r="K7" s="40">
        <v>1</v>
      </c>
      <c r="L7" s="40">
        <v>0</v>
      </c>
      <c r="M7" s="40">
        <v>2</v>
      </c>
      <c r="N7" s="40">
        <v>0</v>
      </c>
      <c r="O7" s="40">
        <v>3</v>
      </c>
      <c r="S7" s="53" t="s">
        <v>41</v>
      </c>
      <c r="T7" s="40">
        <v>0</v>
      </c>
      <c r="U7" s="40">
        <v>0</v>
      </c>
      <c r="V7" s="40">
        <v>0</v>
      </c>
      <c r="W7" s="40">
        <v>1</v>
      </c>
      <c r="X7" s="40">
        <v>0</v>
      </c>
      <c r="Y7" s="40">
        <v>1</v>
      </c>
    </row>
    <row r="8" spans="1:25" ht="26.15" customHeight="1" x14ac:dyDescent="0.25">
      <c r="A8" s="53" t="s">
        <v>42</v>
      </c>
      <c r="B8" s="40"/>
      <c r="C8" s="40">
        <v>9</v>
      </c>
      <c r="D8" s="40">
        <v>0</v>
      </c>
      <c r="E8" s="40">
        <v>0</v>
      </c>
      <c r="F8" s="40">
        <v>0</v>
      </c>
      <c r="G8" s="40"/>
      <c r="I8" s="53" t="s">
        <v>42</v>
      </c>
      <c r="J8" s="40">
        <v>0</v>
      </c>
      <c r="K8" s="40">
        <v>4</v>
      </c>
      <c r="L8" s="40">
        <v>0</v>
      </c>
      <c r="M8" s="40">
        <v>0</v>
      </c>
      <c r="N8" s="40">
        <v>1</v>
      </c>
      <c r="O8" s="40">
        <v>5</v>
      </c>
      <c r="S8" s="53" t="s">
        <v>42</v>
      </c>
      <c r="T8" s="40">
        <v>0</v>
      </c>
      <c r="U8" s="40">
        <v>8</v>
      </c>
      <c r="V8" s="40">
        <v>0</v>
      </c>
      <c r="W8" s="40">
        <v>0</v>
      </c>
      <c r="X8" s="40">
        <v>1</v>
      </c>
      <c r="Y8" s="40">
        <v>9</v>
      </c>
    </row>
    <row r="9" spans="1:25" ht="13" x14ac:dyDescent="0.25">
      <c r="A9" s="53" t="s">
        <v>43</v>
      </c>
      <c r="B9" s="40"/>
      <c r="C9" s="40">
        <v>1</v>
      </c>
      <c r="D9" s="40">
        <v>2</v>
      </c>
      <c r="E9" s="40">
        <v>0</v>
      </c>
      <c r="F9" s="40">
        <v>0</v>
      </c>
      <c r="G9" s="40"/>
      <c r="I9" s="53" t="s">
        <v>43</v>
      </c>
      <c r="J9" s="40">
        <v>0</v>
      </c>
      <c r="K9" s="40">
        <v>0</v>
      </c>
      <c r="L9" s="40">
        <v>0</v>
      </c>
      <c r="M9" s="40">
        <v>2</v>
      </c>
      <c r="N9" s="40">
        <v>0</v>
      </c>
      <c r="O9" s="40">
        <v>2</v>
      </c>
      <c r="S9" s="53" t="s">
        <v>43</v>
      </c>
      <c r="T9" s="40">
        <v>0</v>
      </c>
      <c r="U9" s="40">
        <v>3</v>
      </c>
      <c r="V9" s="40">
        <v>1</v>
      </c>
      <c r="W9" s="40">
        <v>0</v>
      </c>
      <c r="X9" s="40">
        <v>0</v>
      </c>
      <c r="Y9" s="40">
        <v>4</v>
      </c>
    </row>
    <row r="10" spans="1:25" ht="26.15" customHeight="1" x14ac:dyDescent="0.25">
      <c r="A10" s="53" t="s">
        <v>44</v>
      </c>
      <c r="B10" s="40"/>
      <c r="C10" s="40">
        <v>2</v>
      </c>
      <c r="D10" s="40">
        <v>2</v>
      </c>
      <c r="E10" s="40">
        <v>0</v>
      </c>
      <c r="F10" s="40">
        <v>0</v>
      </c>
      <c r="G10" s="40"/>
      <c r="I10" s="53" t="s">
        <v>44</v>
      </c>
      <c r="J10" s="40">
        <v>0</v>
      </c>
      <c r="K10" s="40">
        <v>2</v>
      </c>
      <c r="L10" s="40">
        <v>0</v>
      </c>
      <c r="M10" s="40">
        <v>0</v>
      </c>
      <c r="N10" s="40">
        <v>0</v>
      </c>
      <c r="O10" s="40">
        <v>2</v>
      </c>
      <c r="S10" s="53" t="s">
        <v>45</v>
      </c>
      <c r="T10" s="40">
        <v>0</v>
      </c>
      <c r="U10" s="40">
        <v>0</v>
      </c>
      <c r="V10" s="40">
        <v>1</v>
      </c>
      <c r="W10" s="40">
        <v>7</v>
      </c>
      <c r="X10" s="40">
        <v>0</v>
      </c>
      <c r="Y10" s="40">
        <v>8</v>
      </c>
    </row>
    <row r="11" spans="1:25" ht="26.15" customHeight="1" x14ac:dyDescent="0.25">
      <c r="A11" s="53" t="s">
        <v>45</v>
      </c>
      <c r="B11" s="40"/>
      <c r="C11" s="40">
        <v>0</v>
      </c>
      <c r="D11" s="40">
        <v>2</v>
      </c>
      <c r="E11" s="40">
        <v>4</v>
      </c>
      <c r="F11" s="40">
        <v>0</v>
      </c>
      <c r="G11" s="40"/>
      <c r="I11" s="53" t="s">
        <v>45</v>
      </c>
      <c r="J11" s="40">
        <v>0</v>
      </c>
      <c r="K11" s="40">
        <v>0</v>
      </c>
      <c r="L11" s="40">
        <v>1</v>
      </c>
      <c r="M11" s="40">
        <v>4</v>
      </c>
      <c r="N11" s="40">
        <v>1</v>
      </c>
      <c r="O11" s="40">
        <v>6</v>
      </c>
      <c r="S11" s="53" t="s">
        <v>70</v>
      </c>
      <c r="T11" s="40">
        <v>0</v>
      </c>
      <c r="U11" s="40">
        <v>12</v>
      </c>
      <c r="V11" s="40">
        <v>0</v>
      </c>
      <c r="W11" s="40">
        <v>0</v>
      </c>
      <c r="X11" s="40">
        <v>0</v>
      </c>
      <c r="Y11" s="40">
        <v>12</v>
      </c>
    </row>
    <row r="12" spans="1:25" ht="26.15" customHeight="1" x14ac:dyDescent="0.25">
      <c r="A12" s="53" t="s">
        <v>46</v>
      </c>
      <c r="B12" s="40"/>
      <c r="C12" s="40">
        <v>1</v>
      </c>
      <c r="D12" s="40">
        <v>0</v>
      </c>
      <c r="E12" s="40">
        <v>0</v>
      </c>
      <c r="F12" s="40">
        <v>0</v>
      </c>
      <c r="G12" s="40"/>
      <c r="I12" s="53" t="s">
        <v>70</v>
      </c>
      <c r="J12" s="40">
        <v>0</v>
      </c>
      <c r="K12" s="40">
        <v>13</v>
      </c>
      <c r="L12" s="40">
        <v>0</v>
      </c>
      <c r="M12" s="40">
        <v>0</v>
      </c>
      <c r="N12" s="40">
        <v>0</v>
      </c>
      <c r="O12" s="40">
        <v>13</v>
      </c>
      <c r="S12" s="53" t="s">
        <v>47</v>
      </c>
      <c r="T12" s="40">
        <v>0</v>
      </c>
      <c r="U12" s="40">
        <v>5</v>
      </c>
      <c r="V12" s="40">
        <v>2</v>
      </c>
      <c r="W12" s="40">
        <v>1</v>
      </c>
      <c r="X12" s="40">
        <v>0</v>
      </c>
      <c r="Y12" s="40">
        <v>8</v>
      </c>
    </row>
    <row r="13" spans="1:25" ht="39" customHeight="1" x14ac:dyDescent="0.25">
      <c r="A13" s="53" t="s">
        <v>70</v>
      </c>
      <c r="B13" s="40"/>
      <c r="C13" s="40">
        <v>16</v>
      </c>
      <c r="D13" s="40">
        <v>0</v>
      </c>
      <c r="E13" s="40">
        <v>0</v>
      </c>
      <c r="F13" s="40">
        <v>0</v>
      </c>
      <c r="G13" s="40"/>
      <c r="I13" s="53" t="s">
        <v>58</v>
      </c>
      <c r="J13" s="40">
        <v>0</v>
      </c>
      <c r="K13" s="40">
        <v>1</v>
      </c>
      <c r="L13" s="40">
        <v>0</v>
      </c>
      <c r="M13" s="40">
        <v>0</v>
      </c>
      <c r="N13" s="40">
        <v>0</v>
      </c>
      <c r="O13" s="40">
        <v>1</v>
      </c>
      <c r="S13" s="53" t="s">
        <v>48</v>
      </c>
      <c r="T13" s="40">
        <v>0</v>
      </c>
      <c r="U13" s="40">
        <v>5</v>
      </c>
      <c r="V13" s="40">
        <v>13</v>
      </c>
      <c r="W13" s="40">
        <v>0</v>
      </c>
      <c r="X13" s="40">
        <v>1</v>
      </c>
      <c r="Y13" s="40">
        <v>19</v>
      </c>
    </row>
    <row r="14" spans="1:25" ht="52" customHeight="1" x14ac:dyDescent="0.25">
      <c r="A14" s="53" t="s">
        <v>53</v>
      </c>
      <c r="B14" s="40"/>
      <c r="C14" s="40">
        <v>1</v>
      </c>
      <c r="D14" s="40">
        <v>0</v>
      </c>
      <c r="E14" s="40">
        <v>0</v>
      </c>
      <c r="F14" s="40">
        <v>0</v>
      </c>
      <c r="G14" s="40"/>
      <c r="I14" s="53" t="s">
        <v>59</v>
      </c>
      <c r="J14" s="40">
        <v>0</v>
      </c>
      <c r="K14" s="40">
        <v>2</v>
      </c>
      <c r="L14" s="40">
        <v>0</v>
      </c>
      <c r="M14" s="40">
        <v>0</v>
      </c>
      <c r="N14" s="40">
        <v>0</v>
      </c>
      <c r="O14" s="40">
        <v>2</v>
      </c>
      <c r="S14" s="53" t="s">
        <v>61</v>
      </c>
      <c r="T14" s="40">
        <v>0</v>
      </c>
      <c r="U14" s="40">
        <v>0</v>
      </c>
      <c r="V14" s="40">
        <v>0</v>
      </c>
      <c r="W14" s="40">
        <v>1</v>
      </c>
      <c r="X14" s="40">
        <v>0</v>
      </c>
      <c r="Y14" s="40">
        <v>1</v>
      </c>
    </row>
    <row r="15" spans="1:25" ht="26.15" customHeight="1" x14ac:dyDescent="0.25">
      <c r="A15" s="53" t="s">
        <v>47</v>
      </c>
      <c r="B15" s="40"/>
      <c r="C15" s="40">
        <v>3</v>
      </c>
      <c r="D15" s="40">
        <v>1</v>
      </c>
      <c r="E15" s="40">
        <v>0</v>
      </c>
      <c r="F15" s="40">
        <v>1</v>
      </c>
      <c r="G15" s="40"/>
      <c r="I15" s="53" t="s">
        <v>57</v>
      </c>
      <c r="J15" s="40">
        <v>0</v>
      </c>
      <c r="K15" s="40">
        <v>1</v>
      </c>
      <c r="L15" s="40">
        <v>0</v>
      </c>
      <c r="M15" s="40">
        <v>0</v>
      </c>
      <c r="N15" s="40">
        <v>0</v>
      </c>
      <c r="O15" s="40">
        <v>1</v>
      </c>
      <c r="S15" s="53" t="s">
        <v>56</v>
      </c>
      <c r="T15" s="40">
        <v>0</v>
      </c>
      <c r="U15" s="40">
        <v>1</v>
      </c>
      <c r="V15" s="40">
        <v>0</v>
      </c>
      <c r="W15" s="40">
        <v>0</v>
      </c>
      <c r="X15" s="40">
        <v>1</v>
      </c>
      <c r="Y15" s="40">
        <v>2</v>
      </c>
    </row>
    <row r="16" spans="1:25" ht="26.15" customHeight="1" x14ac:dyDescent="0.25">
      <c r="A16" s="53" t="s">
        <v>48</v>
      </c>
      <c r="B16" s="40"/>
      <c r="C16" s="40">
        <v>1</v>
      </c>
      <c r="D16" s="40">
        <v>10</v>
      </c>
      <c r="E16" s="40">
        <v>0</v>
      </c>
      <c r="F16" s="40">
        <v>0</v>
      </c>
      <c r="G16" s="40"/>
      <c r="I16" s="53" t="s">
        <v>47</v>
      </c>
      <c r="J16" s="40">
        <v>0</v>
      </c>
      <c r="K16" s="40">
        <v>4</v>
      </c>
      <c r="L16" s="40">
        <v>1</v>
      </c>
      <c r="M16" s="40">
        <v>0</v>
      </c>
      <c r="N16" s="40">
        <v>2</v>
      </c>
      <c r="O16" s="40">
        <v>7</v>
      </c>
      <c r="S16" s="53" t="s">
        <v>69</v>
      </c>
      <c r="T16" s="40">
        <v>327</v>
      </c>
      <c r="U16" s="40">
        <v>34</v>
      </c>
      <c r="V16" s="40">
        <v>17</v>
      </c>
      <c r="W16" s="40">
        <v>10</v>
      </c>
      <c r="X16" s="40">
        <v>3</v>
      </c>
      <c r="Y16" s="40">
        <v>391</v>
      </c>
    </row>
    <row r="17" spans="1:25" ht="13" x14ac:dyDescent="0.25">
      <c r="A17" s="53" t="s">
        <v>55</v>
      </c>
      <c r="B17" s="40"/>
      <c r="C17" s="40">
        <v>0</v>
      </c>
      <c r="D17" s="40">
        <v>0</v>
      </c>
      <c r="E17" s="40">
        <v>1</v>
      </c>
      <c r="F17" s="40">
        <v>1</v>
      </c>
      <c r="G17" s="40"/>
      <c r="I17" s="53" t="s">
        <v>48</v>
      </c>
      <c r="J17" s="40">
        <v>0</v>
      </c>
      <c r="K17" s="40">
        <v>3</v>
      </c>
      <c r="L17" s="40">
        <v>9</v>
      </c>
      <c r="M17" s="40">
        <v>0</v>
      </c>
      <c r="N17" s="40">
        <v>0</v>
      </c>
      <c r="O17" s="40">
        <v>12</v>
      </c>
    </row>
    <row r="18" spans="1:25" ht="13" x14ac:dyDescent="0.25">
      <c r="A18" s="53" t="s">
        <v>56</v>
      </c>
      <c r="B18" s="40"/>
      <c r="C18" s="40">
        <v>1</v>
      </c>
      <c r="D18" s="40">
        <v>0</v>
      </c>
      <c r="E18" s="40">
        <v>4</v>
      </c>
      <c r="F18" s="40">
        <v>0</v>
      </c>
      <c r="G18" s="40"/>
      <c r="I18" s="53" t="s">
        <v>56</v>
      </c>
      <c r="J18" s="40">
        <v>0</v>
      </c>
      <c r="K18" s="40">
        <v>1</v>
      </c>
      <c r="L18" s="40">
        <v>0</v>
      </c>
      <c r="M18" s="40">
        <v>3</v>
      </c>
      <c r="N18" s="40">
        <v>2</v>
      </c>
      <c r="O18" s="40">
        <v>6</v>
      </c>
    </row>
    <row r="19" spans="1:25" ht="13" x14ac:dyDescent="0.25">
      <c r="A19" s="53" t="s">
        <v>69</v>
      </c>
      <c r="B19" s="40"/>
      <c r="C19" s="40">
        <v>35</v>
      </c>
      <c r="D19" s="40">
        <v>17</v>
      </c>
      <c r="E19" s="40">
        <v>11</v>
      </c>
      <c r="F19" s="40">
        <v>2</v>
      </c>
      <c r="G19" s="40"/>
      <c r="I19" s="53" t="s">
        <v>69</v>
      </c>
      <c r="J19" s="40">
        <v>338</v>
      </c>
      <c r="K19" s="40">
        <v>32</v>
      </c>
      <c r="L19" s="40">
        <v>11</v>
      </c>
      <c r="M19" s="40">
        <v>11</v>
      </c>
      <c r="N19" s="40">
        <v>6</v>
      </c>
      <c r="O19" s="40">
        <v>398</v>
      </c>
    </row>
    <row r="20" spans="1:25" ht="13" thickBot="1" x14ac:dyDescent="0.3"/>
    <row r="21" spans="1:25" ht="13" x14ac:dyDescent="0.25">
      <c r="A21" s="96" t="s">
        <v>71</v>
      </c>
      <c r="B21" s="98" t="s">
        <v>63</v>
      </c>
      <c r="C21" s="98"/>
      <c r="D21" s="98"/>
      <c r="E21" s="98"/>
      <c r="F21" s="98"/>
      <c r="G21" s="98"/>
    </row>
    <row r="22" spans="1:25" ht="26.5" thickBot="1" x14ac:dyDescent="0.3">
      <c r="A22" s="97"/>
      <c r="B22" s="39" t="s">
        <v>64</v>
      </c>
      <c r="C22" s="39" t="s">
        <v>65</v>
      </c>
      <c r="D22" s="39" t="s">
        <v>66</v>
      </c>
      <c r="E22" s="39" t="s">
        <v>67</v>
      </c>
      <c r="F22" s="39" t="s">
        <v>68</v>
      </c>
      <c r="G22" s="39" t="s">
        <v>69</v>
      </c>
    </row>
    <row r="23" spans="1:25" ht="13" customHeight="1" x14ac:dyDescent="0.25">
      <c r="I23" s="96" t="s">
        <v>71</v>
      </c>
      <c r="J23" s="98" t="s">
        <v>63</v>
      </c>
      <c r="K23" s="98"/>
      <c r="L23" s="98"/>
      <c r="M23" s="98"/>
      <c r="N23" s="98"/>
      <c r="O23" s="98"/>
      <c r="S23" s="96" t="s">
        <v>71</v>
      </c>
      <c r="T23" s="98" t="s">
        <v>63</v>
      </c>
      <c r="U23" s="98"/>
      <c r="V23" s="98"/>
      <c r="W23" s="98"/>
      <c r="X23" s="98"/>
      <c r="Y23" s="98"/>
    </row>
    <row r="24" spans="1:25" ht="26" x14ac:dyDescent="0.25">
      <c r="A24" s="53" t="s">
        <v>49</v>
      </c>
      <c r="B24" s="40">
        <v>0</v>
      </c>
      <c r="C24" s="40">
        <v>5</v>
      </c>
      <c r="D24" s="40">
        <v>0</v>
      </c>
      <c r="E24" s="40">
        <v>0</v>
      </c>
      <c r="F24" s="40">
        <v>0</v>
      </c>
      <c r="G24" s="40">
        <v>5</v>
      </c>
      <c r="I24" s="97"/>
      <c r="J24" s="39" t="s">
        <v>64</v>
      </c>
      <c r="K24" s="39" t="s">
        <v>65</v>
      </c>
      <c r="L24" s="39" t="s">
        <v>66</v>
      </c>
      <c r="M24" s="39" t="s">
        <v>67</v>
      </c>
      <c r="N24" s="39" t="s">
        <v>68</v>
      </c>
      <c r="O24" s="39" t="s">
        <v>69</v>
      </c>
      <c r="S24" s="97"/>
      <c r="T24" s="39" t="s">
        <v>64</v>
      </c>
      <c r="U24" s="39" t="s">
        <v>65</v>
      </c>
      <c r="V24" s="39" t="s">
        <v>66</v>
      </c>
      <c r="W24" s="39" t="s">
        <v>67</v>
      </c>
      <c r="X24" s="39" t="s">
        <v>68</v>
      </c>
      <c r="Y24" s="39" t="s">
        <v>69</v>
      </c>
    </row>
    <row r="25" spans="1:25" ht="26.15" customHeight="1" x14ac:dyDescent="0.25">
      <c r="A25" s="53" t="s">
        <v>51</v>
      </c>
      <c r="B25" s="40">
        <v>0</v>
      </c>
      <c r="C25" s="40">
        <v>1</v>
      </c>
      <c r="D25" s="40">
        <v>0</v>
      </c>
      <c r="E25" s="40">
        <v>0</v>
      </c>
      <c r="F25" s="40">
        <v>0</v>
      </c>
      <c r="G25" s="40">
        <v>1</v>
      </c>
      <c r="I25" s="53" t="s">
        <v>64</v>
      </c>
      <c r="J25" s="40">
        <v>338</v>
      </c>
      <c r="K25" s="40">
        <v>19</v>
      </c>
      <c r="L25" s="40">
        <v>11</v>
      </c>
      <c r="M25" s="40">
        <v>11</v>
      </c>
      <c r="N25" s="40">
        <v>6</v>
      </c>
      <c r="O25" s="40">
        <v>385</v>
      </c>
      <c r="S25" s="53" t="s">
        <v>64</v>
      </c>
      <c r="T25" s="40">
        <v>327</v>
      </c>
      <c r="U25" s="40">
        <v>22</v>
      </c>
      <c r="V25" s="40">
        <v>17</v>
      </c>
      <c r="W25" s="40">
        <v>10</v>
      </c>
      <c r="X25" s="40">
        <v>3</v>
      </c>
      <c r="Y25" s="40">
        <v>379</v>
      </c>
    </row>
    <row r="26" spans="1:25" ht="26.15" customHeight="1" x14ac:dyDescent="0.25">
      <c r="A26" s="53" t="s">
        <v>52</v>
      </c>
      <c r="B26" s="40">
        <v>0</v>
      </c>
      <c r="C26" s="40">
        <v>5</v>
      </c>
      <c r="D26" s="40">
        <v>0</v>
      </c>
      <c r="E26" s="40">
        <v>0</v>
      </c>
      <c r="F26" s="40">
        <v>0</v>
      </c>
      <c r="G26" s="40">
        <v>5</v>
      </c>
      <c r="I26" s="53" t="s">
        <v>49</v>
      </c>
      <c r="J26" s="40">
        <v>0</v>
      </c>
      <c r="K26" s="40">
        <v>1</v>
      </c>
      <c r="L26" s="40">
        <v>0</v>
      </c>
      <c r="M26" s="40">
        <v>0</v>
      </c>
      <c r="N26" s="40">
        <v>0</v>
      </c>
      <c r="O26" s="40">
        <v>1</v>
      </c>
      <c r="S26" s="53" t="s">
        <v>49</v>
      </c>
      <c r="T26" s="40">
        <v>0</v>
      </c>
      <c r="U26" s="40">
        <v>3</v>
      </c>
      <c r="V26" s="40">
        <v>0</v>
      </c>
      <c r="W26" s="40">
        <v>0</v>
      </c>
      <c r="X26" s="40">
        <v>0</v>
      </c>
      <c r="Y26" s="40">
        <v>3</v>
      </c>
    </row>
    <row r="27" spans="1:25" ht="26.15" customHeight="1" x14ac:dyDescent="0.25">
      <c r="A27" s="53" t="s">
        <v>50</v>
      </c>
      <c r="B27" s="40">
        <v>0</v>
      </c>
      <c r="C27" s="40">
        <v>5</v>
      </c>
      <c r="D27" s="40">
        <v>0</v>
      </c>
      <c r="E27" s="40">
        <v>0</v>
      </c>
      <c r="F27" s="40">
        <v>0</v>
      </c>
      <c r="G27" s="40">
        <v>5</v>
      </c>
      <c r="I27" s="53" t="s">
        <v>51</v>
      </c>
      <c r="J27" s="40">
        <v>0</v>
      </c>
      <c r="K27" s="40">
        <v>1</v>
      </c>
      <c r="L27" s="40">
        <v>0</v>
      </c>
      <c r="M27" s="40">
        <v>0</v>
      </c>
      <c r="N27" s="40">
        <v>0</v>
      </c>
      <c r="O27" s="40">
        <v>1</v>
      </c>
      <c r="S27" s="53" t="s">
        <v>60</v>
      </c>
      <c r="T27" s="40">
        <v>0</v>
      </c>
      <c r="U27" s="40">
        <v>1</v>
      </c>
      <c r="V27" s="40">
        <v>0</v>
      </c>
      <c r="W27" s="40">
        <v>0</v>
      </c>
      <c r="X27" s="40">
        <v>0</v>
      </c>
      <c r="Y27" s="40">
        <v>1</v>
      </c>
    </row>
    <row r="28" spans="1:25" ht="13" x14ac:dyDescent="0.25">
      <c r="A28" s="53" t="s">
        <v>69</v>
      </c>
      <c r="B28" s="40">
        <v>384</v>
      </c>
      <c r="C28" s="40">
        <v>35</v>
      </c>
      <c r="D28" s="40">
        <v>17</v>
      </c>
      <c r="E28" s="40">
        <v>11</v>
      </c>
      <c r="F28" s="40">
        <v>2</v>
      </c>
      <c r="G28" s="40">
        <v>449</v>
      </c>
      <c r="I28" s="53" t="s">
        <v>52</v>
      </c>
      <c r="J28" s="40">
        <v>0</v>
      </c>
      <c r="K28" s="40">
        <v>1</v>
      </c>
      <c r="L28" s="40">
        <v>0</v>
      </c>
      <c r="M28" s="40">
        <v>0</v>
      </c>
      <c r="N28" s="40">
        <v>0</v>
      </c>
      <c r="O28" s="40">
        <v>1</v>
      </c>
      <c r="S28" s="53" t="s">
        <v>52</v>
      </c>
      <c r="T28" s="40">
        <v>0</v>
      </c>
      <c r="U28" s="40">
        <v>2</v>
      </c>
      <c r="V28" s="40">
        <v>0</v>
      </c>
      <c r="W28" s="40">
        <v>0</v>
      </c>
      <c r="X28" s="40">
        <v>0</v>
      </c>
      <c r="Y28" s="40">
        <v>2</v>
      </c>
    </row>
    <row r="29" spans="1:25" ht="26.15" customHeight="1" x14ac:dyDescent="0.25">
      <c r="I29" s="53" t="s">
        <v>50</v>
      </c>
      <c r="J29" s="40">
        <v>0</v>
      </c>
      <c r="K29" s="40">
        <v>10</v>
      </c>
      <c r="L29" s="40">
        <v>0</v>
      </c>
      <c r="M29" s="40">
        <v>0</v>
      </c>
      <c r="N29" s="40">
        <v>0</v>
      </c>
      <c r="O29" s="40">
        <v>10</v>
      </c>
      <c r="S29" s="53" t="s">
        <v>50</v>
      </c>
      <c r="T29" s="40">
        <v>0</v>
      </c>
      <c r="U29" s="40">
        <v>6</v>
      </c>
      <c r="V29" s="40">
        <v>0</v>
      </c>
      <c r="W29" s="40">
        <v>0</v>
      </c>
      <c r="X29" s="40">
        <v>0</v>
      </c>
      <c r="Y29" s="40">
        <v>6</v>
      </c>
    </row>
    <row r="30" spans="1:25" ht="13" x14ac:dyDescent="0.25">
      <c r="I30" s="53" t="s">
        <v>69</v>
      </c>
      <c r="J30" s="40">
        <v>338</v>
      </c>
      <c r="K30" s="40">
        <v>32</v>
      </c>
      <c r="L30" s="40">
        <v>11</v>
      </c>
      <c r="M30" s="40">
        <v>11</v>
      </c>
      <c r="N30" s="40">
        <v>6</v>
      </c>
      <c r="O30" s="40">
        <v>398</v>
      </c>
    </row>
  </sheetData>
  <mergeCells count="12">
    <mergeCell ref="T4:Y4"/>
    <mergeCell ref="S23:S24"/>
    <mergeCell ref="T23:Y23"/>
    <mergeCell ref="I4:I5"/>
    <mergeCell ref="J4:O4"/>
    <mergeCell ref="I23:I24"/>
    <mergeCell ref="J23:O23"/>
    <mergeCell ref="A4:A5"/>
    <mergeCell ref="B4:G4"/>
    <mergeCell ref="A21:A22"/>
    <mergeCell ref="B21:G21"/>
    <mergeCell ref="S4:S5"/>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813B-2618-4F5A-BB58-D5BD844C3FC8}">
  <dimension ref="A1:T54"/>
  <sheetViews>
    <sheetView tabSelected="1" zoomScale="91" zoomScaleNormal="91" workbookViewId="0">
      <selection activeCell="E12" sqref="E12"/>
    </sheetView>
  </sheetViews>
  <sheetFormatPr defaultColWidth="8.81640625" defaultRowHeight="12.5" x14ac:dyDescent="0.25"/>
  <cols>
    <col min="1" max="1" width="29" customWidth="1"/>
    <col min="2" max="2" width="12" bestFit="1" customWidth="1"/>
    <col min="3" max="3" width="10.54296875" customWidth="1"/>
    <col min="4" max="4" width="10.1796875" customWidth="1"/>
    <col min="5" max="5" width="12.1796875" bestFit="1" customWidth="1"/>
    <col min="6" max="6" width="11.81640625" customWidth="1"/>
    <col min="7" max="7" width="8.81640625" customWidth="1"/>
    <col min="8" max="8" width="11.1796875" customWidth="1"/>
    <col min="9" max="9" width="1.54296875" customWidth="1"/>
    <col min="10" max="12" width="6.54296875" customWidth="1"/>
    <col min="13" max="13" width="7.453125" bestFit="1" customWidth="1"/>
    <col min="14" max="16" width="6.54296875" customWidth="1"/>
  </cols>
  <sheetData>
    <row r="1" spans="1:15" ht="43.5" customHeight="1" x14ac:dyDescent="0.25">
      <c r="A1" s="99" t="s">
        <v>74</v>
      </c>
      <c r="B1" s="99"/>
      <c r="C1" s="99"/>
      <c r="D1" s="99"/>
      <c r="E1" s="99"/>
      <c r="F1" s="99"/>
      <c r="G1" s="100">
        <v>2021</v>
      </c>
      <c r="H1" s="101"/>
    </row>
    <row r="2" spans="1:15" ht="12" customHeight="1" thickBot="1" x14ac:dyDescent="0.3">
      <c r="A2" s="102"/>
      <c r="B2" s="102"/>
      <c r="C2" s="102"/>
      <c r="D2" s="102"/>
      <c r="E2" s="102"/>
      <c r="F2" s="102"/>
      <c r="G2" s="102"/>
      <c r="H2" s="102"/>
    </row>
    <row r="3" spans="1:15" ht="12" customHeight="1" thickTop="1" thickBot="1" x14ac:dyDescent="0.3">
      <c r="A3" s="52"/>
      <c r="B3" s="52"/>
      <c r="C3" s="52"/>
      <c r="D3" s="52"/>
      <c r="E3" s="52"/>
      <c r="F3" s="52"/>
      <c r="G3" s="52"/>
      <c r="H3" s="52"/>
    </row>
    <row r="4" spans="1:15" ht="12" customHeight="1" thickTop="1" thickBot="1" x14ac:dyDescent="0.3">
      <c r="A4" s="52"/>
      <c r="B4" s="52"/>
      <c r="C4" s="52"/>
      <c r="D4" s="52"/>
      <c r="E4" s="52"/>
      <c r="F4" s="52"/>
      <c r="G4" s="52"/>
      <c r="H4" s="52"/>
    </row>
    <row r="5" spans="1:15" ht="12" customHeight="1" thickTop="1" thickBot="1" x14ac:dyDescent="0.3">
      <c r="A5" s="68"/>
      <c r="B5" s="68"/>
      <c r="C5" s="68"/>
      <c r="D5" s="68"/>
      <c r="E5" s="68"/>
      <c r="F5" s="68"/>
      <c r="G5" s="68"/>
      <c r="H5" s="68"/>
    </row>
    <row r="6" spans="1:15" ht="24" customHeight="1" thickTop="1" x14ac:dyDescent="0.25">
      <c r="A6" s="69"/>
      <c r="B6" s="69"/>
      <c r="C6" s="69"/>
      <c r="D6" s="69"/>
      <c r="E6" s="69"/>
      <c r="F6" s="69"/>
      <c r="G6" s="69"/>
      <c r="H6" s="69"/>
    </row>
    <row r="7" spans="1:15" ht="15" customHeight="1" x14ac:dyDescent="0.25">
      <c r="A7" s="70" t="s">
        <v>1</v>
      </c>
      <c r="B7" s="71" t="s">
        <v>2</v>
      </c>
      <c r="C7" s="72"/>
      <c r="D7" s="72"/>
      <c r="E7" s="72"/>
      <c r="F7" s="73"/>
      <c r="G7" s="90" t="s">
        <v>3</v>
      </c>
      <c r="H7" s="91"/>
    </row>
    <row r="8" spans="1:15" ht="14.15" customHeight="1" x14ac:dyDescent="0.25">
      <c r="A8" s="70"/>
      <c r="B8" s="78" t="s">
        <v>4</v>
      </c>
      <c r="C8" s="78" t="s">
        <v>5</v>
      </c>
      <c r="D8" s="75" t="s">
        <v>6</v>
      </c>
      <c r="E8" s="78" t="s">
        <v>7</v>
      </c>
      <c r="F8" s="81" t="s">
        <v>8</v>
      </c>
      <c r="G8" s="92"/>
      <c r="H8" s="93"/>
    </row>
    <row r="9" spans="1:15" ht="10" customHeight="1" x14ac:dyDescent="0.25">
      <c r="A9" s="70"/>
      <c r="B9" s="79"/>
      <c r="C9" s="79"/>
      <c r="D9" s="76"/>
      <c r="E9" s="79"/>
      <c r="F9" s="82"/>
      <c r="G9" s="92"/>
      <c r="H9" s="93"/>
    </row>
    <row r="10" spans="1:15" ht="10" customHeight="1" x14ac:dyDescent="0.25">
      <c r="A10" s="70"/>
      <c r="B10" s="80"/>
      <c r="C10" s="80"/>
      <c r="D10" s="77"/>
      <c r="E10" s="80"/>
      <c r="F10" s="83"/>
      <c r="G10" s="94"/>
      <c r="H10" s="95"/>
    </row>
    <row r="11" spans="1:15" s="1" customFormat="1" ht="17.25" customHeight="1" x14ac:dyDescent="0.35">
      <c r="A11" s="14" t="s">
        <v>9</v>
      </c>
      <c r="B11" s="42">
        <v>36</v>
      </c>
      <c r="C11" s="42">
        <v>18</v>
      </c>
      <c r="D11" s="42">
        <v>9</v>
      </c>
      <c r="E11" s="42">
        <v>2</v>
      </c>
      <c r="F11" s="42">
        <v>0</v>
      </c>
      <c r="G11" s="84">
        <v>65</v>
      </c>
      <c r="H11" s="85"/>
      <c r="K11"/>
    </row>
    <row r="12" spans="1:15" s="1" customFormat="1" ht="17.25" customHeight="1" x14ac:dyDescent="0.35">
      <c r="A12" s="15" t="s">
        <v>10</v>
      </c>
      <c r="B12" s="43">
        <v>0.55384615384615388</v>
      </c>
      <c r="C12" s="43">
        <v>0.27692307692307694</v>
      </c>
      <c r="D12" s="43">
        <v>0.13846153846153847</v>
      </c>
      <c r="E12" s="43">
        <v>3.1E-2</v>
      </c>
      <c r="F12" s="43">
        <v>0</v>
      </c>
      <c r="G12" s="86">
        <v>1</v>
      </c>
      <c r="H12" s="87"/>
      <c r="K12" s="51"/>
      <c r="L12" s="51"/>
      <c r="M12" s="51"/>
      <c r="N12" s="51"/>
      <c r="O12" s="51"/>
    </row>
    <row r="13" spans="1:15" s="1" customFormat="1" ht="17.25" customHeight="1" x14ac:dyDescent="0.35">
      <c r="A13" s="15" t="s">
        <v>11</v>
      </c>
      <c r="B13" s="44">
        <v>2.8145097358582616</v>
      </c>
      <c r="C13" s="44">
        <v>1.4072548679291308</v>
      </c>
      <c r="D13" s="44">
        <v>0.7036274339645654</v>
      </c>
      <c r="E13" s="44" t="s">
        <v>73</v>
      </c>
      <c r="F13" s="44">
        <v>0</v>
      </c>
      <c r="G13" s="88">
        <v>5.0817536897440831</v>
      </c>
      <c r="H13" s="89"/>
    </row>
    <row r="14" spans="1:15" s="1" customFormat="1" ht="9.75" customHeight="1" x14ac:dyDescent="0.35">
      <c r="A14" s="16"/>
      <c r="B14" s="17"/>
      <c r="C14" s="17"/>
      <c r="D14" s="17"/>
      <c r="E14" s="17"/>
      <c r="F14" s="17"/>
      <c r="G14" s="17"/>
      <c r="H14" s="18"/>
      <c r="K14"/>
    </row>
    <row r="15" spans="1:15" s="1" customFormat="1" ht="15" customHeight="1" x14ac:dyDescent="0.35">
      <c r="A15" s="70" t="s">
        <v>13</v>
      </c>
      <c r="B15" s="71" t="s">
        <v>2</v>
      </c>
      <c r="C15" s="72"/>
      <c r="D15" s="72"/>
      <c r="E15" s="72"/>
      <c r="F15" s="73"/>
      <c r="G15" s="74" t="s">
        <v>72</v>
      </c>
      <c r="H15" s="74" t="s">
        <v>15</v>
      </c>
      <c r="K15"/>
    </row>
    <row r="16" spans="1:15" s="1" customFormat="1" ht="34.5" customHeight="1" x14ac:dyDescent="0.35">
      <c r="A16" s="70"/>
      <c r="B16" s="35" t="s">
        <v>4</v>
      </c>
      <c r="C16" s="35" t="s">
        <v>5</v>
      </c>
      <c r="D16" s="35" t="s">
        <v>6</v>
      </c>
      <c r="E16" s="35" t="s">
        <v>7</v>
      </c>
      <c r="F16" s="35" t="s">
        <v>8</v>
      </c>
      <c r="G16" s="74"/>
      <c r="H16" s="74"/>
      <c r="K16"/>
    </row>
    <row r="17" spans="1:11" s="1" customFormat="1" ht="16" customHeight="1" x14ac:dyDescent="0.35">
      <c r="A17" s="19" t="s">
        <v>16</v>
      </c>
      <c r="B17" s="36">
        <v>0</v>
      </c>
      <c r="C17" s="36">
        <v>0</v>
      </c>
      <c r="D17" s="36">
        <v>1</v>
      </c>
      <c r="E17" s="36">
        <v>0</v>
      </c>
      <c r="F17" s="36">
        <v>0</v>
      </c>
      <c r="G17" s="59">
        <v>1</v>
      </c>
      <c r="H17" s="65">
        <f>G17/65</f>
        <v>1.5384615384615385E-2</v>
      </c>
      <c r="K17"/>
    </row>
    <row r="18" spans="1:11" s="1" customFormat="1" ht="16" customHeight="1" x14ac:dyDescent="0.35">
      <c r="A18" s="21" t="s">
        <v>17</v>
      </c>
      <c r="B18" s="36">
        <v>11</v>
      </c>
      <c r="C18" s="36">
        <v>0</v>
      </c>
      <c r="D18" s="36">
        <v>0</v>
      </c>
      <c r="E18" s="36">
        <v>0</v>
      </c>
      <c r="F18" s="20">
        <v>0</v>
      </c>
      <c r="G18" s="20">
        <v>11</v>
      </c>
      <c r="H18" s="61">
        <f t="shared" ref="H18:H38" si="0">G18/65</f>
        <v>0.16923076923076924</v>
      </c>
      <c r="K18"/>
    </row>
    <row r="19" spans="1:11" s="1" customFormat="1" ht="16" customHeight="1" x14ac:dyDescent="0.35">
      <c r="A19" s="21" t="s">
        <v>18</v>
      </c>
      <c r="B19" s="36">
        <v>0</v>
      </c>
      <c r="C19" s="36">
        <v>1</v>
      </c>
      <c r="D19" s="36">
        <v>0</v>
      </c>
      <c r="E19" s="36">
        <v>0</v>
      </c>
      <c r="F19" s="22"/>
      <c r="G19" s="20">
        <v>1</v>
      </c>
      <c r="H19" s="61">
        <f t="shared" si="0"/>
        <v>1.5384615384615385E-2</v>
      </c>
      <c r="K19"/>
    </row>
    <row r="20" spans="1:11" s="1" customFormat="1" ht="16" customHeight="1" x14ac:dyDescent="0.35">
      <c r="A20" s="21" t="s">
        <v>19</v>
      </c>
      <c r="B20" s="36">
        <v>0</v>
      </c>
      <c r="C20" s="20">
        <v>0</v>
      </c>
      <c r="D20" s="20">
        <v>0</v>
      </c>
      <c r="E20" s="36">
        <v>0</v>
      </c>
      <c r="F20" s="22"/>
      <c r="G20" s="20">
        <v>0</v>
      </c>
      <c r="H20" s="61">
        <f t="shared" si="0"/>
        <v>0</v>
      </c>
      <c r="K20"/>
    </row>
    <row r="21" spans="1:11" s="1" customFormat="1" ht="16" customHeight="1" x14ac:dyDescent="0.35">
      <c r="A21" s="21" t="s">
        <v>20</v>
      </c>
      <c r="B21" s="36">
        <v>0</v>
      </c>
      <c r="C21" s="55">
        <v>2</v>
      </c>
      <c r="D21" s="55">
        <v>4</v>
      </c>
      <c r="E21" s="36">
        <v>0</v>
      </c>
      <c r="F21" s="20">
        <v>0</v>
      </c>
      <c r="G21" s="20">
        <v>6</v>
      </c>
      <c r="H21" s="61">
        <f t="shared" si="0"/>
        <v>9.2307692307692313E-2</v>
      </c>
      <c r="K21"/>
    </row>
    <row r="22" spans="1:11" s="1" customFormat="1" ht="16" customHeight="1" x14ac:dyDescent="0.35">
      <c r="A22" s="21" t="s">
        <v>21</v>
      </c>
      <c r="B22" s="36">
        <v>0</v>
      </c>
      <c r="C22" s="58"/>
      <c r="D22" s="58"/>
      <c r="E22" s="22"/>
      <c r="F22" s="22"/>
      <c r="G22" s="20">
        <v>0</v>
      </c>
      <c r="H22" s="61">
        <f t="shared" si="0"/>
        <v>0</v>
      </c>
      <c r="K22"/>
    </row>
    <row r="23" spans="1:11" s="1" customFormat="1" ht="16" customHeight="1" x14ac:dyDescent="0.35">
      <c r="A23" s="21" t="s">
        <v>22</v>
      </c>
      <c r="B23" s="20">
        <v>0</v>
      </c>
      <c r="C23" s="20">
        <v>0</v>
      </c>
      <c r="D23" s="22"/>
      <c r="E23" s="20">
        <v>0</v>
      </c>
      <c r="F23" s="22"/>
      <c r="G23" s="20">
        <v>0</v>
      </c>
      <c r="H23" s="61">
        <f t="shared" si="0"/>
        <v>0</v>
      </c>
      <c r="K23"/>
    </row>
    <row r="24" spans="1:11" s="1" customFormat="1" ht="16" customHeight="1" x14ac:dyDescent="0.35">
      <c r="A24" s="21" t="s">
        <v>23</v>
      </c>
      <c r="B24" s="55">
        <v>10</v>
      </c>
      <c r="C24" s="55">
        <v>2</v>
      </c>
      <c r="D24" s="55">
        <v>1</v>
      </c>
      <c r="E24" s="20">
        <v>0</v>
      </c>
      <c r="F24" s="20">
        <v>0</v>
      </c>
      <c r="G24" s="20">
        <v>13</v>
      </c>
      <c r="H24" s="61">
        <f t="shared" si="0"/>
        <v>0.2</v>
      </c>
      <c r="K24"/>
    </row>
    <row r="25" spans="1:11" s="1" customFormat="1" ht="16" customHeight="1" x14ac:dyDescent="0.35">
      <c r="A25" s="21" t="s">
        <v>24</v>
      </c>
      <c r="B25" s="46">
        <v>1</v>
      </c>
      <c r="C25" s="54"/>
      <c r="D25" s="46">
        <v>0</v>
      </c>
      <c r="E25" s="20">
        <v>0</v>
      </c>
      <c r="F25" s="20">
        <v>0</v>
      </c>
      <c r="G25" s="20">
        <v>1</v>
      </c>
      <c r="H25" s="61">
        <f t="shared" si="0"/>
        <v>1.5384615384615385E-2</v>
      </c>
      <c r="K25"/>
    </row>
    <row r="26" spans="1:11" s="1" customFormat="1" ht="16" customHeight="1" x14ac:dyDescent="0.35">
      <c r="A26" s="24" t="s">
        <v>25</v>
      </c>
      <c r="B26" s="55">
        <v>3</v>
      </c>
      <c r="C26" s="55">
        <v>13</v>
      </c>
      <c r="D26" s="55">
        <v>1</v>
      </c>
      <c r="E26" s="55">
        <v>1</v>
      </c>
      <c r="F26" s="20">
        <v>0</v>
      </c>
      <c r="G26" s="20">
        <v>18</v>
      </c>
      <c r="H26" s="61">
        <f t="shared" si="0"/>
        <v>0.27692307692307694</v>
      </c>
      <c r="K26"/>
    </row>
    <row r="27" spans="1:11" s="1" customFormat="1" ht="16" customHeight="1" x14ac:dyDescent="0.35">
      <c r="A27" s="24" t="s">
        <v>26</v>
      </c>
      <c r="B27" s="20">
        <v>9</v>
      </c>
      <c r="C27" s="20">
        <v>0</v>
      </c>
      <c r="D27" s="20">
        <v>0</v>
      </c>
      <c r="E27" s="20">
        <v>0</v>
      </c>
      <c r="F27" s="23"/>
      <c r="G27" s="20">
        <v>9</v>
      </c>
      <c r="H27" s="61">
        <f t="shared" si="0"/>
        <v>0.13846153846153847</v>
      </c>
      <c r="K27"/>
    </row>
    <row r="28" spans="1:11" s="1" customFormat="1" ht="16" customHeight="1" x14ac:dyDescent="0.35">
      <c r="A28" s="25" t="s">
        <v>27</v>
      </c>
      <c r="B28" s="20">
        <v>7</v>
      </c>
      <c r="C28" s="23"/>
      <c r="D28" s="23"/>
      <c r="E28" s="23"/>
      <c r="F28" s="23"/>
      <c r="G28" s="20">
        <v>7</v>
      </c>
      <c r="H28" s="61">
        <f t="shared" si="0"/>
        <v>0.1076923076923077</v>
      </c>
      <c r="K28"/>
    </row>
    <row r="29" spans="1:11" s="1" customFormat="1" ht="16" customHeight="1" x14ac:dyDescent="0.35">
      <c r="A29" s="26" t="s">
        <v>28</v>
      </c>
      <c r="B29" s="20">
        <v>4</v>
      </c>
      <c r="C29" s="23"/>
      <c r="D29" s="23"/>
      <c r="E29" s="23"/>
      <c r="F29" s="23"/>
      <c r="G29" s="20">
        <v>4</v>
      </c>
      <c r="H29" s="61">
        <f t="shared" si="0"/>
        <v>6.1538461538461542E-2</v>
      </c>
      <c r="K29"/>
    </row>
    <row r="30" spans="1:11" s="1" customFormat="1" ht="16" customHeight="1" x14ac:dyDescent="0.35">
      <c r="A30" s="28" t="s">
        <v>29</v>
      </c>
      <c r="B30" s="20">
        <v>0</v>
      </c>
      <c r="C30" s="27"/>
      <c r="D30" s="27"/>
      <c r="E30" s="27"/>
      <c r="F30" s="27"/>
      <c r="G30" s="20">
        <v>0</v>
      </c>
      <c r="H30" s="61">
        <f t="shared" si="0"/>
        <v>0</v>
      </c>
      <c r="K30" s="63"/>
    </row>
    <row r="31" spans="1:11" s="1" customFormat="1" ht="16" customHeight="1" x14ac:dyDescent="0.35">
      <c r="A31" s="28" t="s">
        <v>30</v>
      </c>
      <c r="B31" s="20">
        <v>1</v>
      </c>
      <c r="C31" s="27"/>
      <c r="D31" s="27"/>
      <c r="E31" s="27"/>
      <c r="F31" s="27"/>
      <c r="G31" s="20">
        <v>1</v>
      </c>
      <c r="H31" s="61">
        <f t="shared" si="0"/>
        <v>1.5384615384615385E-2</v>
      </c>
      <c r="K31"/>
    </row>
    <row r="32" spans="1:11" s="1" customFormat="1" ht="16" customHeight="1" x14ac:dyDescent="0.35">
      <c r="A32" s="28" t="s">
        <v>31</v>
      </c>
      <c r="B32" s="20">
        <v>2</v>
      </c>
      <c r="C32" s="27"/>
      <c r="D32" s="27"/>
      <c r="E32" s="27"/>
      <c r="F32" s="27"/>
      <c r="G32" s="20">
        <v>2</v>
      </c>
      <c r="H32" s="61">
        <f t="shared" si="0"/>
        <v>3.0769230769230771E-2</v>
      </c>
      <c r="K32"/>
    </row>
    <row r="33" spans="1:20" s="1" customFormat="1" ht="16" customHeight="1" x14ac:dyDescent="0.35">
      <c r="A33" s="25" t="s">
        <v>32</v>
      </c>
      <c r="B33" s="36">
        <v>0</v>
      </c>
      <c r="C33" s="27"/>
      <c r="D33" s="27"/>
      <c r="E33" s="27"/>
      <c r="F33" s="27"/>
      <c r="G33" s="20">
        <v>0</v>
      </c>
      <c r="H33" s="61">
        <f t="shared" si="0"/>
        <v>0</v>
      </c>
      <c r="K33"/>
    </row>
    <row r="34" spans="1:20" s="1" customFormat="1" ht="16" customHeight="1" x14ac:dyDescent="0.35">
      <c r="A34" s="25" t="s">
        <v>33</v>
      </c>
      <c r="B34" s="36">
        <v>1</v>
      </c>
      <c r="C34" s="27"/>
      <c r="D34" s="27"/>
      <c r="E34" s="27"/>
      <c r="F34" s="27"/>
      <c r="G34" s="20">
        <v>1</v>
      </c>
      <c r="H34" s="61">
        <f t="shared" si="0"/>
        <v>1.5384615384615385E-2</v>
      </c>
      <c r="K34"/>
    </row>
    <row r="35" spans="1:20" s="1" customFormat="1" ht="16" customHeight="1" x14ac:dyDescent="0.35">
      <c r="A35" s="25" t="s">
        <v>34</v>
      </c>
      <c r="B35" s="36">
        <v>0</v>
      </c>
      <c r="C35" s="27"/>
      <c r="D35" s="27"/>
      <c r="E35" s="27"/>
      <c r="F35" s="27"/>
      <c r="G35" s="20">
        <v>0</v>
      </c>
      <c r="H35" s="61">
        <f t="shared" si="0"/>
        <v>0</v>
      </c>
      <c r="K35"/>
    </row>
    <row r="36" spans="1:20" s="1" customFormat="1" ht="16" customHeight="1" x14ac:dyDescent="0.35">
      <c r="A36" s="25" t="s">
        <v>35</v>
      </c>
      <c r="B36" s="36">
        <v>1</v>
      </c>
      <c r="C36" s="22"/>
      <c r="D36" s="27"/>
      <c r="E36" s="22"/>
      <c r="F36" s="27"/>
      <c r="G36" s="20">
        <v>1</v>
      </c>
      <c r="H36" s="61">
        <f t="shared" si="0"/>
        <v>1.5384615384615385E-2</v>
      </c>
      <c r="K36"/>
    </row>
    <row r="37" spans="1:20" s="1" customFormat="1" ht="16" customHeight="1" x14ac:dyDescent="0.35">
      <c r="A37" s="21" t="s">
        <v>36</v>
      </c>
      <c r="B37" s="36">
        <v>0</v>
      </c>
      <c r="C37" s="36">
        <v>0</v>
      </c>
      <c r="D37" s="36">
        <v>0</v>
      </c>
      <c r="E37" s="36">
        <v>0</v>
      </c>
      <c r="F37" s="36">
        <v>0</v>
      </c>
      <c r="G37" s="20">
        <v>0</v>
      </c>
      <c r="H37" s="61">
        <f t="shared" si="0"/>
        <v>0</v>
      </c>
      <c r="K37"/>
    </row>
    <row r="38" spans="1:20" s="1" customFormat="1" ht="16" customHeight="1" x14ac:dyDescent="0.35">
      <c r="A38" s="21" t="s">
        <v>37</v>
      </c>
      <c r="B38" s="20">
        <v>0</v>
      </c>
      <c r="C38" s="20">
        <v>0</v>
      </c>
      <c r="D38" s="20">
        <v>0</v>
      </c>
      <c r="E38" s="20">
        <v>0</v>
      </c>
      <c r="F38" s="20">
        <v>0</v>
      </c>
      <c r="G38" s="20">
        <v>0</v>
      </c>
      <c r="H38" s="61">
        <f t="shared" si="0"/>
        <v>0</v>
      </c>
      <c r="K38"/>
    </row>
    <row r="39" spans="1:20" s="1" customFormat="1" ht="16" customHeight="1" x14ac:dyDescent="0.35">
      <c r="A39" s="29" t="s">
        <v>38</v>
      </c>
      <c r="B39" s="56">
        <v>2</v>
      </c>
      <c r="C39" s="56">
        <v>0</v>
      </c>
      <c r="D39" s="56">
        <v>2</v>
      </c>
      <c r="E39" s="56">
        <v>1</v>
      </c>
      <c r="F39" s="57">
        <v>0</v>
      </c>
      <c r="G39" s="37">
        <v>5</v>
      </c>
      <c r="H39" s="60">
        <v>7.6923076923076927E-2</v>
      </c>
      <c r="K39" s="64"/>
      <c r="L39" s="64"/>
      <c r="M39" s="64"/>
      <c r="N39" s="64"/>
      <c r="O39" s="64"/>
      <c r="P39" s="50"/>
      <c r="Q39" s="62"/>
      <c r="R39" s="62"/>
      <c r="S39" s="62"/>
      <c r="T39" s="62"/>
    </row>
    <row r="40" spans="1:20" ht="10" customHeight="1" x14ac:dyDescent="0.35">
      <c r="A40" s="30"/>
      <c r="J40" s="1"/>
    </row>
    <row r="41" spans="1:20" ht="14.5" x14ac:dyDescent="0.35">
      <c r="J41" s="1"/>
    </row>
    <row r="42" spans="1:20" ht="8.5" customHeight="1" x14ac:dyDescent="0.35">
      <c r="J42" s="1"/>
    </row>
    <row r="43" spans="1:20" ht="12" customHeight="1" x14ac:dyDescent="0.35">
      <c r="J43" s="1"/>
    </row>
    <row r="44" spans="1:20" ht="12" customHeight="1" x14ac:dyDescent="0.25"/>
    <row r="45" spans="1:20" ht="12" customHeight="1" x14ac:dyDescent="0.25"/>
    <row r="46" spans="1:20" ht="12" customHeight="1" x14ac:dyDescent="0.25"/>
    <row r="47" spans="1:20" ht="12" customHeight="1" x14ac:dyDescent="0.25"/>
    <row r="48" spans="1:20" ht="12" customHeight="1" x14ac:dyDescent="0.25"/>
    <row r="49" spans="1:8" ht="13" customHeight="1" x14ac:dyDescent="0.25"/>
    <row r="50" spans="1:8" ht="12" customHeight="1" x14ac:dyDescent="0.25"/>
    <row r="51" spans="1:8" ht="12" customHeight="1" x14ac:dyDescent="0.25"/>
    <row r="52" spans="1:8" x14ac:dyDescent="0.25">
      <c r="A52" s="33" t="s">
        <v>39</v>
      </c>
      <c r="B52" s="31"/>
      <c r="C52" s="31"/>
      <c r="D52" s="31"/>
      <c r="E52" s="31"/>
      <c r="F52" s="31"/>
      <c r="G52" s="34" t="s">
        <v>75</v>
      </c>
      <c r="H52" s="32"/>
    </row>
    <row r="53" spans="1:8" ht="11.15" customHeight="1" x14ac:dyDescent="0.25"/>
    <row r="54" spans="1:8" ht="11.15" customHeight="1" x14ac:dyDescent="0.25"/>
  </sheetData>
  <mergeCells count="20">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 ref="A1:F1"/>
    <mergeCell ref="G1:H1"/>
    <mergeCell ref="A2:H2"/>
    <mergeCell ref="A5:H5"/>
    <mergeCell ref="A6:H6"/>
  </mergeCells>
  <printOptions horizontalCentered="1"/>
  <pageMargins left="0.3" right="0.3" top="0.25" bottom="0.25" header="0.52" footer="0.5"/>
  <pageSetup scale="9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BA2B81600C341A53D88DA1FD91FDF" ma:contentTypeVersion="10" ma:contentTypeDescription="Create a new document." ma:contentTypeScope="" ma:versionID="ca008636773881dc60b132ada8e770a8">
  <xsd:schema xmlns:xsd="http://www.w3.org/2001/XMLSchema" xmlns:xs="http://www.w3.org/2001/XMLSchema" xmlns:p="http://schemas.microsoft.com/office/2006/metadata/properties" xmlns:ns2="0af93d93-9d8b-4462-b879-472bc71f7f18" xmlns:ns3="c24ec8ef-c5ee-4bb0-a7ba-05e6c037b64f" xmlns:ns4="http://schemas.microsoft.com/sharepoint/v4" targetNamespace="http://schemas.microsoft.com/office/2006/metadata/properties" ma:root="true" ma:fieldsID="a7760ce35db1b3c2e6b2a621d44ca72f" ns2:_="" ns3:_="" ns4:_="">
    <xsd:import namespace="0af93d93-9d8b-4462-b879-472bc71f7f18"/>
    <xsd:import namespace="c24ec8ef-c5ee-4bb0-a7ba-05e6c037b64f"/>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93d93-9d8b-4462-b879-472bc71f7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ec8ef-c5ee-4bb0-a7ba-05e6c037b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1BF56F-5BFC-49F3-A226-96D98978DE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f93d93-9d8b-4462-b879-472bc71f7f18"/>
    <ds:schemaRef ds:uri="c24ec8ef-c5ee-4bb0-a7ba-05e6c037b64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2F2C0C-B9FF-44F7-8A6B-F9D7C4D056BF}">
  <ds:schemaRefs>
    <ds:schemaRef ds:uri="http://purl.org/dc/terms/"/>
    <ds:schemaRef ds:uri="http://schemas.microsoft.com/office/2006/metadata/properties"/>
    <ds:schemaRef ds:uri="http://schemas.microsoft.com/office/2006/documentManagement/types"/>
    <ds:schemaRef ds:uri="http://schemas.microsoft.com/sharepoint/v4"/>
    <ds:schemaRef ds:uri="http://purl.org/dc/elements/1.1/"/>
    <ds:schemaRef ds:uri="c24ec8ef-c5ee-4bb0-a7ba-05e6c037b64f"/>
    <ds:schemaRef ds:uri="http://schemas.microsoft.com/office/infopath/2007/PartnerControls"/>
    <ds:schemaRef ds:uri="http://schemas.openxmlformats.org/package/2006/metadata/core-properties"/>
    <ds:schemaRef ds:uri="0af93d93-9d8b-4462-b879-472bc71f7f18"/>
    <ds:schemaRef ds:uri="http://www.w3.org/XML/1998/namespace"/>
    <ds:schemaRef ds:uri="http://purl.org/dc/dcmitype/"/>
  </ds:schemaRefs>
</ds:datastoreItem>
</file>

<file path=customXml/itemProps3.xml><?xml version="1.0" encoding="utf-8"?>
<ds:datastoreItem xmlns:ds="http://schemas.openxmlformats.org/officeDocument/2006/customXml" ds:itemID="{C39C591C-1BE3-4BBC-8AAE-3326E1873C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2017_C_INJ_RPT_final_123020</vt:lpstr>
      <vt:lpstr>2018_InjuryMatrices</vt:lpstr>
      <vt:lpstr>2019_InjuryMatrices</vt:lpstr>
      <vt:lpstr>2020_InjuryMatrices</vt:lpstr>
      <vt:lpstr>SAS_outputs</vt:lpstr>
      <vt:lpstr>2021_InjuryMatrices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Bressler, Jonathan (DPH)</dc:creator>
  <cp:keywords/>
  <dc:description/>
  <cp:lastModifiedBy>Riley, Samatha (DPH)</cp:lastModifiedBy>
  <cp:revision/>
  <cp:lastPrinted>2023-04-25T17:32:35Z</cp:lastPrinted>
  <dcterms:created xsi:type="dcterms:W3CDTF">2020-12-30T20:34:48Z</dcterms:created>
  <dcterms:modified xsi:type="dcterms:W3CDTF">2023-04-26T15:37:40Z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0x01010014DBA2B81600C341A53D88DA1FD91FDF</vt:lpwstr>
  </property>
</Properties>
</file>